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2"/>
  </bookViews>
  <sheets>
    <sheet name="table 1.1" sheetId="1" r:id="rId1"/>
    <sheet name="table 1.2" sheetId="2" r:id="rId2"/>
    <sheet name="table 1.3" sheetId="3" r:id="rId3"/>
    <sheet name="table 2.1" sheetId="4" r:id="rId4"/>
    <sheet name="table 2.2" sheetId="5" r:id="rId5"/>
    <sheet name="table 2.3" sheetId="6" r:id="rId6"/>
    <sheet name="table 2.4 &amp; 2.5" sheetId="7" r:id="rId7"/>
    <sheet name="table 2.6" sheetId="8" r:id="rId8"/>
  </sheets>
  <definedNames/>
  <calcPr fullCalcOnLoad="1"/>
</workbook>
</file>

<file path=xl/sharedStrings.xml><?xml version="1.0" encoding="utf-8"?>
<sst xmlns="http://schemas.openxmlformats.org/spreadsheetml/2006/main" count="326" uniqueCount="165">
  <si>
    <t>Type of vehicle</t>
  </si>
  <si>
    <t xml:space="preserve">      Car</t>
  </si>
  <si>
    <t xml:space="preserve">      Van</t>
  </si>
  <si>
    <t xml:space="preserve">      Bus</t>
  </si>
  <si>
    <t xml:space="preserve">      Other</t>
  </si>
  <si>
    <t xml:space="preserve">               Total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</si>
  <si>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</si>
  <si>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</si>
  <si>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</si>
  <si>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</si>
  <si>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</t>
  </si>
  <si>
    <t xml:space="preserve">  Type  of  vehicle</t>
  </si>
  <si>
    <t xml:space="preserve">  Car</t>
  </si>
  <si>
    <t xml:space="preserve">   (of which taxi car)</t>
  </si>
  <si>
    <t xml:space="preserve">  Dual purpose vehicle</t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</si>
  <si>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</si>
  <si>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</si>
  <si>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</si>
  <si>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</si>
  <si>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Van</t>
  </si>
  <si>
    <t xml:space="preserve">  Bus  </t>
  </si>
  <si>
    <t xml:space="preserve">  Tractor and dumper</t>
  </si>
  <si>
    <t xml:space="preserve">  Prime mover</t>
  </si>
  <si>
    <t xml:space="preserve">  Trailer</t>
  </si>
  <si>
    <t xml:space="preserve">  Road roller</t>
  </si>
  <si>
    <t xml:space="preserve">  Other</t>
  </si>
  <si>
    <t xml:space="preserve">              TOTAL</t>
  </si>
  <si>
    <t>New vehicles registered</t>
  </si>
  <si>
    <t>Imported second - hand vehicles registered</t>
  </si>
  <si>
    <t xml:space="preserve">Jan. - June </t>
  </si>
  <si>
    <t xml:space="preserve">  ¹  Excluding pedal cycles, but including government vehicles.</t>
  </si>
  <si>
    <t xml:space="preserve">  ²  Refers to re-registration of vehicles previously off the road.</t>
  </si>
  <si>
    <r>
      <t xml:space="preserve">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 Unlicenced either temporarily or permanently</t>
    </r>
  </si>
  <si>
    <r>
      <t xml:space="preserve">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Excluding pedal cycles, but including government vehicles.</t>
    </r>
  </si>
  <si>
    <r>
      <t xml:space="preserve">      Double cab pickup </t>
    </r>
  </si>
  <si>
    <t xml:space="preserve">  Double cab pickup </t>
  </si>
  <si>
    <t xml:space="preserve">      Double cab pickup</t>
  </si>
  <si>
    <r>
      <t xml:space="preserve">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Refers to re-registration of vehicles previously off the road.</t>
    </r>
  </si>
  <si>
    <r>
      <t xml:space="preserve">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Unlicensed  either  temporarily  or  permanently.</t>
    </r>
  </si>
  <si>
    <t>Napp</t>
  </si>
  <si>
    <r>
      <rPr>
        <i/>
        <sz val="10"/>
        <rFont val="Times New Roman"/>
        <family val="1"/>
      </rPr>
      <t xml:space="preserve">  Napp</t>
    </r>
    <r>
      <rPr>
        <sz val="10"/>
        <rFont val="Times New Roman"/>
        <family val="1"/>
      </rPr>
      <t>: Not Applicable</t>
    </r>
  </si>
  <si>
    <r>
      <t xml:space="preserve">Re -registration 
of vehicles </t>
    </r>
    <r>
      <rPr>
        <b/>
        <vertAlign val="superscript"/>
        <sz val="12"/>
        <rFont val="Times New Roman"/>
        <family val="1"/>
      </rPr>
      <t>1</t>
    </r>
  </si>
  <si>
    <r>
      <t xml:space="preserve">  Vehicles put off 
the road </t>
    </r>
    <r>
      <rPr>
        <b/>
        <vertAlign val="superscript"/>
        <sz val="12"/>
        <rFont val="Times New Roman"/>
        <family val="1"/>
      </rPr>
      <t>2</t>
    </r>
  </si>
  <si>
    <t xml:space="preserve">  Table 1.1 - Vehicles¹ registered as at June 2020</t>
  </si>
  <si>
    <r>
      <t xml:space="preserve">      Heavy motor car </t>
    </r>
  </si>
  <si>
    <t xml:space="preserve">      Tractor and dumper</t>
  </si>
  <si>
    <t xml:space="preserve">      Prime mover</t>
  </si>
  <si>
    <t xml:space="preserve">      Trailer</t>
  </si>
  <si>
    <t xml:space="preserve">      Road roller</t>
  </si>
  <si>
    <t>No.  of vehicles at 31.12.19</t>
  </si>
  <si>
    <t>New          vehicles             Jan. - June 20</t>
  </si>
  <si>
    <t xml:space="preserve"> Imported second-hand vehicles            Jan. - June 20</t>
  </si>
  <si>
    <t>No.  of vehicles at 30.06.20</t>
  </si>
  <si>
    <t>Net addition          Jan. - June 2020</t>
  </si>
  <si>
    <r>
      <t xml:space="preserve">Vehicles off the road 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          Jan. - June 20</t>
    </r>
  </si>
  <si>
    <r>
      <t xml:space="preserve">Re - registered vehicles 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        Jan. - June 20</t>
    </r>
  </si>
  <si>
    <t>Table 1.2 - Vehicles ¹ registered by type, December 2010 - December 2019 and June 2020</t>
  </si>
  <si>
    <t>2020            ( June )</t>
  </si>
  <si>
    <t xml:space="preserve">      Heavy motor car</t>
  </si>
  <si>
    <t>Table 1.3 - Registration of vehicles by type, January - June 2019 and January - June 2020</t>
  </si>
  <si>
    <t>Table 2.1 -  Road traffic accidents¹, January - June 2019 and January - June 2020</t>
  </si>
  <si>
    <t>Jan. - June</t>
  </si>
  <si>
    <t>Number</t>
  </si>
  <si>
    <t xml:space="preserve">    %</t>
  </si>
  <si>
    <t>1. Road traffic accidents</t>
  </si>
  <si>
    <t xml:space="preserve">            of which  </t>
  </si>
  <si>
    <t xml:space="preserve">            Casualty accidents</t>
  </si>
  <si>
    <r>
      <t xml:space="preserve">                Fatal accident</t>
    </r>
    <r>
      <rPr>
        <vertAlign val="superscript"/>
        <sz val="10"/>
        <color indexed="8"/>
        <rFont val="Times New Roman"/>
        <family val="1"/>
      </rPr>
      <t>2</t>
    </r>
  </si>
  <si>
    <t xml:space="preserve">            Non-injury accident</t>
  </si>
  <si>
    <t xml:space="preserve">  </t>
  </si>
  <si>
    <t>2.  Vehicles involved in accidents</t>
  </si>
  <si>
    <t>of which</t>
  </si>
  <si>
    <t>Motor Vehicles</t>
  </si>
  <si>
    <t xml:space="preserve">            Motor vehicles involved in casualty  </t>
  </si>
  <si>
    <t xml:space="preserve">            accidents</t>
  </si>
  <si>
    <t>3. Casualties</t>
  </si>
  <si>
    <r>
      <t xml:space="preserve">            Fatal </t>
    </r>
    <r>
      <rPr>
        <i/>
        <vertAlign val="superscript"/>
        <sz val="12"/>
        <color indexed="8"/>
        <rFont val="Times New Roman"/>
        <family val="1"/>
      </rPr>
      <t>2</t>
    </r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</si>
  <si>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Exclude accidents involving bicycles only or bicycle and pedestrian.</t>
    </r>
  </si>
  <si>
    <r>
      <t>2</t>
    </r>
    <r>
      <rPr>
        <sz val="9"/>
        <color indexed="8"/>
        <rFont val="Times New Roman"/>
        <family val="1"/>
      </rPr>
      <t xml:space="preserve"> Based on  definition of fatal accidents where death occurred within 30 days.</t>
    </r>
  </si>
  <si>
    <r>
      <t xml:space="preserve">3 </t>
    </r>
    <r>
      <rPr>
        <sz val="9"/>
        <color indexed="8"/>
        <rFont val="Times New Roman"/>
        <family val="1"/>
      </rPr>
      <t>Provisional</t>
    </r>
  </si>
  <si>
    <t>Table 2.2 - Road traffic accidents ¹ and casualties, 2010 - 2019, January - June 2020</t>
  </si>
  <si>
    <r>
      <t>2019</t>
    </r>
    <r>
      <rPr>
        <b/>
        <vertAlign val="superscript"/>
        <sz val="12"/>
        <color indexed="8"/>
        <rFont val="Times New Roman"/>
        <family val="1"/>
      </rPr>
      <t xml:space="preserve"> 3</t>
    </r>
  </si>
  <si>
    <r>
      <t xml:space="preserve">2020 
</t>
    </r>
    <r>
      <rPr>
        <b/>
        <sz val="12"/>
        <color indexed="8"/>
        <rFont val="Times New Roman"/>
        <family val="1"/>
      </rPr>
      <t>Jan.-June</t>
    </r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</si>
  <si>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</si>
  <si>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</si>
  <si>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</si>
  <si>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</si>
  <si>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</si>
  <si>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>2.  Motor vehicle involved :</t>
  </si>
  <si>
    <t xml:space="preserve">Number </t>
  </si>
  <si>
    <t>3.  Casualties :</t>
  </si>
  <si>
    <t>Total number of casualties</t>
  </si>
  <si>
    <t xml:space="preserve">      of which</t>
  </si>
  <si>
    <t xml:space="preserve">      Fatal</t>
  </si>
  <si>
    <t xml:space="preserve">      Seriously  injured</t>
  </si>
  <si>
    <t>n.a</t>
  </si>
  <si>
    <t xml:space="preserve">      Slightly injured</t>
  </si>
  <si>
    <t>4. Fatality :</t>
  </si>
  <si>
    <t xml:space="preserve">Rate per 100,000 population </t>
  </si>
  <si>
    <t xml:space="preserve">    motor vehicles </t>
  </si>
  <si>
    <r>
      <t xml:space="preserve">Fatality index </t>
    </r>
    <r>
      <rPr>
        <vertAlign val="superscript"/>
        <sz val="10"/>
        <color indexed="8"/>
        <rFont val="Times New Roman"/>
        <family val="1"/>
      </rPr>
      <t>2</t>
    </r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</si>
  <si>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Exclude accidents involving bicycles only or bicycle and pedestrian. </t>
    </r>
  </si>
  <si>
    <r>
      <t xml:space="preserve">2 </t>
    </r>
    <r>
      <rPr>
        <sz val="9"/>
        <color indexed="8"/>
        <rFont val="Times New Roman"/>
        <family val="1"/>
      </rPr>
      <t>Fatality index is the number of fatalities per 100 casualties.</t>
    </r>
  </si>
  <si>
    <r>
      <rPr>
        <i/>
        <sz val="9"/>
        <color indexed="8"/>
        <rFont val="Times New Roman"/>
        <family val="1"/>
      </rPr>
      <t>Napp</t>
    </r>
    <r>
      <rPr>
        <sz val="9"/>
        <color indexed="8"/>
        <rFont val="Times New Roman"/>
        <family val="1"/>
      </rPr>
      <t xml:space="preserve"> : Not applicable</t>
    </r>
  </si>
  <si>
    <t>Table 2.6 - Number of fatalities by category of road users and age-group, January to June 2020</t>
  </si>
  <si>
    <t xml:space="preserve">            Category of road users</t>
  </si>
  <si>
    <t>Cyclists</t>
  </si>
  <si>
    <t>Drivers of four wheeled vehicles</t>
  </si>
  <si>
    <t>Passengers of four wheeled vehicles</t>
  </si>
  <si>
    <t>Pedestrians</t>
  </si>
  <si>
    <t>Riders / pillion riders of motorised two - wheelers</t>
  </si>
  <si>
    <t>Total</t>
  </si>
  <si>
    <t xml:space="preserve">  Age - group (years)</t>
  </si>
  <si>
    <t xml:space="preserve">    Under 5 </t>
  </si>
  <si>
    <t xml:space="preserve"> 5 - 14 </t>
  </si>
  <si>
    <t xml:space="preserve">15 - 29 </t>
  </si>
  <si>
    <t xml:space="preserve"> 30 - 44 </t>
  </si>
  <si>
    <t xml:space="preserve"> 45 - 59 </t>
  </si>
  <si>
    <t xml:space="preserve"> 60 - 69 </t>
  </si>
  <si>
    <t xml:space="preserve">     Over 69 </t>
  </si>
  <si>
    <t xml:space="preserve">    All ages</t>
  </si>
  <si>
    <t>Jul. - Dec.</t>
  </si>
  <si>
    <t>Year</t>
  </si>
  <si>
    <t>%</t>
  </si>
  <si>
    <t xml:space="preserve">  Private car</t>
  </si>
  <si>
    <t xml:space="preserve">  Taxi car </t>
  </si>
  <si>
    <t xml:space="preserve">  Bus</t>
  </si>
  <si>
    <t xml:space="preserve">  Lorry</t>
  </si>
  <si>
    <t xml:space="preserve">  Motor/auto cycle</t>
  </si>
  <si>
    <t xml:space="preserve">  Other motor vehicles </t>
  </si>
  <si>
    <t xml:space="preserve">  Total motor vehicles</t>
  </si>
  <si>
    <t xml:space="preserve">  Pedal cycle</t>
  </si>
  <si>
    <t>All vehicles</t>
  </si>
  <si>
    <t>¹ Only three main vehicles have been considered in accidents involving more than three vehicles.</t>
  </si>
  <si>
    <r>
      <rPr>
        <vertAlign val="superscript"/>
        <sz val="10"/>
        <rFont val="Times New Roman"/>
        <family val="1"/>
      </rPr>
      <t>2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Provisional</t>
    </r>
  </si>
  <si>
    <t>Note: Figures may not add up to totals due to rounding</t>
  </si>
  <si>
    <t>Class of</t>
  </si>
  <si>
    <t>road users</t>
  </si>
  <si>
    <t xml:space="preserve">  Pedestrian</t>
  </si>
  <si>
    <t xml:space="preserve">  Passenger</t>
  </si>
  <si>
    <t xml:space="preserve">  Driver</t>
  </si>
  <si>
    <t xml:space="preserve">  Rider (auto/motor cycle)</t>
  </si>
  <si>
    <t xml:space="preserve">  Pedal cyclist</t>
  </si>
  <si>
    <t>All road users</t>
  </si>
  <si>
    <t xml:space="preserve">    Accident</t>
  </si>
  <si>
    <t xml:space="preserve">  Vehicles v/s pedestrians</t>
  </si>
  <si>
    <t xml:space="preserve">  Vehicles v/s vehicles</t>
  </si>
  <si>
    <r>
      <rPr>
        <b/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Provisional.</t>
    </r>
  </si>
  <si>
    <r>
      <t>2020</t>
    </r>
    <r>
      <rPr>
        <b/>
        <vertAlign val="superscript"/>
        <sz val="12"/>
        <color indexed="8"/>
        <rFont val="Times New Roman"/>
        <family val="1"/>
      </rPr>
      <t xml:space="preserve"> 2</t>
    </r>
  </si>
  <si>
    <t>Table 2.3 - Number of vehicles¹ involved in accidents (causing casualties) by type, January 2019 - June 2020</t>
  </si>
  <si>
    <t>Table 2.4 -  Number of casualties by class of road users, January 2019 - June 2020</t>
  </si>
  <si>
    <t>Table 2.5 -  Casualty accidents involved in "hit and run" cases, January 2019 - June 2020</t>
  </si>
  <si>
    <t>Serious  injury accident</t>
  </si>
  <si>
    <t>Slight injury accident</t>
  </si>
  <si>
    <t xml:space="preserve">       n.a</t>
  </si>
  <si>
    <t xml:space="preserve">        napp</t>
  </si>
  <si>
    <t xml:space="preserve">            Seriously injured</t>
  </si>
  <si>
    <t xml:space="preserve">            Slightly injured</t>
  </si>
  <si>
    <r>
      <t xml:space="preserve">2019 </t>
    </r>
    <r>
      <rPr>
        <b/>
        <vertAlign val="superscript"/>
        <sz val="12"/>
        <color indexed="8"/>
        <rFont val="Times New Roman"/>
        <family val="1"/>
      </rPr>
      <t>4</t>
    </r>
  </si>
  <si>
    <r>
      <t>2020</t>
    </r>
    <r>
      <rPr>
        <b/>
        <vertAlign val="superscript"/>
        <sz val="12"/>
        <color indexed="8"/>
        <rFont val="Times New Roman"/>
        <family val="1"/>
      </rPr>
      <t xml:space="preserve"> 3</t>
    </r>
  </si>
  <si>
    <t>n.a: not available</t>
  </si>
  <si>
    <t>napp: not applicable</t>
  </si>
  <si>
    <t xml:space="preserve">      Change</t>
  </si>
  <si>
    <r>
      <t xml:space="preserve">2019 </t>
    </r>
    <r>
      <rPr>
        <b/>
        <vertAlign val="superscript"/>
        <sz val="12"/>
        <color indexed="8"/>
        <rFont val="Times New Roman"/>
        <family val="1"/>
      </rPr>
      <t>1</t>
    </r>
  </si>
  <si>
    <r>
      <t>4</t>
    </r>
    <r>
      <rPr>
        <sz val="9"/>
        <color indexed="8"/>
        <rFont val="Times New Roman"/>
        <family val="1"/>
      </rPr>
      <t xml:space="preserve"> Revised</t>
    </r>
  </si>
</sst>
</file>

<file path=xl/styles.xml><?xml version="1.0" encoding="utf-8"?>
<styleSheet xmlns="http://schemas.openxmlformats.org/spreadsheetml/2006/main">
  <numFmts count="43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\ \ \ \ "/>
    <numFmt numFmtId="179" formatCode="#,##0\ \ \ \ \ \ \ "/>
    <numFmt numFmtId="180" formatCode="\-\-\ \ \ \ \ \ "/>
    <numFmt numFmtId="181" formatCode="\(#,##0\)"/>
    <numFmt numFmtId="182" formatCode="\ #,##0\ \ \ \ \ \ "/>
    <numFmt numFmtId="183" formatCode="0.0"/>
    <numFmt numFmtId="184" formatCode="#,##0\ \ \ "/>
    <numFmt numFmtId="185" formatCode="#,##0\ \ "/>
    <numFmt numFmtId="186" formatCode="0.0\ \ \ "/>
    <numFmt numFmtId="187" formatCode="0.0\ "/>
    <numFmt numFmtId="188" formatCode="#,##0\ \ \ \ "/>
    <numFmt numFmtId="189" formatCode="#,##0.0\ "/>
    <numFmt numFmtId="190" formatCode="#,##0.0\ \ "/>
    <numFmt numFmtId="191" formatCode="\ \-"/>
    <numFmt numFmtId="192" formatCode="0\ \ \ \ \ \ \ \ \ \ "/>
    <numFmt numFmtId="193" formatCode="\+#,##0.0"/>
    <numFmt numFmtId="194" formatCode="\+#,##0.0\ \ "/>
    <numFmt numFmtId="195" formatCode="\+#,##0.0\ "/>
    <numFmt numFmtId="196" formatCode="\ #,##0\ \ "/>
    <numFmt numFmtId="197" formatCode="\ #,##0.0\ \ "/>
    <numFmt numFmtId="198" formatCode="#,##0\ "/>
  </numFmts>
  <fonts count="82">
    <font>
      <sz val="10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i/>
      <sz val="12"/>
      <name val="Times New Roman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0"/>
      <color indexed="12"/>
      <name val="MS Sans Serif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MS Sans Serif"/>
      <family val="0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Arial"/>
      <family val="2"/>
    </font>
    <font>
      <i/>
      <vertAlign val="superscript"/>
      <sz val="12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8.5"/>
      <color indexed="8"/>
      <name val="Times New Roman"/>
      <family val="1"/>
    </font>
    <font>
      <b/>
      <sz val="10"/>
      <color indexed="8"/>
      <name val="MS Sans Serif"/>
      <family val="0"/>
    </font>
    <font>
      <sz val="10"/>
      <color indexed="8"/>
      <name val="MS Sans Serif"/>
      <family val="0"/>
    </font>
    <font>
      <b/>
      <sz val="13"/>
      <color indexed="8"/>
      <name val="MS Sans Serif"/>
      <family val="0"/>
    </font>
    <font>
      <sz val="8"/>
      <color indexed="8"/>
      <name val="MS Sans Serif"/>
      <family val="0"/>
    </font>
    <font>
      <b/>
      <u val="single"/>
      <sz val="12"/>
      <color indexed="8"/>
      <name val="MS Sans Serif"/>
      <family val="0"/>
    </font>
    <font>
      <i/>
      <sz val="10"/>
      <color indexed="8"/>
      <name val="MS Sans Serif"/>
      <family val="0"/>
    </font>
    <font>
      <i/>
      <sz val="9"/>
      <color indexed="8"/>
      <name val="Times New Roman"/>
      <family val="1"/>
    </font>
    <font>
      <sz val="9"/>
      <color indexed="8"/>
      <name val="MS Sans Serif"/>
      <family val="0"/>
    </font>
    <font>
      <sz val="7"/>
      <color indexed="8"/>
      <name val="Times New Roman"/>
      <family val="1"/>
    </font>
    <font>
      <sz val="7"/>
      <color indexed="8"/>
      <name val="MS Sans Serif"/>
      <family val="0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78" fontId="3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37" fontId="0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" fillId="0" borderId="0" xfId="62" applyFont="1" applyAlignment="1">
      <alignment horizontal="left" vertical="center"/>
      <protection/>
    </xf>
    <xf numFmtId="0" fontId="5" fillId="0" borderId="0" xfId="62" applyFont="1" applyAlignment="1">
      <alignment horizontal="centerContinuous" vertical="center"/>
      <protection/>
    </xf>
    <xf numFmtId="0" fontId="4" fillId="0" borderId="0" xfId="62">
      <alignment/>
      <protection/>
    </xf>
    <xf numFmtId="0" fontId="6" fillId="0" borderId="0" xfId="62" applyFont="1" applyAlignment="1">
      <alignment vertical="center"/>
      <protection/>
    </xf>
    <xf numFmtId="0" fontId="7" fillId="0" borderId="0" xfId="62" applyFont="1" applyAlignment="1">
      <alignment horizontal="right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Continuous" vertical="center"/>
      <protection/>
    </xf>
    <xf numFmtId="0" fontId="2" fillId="0" borderId="11" xfId="62" applyFont="1" applyBorder="1" applyAlignment="1">
      <alignment horizontal="center" vertical="center" wrapText="1"/>
      <protection/>
    </xf>
    <xf numFmtId="0" fontId="4" fillId="0" borderId="0" xfId="62" applyBorder="1">
      <alignment/>
      <protection/>
    </xf>
    <xf numFmtId="0" fontId="3" fillId="0" borderId="10" xfId="62" applyFont="1" applyBorder="1">
      <alignment/>
      <protection/>
    </xf>
    <xf numFmtId="0" fontId="8" fillId="0" borderId="12" xfId="62" applyFont="1" applyBorder="1" applyAlignment="1">
      <alignment vertical="center"/>
      <protection/>
    </xf>
    <xf numFmtId="181" fontId="8" fillId="0" borderId="12" xfId="62" applyNumberFormat="1" applyFont="1" applyBorder="1" applyAlignment="1">
      <alignment vertical="center"/>
      <protection/>
    </xf>
    <xf numFmtId="0" fontId="2" fillId="0" borderId="13" xfId="62" applyFont="1" applyBorder="1" applyAlignment="1">
      <alignment vertical="center"/>
      <protection/>
    </xf>
    <xf numFmtId="37" fontId="4" fillId="0" borderId="0" xfId="62" applyNumberFormat="1" applyBorder="1">
      <alignment/>
      <protection/>
    </xf>
    <xf numFmtId="0" fontId="4" fillId="0" borderId="0" xfId="63">
      <alignment/>
      <protection/>
    </xf>
    <xf numFmtId="0" fontId="0" fillId="0" borderId="0" xfId="63" applyFont="1">
      <alignment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vertical="center"/>
      <protection/>
    </xf>
    <xf numFmtId="179" fontId="3" fillId="0" borderId="10" xfId="63" applyNumberFormat="1" applyFont="1" applyBorder="1" applyAlignment="1">
      <alignment vertical="center"/>
      <protection/>
    </xf>
    <xf numFmtId="179" fontId="3" fillId="0" borderId="15" xfId="63" applyNumberFormat="1" applyFont="1" applyBorder="1" applyAlignment="1">
      <alignment vertical="center"/>
      <protection/>
    </xf>
    <xf numFmtId="179" fontId="3" fillId="0" borderId="12" xfId="63" applyNumberFormat="1" applyFont="1" applyBorder="1" applyAlignment="1">
      <alignment vertical="center"/>
      <protection/>
    </xf>
    <xf numFmtId="0" fontId="3" fillId="0" borderId="17" xfId="63" applyFont="1" applyBorder="1" applyAlignment="1">
      <alignment vertical="center"/>
      <protection/>
    </xf>
    <xf numFmtId="0" fontId="2" fillId="0" borderId="11" xfId="63" applyFont="1" applyBorder="1" applyAlignment="1">
      <alignment horizontal="left" vertical="center"/>
      <protection/>
    </xf>
    <xf numFmtId="179" fontId="2" fillId="0" borderId="13" xfId="63" applyNumberFormat="1" applyFont="1" applyBorder="1" applyAlignment="1">
      <alignment vertical="center"/>
      <protection/>
    </xf>
    <xf numFmtId="179" fontId="4" fillId="0" borderId="0" xfId="63" applyNumberFormat="1">
      <alignment/>
      <protection/>
    </xf>
    <xf numFmtId="181" fontId="8" fillId="0" borderId="12" xfId="0" applyNumberFormat="1" applyFont="1" applyBorder="1" applyAlignment="1">
      <alignment vertical="center"/>
    </xf>
    <xf numFmtId="0" fontId="0" fillId="0" borderId="0" xfId="0" applyFont="1" applyAlignment="1">
      <alignment/>
    </xf>
    <xf numFmtId="178" fontId="4" fillId="0" borderId="0" xfId="63" applyNumberFormat="1">
      <alignment/>
      <protection/>
    </xf>
    <xf numFmtId="0" fontId="0" fillId="0" borderId="0" xfId="61" applyFont="1" applyBorder="1">
      <alignment/>
      <protection/>
    </xf>
    <xf numFmtId="0" fontId="14" fillId="0" borderId="0" xfId="53" applyFont="1" applyBorder="1" applyAlignment="1" applyProtection="1">
      <alignment horizontal="centerContinuous"/>
      <protection/>
    </xf>
    <xf numFmtId="179" fontId="2" fillId="0" borderId="11" xfId="63" applyNumberFormat="1" applyFont="1" applyBorder="1" applyAlignment="1">
      <alignment vertical="center"/>
      <protection/>
    </xf>
    <xf numFmtId="0" fontId="0" fillId="0" borderId="0" xfId="62" applyFont="1" applyBorder="1">
      <alignment/>
      <protection/>
    </xf>
    <xf numFmtId="183" fontId="0" fillId="0" borderId="0" xfId="0" applyNumberFormat="1" applyAlignment="1">
      <alignment/>
    </xf>
    <xf numFmtId="183" fontId="4" fillId="0" borderId="0" xfId="62" applyNumberFormat="1" applyBorder="1">
      <alignment/>
      <protection/>
    </xf>
    <xf numFmtId="183" fontId="4" fillId="0" borderId="0" xfId="62" applyNumberFormat="1">
      <alignment/>
      <protection/>
    </xf>
    <xf numFmtId="37" fontId="4" fillId="0" borderId="0" xfId="62" applyNumberFormat="1">
      <alignment/>
      <protection/>
    </xf>
    <xf numFmtId="0" fontId="19" fillId="0" borderId="0" xfId="64">
      <alignment/>
      <protection/>
    </xf>
    <xf numFmtId="0" fontId="20" fillId="0" borderId="0" xfId="65" applyFont="1" applyAlignment="1" quotePrefix="1">
      <alignment horizontal="left"/>
      <protection/>
    </xf>
    <xf numFmtId="0" fontId="21" fillId="0" borderId="0" xfId="65" applyFont="1">
      <alignment/>
      <protection/>
    </xf>
    <xf numFmtId="0" fontId="20" fillId="0" borderId="0" xfId="65" applyFont="1">
      <alignment/>
      <protection/>
    </xf>
    <xf numFmtId="0" fontId="15" fillId="0" borderId="0" xfId="65" applyFont="1">
      <alignment/>
      <protection/>
    </xf>
    <xf numFmtId="0" fontId="19" fillId="0" borderId="0" xfId="65">
      <alignment/>
      <protection/>
    </xf>
    <xf numFmtId="0" fontId="15" fillId="0" borderId="0" xfId="64" applyFont="1">
      <alignment/>
      <protection/>
    </xf>
    <xf numFmtId="0" fontId="15" fillId="0" borderId="18" xfId="64" applyFont="1" applyBorder="1">
      <alignment/>
      <protection/>
    </xf>
    <xf numFmtId="0" fontId="15" fillId="0" borderId="19" xfId="64" applyFont="1" applyBorder="1" applyAlignment="1">
      <alignment vertical="center"/>
      <protection/>
    </xf>
    <xf numFmtId="0" fontId="15" fillId="0" borderId="20" xfId="64" applyFont="1" applyBorder="1" applyAlignment="1">
      <alignment vertical="center"/>
      <protection/>
    </xf>
    <xf numFmtId="0" fontId="20" fillId="0" borderId="15" xfId="65" applyFont="1" applyBorder="1" applyAlignment="1">
      <alignment horizontal="center" vertical="center"/>
      <protection/>
    </xf>
    <xf numFmtId="0" fontId="20" fillId="0" borderId="13" xfId="65" applyFont="1" applyBorder="1" applyAlignment="1">
      <alignment horizontal="centerContinuous" vertical="center"/>
      <protection/>
    </xf>
    <xf numFmtId="0" fontId="20" fillId="0" borderId="14" xfId="65" applyFont="1" applyBorder="1" applyAlignment="1">
      <alignment horizontal="centerContinuous" vertical="center"/>
      <protection/>
    </xf>
    <xf numFmtId="0" fontId="15" fillId="0" borderId="10" xfId="64" applyFont="1" applyBorder="1">
      <alignment/>
      <protection/>
    </xf>
    <xf numFmtId="0" fontId="15" fillId="0" borderId="0" xfId="64" applyFont="1" applyAlignment="1">
      <alignment vertical="center"/>
      <protection/>
    </xf>
    <xf numFmtId="0" fontId="15" fillId="0" borderId="21" xfId="64" applyFont="1" applyBorder="1" applyAlignment="1">
      <alignment vertical="center"/>
      <protection/>
    </xf>
    <xf numFmtId="0" fontId="20" fillId="0" borderId="17" xfId="65" applyFont="1" applyBorder="1" applyAlignment="1">
      <alignment horizontal="center" vertical="center"/>
      <protection/>
    </xf>
    <xf numFmtId="0" fontId="20" fillId="0" borderId="11" xfId="65" applyFont="1" applyBorder="1" applyAlignment="1">
      <alignment horizontal="center" vertical="center"/>
      <protection/>
    </xf>
    <xf numFmtId="0" fontId="15" fillId="0" borderId="21" xfId="64" applyFont="1" applyBorder="1">
      <alignment/>
      <protection/>
    </xf>
    <xf numFmtId="0" fontId="20" fillId="0" borderId="10" xfId="64" applyFont="1" applyBorder="1">
      <alignment/>
      <protection/>
    </xf>
    <xf numFmtId="0" fontId="23" fillId="0" borderId="0" xfId="64" applyFont="1">
      <alignment/>
      <protection/>
    </xf>
    <xf numFmtId="185" fontId="2" fillId="0" borderId="12" xfId="64" applyNumberFormat="1" applyFont="1" applyBorder="1">
      <alignment/>
      <protection/>
    </xf>
    <xf numFmtId="196" fontId="20" fillId="0" borderId="12" xfId="64" applyNumberFormat="1" applyFont="1" applyBorder="1">
      <alignment/>
      <protection/>
    </xf>
    <xf numFmtId="197" fontId="20" fillId="0" borderId="12" xfId="64" applyNumberFormat="1" applyFont="1" applyBorder="1">
      <alignment/>
      <protection/>
    </xf>
    <xf numFmtId="0" fontId="17" fillId="0" borderId="10" xfId="64" applyFont="1" applyBorder="1">
      <alignment/>
      <protection/>
    </xf>
    <xf numFmtId="0" fontId="17" fillId="0" borderId="0" xfId="64" applyFont="1">
      <alignment/>
      <protection/>
    </xf>
    <xf numFmtId="185" fontId="15" fillId="0" borderId="12" xfId="64" applyNumberFormat="1" applyFont="1" applyBorder="1">
      <alignment/>
      <protection/>
    </xf>
    <xf numFmtId="194" fontId="15" fillId="0" borderId="12" xfId="64" applyNumberFormat="1" applyFont="1" applyBorder="1">
      <alignment/>
      <protection/>
    </xf>
    <xf numFmtId="0" fontId="17" fillId="0" borderId="21" xfId="64" applyFont="1" applyBorder="1">
      <alignment/>
      <protection/>
    </xf>
    <xf numFmtId="185" fontId="17" fillId="0" borderId="12" xfId="64" applyNumberFormat="1" applyFont="1" applyBorder="1">
      <alignment/>
      <protection/>
    </xf>
    <xf numFmtId="0" fontId="19" fillId="0" borderId="10" xfId="64" applyBorder="1">
      <alignment/>
      <protection/>
    </xf>
    <xf numFmtId="185" fontId="19" fillId="0" borderId="12" xfId="64" applyNumberFormat="1" applyBorder="1">
      <alignment/>
      <protection/>
    </xf>
    <xf numFmtId="190" fontId="17" fillId="0" borderId="12" xfId="64" applyNumberFormat="1" applyFont="1" applyBorder="1">
      <alignment/>
      <protection/>
    </xf>
    <xf numFmtId="0" fontId="24" fillId="0" borderId="10" xfId="64" applyFont="1" applyBorder="1">
      <alignment/>
      <protection/>
    </xf>
    <xf numFmtId="185" fontId="24" fillId="0" borderId="12" xfId="64" applyNumberFormat="1" applyFont="1" applyBorder="1">
      <alignment/>
      <protection/>
    </xf>
    <xf numFmtId="197" fontId="24" fillId="0" borderId="12" xfId="64" applyNumberFormat="1" applyFont="1" applyBorder="1">
      <alignment/>
      <protection/>
    </xf>
    <xf numFmtId="196" fontId="24" fillId="0" borderId="12" xfId="64" applyNumberFormat="1" applyFont="1" applyBorder="1">
      <alignment/>
      <protection/>
    </xf>
    <xf numFmtId="194" fontId="24" fillId="0" borderId="12" xfId="64" applyNumberFormat="1" applyFont="1" applyBorder="1">
      <alignment/>
      <protection/>
    </xf>
    <xf numFmtId="185" fontId="3" fillId="0" borderId="12" xfId="64" applyNumberFormat="1" applyFont="1" applyBorder="1">
      <alignment/>
      <protection/>
    </xf>
    <xf numFmtId="196" fontId="17" fillId="0" borderId="12" xfId="64" applyNumberFormat="1" applyFont="1" applyBorder="1">
      <alignment/>
      <protection/>
    </xf>
    <xf numFmtId="197" fontId="17" fillId="0" borderId="12" xfId="64" applyNumberFormat="1" applyFont="1" applyBorder="1">
      <alignment/>
      <protection/>
    </xf>
    <xf numFmtId="194" fontId="17" fillId="0" borderId="12" xfId="64" applyNumberFormat="1" applyFont="1" applyBorder="1">
      <alignment/>
      <protection/>
    </xf>
    <xf numFmtId="185" fontId="20" fillId="0" borderId="12" xfId="64" applyNumberFormat="1" applyFont="1" applyBorder="1">
      <alignment/>
      <protection/>
    </xf>
    <xf numFmtId="0" fontId="23" fillId="0" borderId="10" xfId="64" applyFont="1" applyBorder="1">
      <alignment/>
      <protection/>
    </xf>
    <xf numFmtId="0" fontId="24" fillId="0" borderId="0" xfId="64" applyFont="1">
      <alignment/>
      <protection/>
    </xf>
    <xf numFmtId="0" fontId="26" fillId="0" borderId="0" xfId="64" applyFont="1">
      <alignment/>
      <protection/>
    </xf>
    <xf numFmtId="0" fontId="20" fillId="0" borderId="0" xfId="64" applyFont="1">
      <alignment/>
      <protection/>
    </xf>
    <xf numFmtId="0" fontId="15" fillId="0" borderId="16" xfId="64" applyFont="1" applyBorder="1">
      <alignment/>
      <protection/>
    </xf>
    <xf numFmtId="0" fontId="15" fillId="0" borderId="22" xfId="64" applyFont="1" applyBorder="1">
      <alignment/>
      <protection/>
    </xf>
    <xf numFmtId="0" fontId="15" fillId="0" borderId="23" xfId="64" applyFont="1" applyBorder="1">
      <alignment/>
      <protection/>
    </xf>
    <xf numFmtId="0" fontId="15" fillId="0" borderId="17" xfId="64" applyFont="1" applyBorder="1" applyAlignment="1">
      <alignment horizontal="center"/>
      <protection/>
    </xf>
    <xf numFmtId="185" fontId="15" fillId="0" borderId="17" xfId="64" applyNumberFormat="1" applyFont="1" applyBorder="1">
      <alignment/>
      <protection/>
    </xf>
    <xf numFmtId="0" fontId="28" fillId="0" borderId="0" xfId="64" applyFont="1">
      <alignment/>
      <protection/>
    </xf>
    <xf numFmtId="0" fontId="30" fillId="0" borderId="0" xfId="64" applyFont="1">
      <alignment/>
      <protection/>
    </xf>
    <xf numFmtId="0" fontId="29" fillId="0" borderId="0" xfId="64" applyFont="1">
      <alignment/>
      <protection/>
    </xf>
    <xf numFmtId="0" fontId="20" fillId="0" borderId="0" xfId="66" applyFont="1" applyAlignment="1" quotePrefix="1">
      <alignment horizontal="left"/>
      <protection/>
    </xf>
    <xf numFmtId="0" fontId="31" fillId="0" borderId="0" xfId="66" applyFont="1">
      <alignment/>
      <protection/>
    </xf>
    <xf numFmtId="0" fontId="32" fillId="0" borderId="0" xfId="66" applyFont="1">
      <alignment/>
      <protection/>
    </xf>
    <xf numFmtId="0" fontId="14" fillId="0" borderId="0" xfId="55" applyFont="1" applyAlignment="1" applyProtection="1">
      <alignment horizontal="centerContinuous"/>
      <protection/>
    </xf>
    <xf numFmtId="0" fontId="18" fillId="0" borderId="0" xfId="67" applyFont="1" applyAlignment="1">
      <alignment horizontal="centerContinuous"/>
      <protection/>
    </xf>
    <xf numFmtId="0" fontId="33" fillId="0" borderId="0" xfId="67" applyFont="1" applyAlignment="1">
      <alignment horizontal="centerContinuous"/>
      <protection/>
    </xf>
    <xf numFmtId="0" fontId="34" fillId="0" borderId="0" xfId="67" applyFont="1" applyAlignment="1">
      <alignment horizontal="centerContinuous"/>
      <protection/>
    </xf>
    <xf numFmtId="0" fontId="32" fillId="0" borderId="0" xfId="67" applyAlignment="1">
      <alignment horizontal="centerContinuous"/>
      <protection/>
    </xf>
    <xf numFmtId="0" fontId="32" fillId="0" borderId="0" xfId="67">
      <alignment/>
      <protection/>
    </xf>
    <xf numFmtId="0" fontId="17" fillId="0" borderId="18" xfId="67" applyFont="1" applyBorder="1">
      <alignment/>
      <protection/>
    </xf>
    <xf numFmtId="0" fontId="17" fillId="0" borderId="19" xfId="67" applyFont="1" applyBorder="1">
      <alignment/>
      <protection/>
    </xf>
    <xf numFmtId="0" fontId="20" fillId="0" borderId="11" xfId="66" applyFont="1" applyBorder="1" applyAlignment="1">
      <alignment horizontal="center" vertical="center"/>
      <protection/>
    </xf>
    <xf numFmtId="0" fontId="20" fillId="0" borderId="11" xfId="66" applyFont="1" applyBorder="1" applyAlignment="1">
      <alignment horizontal="center" vertical="center" wrapText="1"/>
      <protection/>
    </xf>
    <xf numFmtId="0" fontId="35" fillId="0" borderId="0" xfId="67" applyFont="1">
      <alignment/>
      <protection/>
    </xf>
    <xf numFmtId="0" fontId="17" fillId="0" borderId="10" xfId="67" applyFont="1" applyBorder="1">
      <alignment/>
      <protection/>
    </xf>
    <xf numFmtId="0" fontId="17" fillId="0" borderId="0" xfId="67" applyFont="1">
      <alignment/>
      <protection/>
    </xf>
    <xf numFmtId="0" fontId="20" fillId="0" borderId="15" xfId="66" applyFont="1" applyBorder="1">
      <alignment/>
      <protection/>
    </xf>
    <xf numFmtId="0" fontId="20" fillId="0" borderId="15" xfId="67" applyFont="1" applyBorder="1">
      <alignment/>
      <protection/>
    </xf>
    <xf numFmtId="0" fontId="20" fillId="0" borderId="10" xfId="67" applyFont="1" applyBorder="1">
      <alignment/>
      <protection/>
    </xf>
    <xf numFmtId="0" fontId="20" fillId="0" borderId="0" xfId="67" applyFont="1">
      <alignment/>
      <protection/>
    </xf>
    <xf numFmtId="0" fontId="17" fillId="0" borderId="12" xfId="66" applyFont="1" applyBorder="1">
      <alignment/>
      <protection/>
    </xf>
    <xf numFmtId="0" fontId="17" fillId="0" borderId="12" xfId="67" applyFont="1" applyBorder="1">
      <alignment/>
      <protection/>
    </xf>
    <xf numFmtId="0" fontId="31" fillId="0" borderId="0" xfId="67" applyFont="1">
      <alignment/>
      <protection/>
    </xf>
    <xf numFmtId="3" fontId="17" fillId="0" borderId="12" xfId="67" applyNumberFormat="1" applyFont="1" applyBorder="1">
      <alignment/>
      <protection/>
    </xf>
    <xf numFmtId="0" fontId="36" fillId="0" borderId="0" xfId="67" applyFont="1">
      <alignment/>
      <protection/>
    </xf>
    <xf numFmtId="0" fontId="32" fillId="0" borderId="0" xfId="67" applyAlignment="1">
      <alignment horizontal="center" vertical="top"/>
      <protection/>
    </xf>
    <xf numFmtId="0" fontId="20" fillId="0" borderId="10" xfId="67" applyFont="1" applyBorder="1" applyAlignment="1">
      <alignment horizontal="left"/>
      <protection/>
    </xf>
    <xf numFmtId="3" fontId="17" fillId="0" borderId="12" xfId="66" applyNumberFormat="1" applyFont="1" applyBorder="1">
      <alignment/>
      <protection/>
    </xf>
    <xf numFmtId="0" fontId="17" fillId="0" borderId="0" xfId="67" applyFont="1" applyAlignment="1">
      <alignment horizontal="left"/>
      <protection/>
    </xf>
    <xf numFmtId="49" fontId="32" fillId="0" borderId="0" xfId="67" applyNumberFormat="1">
      <alignment/>
      <protection/>
    </xf>
    <xf numFmtId="0" fontId="24" fillId="0" borderId="0" xfId="67" applyFont="1">
      <alignment/>
      <protection/>
    </xf>
    <xf numFmtId="0" fontId="20" fillId="0" borderId="16" xfId="67" applyFont="1" applyBorder="1" applyAlignment="1">
      <alignment vertical="top"/>
      <protection/>
    </xf>
    <xf numFmtId="0" fontId="17" fillId="0" borderId="22" xfId="67" applyFont="1" applyBorder="1" applyAlignment="1">
      <alignment vertical="top"/>
      <protection/>
    </xf>
    <xf numFmtId="3" fontId="32" fillId="0" borderId="0" xfId="67" applyNumberFormat="1" applyAlignment="1">
      <alignment vertical="top"/>
      <protection/>
    </xf>
    <xf numFmtId="0" fontId="32" fillId="0" borderId="0" xfId="67" applyAlignment="1">
      <alignment vertical="top"/>
      <protection/>
    </xf>
    <xf numFmtId="0" fontId="34" fillId="0" borderId="0" xfId="67" applyFont="1">
      <alignment/>
      <protection/>
    </xf>
    <xf numFmtId="0" fontId="28" fillId="0" borderId="0" xfId="67" applyFont="1">
      <alignment/>
      <protection/>
    </xf>
    <xf numFmtId="0" fontId="29" fillId="0" borderId="0" xfId="67" applyFont="1">
      <alignment/>
      <protection/>
    </xf>
    <xf numFmtId="0" fontId="38" fillId="0" borderId="0" xfId="67" applyFont="1">
      <alignment/>
      <protection/>
    </xf>
    <xf numFmtId="0" fontId="15" fillId="0" borderId="0" xfId="67" applyFont="1">
      <alignment/>
      <protection/>
    </xf>
    <xf numFmtId="0" fontId="39" fillId="0" borderId="0" xfId="67" applyFont="1">
      <alignment/>
      <protection/>
    </xf>
    <xf numFmtId="0" fontId="40" fillId="0" borderId="0" xfId="67" applyFont="1">
      <alignment/>
      <protection/>
    </xf>
    <xf numFmtId="0" fontId="21" fillId="0" borderId="0" xfId="59" applyFont="1" applyAlignment="1">
      <alignment horizontal="left" vertical="top"/>
      <protection/>
    </xf>
    <xf numFmtId="0" fontId="15" fillId="0" borderId="0" xfId="59" applyFont="1">
      <alignment/>
      <protection/>
    </xf>
    <xf numFmtId="0" fontId="20" fillId="0" borderId="15" xfId="59" applyFont="1" applyBorder="1" applyAlignment="1">
      <alignment horizontal="center" vertical="top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59" applyFont="1" applyBorder="1" applyAlignment="1">
      <alignment vertical="center"/>
      <protection/>
    </xf>
    <xf numFmtId="0" fontId="20" fillId="0" borderId="17" xfId="59" applyFont="1" applyBorder="1" applyAlignment="1">
      <alignment horizontal="center" vertical="center"/>
      <protection/>
    </xf>
    <xf numFmtId="192" fontId="17" fillId="0" borderId="12" xfId="60" applyNumberFormat="1" applyFont="1" applyBorder="1" applyAlignment="1">
      <alignment vertical="center"/>
      <protection/>
    </xf>
    <xf numFmtId="192" fontId="17" fillId="0" borderId="12" xfId="59" applyNumberFormat="1" applyFont="1" applyBorder="1" applyAlignment="1">
      <alignment vertical="center"/>
      <protection/>
    </xf>
    <xf numFmtId="192" fontId="20" fillId="0" borderId="12" xfId="59" applyNumberFormat="1" applyFont="1" applyBorder="1" applyAlignment="1">
      <alignment vertical="center"/>
      <protection/>
    </xf>
    <xf numFmtId="0" fontId="20" fillId="0" borderId="12" xfId="59" applyFont="1" applyBorder="1" applyAlignment="1">
      <alignment horizontal="center" vertical="center"/>
      <protection/>
    </xf>
    <xf numFmtId="192" fontId="17" fillId="0" borderId="17" xfId="59" applyNumberFormat="1" applyFont="1" applyBorder="1" applyAlignment="1">
      <alignment vertical="center"/>
      <protection/>
    </xf>
    <xf numFmtId="0" fontId="20" fillId="0" borderId="11" xfId="59" applyFont="1" applyBorder="1" applyAlignment="1">
      <alignment horizontal="center" vertical="center"/>
      <protection/>
    </xf>
    <xf numFmtId="192" fontId="20" fillId="0" borderId="11" xfId="59" applyNumberFormat="1" applyFont="1" applyBorder="1" applyAlignment="1">
      <alignment vertical="center"/>
      <protection/>
    </xf>
    <xf numFmtId="0" fontId="21" fillId="0" borderId="0" xfId="70" applyFont="1" applyAlignment="1">
      <alignment vertical="center"/>
      <protection/>
    </xf>
    <xf numFmtId="0" fontId="15" fillId="0" borderId="0" xfId="70" applyFont="1" applyAlignment="1">
      <alignment horizontal="centerContinuous"/>
      <protection/>
    </xf>
    <xf numFmtId="0" fontId="15" fillId="0" borderId="0" xfId="70" applyFont="1">
      <alignment/>
      <protection/>
    </xf>
    <xf numFmtId="0" fontId="42" fillId="0" borderId="0" xfId="70" applyFont="1">
      <alignment/>
      <protection/>
    </xf>
    <xf numFmtId="0" fontId="17" fillId="0" borderId="15" xfId="70" applyFont="1" applyBorder="1" applyAlignment="1">
      <alignment vertical="center"/>
      <protection/>
    </xf>
    <xf numFmtId="0" fontId="20" fillId="0" borderId="14" xfId="69" applyFont="1" applyBorder="1" applyAlignment="1">
      <alignment horizontal="center" vertical="center"/>
      <protection/>
    </xf>
    <xf numFmtId="0" fontId="20" fillId="0" borderId="24" xfId="70" applyFont="1" applyBorder="1" applyAlignment="1">
      <alignment horizontal="centerContinuous" vertical="center"/>
      <protection/>
    </xf>
    <xf numFmtId="0" fontId="20" fillId="0" borderId="14" xfId="70" applyFont="1" applyBorder="1" applyAlignment="1">
      <alignment horizontal="centerContinuous" vertical="center"/>
      <protection/>
    </xf>
    <xf numFmtId="0" fontId="20" fillId="0" borderId="12" xfId="70" applyFont="1" applyBorder="1" applyAlignment="1">
      <alignment horizontal="centerContinuous" vertical="center"/>
      <protection/>
    </xf>
    <xf numFmtId="0" fontId="20" fillId="0" borderId="13" xfId="70" applyFont="1" applyBorder="1" applyAlignment="1">
      <alignment horizontal="centerContinuous" vertical="center"/>
      <protection/>
    </xf>
    <xf numFmtId="0" fontId="17" fillId="0" borderId="17" xfId="70" applyFont="1" applyBorder="1" applyAlignment="1">
      <alignment vertical="center"/>
      <protection/>
    </xf>
    <xf numFmtId="0" fontId="20" fillId="0" borderId="14" xfId="70" applyFont="1" applyBorder="1" applyAlignment="1">
      <alignment horizontal="center" vertical="center"/>
      <protection/>
    </xf>
    <xf numFmtId="0" fontId="20" fillId="0" borderId="11" xfId="70" applyFont="1" applyBorder="1" applyAlignment="1">
      <alignment horizontal="center" vertical="center"/>
      <protection/>
    </xf>
    <xf numFmtId="0" fontId="20" fillId="0" borderId="11" xfId="70" applyFont="1" applyBorder="1" applyAlignment="1">
      <alignment horizontal="centerContinuous" vertical="center"/>
      <protection/>
    </xf>
    <xf numFmtId="184" fontId="17" fillId="0" borderId="20" xfId="70" applyNumberFormat="1" applyFont="1" applyBorder="1" applyAlignment="1">
      <alignment vertical="center"/>
      <protection/>
    </xf>
    <xf numFmtId="186" fontId="17" fillId="0" borderId="15" xfId="70" applyNumberFormat="1" applyFont="1" applyBorder="1" applyAlignment="1">
      <alignment horizontal="right" vertical="center"/>
      <protection/>
    </xf>
    <xf numFmtId="0" fontId="17" fillId="0" borderId="12" xfId="70" applyFont="1" applyBorder="1" applyAlignment="1">
      <alignment vertical="center"/>
      <protection/>
    </xf>
    <xf numFmtId="184" fontId="17" fillId="0" borderId="21" xfId="70" applyNumberFormat="1" applyFont="1" applyBorder="1" applyAlignment="1">
      <alignment vertical="center"/>
      <protection/>
    </xf>
    <xf numFmtId="186" fontId="17" fillId="0" borderId="12" xfId="70" applyNumberFormat="1" applyFont="1" applyBorder="1" applyAlignment="1">
      <alignment horizontal="right" vertical="center"/>
      <protection/>
    </xf>
    <xf numFmtId="186" fontId="3" fillId="0" borderId="12" xfId="70" applyNumberFormat="1" applyFont="1" applyBorder="1" applyAlignment="1">
      <alignment horizontal="right" vertical="center"/>
      <protection/>
    </xf>
    <xf numFmtId="184" fontId="17" fillId="0" borderId="12" xfId="70" applyNumberFormat="1" applyFont="1" applyBorder="1" applyAlignment="1">
      <alignment horizontal="right" vertical="center"/>
      <protection/>
    </xf>
    <xf numFmtId="186" fontId="17" fillId="0" borderId="21" xfId="70" applyNumberFormat="1" applyFont="1" applyBorder="1" applyAlignment="1">
      <alignment horizontal="right" vertical="center"/>
      <protection/>
    </xf>
    <xf numFmtId="186" fontId="3" fillId="0" borderId="21" xfId="70" applyNumberFormat="1" applyFont="1" applyBorder="1" applyAlignment="1">
      <alignment horizontal="right" vertical="center"/>
      <protection/>
    </xf>
    <xf numFmtId="0" fontId="20" fillId="0" borderId="11" xfId="70" applyFont="1" applyBorder="1" applyAlignment="1">
      <alignment vertical="center"/>
      <protection/>
    </xf>
    <xf numFmtId="184" fontId="20" fillId="0" borderId="14" xfId="70" applyNumberFormat="1" applyFont="1" applyBorder="1" applyAlignment="1">
      <alignment horizontal="right" vertical="center"/>
      <protection/>
    </xf>
    <xf numFmtId="186" fontId="2" fillId="0" borderId="14" xfId="70" applyNumberFormat="1" applyFont="1" applyBorder="1" applyAlignment="1">
      <alignment horizontal="right" vertical="center"/>
      <protection/>
    </xf>
    <xf numFmtId="184" fontId="20" fillId="0" borderId="11" xfId="70" applyNumberFormat="1" applyFont="1" applyBorder="1" applyAlignment="1">
      <alignment horizontal="right" vertical="center"/>
      <protection/>
    </xf>
    <xf numFmtId="186" fontId="20" fillId="0" borderId="14" xfId="70" applyNumberFormat="1" applyFont="1" applyBorder="1" applyAlignment="1">
      <alignment horizontal="right" vertical="center"/>
      <protection/>
    </xf>
    <xf numFmtId="0" fontId="23" fillId="0" borderId="0" xfId="70" applyFont="1">
      <alignment/>
      <protection/>
    </xf>
    <xf numFmtId="184" fontId="17" fillId="0" borderId="21" xfId="70" applyNumberFormat="1" applyFont="1" applyBorder="1" applyAlignment="1">
      <alignment horizontal="right" vertical="center"/>
      <protection/>
    </xf>
    <xf numFmtId="0" fontId="0" fillId="0" borderId="0" xfId="70" applyFont="1">
      <alignment/>
      <protection/>
    </xf>
    <xf numFmtId="0" fontId="44" fillId="0" borderId="0" xfId="69" applyFont="1" applyAlignment="1">
      <alignment horizontal="left"/>
      <protection/>
    </xf>
    <xf numFmtId="0" fontId="45" fillId="0" borderId="0" xfId="69" applyFont="1">
      <alignment/>
      <protection/>
    </xf>
    <xf numFmtId="0" fontId="46" fillId="0" borderId="0" xfId="69" applyFont="1">
      <alignment/>
      <protection/>
    </xf>
    <xf numFmtId="0" fontId="15" fillId="0" borderId="0" xfId="69" applyFont="1">
      <alignment/>
      <protection/>
    </xf>
    <xf numFmtId="12" fontId="15" fillId="0" borderId="0" xfId="69" applyNumberFormat="1" applyFont="1">
      <alignment/>
      <protection/>
    </xf>
    <xf numFmtId="0" fontId="20" fillId="0" borderId="15" xfId="69" applyFont="1" applyBorder="1" applyAlignment="1">
      <alignment horizontal="center"/>
      <protection/>
    </xf>
    <xf numFmtId="0" fontId="20" fillId="33" borderId="12" xfId="69" applyFont="1" applyFill="1" applyBorder="1" applyAlignment="1">
      <alignment horizontal="center"/>
      <protection/>
    </xf>
    <xf numFmtId="0" fontId="28" fillId="0" borderId="0" xfId="69" applyFont="1">
      <alignment/>
      <protection/>
    </xf>
    <xf numFmtId="0" fontId="20" fillId="33" borderId="17" xfId="69" applyFont="1" applyFill="1" applyBorder="1" applyAlignment="1">
      <alignment horizontal="center" vertical="center"/>
      <protection/>
    </xf>
    <xf numFmtId="0" fontId="20" fillId="0" borderId="11" xfId="69" applyFont="1" applyBorder="1" applyAlignment="1">
      <alignment horizontal="center" vertical="center"/>
      <protection/>
    </xf>
    <xf numFmtId="0" fontId="17" fillId="0" borderId="15" xfId="69" applyFont="1" applyBorder="1" applyAlignment="1">
      <alignment vertical="center"/>
      <protection/>
    </xf>
    <xf numFmtId="0" fontId="17" fillId="0" borderId="12" xfId="69" applyFont="1" applyBorder="1" applyAlignment="1">
      <alignment vertical="center"/>
      <protection/>
    </xf>
    <xf numFmtId="0" fontId="17" fillId="0" borderId="12" xfId="69" applyFont="1" applyBorder="1" applyAlignment="1">
      <alignment horizontal="left" vertical="center" wrapText="1"/>
      <protection/>
    </xf>
    <xf numFmtId="0" fontId="20" fillId="0" borderId="11" xfId="69" applyFont="1" applyBorder="1" applyAlignment="1">
      <alignment horizontal="centerContinuous" vertical="center"/>
      <protection/>
    </xf>
    <xf numFmtId="184" fontId="20" fillId="0" borderId="11" xfId="68" applyNumberFormat="1" applyFont="1" applyBorder="1" applyAlignment="1">
      <alignment horizontal="right" vertical="center"/>
      <protection/>
    </xf>
    <xf numFmtId="187" fontId="20" fillId="0" borderId="11" xfId="69" applyNumberFormat="1" applyFont="1" applyBorder="1" applyAlignment="1">
      <alignment horizontal="right" vertical="center"/>
      <protection/>
    </xf>
    <xf numFmtId="0" fontId="23" fillId="0" borderId="0" xfId="69" applyFont="1">
      <alignment/>
      <protection/>
    </xf>
    <xf numFmtId="0" fontId="41" fillId="0" borderId="0" xfId="69" applyFont="1" applyAlignment="1">
      <alignment horizontal="left"/>
      <protection/>
    </xf>
    <xf numFmtId="0" fontId="15" fillId="0" borderId="0" xfId="69" applyFont="1" applyAlignment="1">
      <alignment horizontal="right"/>
      <protection/>
    </xf>
    <xf numFmtId="0" fontId="41" fillId="0" borderId="0" xfId="70" applyFont="1">
      <alignment/>
      <protection/>
    </xf>
    <xf numFmtId="0" fontId="20" fillId="0" borderId="0" xfId="69" applyFont="1">
      <alignment/>
      <protection/>
    </xf>
    <xf numFmtId="0" fontId="41" fillId="0" borderId="0" xfId="69" applyFont="1" applyAlignment="1">
      <alignment horizontal="right"/>
      <protection/>
    </xf>
    <xf numFmtId="0" fontId="41" fillId="0" borderId="0" xfId="69" applyFont="1">
      <alignment/>
      <protection/>
    </xf>
    <xf numFmtId="0" fontId="20" fillId="0" borderId="18" xfId="69" applyFont="1" applyBorder="1" applyAlignment="1">
      <alignment horizontal="right" vertical="center"/>
      <protection/>
    </xf>
    <xf numFmtId="0" fontId="23" fillId="0" borderId="0" xfId="69" applyFont="1" applyAlignment="1">
      <alignment vertical="center"/>
      <protection/>
    </xf>
    <xf numFmtId="0" fontId="20" fillId="0" borderId="10" xfId="69" applyFont="1" applyBorder="1">
      <alignment/>
      <protection/>
    </xf>
    <xf numFmtId="0" fontId="20" fillId="33" borderId="16" xfId="69" applyFont="1" applyFill="1" applyBorder="1" applyAlignment="1">
      <alignment horizontal="center" vertical="center"/>
      <protection/>
    </xf>
    <xf numFmtId="0" fontId="17" fillId="0" borderId="18" xfId="69" applyFont="1" applyBorder="1">
      <alignment/>
      <protection/>
    </xf>
    <xf numFmtId="0" fontId="17" fillId="0" borderId="15" xfId="69" applyFont="1" applyBorder="1">
      <alignment/>
      <protection/>
    </xf>
    <xf numFmtId="0" fontId="17" fillId="0" borderId="19" xfId="69" applyFont="1" applyBorder="1">
      <alignment/>
      <protection/>
    </xf>
    <xf numFmtId="0" fontId="17" fillId="0" borderId="20" xfId="69" applyFont="1" applyBorder="1">
      <alignment/>
      <protection/>
    </xf>
    <xf numFmtId="0" fontId="17" fillId="0" borderId="12" xfId="69" applyFont="1" applyBorder="1">
      <alignment/>
      <protection/>
    </xf>
    <xf numFmtId="185" fontId="17" fillId="0" borderId="12" xfId="69" applyNumberFormat="1" applyFont="1" applyBorder="1">
      <alignment/>
      <protection/>
    </xf>
    <xf numFmtId="189" fontId="17" fillId="0" borderId="21" xfId="69" applyNumberFormat="1" applyFont="1" applyBorder="1">
      <alignment/>
      <protection/>
    </xf>
    <xf numFmtId="0" fontId="17" fillId="0" borderId="10" xfId="69" applyFont="1" applyBorder="1">
      <alignment/>
      <protection/>
    </xf>
    <xf numFmtId="185" fontId="17" fillId="0" borderId="0" xfId="69" applyNumberFormat="1" applyFont="1">
      <alignment/>
      <protection/>
    </xf>
    <xf numFmtId="0" fontId="20" fillId="0" borderId="18" xfId="69" applyFont="1" applyBorder="1" applyAlignment="1">
      <alignment horizontal="center"/>
      <protection/>
    </xf>
    <xf numFmtId="185" fontId="20" fillId="0" borderId="15" xfId="69" applyNumberFormat="1" applyFont="1" applyBorder="1">
      <alignment/>
      <protection/>
    </xf>
    <xf numFmtId="189" fontId="20" fillId="0" borderId="20" xfId="69" applyNumberFormat="1" applyFont="1" applyBorder="1">
      <alignment/>
      <protection/>
    </xf>
    <xf numFmtId="0" fontId="17" fillId="0" borderId="16" xfId="69" applyFont="1" applyBorder="1">
      <alignment/>
      <protection/>
    </xf>
    <xf numFmtId="0" fontId="17" fillId="0" borderId="17" xfId="69" applyFont="1" applyBorder="1">
      <alignment/>
      <protection/>
    </xf>
    <xf numFmtId="0" fontId="17" fillId="0" borderId="22" xfId="69" applyFont="1" applyBorder="1">
      <alignment/>
      <protection/>
    </xf>
    <xf numFmtId="0" fontId="15" fillId="0" borderId="23" xfId="69" applyFont="1" applyBorder="1">
      <alignment/>
      <protection/>
    </xf>
    <xf numFmtId="0" fontId="17" fillId="0" borderId="0" xfId="69" applyFont="1">
      <alignment/>
      <protection/>
    </xf>
    <xf numFmtId="184" fontId="17" fillId="0" borderId="15" xfId="70" applyNumberFormat="1" applyFont="1" applyBorder="1" applyAlignment="1">
      <alignment horizontal="center" vertical="center"/>
      <protection/>
    </xf>
    <xf numFmtId="186" fontId="17" fillId="0" borderId="20" xfId="70" applyNumberFormat="1" applyFont="1" applyBorder="1" applyAlignment="1">
      <alignment horizontal="center" vertical="center"/>
      <protection/>
    </xf>
    <xf numFmtId="184" fontId="17" fillId="0" borderId="12" xfId="70" applyNumberFormat="1" applyFont="1" applyBorder="1" applyAlignment="1">
      <alignment horizontal="center" vertical="center"/>
      <protection/>
    </xf>
    <xf numFmtId="186" fontId="3" fillId="0" borderId="12" xfId="70" applyNumberFormat="1" applyFont="1" applyBorder="1" applyAlignment="1">
      <alignment horizontal="center" vertical="center"/>
      <protection/>
    </xf>
    <xf numFmtId="186" fontId="17" fillId="0" borderId="12" xfId="70" applyNumberFormat="1" applyFont="1" applyBorder="1" applyAlignment="1">
      <alignment horizontal="center" vertical="center"/>
      <protection/>
    </xf>
    <xf numFmtId="186" fontId="17" fillId="0" borderId="21" xfId="70" applyNumberFormat="1" applyFont="1" applyBorder="1" applyAlignment="1">
      <alignment horizontal="center" vertical="center"/>
      <protection/>
    </xf>
    <xf numFmtId="188" fontId="17" fillId="0" borderId="21" xfId="68" applyNumberFormat="1" applyFont="1" applyBorder="1" applyAlignment="1">
      <alignment horizontal="center" vertical="center"/>
      <protection/>
    </xf>
    <xf numFmtId="187" fontId="17" fillId="0" borderId="21" xfId="69" applyNumberFormat="1" applyFont="1" applyBorder="1" applyAlignment="1">
      <alignment horizontal="center" vertical="center"/>
      <protection/>
    </xf>
    <xf numFmtId="187" fontId="3" fillId="0" borderId="21" xfId="69" applyNumberFormat="1" applyFont="1" applyBorder="1" applyAlignment="1">
      <alignment horizontal="center" vertical="center"/>
      <protection/>
    </xf>
    <xf numFmtId="184" fontId="20" fillId="0" borderId="11" xfId="68" applyNumberFormat="1" applyFont="1" applyBorder="1" applyAlignment="1">
      <alignment horizontal="center" vertical="center"/>
      <protection/>
    </xf>
    <xf numFmtId="187" fontId="20" fillId="0" borderId="11" xfId="69" applyNumberFormat="1" applyFont="1" applyBorder="1" applyAlignment="1">
      <alignment horizontal="center" vertical="center"/>
      <protection/>
    </xf>
    <xf numFmtId="185" fontId="17" fillId="0" borderId="12" xfId="69" applyNumberFormat="1" applyFont="1" applyBorder="1" applyAlignment="1">
      <alignment horizontal="center"/>
      <protection/>
    </xf>
    <xf numFmtId="185" fontId="20" fillId="0" borderId="15" xfId="69" applyNumberFormat="1" applyFont="1" applyBorder="1" applyAlignment="1">
      <alignment horizontal="center"/>
      <protection/>
    </xf>
    <xf numFmtId="0" fontId="24" fillId="0" borderId="0" xfId="64" applyFont="1" applyBorder="1">
      <alignment/>
      <protection/>
    </xf>
    <xf numFmtId="185" fontId="24" fillId="0" borderId="12" xfId="64" applyNumberFormat="1" applyFont="1" applyBorder="1" applyAlignment="1">
      <alignment horizontal="center"/>
      <protection/>
    </xf>
    <xf numFmtId="3" fontId="24" fillId="0" borderId="12" xfId="67" applyNumberFormat="1" applyFont="1" applyBorder="1" applyAlignment="1">
      <alignment horizontal="right"/>
      <protection/>
    </xf>
    <xf numFmtId="183" fontId="17" fillId="0" borderId="12" xfId="67" applyNumberFormat="1" applyFont="1" applyBorder="1" applyAlignment="1">
      <alignment horizontal="right"/>
      <protection/>
    </xf>
    <xf numFmtId="183" fontId="24" fillId="0" borderId="12" xfId="67" applyNumberFormat="1" applyFont="1" applyBorder="1" applyAlignment="1">
      <alignment horizontal="right"/>
      <protection/>
    </xf>
    <xf numFmtId="183" fontId="24" fillId="0" borderId="17" xfId="67" applyNumberFormat="1" applyFont="1" applyBorder="1" applyAlignment="1">
      <alignment horizontal="right" vertical="top"/>
      <protection/>
    </xf>
    <xf numFmtId="198" fontId="3" fillId="0" borderId="15" xfId="62" applyNumberFormat="1" applyFont="1" applyBorder="1">
      <alignment/>
      <protection/>
    </xf>
    <xf numFmtId="198" fontId="3" fillId="0" borderId="15" xfId="0" applyNumberFormat="1" applyFont="1" applyBorder="1" applyAlignment="1">
      <alignment/>
    </xf>
    <xf numFmtId="198" fontId="3" fillId="0" borderId="12" xfId="62" applyNumberFormat="1" applyFont="1" applyBorder="1">
      <alignment/>
      <protection/>
    </xf>
    <xf numFmtId="198" fontId="3" fillId="0" borderId="12" xfId="0" applyNumberFormat="1" applyFont="1" applyBorder="1" applyAlignment="1">
      <alignment/>
    </xf>
    <xf numFmtId="198" fontId="8" fillId="0" borderId="12" xfId="0" applyNumberFormat="1" applyFont="1" applyBorder="1" applyAlignment="1" quotePrefix="1">
      <alignment horizontal="right"/>
    </xf>
    <xf numFmtId="198" fontId="2" fillId="0" borderId="13" xfId="62" applyNumberFormat="1" applyFont="1" applyBorder="1" applyAlignment="1">
      <alignment vertical="center"/>
      <protection/>
    </xf>
    <xf numFmtId="198" fontId="2" fillId="0" borderId="11" xfId="62" applyNumberFormat="1" applyFont="1" applyBorder="1" applyAlignment="1">
      <alignment vertical="center"/>
      <protection/>
    </xf>
    <xf numFmtId="185" fontId="20" fillId="0" borderId="12" xfId="64" applyNumberFormat="1" applyFont="1" applyBorder="1" applyAlignment="1">
      <alignment horizontal="center"/>
      <protection/>
    </xf>
    <xf numFmtId="198" fontId="17" fillId="0" borderId="12" xfId="66" applyNumberFormat="1" applyFont="1" applyBorder="1" applyAlignment="1">
      <alignment horizontal="right"/>
      <protection/>
    </xf>
    <xf numFmtId="198" fontId="3" fillId="0" borderId="12" xfId="66" applyNumberFormat="1" applyFont="1" applyBorder="1" applyAlignment="1">
      <alignment horizontal="right"/>
      <protection/>
    </xf>
    <xf numFmtId="198" fontId="17" fillId="0" borderId="12" xfId="67" applyNumberFormat="1" applyFont="1" applyBorder="1">
      <alignment/>
      <protection/>
    </xf>
    <xf numFmtId="198" fontId="24" fillId="0" borderId="12" xfId="67" applyNumberFormat="1" applyFont="1" applyBorder="1" applyAlignment="1">
      <alignment horizontal="right"/>
      <protection/>
    </xf>
    <xf numFmtId="198" fontId="17" fillId="0" borderId="12" xfId="67" applyNumberFormat="1" applyFont="1" applyBorder="1" applyAlignment="1">
      <alignment horizontal="right"/>
      <protection/>
    </xf>
    <xf numFmtId="198" fontId="17" fillId="0" borderId="12" xfId="66" applyNumberFormat="1" applyFont="1" applyBorder="1">
      <alignment/>
      <protection/>
    </xf>
    <xf numFmtId="198" fontId="24" fillId="0" borderId="12" xfId="66" applyNumberFormat="1" applyFont="1" applyBorder="1" applyAlignment="1">
      <alignment horizontal="right"/>
      <protection/>
    </xf>
    <xf numFmtId="187" fontId="17" fillId="0" borderId="12" xfId="66" applyNumberFormat="1" applyFont="1" applyBorder="1" applyAlignment="1">
      <alignment horizontal="right"/>
      <protection/>
    </xf>
    <xf numFmtId="187" fontId="17" fillId="0" borderId="17" xfId="66" applyNumberFormat="1" applyFont="1" applyBorder="1" applyAlignment="1">
      <alignment horizontal="right" vertical="top"/>
      <protection/>
    </xf>
    <xf numFmtId="0" fontId="17" fillId="0" borderId="11" xfId="70" applyFont="1" applyBorder="1" applyAlignment="1">
      <alignment vertical="center"/>
      <protection/>
    </xf>
    <xf numFmtId="0" fontId="20" fillId="0" borderId="12" xfId="69" applyFont="1" applyBorder="1">
      <alignment/>
      <protection/>
    </xf>
    <xf numFmtId="0" fontId="20" fillId="0" borderId="13" xfId="69" applyFont="1" applyBorder="1" applyAlignment="1">
      <alignment horizontal="center" vertical="center"/>
      <protection/>
    </xf>
    <xf numFmtId="189" fontId="17" fillId="0" borderId="12" xfId="64" applyNumberFormat="1" applyFont="1" applyBorder="1">
      <alignment/>
      <protection/>
    </xf>
    <xf numFmtId="185" fontId="3" fillId="0" borderId="0" xfId="0" applyNumberFormat="1" applyFont="1" applyAlignment="1">
      <alignment vertical="center"/>
    </xf>
    <xf numFmtId="185" fontId="3" fillId="0" borderId="10" xfId="0" applyNumberFormat="1" applyFont="1" applyBorder="1" applyAlignment="1">
      <alignment vertical="center"/>
    </xf>
    <xf numFmtId="185" fontId="3" fillId="0" borderId="12" xfId="0" applyNumberFormat="1" applyFont="1" applyBorder="1" applyAlignment="1">
      <alignment vertical="center"/>
    </xf>
    <xf numFmtId="185" fontId="3" fillId="0" borderId="21" xfId="0" applyNumberFormat="1" applyFont="1" applyBorder="1" applyAlignment="1">
      <alignment vertical="center"/>
    </xf>
    <xf numFmtId="185" fontId="2" fillId="0" borderId="13" xfId="0" applyNumberFormat="1" applyFont="1" applyBorder="1" applyAlignment="1">
      <alignment vertical="center"/>
    </xf>
    <xf numFmtId="185" fontId="2" fillId="0" borderId="13" xfId="0" applyNumberFormat="1" applyFont="1" applyBorder="1" applyAlignment="1">
      <alignment horizontal="right" vertical="center"/>
    </xf>
    <xf numFmtId="185" fontId="2" fillId="0" borderId="11" xfId="0" applyNumberFormat="1" applyFont="1" applyBorder="1" applyAlignment="1">
      <alignment vertical="center"/>
    </xf>
    <xf numFmtId="185" fontId="2" fillId="0" borderId="14" xfId="0" applyNumberFormat="1" applyFont="1" applyBorder="1" applyAlignment="1">
      <alignment vertical="center"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4" fillId="0" borderId="12" xfId="63" applyBorder="1" applyAlignment="1">
      <alignment horizontal="center" vertical="center"/>
      <protection/>
    </xf>
    <xf numFmtId="0" fontId="4" fillId="0" borderId="17" xfId="63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1" fillId="0" borderId="0" xfId="63" applyFont="1" applyAlignment="1">
      <alignment horizontal="left"/>
      <protection/>
    </xf>
    <xf numFmtId="0" fontId="0" fillId="0" borderId="0" xfId="0" applyAlignment="1">
      <alignment/>
    </xf>
    <xf numFmtId="0" fontId="20" fillId="0" borderId="13" xfId="69" applyFont="1" applyBorder="1" applyAlignment="1">
      <alignment horizontal="center" vertical="center"/>
      <protection/>
    </xf>
    <xf numFmtId="0" fontId="20" fillId="0" borderId="24" xfId="69" applyFont="1" applyBorder="1" applyAlignment="1">
      <alignment horizontal="center" vertical="center"/>
      <protection/>
    </xf>
    <xf numFmtId="0" fontId="20" fillId="0" borderId="14" xfId="69" applyFont="1" applyBorder="1" applyAlignment="1">
      <alignment horizontal="center" vertical="center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7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59" applyFont="1" applyBorder="1" applyAlignment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Input" xfId="56"/>
    <cellStyle name="Linked Cell" xfId="57"/>
    <cellStyle name="Neutral" xfId="58"/>
    <cellStyle name="Normal 2" xfId="59"/>
    <cellStyle name="Normal_Dtab1-4" xfId="60"/>
    <cellStyle name="Normal_ind 1-2 march2008" xfId="61"/>
    <cellStyle name="Normal_TAB-1.2" xfId="62"/>
    <cellStyle name="Normal_TAB-1.3" xfId="63"/>
    <cellStyle name="Normal_tables  indicato" xfId="64"/>
    <cellStyle name="Normal_TMUTAB2.1" xfId="65"/>
    <cellStyle name="Normal_TMUTAB2.2" xfId="66"/>
    <cellStyle name="Normal_TMUTAB2.2_tables" xfId="67"/>
    <cellStyle name="Normal_TMUTAB2.4" xfId="68"/>
    <cellStyle name="Normal_TMUTAB2.4&amp;2.5" xfId="69"/>
    <cellStyle name="Normal_TMUTAB2-3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95250</xdr:rowOff>
    </xdr:from>
    <xdr:to>
      <xdr:col>8</xdr:col>
      <xdr:colOff>428625</xdr:colOff>
      <xdr:row>20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429625" y="95250"/>
          <a:ext cx="409575" cy="5981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76200</xdr:rowOff>
    </xdr:from>
    <xdr:to>
      <xdr:col>12</xdr:col>
      <xdr:colOff>285750</xdr:colOff>
      <xdr:row>21</xdr:row>
      <xdr:rowOff>19050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8315325" y="76200"/>
          <a:ext cx="228600" cy="6276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161925</xdr:colOff>
      <xdr:row>0</xdr:row>
      <xdr:rowOff>200025</xdr:rowOff>
    </xdr:from>
    <xdr:to>
      <xdr:col>12</xdr:col>
      <xdr:colOff>523875</xdr:colOff>
      <xdr:row>20</xdr:row>
      <xdr:rowOff>57150</xdr:rowOff>
    </xdr:to>
    <xdr:sp>
      <xdr:nvSpPr>
        <xdr:cNvPr id="2" name="Text 1"/>
        <xdr:cNvSpPr txBox="1">
          <a:spLocks noChangeArrowheads="1"/>
        </xdr:cNvSpPr>
      </xdr:nvSpPr>
      <xdr:spPr>
        <a:xfrm>
          <a:off x="8420100" y="200025"/>
          <a:ext cx="361950" cy="5991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- 7 -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95250</xdr:rowOff>
    </xdr:from>
    <xdr:to>
      <xdr:col>9</xdr:col>
      <xdr:colOff>533400</xdr:colOff>
      <xdr:row>22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286750" y="95250"/>
          <a:ext cx="438150" cy="6286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- 8 -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1</xdr:row>
      <xdr:rowOff>28575</xdr:rowOff>
    </xdr:from>
    <xdr:to>
      <xdr:col>13</xdr:col>
      <xdr:colOff>590550</xdr:colOff>
      <xdr:row>31</xdr:row>
      <xdr:rowOff>142875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8429625" y="257175"/>
          <a:ext cx="428625" cy="5915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05" tIns="27305" rIns="27305" bIns="27305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- 10 -</a:t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1</xdr:row>
      <xdr:rowOff>161925</xdr:rowOff>
    </xdr:from>
    <xdr:to>
      <xdr:col>10</xdr:col>
      <xdr:colOff>114300</xdr:colOff>
      <xdr:row>16</xdr:row>
      <xdr:rowOff>28575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8162925" y="523875"/>
          <a:ext cx="466725" cy="534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05" tIns="27305" rIns="27305" bIns="27305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- 11 -</a:t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209550</xdr:rowOff>
    </xdr:from>
    <xdr:to>
      <xdr:col>7</xdr:col>
      <xdr:colOff>609600</xdr:colOff>
      <xdr:row>10</xdr:row>
      <xdr:rowOff>523875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7962900" y="209550"/>
          <a:ext cx="390525" cy="563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- 13 -</a:t>
          </a:r>
        </a:p>
      </xdr:txBody>
    </xdr:sp>
    <xdr:clientData fLocksWithSheet="0"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495300</xdr:rowOff>
    </xdr:to>
    <xdr:sp>
      <xdr:nvSpPr>
        <xdr:cNvPr id="2" name="Straight Connector 4"/>
        <xdr:cNvSpPr>
          <a:spLocks/>
        </xdr:cNvSpPr>
      </xdr:nvSpPr>
      <xdr:spPr>
        <a:xfrm>
          <a:off x="0" y="514350"/>
          <a:ext cx="18192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M6" sqref="M6"/>
    </sheetView>
  </sheetViews>
  <sheetFormatPr defaultColWidth="9.33203125" defaultRowHeight="12.75"/>
  <cols>
    <col min="1" max="1" width="28.5" style="0" customWidth="1"/>
    <col min="2" max="2" width="14.16015625" style="0" customWidth="1"/>
    <col min="3" max="3" width="17.5" style="0" customWidth="1"/>
    <col min="4" max="4" width="18.83203125" style="0" customWidth="1"/>
    <col min="5" max="5" width="18.5" style="0" customWidth="1"/>
    <col min="6" max="6" width="17.16015625" style="0" customWidth="1"/>
    <col min="7" max="7" width="15.33203125" style="0" customWidth="1"/>
    <col min="8" max="8" width="17.16015625" style="0" customWidth="1"/>
    <col min="9" max="9" width="9" style="0" customWidth="1"/>
  </cols>
  <sheetData>
    <row r="1" spans="1:9" s="3" customFormat="1" ht="21.75" customHeight="1">
      <c r="A1" s="1" t="s">
        <v>43</v>
      </c>
      <c r="B1" s="2"/>
      <c r="C1" s="2"/>
      <c r="D1" s="2"/>
      <c r="E1" s="2"/>
      <c r="F1" s="2"/>
      <c r="G1" s="2"/>
      <c r="H1" s="53"/>
      <c r="I1" s="10"/>
    </row>
    <row r="2" spans="1:9" ht="9" customHeight="1">
      <c r="A2" s="4"/>
      <c r="B2" s="4"/>
      <c r="C2" s="4"/>
      <c r="D2" s="4"/>
      <c r="E2" s="4"/>
      <c r="F2" s="4"/>
      <c r="G2" s="5"/>
      <c r="H2" s="5"/>
      <c r="I2" s="11"/>
    </row>
    <row r="3" spans="1:9" s="16" customFormat="1" ht="64.5" customHeight="1">
      <c r="A3" s="17" t="s">
        <v>0</v>
      </c>
      <c r="B3" s="18" t="s">
        <v>49</v>
      </c>
      <c r="C3" s="19" t="s">
        <v>50</v>
      </c>
      <c r="D3" s="20" t="s">
        <v>51</v>
      </c>
      <c r="E3" s="18" t="s">
        <v>55</v>
      </c>
      <c r="F3" s="18" t="s">
        <v>54</v>
      </c>
      <c r="G3" s="18" t="s">
        <v>52</v>
      </c>
      <c r="H3" s="21" t="s">
        <v>53</v>
      </c>
      <c r="I3" s="15"/>
    </row>
    <row r="4" spans="1:9" ht="24" customHeight="1">
      <c r="A4" s="14" t="s">
        <v>1</v>
      </c>
      <c r="B4" s="285">
        <v>251973</v>
      </c>
      <c r="C4" s="286">
        <v>2839</v>
      </c>
      <c r="D4" s="286">
        <v>2785</v>
      </c>
      <c r="E4" s="286">
        <v>198</v>
      </c>
      <c r="F4" s="286">
        <v>758</v>
      </c>
      <c r="G4" s="287">
        <f aca="true" t="shared" si="0" ref="G4:G17">B4+C4+D4+E4-F4</f>
        <v>257037</v>
      </c>
      <c r="H4" s="288">
        <f>C4+D4+E4-F4</f>
        <v>5064</v>
      </c>
      <c r="I4" s="12"/>
    </row>
    <row r="5" spans="1:9" ht="24" customHeight="1">
      <c r="A5" s="14" t="s">
        <v>6</v>
      </c>
      <c r="B5" s="287">
        <v>48025</v>
      </c>
      <c r="C5" s="286">
        <v>0</v>
      </c>
      <c r="D5" s="286">
        <v>4</v>
      </c>
      <c r="E5" s="286">
        <v>0</v>
      </c>
      <c r="F5" s="286">
        <v>54</v>
      </c>
      <c r="G5" s="287">
        <f t="shared" si="0"/>
        <v>47975</v>
      </c>
      <c r="H5" s="288">
        <f aca="true" t="shared" si="1" ref="H5:H17">C5+D5+E5-F5</f>
        <v>-50</v>
      </c>
      <c r="I5" s="12"/>
    </row>
    <row r="6" spans="1:9" ht="24" customHeight="1">
      <c r="A6" s="14" t="s">
        <v>34</v>
      </c>
      <c r="B6" s="287">
        <v>7083</v>
      </c>
      <c r="C6" s="286">
        <v>511</v>
      </c>
      <c r="D6" s="286">
        <v>6</v>
      </c>
      <c r="E6" s="286">
        <v>31</v>
      </c>
      <c r="F6" s="286">
        <v>132</v>
      </c>
      <c r="G6" s="287">
        <f t="shared" si="0"/>
        <v>7499</v>
      </c>
      <c r="H6" s="288">
        <f t="shared" si="1"/>
        <v>416</v>
      </c>
      <c r="I6" s="12"/>
    </row>
    <row r="7" spans="1:9" ht="24" customHeight="1">
      <c r="A7" s="14" t="s">
        <v>44</v>
      </c>
      <c r="B7" s="287">
        <v>1370</v>
      </c>
      <c r="C7" s="286">
        <v>8</v>
      </c>
      <c r="D7" s="286">
        <v>3</v>
      </c>
      <c r="E7" s="286">
        <v>1</v>
      </c>
      <c r="F7" s="286">
        <v>4</v>
      </c>
      <c r="G7" s="287">
        <f t="shared" si="0"/>
        <v>1378</v>
      </c>
      <c r="H7" s="288">
        <f t="shared" si="1"/>
        <v>8</v>
      </c>
      <c r="I7" s="12"/>
    </row>
    <row r="8" spans="1:9" ht="24" customHeight="1">
      <c r="A8" s="14" t="s">
        <v>7</v>
      </c>
      <c r="B8" s="287">
        <v>99111</v>
      </c>
      <c r="C8" s="286">
        <v>2650</v>
      </c>
      <c r="D8" s="286">
        <v>2</v>
      </c>
      <c r="E8" s="286">
        <v>236</v>
      </c>
      <c r="F8" s="286">
        <v>560</v>
      </c>
      <c r="G8" s="287">
        <f t="shared" si="0"/>
        <v>101439</v>
      </c>
      <c r="H8" s="288">
        <f t="shared" si="1"/>
        <v>2328</v>
      </c>
      <c r="I8" s="12"/>
    </row>
    <row r="9" spans="1:9" ht="24" customHeight="1">
      <c r="A9" s="14" t="s">
        <v>8</v>
      </c>
      <c r="B9" s="287">
        <v>117752</v>
      </c>
      <c r="C9" s="286">
        <v>686</v>
      </c>
      <c r="D9" s="286">
        <v>0</v>
      </c>
      <c r="E9" s="286">
        <v>0</v>
      </c>
      <c r="F9" s="286">
        <v>412</v>
      </c>
      <c r="G9" s="287">
        <f t="shared" si="0"/>
        <v>118026</v>
      </c>
      <c r="H9" s="288">
        <f t="shared" si="1"/>
        <v>274</v>
      </c>
      <c r="I9" s="12"/>
    </row>
    <row r="10" spans="1:9" ht="24" customHeight="1">
      <c r="A10" s="14" t="s">
        <v>9</v>
      </c>
      <c r="B10" s="287">
        <v>16086</v>
      </c>
      <c r="C10" s="286">
        <v>218</v>
      </c>
      <c r="D10" s="286">
        <v>74</v>
      </c>
      <c r="E10" s="286">
        <v>20</v>
      </c>
      <c r="F10" s="286">
        <v>100</v>
      </c>
      <c r="G10" s="287">
        <f t="shared" si="0"/>
        <v>16298</v>
      </c>
      <c r="H10" s="288">
        <f t="shared" si="1"/>
        <v>212</v>
      </c>
      <c r="I10" s="12"/>
    </row>
    <row r="11" spans="1:9" ht="24" customHeight="1">
      <c r="A11" s="14" t="s">
        <v>2</v>
      </c>
      <c r="B11" s="287">
        <v>29125</v>
      </c>
      <c r="C11" s="286">
        <v>150</v>
      </c>
      <c r="D11" s="286">
        <v>152</v>
      </c>
      <c r="E11" s="286">
        <v>25</v>
      </c>
      <c r="F11" s="286">
        <v>97</v>
      </c>
      <c r="G11" s="287">
        <f t="shared" si="0"/>
        <v>29355</v>
      </c>
      <c r="H11" s="288">
        <f t="shared" si="1"/>
        <v>230</v>
      </c>
      <c r="I11" s="12"/>
    </row>
    <row r="12" spans="1:9" ht="24" customHeight="1">
      <c r="A12" s="14" t="s">
        <v>3</v>
      </c>
      <c r="B12" s="287">
        <v>3087</v>
      </c>
      <c r="C12" s="286">
        <v>10</v>
      </c>
      <c r="D12" s="286">
        <v>0</v>
      </c>
      <c r="E12" s="286">
        <v>0</v>
      </c>
      <c r="F12" s="286">
        <v>3</v>
      </c>
      <c r="G12" s="287">
        <f t="shared" si="0"/>
        <v>3094</v>
      </c>
      <c r="H12" s="288">
        <f t="shared" si="1"/>
        <v>7</v>
      </c>
      <c r="I12" s="12"/>
    </row>
    <row r="13" spans="1:9" ht="24" customHeight="1">
      <c r="A13" s="14" t="s">
        <v>45</v>
      </c>
      <c r="B13" s="287">
        <v>3427</v>
      </c>
      <c r="C13" s="286">
        <v>32</v>
      </c>
      <c r="D13" s="286">
        <v>9</v>
      </c>
      <c r="E13" s="286">
        <v>3</v>
      </c>
      <c r="F13" s="286">
        <v>15</v>
      </c>
      <c r="G13" s="287">
        <f t="shared" si="0"/>
        <v>3456</v>
      </c>
      <c r="H13" s="288">
        <f t="shared" si="1"/>
        <v>29</v>
      </c>
      <c r="I13" s="12"/>
    </row>
    <row r="14" spans="1:9" ht="24" customHeight="1">
      <c r="A14" s="14" t="s">
        <v>46</v>
      </c>
      <c r="B14" s="287">
        <v>1055</v>
      </c>
      <c r="C14" s="286">
        <v>14</v>
      </c>
      <c r="D14" s="286">
        <v>31</v>
      </c>
      <c r="E14" s="286">
        <v>2</v>
      </c>
      <c r="F14" s="286">
        <v>15</v>
      </c>
      <c r="G14" s="287">
        <f t="shared" si="0"/>
        <v>1087</v>
      </c>
      <c r="H14" s="288">
        <f t="shared" si="1"/>
        <v>32</v>
      </c>
      <c r="I14" s="12"/>
    </row>
    <row r="15" spans="1:9" ht="24" customHeight="1">
      <c r="A15" s="14" t="s">
        <v>47</v>
      </c>
      <c r="B15" s="287">
        <v>2085</v>
      </c>
      <c r="C15" s="286">
        <v>31</v>
      </c>
      <c r="D15" s="286">
        <v>20</v>
      </c>
      <c r="E15" s="286">
        <v>4</v>
      </c>
      <c r="F15" s="286">
        <v>9</v>
      </c>
      <c r="G15" s="287">
        <f t="shared" si="0"/>
        <v>2131</v>
      </c>
      <c r="H15" s="288">
        <f t="shared" si="1"/>
        <v>46</v>
      </c>
      <c r="I15" s="12"/>
    </row>
    <row r="16" spans="1:9" ht="24" customHeight="1">
      <c r="A16" s="14" t="s">
        <v>48</v>
      </c>
      <c r="B16" s="287">
        <v>110</v>
      </c>
      <c r="C16" s="286">
        <v>0</v>
      </c>
      <c r="D16" s="286">
        <v>0</v>
      </c>
      <c r="E16" s="286">
        <v>0</v>
      </c>
      <c r="F16" s="286">
        <v>0</v>
      </c>
      <c r="G16" s="287">
        <f t="shared" si="0"/>
        <v>110</v>
      </c>
      <c r="H16" s="288">
        <f t="shared" si="1"/>
        <v>0</v>
      </c>
      <c r="I16" s="12"/>
    </row>
    <row r="17" spans="1:9" ht="24" customHeight="1">
      <c r="A17" s="14" t="s">
        <v>4</v>
      </c>
      <c r="B17" s="287">
        <v>340</v>
      </c>
      <c r="C17" s="286">
        <v>8</v>
      </c>
      <c r="D17" s="286">
        <v>0</v>
      </c>
      <c r="E17" s="286">
        <v>0</v>
      </c>
      <c r="F17" s="286">
        <v>5</v>
      </c>
      <c r="G17" s="287">
        <f t="shared" si="0"/>
        <v>343</v>
      </c>
      <c r="H17" s="288">
        <f t="shared" si="1"/>
        <v>3</v>
      </c>
      <c r="I17" s="12"/>
    </row>
    <row r="18" spans="1:9" ht="24" customHeight="1">
      <c r="A18" s="7" t="s">
        <v>5</v>
      </c>
      <c r="B18" s="289">
        <f aca="true" t="shared" si="2" ref="B18:G18">SUM(B4:B17)</f>
        <v>580629</v>
      </c>
      <c r="C18" s="289">
        <f t="shared" si="2"/>
        <v>7157</v>
      </c>
      <c r="D18" s="290">
        <f t="shared" si="2"/>
        <v>3086</v>
      </c>
      <c r="E18" s="289">
        <f t="shared" si="2"/>
        <v>520</v>
      </c>
      <c r="F18" s="290">
        <f t="shared" si="2"/>
        <v>2164</v>
      </c>
      <c r="G18" s="291">
        <f t="shared" si="2"/>
        <v>589228</v>
      </c>
      <c r="H18" s="292">
        <f>C18+D18+E18-F18</f>
        <v>8599</v>
      </c>
      <c r="I18" s="12"/>
    </row>
    <row r="19" spans="1:9" s="8" customFormat="1" ht="7.5" customHeight="1">
      <c r="A19"/>
      <c r="B19"/>
      <c r="C19"/>
      <c r="D19"/>
      <c r="E19"/>
      <c r="F19"/>
      <c r="G19"/>
      <c r="H19"/>
      <c r="I19" s="12"/>
    </row>
    <row r="20" spans="1:9" s="8" customFormat="1" ht="15" customHeight="1">
      <c r="A20" s="5" t="s">
        <v>30</v>
      </c>
      <c r="B20" s="50"/>
      <c r="C20" s="50"/>
      <c r="D20" s="52" t="s">
        <v>10</v>
      </c>
      <c r="E20" s="50"/>
      <c r="F20"/>
      <c r="G20"/>
      <c r="H20"/>
      <c r="I20" s="13"/>
    </row>
    <row r="21" spans="1:9" s="8" customFormat="1" ht="15" customHeight="1">
      <c r="A21" s="50" t="s">
        <v>31</v>
      </c>
      <c r="B21" s="50"/>
      <c r="C21" s="50"/>
      <c r="D21" s="50" t="s">
        <v>10</v>
      </c>
      <c r="E21" s="50"/>
      <c r="F21"/>
      <c r="G21" s="9"/>
      <c r="H21" s="9"/>
      <c r="I21" s="3"/>
    </row>
    <row r="22" ht="15.75">
      <c r="A22" s="50" t="s">
        <v>32</v>
      </c>
    </row>
    <row r="27" ht="12.75">
      <c r="C27" s="9"/>
    </row>
    <row r="28" spans="4:6" ht="12.75">
      <c r="D28" s="56"/>
      <c r="E28" s="56"/>
      <c r="F28" s="56"/>
    </row>
    <row r="29" spans="2:5" ht="12.75">
      <c r="B29" s="9"/>
      <c r="C29" s="9"/>
      <c r="D29" s="9"/>
      <c r="E29" s="9"/>
    </row>
    <row r="30" ht="12.75">
      <c r="D30" s="9"/>
    </row>
    <row r="33" spans="3:6" ht="12.75">
      <c r="C33" s="9"/>
      <c r="D33" s="9"/>
      <c r="E33" s="9"/>
      <c r="F33" s="9"/>
    </row>
    <row r="35" ht="12.75">
      <c r="E35" s="9"/>
    </row>
    <row r="37" spans="2:3" ht="12.75">
      <c r="B37" s="9"/>
      <c r="C37" s="9"/>
    </row>
    <row r="38" ht="12.75">
      <c r="C38" s="9"/>
    </row>
  </sheetData>
  <sheetProtection/>
  <printOptions horizontalCentered="1" verticalCentered="1"/>
  <pageMargins left="0.3937007874015748" right="0.2362204724409449" top="0.5118110236220472" bottom="0.5118110236220472" header="0.2362204724409449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N11" sqref="N11"/>
    </sheetView>
  </sheetViews>
  <sheetFormatPr defaultColWidth="10.66015625" defaultRowHeight="12.75"/>
  <cols>
    <col min="1" max="1" width="29.66015625" style="24" customWidth="1"/>
    <col min="2" max="5" width="10.33203125" style="24" customWidth="1"/>
    <col min="6" max="7" width="10.66015625" style="24" customWidth="1"/>
    <col min="8" max="11" width="10.33203125" style="24" customWidth="1"/>
    <col min="12" max="12" width="10.83203125" style="24" customWidth="1"/>
    <col min="13" max="13" width="11.66015625" style="24" customWidth="1"/>
    <col min="14" max="16384" width="10.66015625" style="24" customWidth="1"/>
  </cols>
  <sheetData>
    <row r="1" spans="1:12" ht="18.75" customHeight="1">
      <c r="A1" s="22" t="s">
        <v>56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53"/>
    </row>
    <row r="2" spans="1:11" ht="9" customHeight="1">
      <c r="A2" s="23" t="s">
        <v>10</v>
      </c>
      <c r="B2" s="23"/>
      <c r="C2" s="23"/>
      <c r="D2" s="23"/>
      <c r="E2" s="23"/>
      <c r="F2" s="25"/>
      <c r="G2" s="26"/>
      <c r="H2" s="26"/>
      <c r="I2" s="26"/>
      <c r="J2" s="26"/>
      <c r="K2" s="26"/>
    </row>
    <row r="3" spans="1:12" s="30" customFormat="1" ht="36" customHeight="1">
      <c r="A3" s="27" t="s">
        <v>11</v>
      </c>
      <c r="B3" s="28">
        <v>2010</v>
      </c>
      <c r="C3" s="28">
        <v>2011</v>
      </c>
      <c r="D3" s="28">
        <v>2012</v>
      </c>
      <c r="E3" s="28">
        <v>2013</v>
      </c>
      <c r="F3" s="28">
        <v>2014</v>
      </c>
      <c r="G3" s="28">
        <v>2015</v>
      </c>
      <c r="H3" s="28">
        <v>2016</v>
      </c>
      <c r="I3" s="28">
        <v>2017</v>
      </c>
      <c r="J3" s="28">
        <v>2018</v>
      </c>
      <c r="K3" s="28">
        <v>2019</v>
      </c>
      <c r="L3" s="29" t="s">
        <v>57</v>
      </c>
    </row>
    <row r="4" spans="1:12" s="30" customFormat="1" ht="26.25" customHeight="1">
      <c r="A4" s="31" t="s">
        <v>12</v>
      </c>
      <c r="B4" s="264">
        <v>127363</v>
      </c>
      <c r="C4" s="265">
        <v>136225</v>
      </c>
      <c r="D4" s="265">
        <v>147733</v>
      </c>
      <c r="E4" s="265">
        <v>160701</v>
      </c>
      <c r="F4" s="265">
        <v>173954</v>
      </c>
      <c r="G4" s="265">
        <v>188299</v>
      </c>
      <c r="H4" s="265">
        <v>202696</v>
      </c>
      <c r="I4" s="265">
        <v>218976</v>
      </c>
      <c r="J4" s="265">
        <v>235598</v>
      </c>
      <c r="K4" s="265">
        <v>251973</v>
      </c>
      <c r="L4" s="265">
        <v>257037</v>
      </c>
    </row>
    <row r="5" spans="1:12" s="30" customFormat="1" ht="21" customHeight="1">
      <c r="A5" s="32" t="s">
        <v>13</v>
      </c>
      <c r="B5" s="33">
        <v>6924</v>
      </c>
      <c r="C5" s="49">
        <v>6907</v>
      </c>
      <c r="D5" s="49">
        <v>6905</v>
      </c>
      <c r="E5" s="49">
        <v>6915</v>
      </c>
      <c r="F5" s="49">
        <v>6911</v>
      </c>
      <c r="G5" s="49">
        <v>6907</v>
      </c>
      <c r="H5" s="49">
        <v>6905</v>
      </c>
      <c r="I5" s="49">
        <v>6909</v>
      </c>
      <c r="J5" s="49">
        <v>6907</v>
      </c>
      <c r="K5" s="49">
        <v>6905</v>
      </c>
      <c r="L5" s="49">
        <v>6903</v>
      </c>
    </row>
    <row r="6" spans="1:12" s="30" customFormat="1" ht="25.5" customHeight="1">
      <c r="A6" s="31" t="s">
        <v>14</v>
      </c>
      <c r="B6" s="266">
        <v>48271</v>
      </c>
      <c r="C6" s="267">
        <v>49132</v>
      </c>
      <c r="D6" s="267">
        <v>50116</v>
      </c>
      <c r="E6" s="267">
        <v>49730</v>
      </c>
      <c r="F6" s="267">
        <v>49503</v>
      </c>
      <c r="G6" s="267">
        <v>49301</v>
      </c>
      <c r="H6" s="267">
        <v>48961</v>
      </c>
      <c r="I6" s="267">
        <v>48603</v>
      </c>
      <c r="J6" s="267">
        <v>48200</v>
      </c>
      <c r="K6" s="267">
        <v>48025</v>
      </c>
      <c r="L6" s="267">
        <v>47975</v>
      </c>
    </row>
    <row r="7" spans="1:16" s="30" customFormat="1" ht="25.5" customHeight="1">
      <c r="A7" s="14" t="s">
        <v>35</v>
      </c>
      <c r="B7" s="268" t="s">
        <v>39</v>
      </c>
      <c r="C7" s="268" t="s">
        <v>39</v>
      </c>
      <c r="D7" s="268" t="s">
        <v>39</v>
      </c>
      <c r="E7" s="267">
        <v>1155</v>
      </c>
      <c r="F7" s="267">
        <v>2065</v>
      </c>
      <c r="G7" s="267">
        <v>2689</v>
      </c>
      <c r="H7" s="267">
        <v>3542</v>
      </c>
      <c r="I7" s="267">
        <v>4634</v>
      </c>
      <c r="J7" s="267">
        <v>5878</v>
      </c>
      <c r="K7" s="267">
        <v>7083</v>
      </c>
      <c r="L7" s="267">
        <v>7499</v>
      </c>
      <c r="N7" s="35"/>
      <c r="O7" s="35"/>
      <c r="P7" s="57"/>
    </row>
    <row r="8" spans="1:16" s="30" customFormat="1" ht="25.5" customHeight="1">
      <c r="A8" s="31" t="s">
        <v>15</v>
      </c>
      <c r="B8" s="266">
        <v>1249</v>
      </c>
      <c r="C8" s="267">
        <v>1230</v>
      </c>
      <c r="D8" s="267">
        <v>1244</v>
      </c>
      <c r="E8" s="267">
        <v>1250</v>
      </c>
      <c r="F8" s="267">
        <v>1271</v>
      </c>
      <c r="G8" s="267">
        <v>1284</v>
      </c>
      <c r="H8" s="267">
        <v>1316</v>
      </c>
      <c r="I8" s="267">
        <v>1345</v>
      </c>
      <c r="J8" s="267">
        <v>1367</v>
      </c>
      <c r="K8" s="267">
        <v>1370</v>
      </c>
      <c r="L8" s="267">
        <v>1378</v>
      </c>
      <c r="P8" s="57"/>
    </row>
    <row r="9" spans="1:16" s="30" customFormat="1" ht="25.5" customHeight="1">
      <c r="A9" s="31" t="s">
        <v>16</v>
      </c>
      <c r="B9" s="266">
        <v>48655</v>
      </c>
      <c r="C9" s="267">
        <v>53410</v>
      </c>
      <c r="D9" s="267">
        <v>59637</v>
      </c>
      <c r="E9" s="267">
        <v>65827</v>
      </c>
      <c r="F9" s="267">
        <v>72067</v>
      </c>
      <c r="G9" s="267">
        <v>77603</v>
      </c>
      <c r="H9" s="267">
        <v>82746</v>
      </c>
      <c r="I9" s="267">
        <v>88360</v>
      </c>
      <c r="J9" s="267">
        <v>93636</v>
      </c>
      <c r="K9" s="267">
        <v>99111</v>
      </c>
      <c r="L9" s="267">
        <v>101439</v>
      </c>
      <c r="P9" s="57"/>
    </row>
    <row r="10" spans="1:16" s="30" customFormat="1" ht="25.5" customHeight="1">
      <c r="A10" s="31" t="s">
        <v>17</v>
      </c>
      <c r="B10" s="266">
        <v>110674</v>
      </c>
      <c r="C10" s="267">
        <v>112296</v>
      </c>
      <c r="D10" s="267">
        <v>113871</v>
      </c>
      <c r="E10" s="267">
        <v>114958</v>
      </c>
      <c r="F10" s="267">
        <v>115784</v>
      </c>
      <c r="G10" s="267">
        <v>116085</v>
      </c>
      <c r="H10" s="267">
        <v>116653</v>
      </c>
      <c r="I10" s="267">
        <v>117133</v>
      </c>
      <c r="J10" s="267">
        <v>117489</v>
      </c>
      <c r="K10" s="267">
        <v>117752</v>
      </c>
      <c r="L10" s="267">
        <v>118026</v>
      </c>
      <c r="N10" s="35"/>
      <c r="O10" s="35"/>
      <c r="P10" s="57"/>
    </row>
    <row r="11" spans="1:16" s="30" customFormat="1" ht="25.5" customHeight="1">
      <c r="A11" s="31" t="s">
        <v>18</v>
      </c>
      <c r="B11" s="266">
        <v>13186</v>
      </c>
      <c r="C11" s="267">
        <v>13539</v>
      </c>
      <c r="D11" s="267">
        <v>13902</v>
      </c>
      <c r="E11" s="267">
        <v>14061</v>
      </c>
      <c r="F11" s="267">
        <v>14243</v>
      </c>
      <c r="G11" s="267">
        <v>14372</v>
      </c>
      <c r="H11" s="267">
        <v>14645</v>
      </c>
      <c r="I11" s="267">
        <v>15024</v>
      </c>
      <c r="J11" s="267">
        <v>15505</v>
      </c>
      <c r="K11" s="267">
        <v>16086</v>
      </c>
      <c r="L11" s="267">
        <v>16298</v>
      </c>
      <c r="P11" s="57"/>
    </row>
    <row r="12" spans="1:16" s="30" customFormat="1" ht="25.5" customHeight="1">
      <c r="A12" s="31" t="s">
        <v>19</v>
      </c>
      <c r="B12" s="266">
        <v>25914</v>
      </c>
      <c r="C12" s="267">
        <v>26090</v>
      </c>
      <c r="D12" s="267">
        <v>26293</v>
      </c>
      <c r="E12" s="267">
        <v>26624</v>
      </c>
      <c r="F12" s="267">
        <v>26890</v>
      </c>
      <c r="G12" s="267">
        <v>27229</v>
      </c>
      <c r="H12" s="267">
        <v>27656</v>
      </c>
      <c r="I12" s="267">
        <v>28121</v>
      </c>
      <c r="J12" s="267">
        <v>28506</v>
      </c>
      <c r="K12" s="267">
        <v>29125</v>
      </c>
      <c r="L12" s="267">
        <v>29355</v>
      </c>
      <c r="O12" s="35"/>
      <c r="P12" s="57"/>
    </row>
    <row r="13" spans="1:15" s="30" customFormat="1" ht="25.5" customHeight="1">
      <c r="A13" s="31" t="s">
        <v>20</v>
      </c>
      <c r="B13" s="266">
        <v>2845</v>
      </c>
      <c r="C13" s="267">
        <v>2912</v>
      </c>
      <c r="D13" s="267">
        <v>2957</v>
      </c>
      <c r="E13" s="267">
        <v>2963</v>
      </c>
      <c r="F13" s="267">
        <v>3006</v>
      </c>
      <c r="G13" s="267">
        <v>2980</v>
      </c>
      <c r="H13" s="267">
        <v>3107</v>
      </c>
      <c r="I13" s="267">
        <v>3101</v>
      </c>
      <c r="J13" s="267">
        <v>3086</v>
      </c>
      <c r="K13" s="267">
        <v>3087</v>
      </c>
      <c r="L13" s="267">
        <v>3094</v>
      </c>
      <c r="O13" s="35"/>
    </row>
    <row r="14" spans="1:12" s="30" customFormat="1" ht="25.5" customHeight="1">
      <c r="A14" s="31" t="s">
        <v>21</v>
      </c>
      <c r="B14" s="266">
        <v>3119</v>
      </c>
      <c r="C14" s="267">
        <v>3173</v>
      </c>
      <c r="D14" s="267">
        <v>3202</v>
      </c>
      <c r="E14" s="267">
        <v>3226</v>
      </c>
      <c r="F14" s="267">
        <v>3254</v>
      </c>
      <c r="G14" s="267">
        <v>3244</v>
      </c>
      <c r="H14" s="267">
        <v>3251</v>
      </c>
      <c r="I14" s="267">
        <v>3277</v>
      </c>
      <c r="J14" s="267">
        <v>3351</v>
      </c>
      <c r="K14" s="267">
        <v>3427</v>
      </c>
      <c r="L14" s="267">
        <v>3456</v>
      </c>
    </row>
    <row r="15" spans="1:12" s="30" customFormat="1" ht="25.5" customHeight="1">
      <c r="A15" s="31" t="s">
        <v>22</v>
      </c>
      <c r="B15" s="266">
        <v>596</v>
      </c>
      <c r="C15" s="267">
        <v>650</v>
      </c>
      <c r="D15" s="267">
        <v>689</v>
      </c>
      <c r="E15" s="267">
        <v>715</v>
      </c>
      <c r="F15" s="267">
        <v>734</v>
      </c>
      <c r="G15" s="267">
        <v>774</v>
      </c>
      <c r="H15" s="267">
        <v>817</v>
      </c>
      <c r="I15" s="267">
        <v>873</v>
      </c>
      <c r="J15" s="267">
        <v>947</v>
      </c>
      <c r="K15" s="267">
        <v>1055</v>
      </c>
      <c r="L15" s="267">
        <v>1087</v>
      </c>
    </row>
    <row r="16" spans="1:15" s="30" customFormat="1" ht="25.5" customHeight="1">
      <c r="A16" s="31" t="s">
        <v>23</v>
      </c>
      <c r="B16" s="266">
        <v>1821</v>
      </c>
      <c r="C16" s="267">
        <v>1834</v>
      </c>
      <c r="D16" s="267">
        <v>1845</v>
      </c>
      <c r="E16" s="267">
        <v>1846</v>
      </c>
      <c r="F16" s="267">
        <v>1842</v>
      </c>
      <c r="G16" s="267">
        <v>1850</v>
      </c>
      <c r="H16" s="267">
        <v>1853</v>
      </c>
      <c r="I16" s="267">
        <v>1913</v>
      </c>
      <c r="J16" s="267">
        <v>1999</v>
      </c>
      <c r="K16" s="267">
        <v>2085</v>
      </c>
      <c r="L16" s="267">
        <v>2131</v>
      </c>
      <c r="O16" s="35"/>
    </row>
    <row r="17" spans="1:16" s="30" customFormat="1" ht="25.5" customHeight="1">
      <c r="A17" s="31" t="s">
        <v>24</v>
      </c>
      <c r="B17" s="266">
        <v>98</v>
      </c>
      <c r="C17" s="267">
        <v>99</v>
      </c>
      <c r="D17" s="267">
        <v>101</v>
      </c>
      <c r="E17" s="267">
        <v>102</v>
      </c>
      <c r="F17" s="267">
        <v>103</v>
      </c>
      <c r="G17" s="267">
        <v>103</v>
      </c>
      <c r="H17" s="267">
        <v>105</v>
      </c>
      <c r="I17" s="267">
        <v>109</v>
      </c>
      <c r="J17" s="267">
        <v>110</v>
      </c>
      <c r="K17" s="267">
        <v>110</v>
      </c>
      <c r="L17" s="267">
        <v>110</v>
      </c>
      <c r="O17" s="35"/>
      <c r="P17" s="35"/>
    </row>
    <row r="18" spans="1:15" s="30" customFormat="1" ht="25.5" customHeight="1">
      <c r="A18" s="31" t="s">
        <v>25</v>
      </c>
      <c r="B18" s="266">
        <v>324</v>
      </c>
      <c r="C18" s="267">
        <v>329</v>
      </c>
      <c r="D18" s="267">
        <v>336</v>
      </c>
      <c r="E18" s="267">
        <v>337</v>
      </c>
      <c r="F18" s="267">
        <v>336</v>
      </c>
      <c r="G18" s="267">
        <v>331</v>
      </c>
      <c r="H18" s="267">
        <v>328</v>
      </c>
      <c r="I18" s="267">
        <v>328</v>
      </c>
      <c r="J18" s="267">
        <v>329</v>
      </c>
      <c r="K18" s="267">
        <v>340</v>
      </c>
      <c r="L18" s="267">
        <v>343</v>
      </c>
      <c r="O18" s="35"/>
    </row>
    <row r="19" spans="1:14" s="30" customFormat="1" ht="33.75" customHeight="1">
      <c r="A19" s="34" t="s">
        <v>26</v>
      </c>
      <c r="B19" s="269">
        <f aca="true" t="shared" si="0" ref="B19:K19">SUM(B4,B6,B7,B8,B9,B10,B11,B12,B13,B14,B15,B16,B17,B18)</f>
        <v>384115</v>
      </c>
      <c r="C19" s="269">
        <f t="shared" si="0"/>
        <v>400919</v>
      </c>
      <c r="D19" s="269">
        <f t="shared" si="0"/>
        <v>421926</v>
      </c>
      <c r="E19" s="269">
        <f t="shared" si="0"/>
        <v>443495</v>
      </c>
      <c r="F19" s="269">
        <f t="shared" si="0"/>
        <v>465052</v>
      </c>
      <c r="G19" s="270">
        <f t="shared" si="0"/>
        <v>486144</v>
      </c>
      <c r="H19" s="270">
        <f t="shared" si="0"/>
        <v>507676</v>
      </c>
      <c r="I19" s="270">
        <f t="shared" si="0"/>
        <v>531797</v>
      </c>
      <c r="J19" s="270">
        <f t="shared" si="0"/>
        <v>556001</v>
      </c>
      <c r="K19" s="270">
        <f t="shared" si="0"/>
        <v>580629</v>
      </c>
      <c r="L19" s="270">
        <f>SUM(L4,L6,L7,L8,L9,L10,L11,L12,L13,L14,L15,L16,L17,L18)</f>
        <v>589228</v>
      </c>
      <c r="N19" s="57"/>
    </row>
    <row r="20" spans="1:11" ht="6.75" customHeight="1">
      <c r="A20" s="30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5.75">
      <c r="A21" s="55" t="s">
        <v>33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7" ht="16.5" customHeight="1">
      <c r="A22" s="52" t="s">
        <v>40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N22" s="58"/>
      <c r="Q22" s="59"/>
    </row>
    <row r="29" ht="12.75">
      <c r="L29" s="58"/>
    </row>
  </sheetData>
  <sheetProtection/>
  <printOptions horizontalCentered="1" verticalCentered="1"/>
  <pageMargins left="0.5118110236220472" right="0.03937007874015748" top="0.4724409448818898" bottom="0.5118110236220472" header="0.2755905511811024" footer="0.5118110236220472"/>
  <pageSetup horizontalDpi="1200" verticalDpi="1200" orientation="landscape" paperSize="9" r:id="rId2"/>
  <ignoredErrors>
    <ignoredError sqref="L19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7">
      <selection activeCell="M11" sqref="M11"/>
    </sheetView>
  </sheetViews>
  <sheetFormatPr defaultColWidth="10.66015625" defaultRowHeight="12.75"/>
  <cols>
    <col min="1" max="1" width="28.16015625" style="36" customWidth="1"/>
    <col min="2" max="7" width="14.33203125" style="36" customWidth="1"/>
    <col min="8" max="8" width="14.83203125" style="36" customWidth="1"/>
    <col min="9" max="9" width="14.33203125" style="36" customWidth="1"/>
    <col min="10" max="10" width="12.33203125" style="36" customWidth="1"/>
    <col min="11" max="16384" width="10.66015625" style="36" customWidth="1"/>
  </cols>
  <sheetData>
    <row r="1" spans="1:9" ht="18.75">
      <c r="A1" s="302" t="s">
        <v>59</v>
      </c>
      <c r="B1" s="302"/>
      <c r="C1" s="302"/>
      <c r="D1" s="302"/>
      <c r="E1" s="302"/>
      <c r="F1" s="302"/>
      <c r="G1" s="302"/>
      <c r="H1" s="303"/>
      <c r="I1" s="303"/>
    </row>
    <row r="2" spans="1:9" ht="7.5" customHeight="1">
      <c r="A2" s="37"/>
      <c r="B2" s="37"/>
      <c r="C2" s="37"/>
      <c r="D2" s="37"/>
      <c r="E2" s="37"/>
      <c r="F2" s="37"/>
      <c r="G2" s="37"/>
      <c r="H2" s="37"/>
      <c r="I2" s="37"/>
    </row>
    <row r="3" spans="1:9" ht="37.5" customHeight="1">
      <c r="A3" s="297" t="s">
        <v>0</v>
      </c>
      <c r="B3" s="295" t="s">
        <v>27</v>
      </c>
      <c r="C3" s="296"/>
      <c r="D3" s="293" t="s">
        <v>28</v>
      </c>
      <c r="E3" s="294"/>
      <c r="F3" s="300" t="s">
        <v>41</v>
      </c>
      <c r="G3" s="301"/>
      <c r="H3" s="300" t="s">
        <v>42</v>
      </c>
      <c r="I3" s="301"/>
    </row>
    <row r="4" spans="1:9" ht="23.25" customHeight="1">
      <c r="A4" s="298"/>
      <c r="B4" s="38" t="s">
        <v>29</v>
      </c>
      <c r="C4" s="38" t="s">
        <v>29</v>
      </c>
      <c r="D4" s="38" t="s">
        <v>29</v>
      </c>
      <c r="E4" s="38" t="s">
        <v>29</v>
      </c>
      <c r="F4" s="38" t="s">
        <v>29</v>
      </c>
      <c r="G4" s="38" t="s">
        <v>29</v>
      </c>
      <c r="H4" s="38" t="s">
        <v>29</v>
      </c>
      <c r="I4" s="38" t="s">
        <v>29</v>
      </c>
    </row>
    <row r="5" spans="1:9" ht="23.25" customHeight="1">
      <c r="A5" s="299"/>
      <c r="B5" s="39">
        <v>2019</v>
      </c>
      <c r="C5" s="39">
        <v>2020</v>
      </c>
      <c r="D5" s="39">
        <v>2019</v>
      </c>
      <c r="E5" s="39">
        <v>2020</v>
      </c>
      <c r="F5" s="39">
        <v>2019</v>
      </c>
      <c r="G5" s="39">
        <v>2020</v>
      </c>
      <c r="H5" s="40">
        <v>2019</v>
      </c>
      <c r="I5" s="40">
        <v>2020</v>
      </c>
    </row>
    <row r="6" spans="1:11" ht="24.75" customHeight="1">
      <c r="A6" s="41" t="s">
        <v>1</v>
      </c>
      <c r="B6" s="6">
        <v>4335</v>
      </c>
      <c r="C6" s="6">
        <v>2839</v>
      </c>
      <c r="D6" s="6">
        <v>4584</v>
      </c>
      <c r="E6" s="6">
        <v>2785</v>
      </c>
      <c r="F6" s="6">
        <v>233</v>
      </c>
      <c r="G6" s="6">
        <v>198</v>
      </c>
      <c r="H6" s="43">
        <v>676</v>
      </c>
      <c r="I6" s="43">
        <v>758</v>
      </c>
      <c r="K6" s="48"/>
    </row>
    <row r="7" spans="1:11" ht="24.75" customHeight="1">
      <c r="A7" s="41" t="s">
        <v>6</v>
      </c>
      <c r="B7" s="42">
        <v>1</v>
      </c>
      <c r="C7" s="42">
        <v>0</v>
      </c>
      <c r="D7" s="6">
        <v>5</v>
      </c>
      <c r="E7" s="6">
        <v>4</v>
      </c>
      <c r="F7" s="6">
        <v>6</v>
      </c>
      <c r="G7" s="6">
        <v>0</v>
      </c>
      <c r="H7" s="44">
        <v>199</v>
      </c>
      <c r="I7" s="44">
        <v>54</v>
      </c>
      <c r="K7" s="51"/>
    </row>
    <row r="8" spans="1:12" ht="24.75" customHeight="1">
      <c r="A8" s="14" t="s">
        <v>36</v>
      </c>
      <c r="B8" s="6">
        <v>713</v>
      </c>
      <c r="C8" s="6">
        <v>511</v>
      </c>
      <c r="D8" s="6">
        <v>15</v>
      </c>
      <c r="E8" s="6">
        <v>6</v>
      </c>
      <c r="F8" s="6">
        <v>29</v>
      </c>
      <c r="G8" s="6">
        <v>31</v>
      </c>
      <c r="H8" s="44">
        <v>179</v>
      </c>
      <c r="I8" s="44">
        <v>132</v>
      </c>
      <c r="K8" s="48"/>
      <c r="L8" s="48"/>
    </row>
    <row r="9" spans="1:12" ht="24.75" customHeight="1">
      <c r="A9" s="14" t="s">
        <v>58</v>
      </c>
      <c r="B9" s="6">
        <v>11</v>
      </c>
      <c r="C9" s="6">
        <v>8</v>
      </c>
      <c r="D9" s="6">
        <v>5</v>
      </c>
      <c r="E9" s="6">
        <v>3</v>
      </c>
      <c r="F9" s="6">
        <v>2</v>
      </c>
      <c r="G9" s="6">
        <v>1</v>
      </c>
      <c r="H9" s="44">
        <v>20</v>
      </c>
      <c r="I9" s="44">
        <v>4</v>
      </c>
      <c r="K9" s="48"/>
      <c r="L9" s="48"/>
    </row>
    <row r="10" spans="1:11" ht="24.75" customHeight="1">
      <c r="A10" s="41" t="s">
        <v>7</v>
      </c>
      <c r="B10" s="6">
        <v>3411</v>
      </c>
      <c r="C10" s="6">
        <v>2650</v>
      </c>
      <c r="D10" s="6">
        <v>8</v>
      </c>
      <c r="E10" s="6">
        <v>2</v>
      </c>
      <c r="F10" s="6">
        <v>267</v>
      </c>
      <c r="G10" s="6">
        <v>236</v>
      </c>
      <c r="H10" s="44">
        <v>528</v>
      </c>
      <c r="I10" s="44">
        <v>560</v>
      </c>
      <c r="K10" s="48"/>
    </row>
    <row r="11" spans="1:9" ht="24.75" customHeight="1">
      <c r="A11" s="41" t="s">
        <v>8</v>
      </c>
      <c r="B11" s="6">
        <v>925</v>
      </c>
      <c r="C11" s="6">
        <v>686</v>
      </c>
      <c r="D11" s="6">
        <v>0</v>
      </c>
      <c r="E11" s="6">
        <v>0</v>
      </c>
      <c r="F11" s="6">
        <v>0</v>
      </c>
      <c r="G11" s="6">
        <v>0</v>
      </c>
      <c r="H11" s="44">
        <v>726</v>
      </c>
      <c r="I11" s="44">
        <v>412</v>
      </c>
    </row>
    <row r="12" spans="1:9" ht="24.75" customHeight="1">
      <c r="A12" s="41" t="s">
        <v>9</v>
      </c>
      <c r="B12" s="6">
        <v>261</v>
      </c>
      <c r="C12" s="6">
        <v>218</v>
      </c>
      <c r="D12" s="6">
        <v>101</v>
      </c>
      <c r="E12" s="6">
        <v>74</v>
      </c>
      <c r="F12" s="6">
        <v>36</v>
      </c>
      <c r="G12" s="6">
        <v>20</v>
      </c>
      <c r="H12" s="44">
        <v>102</v>
      </c>
      <c r="I12" s="44">
        <v>100</v>
      </c>
    </row>
    <row r="13" spans="1:9" ht="24.75" customHeight="1">
      <c r="A13" s="41" t="s">
        <v>2</v>
      </c>
      <c r="B13" s="6">
        <v>295</v>
      </c>
      <c r="C13" s="6">
        <v>150</v>
      </c>
      <c r="D13" s="6">
        <v>188</v>
      </c>
      <c r="E13" s="6">
        <v>152</v>
      </c>
      <c r="F13" s="6">
        <v>54</v>
      </c>
      <c r="G13" s="6">
        <v>25</v>
      </c>
      <c r="H13" s="44">
        <v>313</v>
      </c>
      <c r="I13" s="44">
        <v>97</v>
      </c>
    </row>
    <row r="14" spans="1:9" ht="24.75" customHeight="1">
      <c r="A14" s="41" t="s">
        <v>3</v>
      </c>
      <c r="B14" s="6">
        <v>32</v>
      </c>
      <c r="C14" s="6">
        <v>10</v>
      </c>
      <c r="D14" s="6">
        <v>0</v>
      </c>
      <c r="E14" s="6">
        <v>0</v>
      </c>
      <c r="F14" s="6">
        <v>0</v>
      </c>
      <c r="G14" s="6">
        <v>0</v>
      </c>
      <c r="H14" s="44">
        <v>28</v>
      </c>
      <c r="I14" s="44">
        <v>3</v>
      </c>
    </row>
    <row r="15" spans="1:9" ht="24.75" customHeight="1">
      <c r="A15" s="41" t="s">
        <v>45</v>
      </c>
      <c r="B15" s="6">
        <v>48</v>
      </c>
      <c r="C15" s="6">
        <v>32</v>
      </c>
      <c r="D15" s="6">
        <v>9</v>
      </c>
      <c r="E15" s="6">
        <v>9</v>
      </c>
      <c r="F15" s="6">
        <v>1</v>
      </c>
      <c r="G15" s="6">
        <v>3</v>
      </c>
      <c r="H15" s="44">
        <v>17</v>
      </c>
      <c r="I15" s="44">
        <v>15</v>
      </c>
    </row>
    <row r="16" spans="1:9" ht="24.75" customHeight="1">
      <c r="A16" s="41" t="s">
        <v>46</v>
      </c>
      <c r="B16" s="6">
        <v>21</v>
      </c>
      <c r="C16" s="6">
        <v>14</v>
      </c>
      <c r="D16" s="6">
        <v>39</v>
      </c>
      <c r="E16" s="6">
        <v>31</v>
      </c>
      <c r="F16" s="6">
        <v>2</v>
      </c>
      <c r="G16" s="6">
        <v>2</v>
      </c>
      <c r="H16" s="44">
        <v>13</v>
      </c>
      <c r="I16" s="44">
        <v>15</v>
      </c>
    </row>
    <row r="17" spans="1:9" ht="24.75" customHeight="1">
      <c r="A17" s="41" t="s">
        <v>47</v>
      </c>
      <c r="B17" s="6">
        <v>25</v>
      </c>
      <c r="C17" s="6">
        <v>31</v>
      </c>
      <c r="D17" s="6">
        <v>25</v>
      </c>
      <c r="E17" s="6">
        <v>20</v>
      </c>
      <c r="F17" s="6">
        <v>9</v>
      </c>
      <c r="G17" s="6">
        <v>4</v>
      </c>
      <c r="H17" s="44">
        <v>28</v>
      </c>
      <c r="I17" s="44">
        <v>9</v>
      </c>
    </row>
    <row r="18" spans="1:9" ht="24.75" customHeight="1">
      <c r="A18" s="41" t="s">
        <v>48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44">
        <v>0</v>
      </c>
      <c r="I18" s="44">
        <v>0</v>
      </c>
    </row>
    <row r="19" spans="1:9" ht="24.75" customHeight="1">
      <c r="A19" s="45" t="s">
        <v>4</v>
      </c>
      <c r="B19" s="6">
        <v>16</v>
      </c>
      <c r="C19" s="6">
        <v>8</v>
      </c>
      <c r="D19" s="6">
        <v>1</v>
      </c>
      <c r="E19" s="6">
        <v>0</v>
      </c>
      <c r="F19" s="6">
        <v>0</v>
      </c>
      <c r="G19" s="6">
        <v>0</v>
      </c>
      <c r="H19" s="44">
        <v>6</v>
      </c>
      <c r="I19" s="44">
        <v>5</v>
      </c>
    </row>
    <row r="20" spans="1:9" ht="24.75" customHeight="1">
      <c r="A20" s="46" t="s">
        <v>5</v>
      </c>
      <c r="B20" s="47">
        <f>SUM(B6:B19)</f>
        <v>10094</v>
      </c>
      <c r="C20" s="47">
        <f aca="true" t="shared" si="0" ref="C20:I20">SUM(C6:C19)</f>
        <v>7157</v>
      </c>
      <c r="D20" s="47">
        <f>SUM(D6:D19)</f>
        <v>4980</v>
      </c>
      <c r="E20" s="47">
        <f t="shared" si="0"/>
        <v>3086</v>
      </c>
      <c r="F20" s="47">
        <f>SUM(F6:F19)</f>
        <v>639</v>
      </c>
      <c r="G20" s="47">
        <f t="shared" si="0"/>
        <v>520</v>
      </c>
      <c r="H20" s="54">
        <f>SUM(H6:H19)</f>
        <v>2835</v>
      </c>
      <c r="I20" s="54">
        <f t="shared" si="0"/>
        <v>2164</v>
      </c>
    </row>
    <row r="21" ht="4.5" customHeight="1"/>
    <row r="22" ht="15" customHeight="1">
      <c r="A22" s="37" t="s">
        <v>37</v>
      </c>
    </row>
    <row r="23" ht="15" customHeight="1">
      <c r="A23" s="37" t="s">
        <v>38</v>
      </c>
    </row>
    <row r="24" ht="7.5" customHeight="1">
      <c r="C24" s="48"/>
    </row>
    <row r="25" ht="12.75">
      <c r="C25" s="48"/>
    </row>
  </sheetData>
  <sheetProtection/>
  <mergeCells count="6">
    <mergeCell ref="D3:E3"/>
    <mergeCell ref="B3:C3"/>
    <mergeCell ref="A3:A5"/>
    <mergeCell ref="F3:G3"/>
    <mergeCell ref="H3:I3"/>
    <mergeCell ref="A1:I1"/>
  </mergeCells>
  <printOptions/>
  <pageMargins left="0.4724409448818898" right="0" top="0.5511811023622047" bottom="0.5118110236220472" header="0.31496062992125984" footer="0.31496062992125984"/>
  <pageSetup horizontalDpi="1200" verticalDpi="1200" orientation="landscape" paperSize="9" r:id="rId2"/>
  <ignoredErrors>
    <ignoredError sqref="B20:C20 I20 G20 E20 D20 F20 H2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L10" sqref="L10"/>
    </sheetView>
  </sheetViews>
  <sheetFormatPr defaultColWidth="10.66015625" defaultRowHeight="12.75"/>
  <cols>
    <col min="1" max="3" width="10.66015625" style="60" customWidth="1"/>
    <col min="4" max="4" width="11.83203125" style="60" customWidth="1"/>
    <col min="5" max="5" width="7.16015625" style="60" customWidth="1"/>
    <col min="6" max="8" width="13" style="60" customWidth="1"/>
    <col min="9" max="9" width="12.5" style="60" customWidth="1"/>
    <col min="10" max="16384" width="10.66015625" style="60" customWidth="1"/>
  </cols>
  <sheetData>
    <row r="1" ht="8.25" customHeight="1"/>
    <row r="2" spans="1:9" s="65" customFormat="1" ht="18.75">
      <c r="A2" s="61" t="s">
        <v>60</v>
      </c>
      <c r="B2" s="62"/>
      <c r="C2" s="63"/>
      <c r="D2" s="63"/>
      <c r="E2" s="63"/>
      <c r="F2" s="64"/>
      <c r="G2" s="64"/>
      <c r="H2" s="64"/>
      <c r="I2" s="64"/>
    </row>
    <row r="3" spans="1:9" ht="15.75" customHeight="1">
      <c r="A3" s="66" t="s">
        <v>10</v>
      </c>
      <c r="B3" s="66"/>
      <c r="C3" s="66"/>
      <c r="D3" s="66"/>
      <c r="E3" s="66"/>
      <c r="F3" s="66"/>
      <c r="G3" s="66"/>
      <c r="H3" s="66"/>
      <c r="I3" s="66"/>
    </row>
    <row r="4" spans="1:9" ht="40.5" customHeight="1">
      <c r="A4" s="67"/>
      <c r="B4" s="68"/>
      <c r="C4" s="68"/>
      <c r="D4" s="68"/>
      <c r="E4" s="69"/>
      <c r="F4" s="70" t="s">
        <v>61</v>
      </c>
      <c r="G4" s="70" t="s">
        <v>61</v>
      </c>
      <c r="H4" s="71" t="s">
        <v>162</v>
      </c>
      <c r="I4" s="72"/>
    </row>
    <row r="5" spans="1:9" ht="31.5" customHeight="1">
      <c r="A5" s="73"/>
      <c r="B5" s="74"/>
      <c r="C5" s="74"/>
      <c r="D5" s="74"/>
      <c r="E5" s="75"/>
      <c r="F5" s="76" t="s">
        <v>158</v>
      </c>
      <c r="G5" s="76" t="s">
        <v>159</v>
      </c>
      <c r="H5" s="77" t="s">
        <v>62</v>
      </c>
      <c r="I5" s="77" t="s">
        <v>63</v>
      </c>
    </row>
    <row r="6" spans="1:9" ht="28.5" customHeight="1">
      <c r="A6" s="79" t="s">
        <v>64</v>
      </c>
      <c r="B6" s="80"/>
      <c r="C6" s="80"/>
      <c r="D6" s="66"/>
      <c r="E6" s="78"/>
      <c r="F6" s="81">
        <f>F8+F14</f>
        <v>15606</v>
      </c>
      <c r="G6" s="81">
        <f>G8+G14</f>
        <v>11891</v>
      </c>
      <c r="H6" s="82">
        <f>G6-F6</f>
        <v>-3715</v>
      </c>
      <c r="I6" s="83">
        <f>G6/F6*100-100</f>
        <v>-23.80494681532744</v>
      </c>
    </row>
    <row r="7" spans="1:9" ht="29.25" customHeight="1">
      <c r="A7" s="84" t="s">
        <v>65</v>
      </c>
      <c r="B7" s="85"/>
      <c r="C7" s="80"/>
      <c r="D7" s="66"/>
      <c r="E7" s="78"/>
      <c r="F7" s="86"/>
      <c r="G7" s="86"/>
      <c r="H7" s="86"/>
      <c r="I7" s="87"/>
    </row>
    <row r="8" spans="1:9" ht="21.75" customHeight="1">
      <c r="A8" s="84" t="s">
        <v>66</v>
      </c>
      <c r="C8" s="85"/>
      <c r="D8" s="85"/>
      <c r="E8" s="88"/>
      <c r="F8" s="89">
        <f>F10+F11+F12</f>
        <v>1395</v>
      </c>
      <c r="G8" s="89">
        <v>845</v>
      </c>
      <c r="H8" s="89">
        <f>G8-F8</f>
        <v>-550</v>
      </c>
      <c r="I8" s="284">
        <f>(G8/F8*100)-100</f>
        <v>-39.42652329749103</v>
      </c>
    </row>
    <row r="9" spans="1:9" ht="15.75" customHeight="1">
      <c r="A9" s="90"/>
      <c r="B9" s="85"/>
      <c r="C9" s="85"/>
      <c r="D9" s="85"/>
      <c r="E9" s="88"/>
      <c r="F9" s="91"/>
      <c r="G9" s="91"/>
      <c r="H9" s="91"/>
      <c r="I9" s="92"/>
    </row>
    <row r="10" spans="1:9" ht="24.75" customHeight="1">
      <c r="A10" s="93" t="s">
        <v>67</v>
      </c>
      <c r="B10" s="85"/>
      <c r="C10" s="85"/>
      <c r="D10" s="85"/>
      <c r="E10" s="88"/>
      <c r="F10" s="94">
        <v>64</v>
      </c>
      <c r="G10" s="94">
        <v>50</v>
      </c>
      <c r="H10" s="95">
        <f>G10-F10</f>
        <v>-14</v>
      </c>
      <c r="I10" s="95">
        <f>(G10/F10*100)-100</f>
        <v>-21.875</v>
      </c>
    </row>
    <row r="11" spans="1:9" ht="24.75" customHeight="1">
      <c r="A11" s="93"/>
      <c r="B11" s="258" t="s">
        <v>152</v>
      </c>
      <c r="C11" s="85"/>
      <c r="D11" s="85"/>
      <c r="E11" s="88"/>
      <c r="F11" s="94">
        <v>269</v>
      </c>
      <c r="G11" s="259" t="s">
        <v>154</v>
      </c>
      <c r="H11" s="94" t="s">
        <v>155</v>
      </c>
      <c r="I11" s="94" t="s">
        <v>155</v>
      </c>
    </row>
    <row r="12" spans="1:9" ht="24.75" customHeight="1">
      <c r="A12" s="93"/>
      <c r="B12" s="258" t="s">
        <v>153</v>
      </c>
      <c r="C12" s="85"/>
      <c r="D12" s="85"/>
      <c r="E12" s="88"/>
      <c r="F12" s="94">
        <v>1062</v>
      </c>
      <c r="G12" s="259" t="s">
        <v>154</v>
      </c>
      <c r="H12" s="94" t="s">
        <v>155</v>
      </c>
      <c r="I12" s="94" t="s">
        <v>155</v>
      </c>
    </row>
    <row r="13" spans="1:9" ht="15.75" customHeight="1">
      <c r="A13" s="93"/>
      <c r="B13" s="85"/>
      <c r="C13" s="85"/>
      <c r="D13" s="85"/>
      <c r="E13" s="88"/>
      <c r="F13" s="94"/>
      <c r="G13" s="94"/>
      <c r="H13" s="94"/>
      <c r="I13" s="97"/>
    </row>
    <row r="14" spans="1:9" ht="24.75" customHeight="1">
      <c r="A14" s="84" t="s">
        <v>68</v>
      </c>
      <c r="B14" s="85"/>
      <c r="C14" s="85"/>
      <c r="D14" s="85"/>
      <c r="E14" s="88"/>
      <c r="F14" s="98">
        <v>14211</v>
      </c>
      <c r="G14" s="98">
        <v>11046</v>
      </c>
      <c r="H14" s="99">
        <f>G14-F14</f>
        <v>-3165</v>
      </c>
      <c r="I14" s="100">
        <f>(G14/F14*100)-100</f>
        <v>-22.271479839560897</v>
      </c>
    </row>
    <row r="15" spans="1:9" ht="15.75">
      <c r="A15" s="84" t="s">
        <v>69</v>
      </c>
      <c r="B15" s="85"/>
      <c r="C15" s="85"/>
      <c r="D15" s="85"/>
      <c r="E15" s="88"/>
      <c r="F15" s="89"/>
      <c r="G15" s="89"/>
      <c r="H15" s="89"/>
      <c r="I15" s="101"/>
    </row>
    <row r="16" spans="1:9" ht="26.25" customHeight="1">
      <c r="A16" s="79" t="s">
        <v>70</v>
      </c>
      <c r="B16" s="80"/>
      <c r="C16" s="80"/>
      <c r="D16" s="66"/>
      <c r="E16" s="78"/>
      <c r="F16" s="102">
        <v>30661</v>
      </c>
      <c r="G16" s="102">
        <v>23782</v>
      </c>
      <c r="H16" s="82">
        <f>G16-F16</f>
        <v>-6879</v>
      </c>
      <c r="I16" s="83">
        <f>G16/F16*100-100</f>
        <v>-22.43566746029157</v>
      </c>
    </row>
    <row r="17" spans="1:9" ht="12" customHeight="1">
      <c r="A17" s="103"/>
      <c r="B17" s="80"/>
      <c r="C17" s="80"/>
      <c r="D17" s="66"/>
      <c r="E17" s="78"/>
      <c r="F17" s="91"/>
      <c r="G17" s="91"/>
      <c r="H17" s="91"/>
      <c r="I17" s="87"/>
    </row>
    <row r="18" spans="1:9" ht="12.75" customHeight="1">
      <c r="A18" s="73"/>
      <c r="B18" s="85" t="s">
        <v>71</v>
      </c>
      <c r="C18" s="66"/>
      <c r="D18" s="66"/>
      <c r="E18" s="78"/>
      <c r="F18" s="86"/>
      <c r="G18" s="86"/>
      <c r="H18" s="86"/>
      <c r="I18" s="87"/>
    </row>
    <row r="19" spans="1:9" ht="17.25" customHeight="1">
      <c r="A19" s="84"/>
      <c r="B19" s="104" t="s">
        <v>72</v>
      </c>
      <c r="C19" s="104"/>
      <c r="E19" s="88"/>
      <c r="F19" s="94">
        <v>30554</v>
      </c>
      <c r="G19" s="94">
        <v>23679</v>
      </c>
      <c r="H19" s="96">
        <f>G19-F19</f>
        <v>-6875</v>
      </c>
      <c r="I19" s="95">
        <f>(G19/F19*100)-100</f>
        <v>-22.50114551286248</v>
      </c>
    </row>
    <row r="20" spans="1:9" ht="12" customHeight="1">
      <c r="A20" s="84"/>
      <c r="B20" s="85"/>
      <c r="C20" s="85"/>
      <c r="D20" s="85"/>
      <c r="E20" s="88"/>
      <c r="F20" s="89"/>
      <c r="G20" s="89"/>
      <c r="H20" s="89"/>
      <c r="I20" s="101"/>
    </row>
    <row r="21" spans="1:9" ht="24" customHeight="1">
      <c r="A21" s="93" t="s">
        <v>73</v>
      </c>
      <c r="B21" s="104"/>
      <c r="C21" s="104"/>
      <c r="D21" s="104"/>
      <c r="E21" s="88"/>
      <c r="F21" s="94">
        <v>2240</v>
      </c>
      <c r="G21" s="94">
        <v>1690</v>
      </c>
      <c r="H21" s="96">
        <f>G21-F21</f>
        <v>-550</v>
      </c>
      <c r="I21" s="95">
        <f>(G21/F21*100)-100</f>
        <v>-24.55357142857143</v>
      </c>
    </row>
    <row r="22" spans="1:9" ht="13.5" customHeight="1">
      <c r="A22" s="93" t="s">
        <v>74</v>
      </c>
      <c r="B22" s="105"/>
      <c r="C22" s="104"/>
      <c r="D22" s="104"/>
      <c r="E22" s="88"/>
      <c r="F22" s="89"/>
      <c r="G22" s="89"/>
      <c r="H22" s="89"/>
      <c r="I22" s="92"/>
    </row>
    <row r="23" spans="1:9" ht="15.75">
      <c r="A23" s="84"/>
      <c r="B23" s="85"/>
      <c r="C23" s="85"/>
      <c r="D23" s="85"/>
      <c r="E23" s="88"/>
      <c r="F23" s="89"/>
      <c r="G23" s="89"/>
      <c r="H23" s="89"/>
      <c r="I23" s="92"/>
    </row>
    <row r="24" spans="1:9" ht="26.25" customHeight="1">
      <c r="A24" s="79" t="s">
        <v>75</v>
      </c>
      <c r="B24" s="106"/>
      <c r="C24" s="85"/>
      <c r="D24" s="85"/>
      <c r="E24" s="88"/>
      <c r="F24" s="102">
        <v>1844</v>
      </c>
      <c r="G24" s="271" t="s">
        <v>154</v>
      </c>
      <c r="H24" s="102" t="s">
        <v>155</v>
      </c>
      <c r="I24" s="102" t="s">
        <v>155</v>
      </c>
    </row>
    <row r="25" spans="1:9" ht="12.75" customHeight="1">
      <c r="A25" s="79"/>
      <c r="B25" s="106"/>
      <c r="C25" s="85"/>
      <c r="D25" s="85"/>
      <c r="E25" s="88"/>
      <c r="F25" s="89"/>
      <c r="G25" s="89"/>
      <c r="H25" s="89"/>
      <c r="I25" s="92"/>
    </row>
    <row r="26" spans="1:9" ht="36.75" customHeight="1">
      <c r="A26" s="93" t="s">
        <v>76</v>
      </c>
      <c r="B26" s="85"/>
      <c r="C26" s="85"/>
      <c r="D26" s="85"/>
      <c r="E26" s="88"/>
      <c r="F26" s="94">
        <v>69</v>
      </c>
      <c r="G26" s="94">
        <v>52</v>
      </c>
      <c r="H26" s="96">
        <f>G26-F26</f>
        <v>-17</v>
      </c>
      <c r="I26" s="95">
        <f>(G26/F26*100)-100</f>
        <v>-24.637681159420282</v>
      </c>
    </row>
    <row r="27" spans="1:9" ht="30" customHeight="1">
      <c r="A27" s="93" t="s">
        <v>156</v>
      </c>
      <c r="B27" s="85"/>
      <c r="C27" s="85"/>
      <c r="D27" s="85"/>
      <c r="E27" s="88"/>
      <c r="F27" s="94">
        <v>307</v>
      </c>
      <c r="G27" s="259" t="s">
        <v>154</v>
      </c>
      <c r="H27" s="94" t="s">
        <v>155</v>
      </c>
      <c r="I27" s="94" t="s">
        <v>155</v>
      </c>
    </row>
    <row r="28" spans="1:9" ht="30" customHeight="1">
      <c r="A28" s="93" t="s">
        <v>157</v>
      </c>
      <c r="B28" s="85"/>
      <c r="C28" s="85"/>
      <c r="D28" s="85"/>
      <c r="E28" s="88"/>
      <c r="F28" s="94">
        <v>1468</v>
      </c>
      <c r="G28" s="259" t="s">
        <v>154</v>
      </c>
      <c r="H28" s="94" t="s">
        <v>155</v>
      </c>
      <c r="I28" s="94" t="s">
        <v>155</v>
      </c>
    </row>
    <row r="29" spans="1:9" ht="15.75">
      <c r="A29" s="93"/>
      <c r="B29" s="85"/>
      <c r="C29" s="85"/>
      <c r="D29" s="85"/>
      <c r="E29" s="88"/>
      <c r="F29" s="94"/>
      <c r="G29" s="94"/>
      <c r="H29" s="94"/>
      <c r="I29" s="97"/>
    </row>
    <row r="30" spans="1:9" ht="12.75">
      <c r="A30" s="107"/>
      <c r="B30" s="108"/>
      <c r="C30" s="108"/>
      <c r="D30" s="108"/>
      <c r="E30" s="109"/>
      <c r="F30" s="110"/>
      <c r="G30" s="110"/>
      <c r="H30" s="111"/>
      <c r="I30" s="110"/>
    </row>
    <row r="31" spans="1:9" ht="5.25" customHeight="1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8.75" customHeight="1">
      <c r="A32" s="112" t="s">
        <v>77</v>
      </c>
      <c r="B32" s="113"/>
      <c r="C32" s="113"/>
      <c r="D32" s="113"/>
      <c r="E32" s="113"/>
      <c r="F32" s="66"/>
      <c r="G32" s="66"/>
      <c r="H32" s="66"/>
      <c r="I32" s="66"/>
    </row>
    <row r="33" spans="1:9" ht="18.75" customHeight="1">
      <c r="A33" s="114" t="s">
        <v>78</v>
      </c>
      <c r="B33" s="113"/>
      <c r="C33" s="113"/>
      <c r="D33" s="113"/>
      <c r="E33" s="113"/>
      <c r="F33" s="66"/>
      <c r="G33" s="66"/>
      <c r="H33" s="66"/>
      <c r="I33" s="66"/>
    </row>
    <row r="34" spans="1:9" ht="18" customHeight="1">
      <c r="A34" s="114" t="s">
        <v>79</v>
      </c>
      <c r="B34" s="66"/>
      <c r="C34" s="114" t="s">
        <v>164</v>
      </c>
      <c r="D34" s="66"/>
      <c r="E34" s="66"/>
      <c r="F34" s="66" t="s">
        <v>160</v>
      </c>
      <c r="G34" s="66"/>
      <c r="H34" s="66" t="s">
        <v>161</v>
      </c>
      <c r="I34" s="66"/>
    </row>
  </sheetData>
  <sheetProtection/>
  <printOptions/>
  <pageMargins left="0.4724409448818898" right="0.4724409448818898" top="0.7874015748031497" bottom="0.3937007874015748" header="0.5118110236220472" footer="0.31496062992125984"/>
  <pageSetup horizontalDpi="600" verticalDpi="600" orientation="portrait" paperSize="9" r:id="rId1"/>
  <headerFooter alignWithMargins="0">
    <oddHeader>&amp;C&amp;12- 9 -&amp;"Arial"&amp;10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N34" sqref="N34"/>
    </sheetView>
  </sheetViews>
  <sheetFormatPr defaultColWidth="10.66015625" defaultRowHeight="12.75"/>
  <cols>
    <col min="1" max="1" width="7.83203125" style="123" customWidth="1"/>
    <col min="2" max="2" width="31.66015625" style="123" customWidth="1"/>
    <col min="3" max="12" width="9.33203125" style="123" customWidth="1"/>
    <col min="13" max="14" width="11.83203125" style="123" customWidth="1"/>
    <col min="15" max="15" width="2.83203125" style="123" customWidth="1"/>
    <col min="16" max="16384" width="10.66015625" style="123" customWidth="1"/>
  </cols>
  <sheetData>
    <row r="1" spans="1:13" s="117" customFormat="1" ht="18" customHeight="1">
      <c r="A1" s="115" t="s">
        <v>80</v>
      </c>
      <c r="B1" s="116"/>
      <c r="M1" s="118"/>
    </row>
    <row r="2" spans="1:14" ht="9" customHeight="1">
      <c r="A2" s="119"/>
      <c r="B2" s="120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 ht="33" customHeight="1">
      <c r="A3" s="124"/>
      <c r="B3" s="125"/>
      <c r="C3" s="126">
        <v>2010</v>
      </c>
      <c r="D3" s="126">
        <v>2011</v>
      </c>
      <c r="E3" s="126">
        <v>2012</v>
      </c>
      <c r="F3" s="126">
        <v>2013</v>
      </c>
      <c r="G3" s="126">
        <v>2014</v>
      </c>
      <c r="H3" s="126">
        <v>2015</v>
      </c>
      <c r="I3" s="126">
        <v>2016</v>
      </c>
      <c r="J3" s="126">
        <v>2017</v>
      </c>
      <c r="K3" s="126">
        <v>2018</v>
      </c>
      <c r="L3" s="126" t="s">
        <v>81</v>
      </c>
      <c r="M3" s="127" t="s">
        <v>82</v>
      </c>
      <c r="N3" s="128"/>
    </row>
    <row r="4" spans="1:13" ht="10.5" customHeight="1">
      <c r="A4" s="129"/>
      <c r="B4" s="130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13" ht="15" customHeight="1">
      <c r="A5" s="133" t="s">
        <v>83</v>
      </c>
      <c r="B5" s="134"/>
      <c r="C5" s="135"/>
      <c r="D5" s="135"/>
      <c r="E5" s="135"/>
      <c r="F5" s="135"/>
      <c r="G5" s="135"/>
      <c r="H5" s="135"/>
      <c r="I5" s="136"/>
      <c r="J5" s="136"/>
      <c r="K5" s="136"/>
      <c r="L5" s="136"/>
      <c r="M5" s="136"/>
    </row>
    <row r="6" spans="1:14" ht="18" customHeight="1">
      <c r="A6" s="133"/>
      <c r="B6" s="130" t="s">
        <v>62</v>
      </c>
      <c r="C6" s="272">
        <v>21243</v>
      </c>
      <c r="D6" s="272">
        <v>22387</v>
      </c>
      <c r="E6" s="272">
        <v>21056</v>
      </c>
      <c r="F6" s="272">
        <v>23563</v>
      </c>
      <c r="G6" s="272">
        <v>26400</v>
      </c>
      <c r="H6" s="272">
        <v>28476</v>
      </c>
      <c r="I6" s="272">
        <v>29277</v>
      </c>
      <c r="J6" s="272">
        <v>29627</v>
      </c>
      <c r="K6" s="272">
        <v>29075</v>
      </c>
      <c r="L6" s="272">
        <v>29644</v>
      </c>
      <c r="M6" s="273">
        <v>11891</v>
      </c>
      <c r="N6" s="137"/>
    </row>
    <row r="7" spans="1:13" ht="18" customHeight="1">
      <c r="A7" s="133"/>
      <c r="B7" s="130" t="s">
        <v>84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4"/>
    </row>
    <row r="8" spans="1:14" ht="16.5" customHeight="1">
      <c r="A8" s="133"/>
      <c r="B8" s="130" t="s">
        <v>85</v>
      </c>
      <c r="C8" s="272">
        <v>1755.052706109018</v>
      </c>
      <c r="D8" s="272">
        <v>1847.1579329521358</v>
      </c>
      <c r="E8" s="272">
        <v>1733</v>
      </c>
      <c r="F8" s="272">
        <v>1936</v>
      </c>
      <c r="G8" s="272">
        <v>2165</v>
      </c>
      <c r="H8" s="272">
        <v>2333</v>
      </c>
      <c r="I8" s="272">
        <v>2397</v>
      </c>
      <c r="J8" s="272">
        <v>2425</v>
      </c>
      <c r="K8" s="272">
        <v>2379</v>
      </c>
      <c r="L8" s="272">
        <v>2379</v>
      </c>
      <c r="M8" s="275" t="s">
        <v>39</v>
      </c>
      <c r="N8" s="139"/>
    </row>
    <row r="9" spans="1:13" ht="14.25" customHeight="1">
      <c r="A9" s="133"/>
      <c r="B9" s="130" t="s">
        <v>86</v>
      </c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6"/>
    </row>
    <row r="10" spans="1:14" ht="15.75" customHeight="1">
      <c r="A10" s="133"/>
      <c r="B10" s="130" t="s">
        <v>87</v>
      </c>
      <c r="C10" s="272">
        <v>57</v>
      </c>
      <c r="D10" s="272">
        <v>57</v>
      </c>
      <c r="E10" s="272">
        <v>51</v>
      </c>
      <c r="F10" s="272">
        <v>55</v>
      </c>
      <c r="G10" s="272">
        <v>58</v>
      </c>
      <c r="H10" s="272">
        <v>60</v>
      </c>
      <c r="I10" s="272">
        <v>59</v>
      </c>
      <c r="J10" s="272">
        <v>57</v>
      </c>
      <c r="K10" s="272">
        <v>54</v>
      </c>
      <c r="L10" s="272">
        <v>51</v>
      </c>
      <c r="M10" s="275" t="s">
        <v>39</v>
      </c>
      <c r="N10" s="139"/>
    </row>
    <row r="11" spans="1:15" ht="10.5" customHeight="1">
      <c r="A11" s="133"/>
      <c r="B11" s="134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4"/>
      <c r="O11" s="140"/>
    </row>
    <row r="12" spans="1:13" ht="15" customHeight="1">
      <c r="A12" s="141" t="s">
        <v>88</v>
      </c>
      <c r="B12" s="134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4"/>
    </row>
    <row r="13" spans="1:14" ht="16.5" customHeight="1">
      <c r="A13" s="133"/>
      <c r="B13" s="130" t="s">
        <v>89</v>
      </c>
      <c r="C13" s="272">
        <v>41084</v>
      </c>
      <c r="D13" s="272">
        <v>41294</v>
      </c>
      <c r="E13" s="272">
        <v>40759</v>
      </c>
      <c r="F13" s="272">
        <v>41888</v>
      </c>
      <c r="G13" s="272">
        <v>51264</v>
      </c>
      <c r="H13" s="272">
        <v>55617</v>
      </c>
      <c r="I13" s="272">
        <v>57335</v>
      </c>
      <c r="J13" s="272">
        <v>58178</v>
      </c>
      <c r="K13" s="272">
        <v>56962</v>
      </c>
      <c r="L13" s="272">
        <v>58128</v>
      </c>
      <c r="M13" s="272">
        <v>23782</v>
      </c>
      <c r="N13" s="137"/>
    </row>
    <row r="14" spans="1:13" ht="9" customHeight="1">
      <c r="A14" s="133"/>
      <c r="B14" s="130" t="s">
        <v>10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4"/>
    </row>
    <row r="15" spans="1:14" ht="16.5" customHeight="1">
      <c r="A15" s="133"/>
      <c r="B15" s="130" t="s">
        <v>86</v>
      </c>
      <c r="C15" s="272">
        <v>110</v>
      </c>
      <c r="D15" s="272">
        <v>105</v>
      </c>
      <c r="E15" s="272">
        <v>99</v>
      </c>
      <c r="F15" s="272">
        <v>97</v>
      </c>
      <c r="G15" s="272">
        <v>113</v>
      </c>
      <c r="H15" s="272">
        <v>117</v>
      </c>
      <c r="I15" s="273">
        <v>116</v>
      </c>
      <c r="J15" s="272">
        <v>112</v>
      </c>
      <c r="K15" s="272">
        <v>105</v>
      </c>
      <c r="L15" s="272">
        <v>102</v>
      </c>
      <c r="M15" s="275" t="s">
        <v>39</v>
      </c>
      <c r="N15" s="139"/>
    </row>
    <row r="16" spans="1:13" ht="12" customHeight="1">
      <c r="A16" s="133"/>
      <c r="B16" s="130" t="s">
        <v>87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4"/>
    </row>
    <row r="17" spans="1:13" ht="15" customHeight="1">
      <c r="A17" s="133" t="s">
        <v>90</v>
      </c>
      <c r="B17" s="134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4"/>
    </row>
    <row r="18" spans="1:16" ht="16.5" customHeight="1">
      <c r="A18" s="129"/>
      <c r="B18" s="143" t="s">
        <v>91</v>
      </c>
      <c r="C18" s="272">
        <f>SUM(C20:C22)</f>
        <v>3640</v>
      </c>
      <c r="D18" s="272">
        <v>3422</v>
      </c>
      <c r="E18" s="272">
        <v>3653</v>
      </c>
      <c r="F18" s="272">
        <v>3610</v>
      </c>
      <c r="G18" s="272">
        <v>3592</v>
      </c>
      <c r="H18" s="272">
        <v>3722</v>
      </c>
      <c r="I18" s="272">
        <v>3862</v>
      </c>
      <c r="J18" s="272">
        <v>4209</v>
      </c>
      <c r="K18" s="272">
        <v>3718</v>
      </c>
      <c r="L18" s="272">
        <v>3484</v>
      </c>
      <c r="M18" s="278" t="s">
        <v>95</v>
      </c>
      <c r="N18" s="137"/>
      <c r="P18" s="144"/>
    </row>
    <row r="19" spans="1:13" ht="13.5" customHeight="1">
      <c r="A19" s="141" t="s">
        <v>10</v>
      </c>
      <c r="B19" s="130" t="s">
        <v>92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</row>
    <row r="20" spans="1:13" ht="18" customHeight="1">
      <c r="A20" s="133"/>
      <c r="B20" s="145" t="s">
        <v>93</v>
      </c>
      <c r="C20" s="278">
        <v>158</v>
      </c>
      <c r="D20" s="278">
        <v>152</v>
      </c>
      <c r="E20" s="278">
        <v>156</v>
      </c>
      <c r="F20" s="278">
        <v>136</v>
      </c>
      <c r="G20" s="278">
        <v>137</v>
      </c>
      <c r="H20" s="278">
        <v>139</v>
      </c>
      <c r="I20" s="278">
        <v>144</v>
      </c>
      <c r="J20" s="278">
        <v>157</v>
      </c>
      <c r="K20" s="278">
        <v>143</v>
      </c>
      <c r="L20" s="278">
        <v>144</v>
      </c>
      <c r="M20" s="278">
        <v>52</v>
      </c>
    </row>
    <row r="21" spans="1:13" ht="18" customHeight="1">
      <c r="A21" s="133"/>
      <c r="B21" s="145" t="s">
        <v>94</v>
      </c>
      <c r="C21" s="278">
        <v>569</v>
      </c>
      <c r="D21" s="278">
        <v>487</v>
      </c>
      <c r="E21" s="278">
        <v>549</v>
      </c>
      <c r="F21" s="278">
        <v>465</v>
      </c>
      <c r="G21" s="278">
        <v>505</v>
      </c>
      <c r="H21" s="278">
        <v>530</v>
      </c>
      <c r="I21" s="278">
        <v>512</v>
      </c>
      <c r="J21" s="278">
        <v>560</v>
      </c>
      <c r="K21" s="278">
        <v>597</v>
      </c>
      <c r="L21" s="278" t="s">
        <v>95</v>
      </c>
      <c r="M21" s="278" t="s">
        <v>95</v>
      </c>
    </row>
    <row r="22" spans="1:17" ht="18" customHeight="1">
      <c r="A22" s="133"/>
      <c r="B22" s="145" t="s">
        <v>96</v>
      </c>
      <c r="C22" s="278">
        <v>2913</v>
      </c>
      <c r="D22" s="278">
        <v>2783</v>
      </c>
      <c r="E22" s="278">
        <v>2948</v>
      </c>
      <c r="F22" s="278">
        <v>3009</v>
      </c>
      <c r="G22" s="278">
        <v>2950</v>
      </c>
      <c r="H22" s="278">
        <v>3053</v>
      </c>
      <c r="I22" s="278">
        <v>3206</v>
      </c>
      <c r="J22" s="278">
        <v>3492</v>
      </c>
      <c r="K22" s="278">
        <v>2978</v>
      </c>
      <c r="L22" s="278" t="s">
        <v>95</v>
      </c>
      <c r="M22" s="278" t="s">
        <v>95</v>
      </c>
      <c r="Q22" s="144"/>
    </row>
    <row r="23" spans="1:13" ht="13.5" customHeight="1">
      <c r="A23" s="133"/>
      <c r="B23" s="134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38"/>
    </row>
    <row r="24" spans="1:13" ht="18.75" customHeight="1">
      <c r="A24" s="133" t="s">
        <v>97</v>
      </c>
      <c r="B24" s="134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38"/>
    </row>
    <row r="25" spans="1:14" ht="15.75" customHeight="1">
      <c r="A25" s="129" t="s">
        <v>10</v>
      </c>
      <c r="B25" s="143" t="s">
        <v>98</v>
      </c>
      <c r="C25" s="279">
        <v>13.1</v>
      </c>
      <c r="D25" s="279">
        <v>12.5</v>
      </c>
      <c r="E25" s="279">
        <v>12.8</v>
      </c>
      <c r="F25" s="279">
        <v>11.2</v>
      </c>
      <c r="G25" s="279">
        <f>137/1219265*100000</f>
        <v>11.236277593468197</v>
      </c>
      <c r="H25" s="279">
        <f>139/1220663*100000</f>
        <v>11.387254303603862</v>
      </c>
      <c r="I25" s="279">
        <f>144/1221213*100000</f>
        <v>11.791554790196304</v>
      </c>
      <c r="J25" s="279">
        <v>12.8</v>
      </c>
      <c r="K25" s="279">
        <v>11.7</v>
      </c>
      <c r="L25" s="279">
        <v>11.8</v>
      </c>
      <c r="M25" s="260" t="s">
        <v>39</v>
      </c>
      <c r="N25" s="139"/>
    </row>
    <row r="26" spans="1:13" ht="15" customHeight="1">
      <c r="A26" s="133"/>
      <c r="B26" s="130" t="s">
        <v>86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61"/>
    </row>
    <row r="27" spans="1:14" ht="15" customHeight="1">
      <c r="A27" s="133"/>
      <c r="B27" s="130" t="s">
        <v>99</v>
      </c>
      <c r="C27" s="279">
        <v>0.4</v>
      </c>
      <c r="D27" s="279">
        <v>0.4</v>
      </c>
      <c r="E27" s="279">
        <v>0.4</v>
      </c>
      <c r="F27" s="279">
        <v>0.3</v>
      </c>
      <c r="G27" s="279">
        <f>137/452588*1000</f>
        <v>0.3027035626220757</v>
      </c>
      <c r="H27" s="279">
        <f>139/474364*1000</f>
        <v>0.29302392255736104</v>
      </c>
      <c r="I27" s="279">
        <f>144/496755*1000</f>
        <v>0.28988132983060055</v>
      </c>
      <c r="J27" s="279">
        <v>0.3</v>
      </c>
      <c r="K27" s="279">
        <v>0.3</v>
      </c>
      <c r="L27" s="279">
        <v>0.3</v>
      </c>
      <c r="M27" s="260" t="s">
        <v>39</v>
      </c>
      <c r="N27" s="139"/>
    </row>
    <row r="28" spans="1:14" ht="13.5" customHeight="1">
      <c r="A28" s="133"/>
      <c r="B28" s="134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62"/>
      <c r="N28" s="139"/>
    </row>
    <row r="29" spans="1:14" s="149" customFormat="1" ht="18.75" customHeight="1">
      <c r="A29" s="146"/>
      <c r="B29" s="147" t="s">
        <v>100</v>
      </c>
      <c r="C29" s="280">
        <v>4.3</v>
      </c>
      <c r="D29" s="280">
        <v>4.4</v>
      </c>
      <c r="E29" s="280">
        <v>4.3</v>
      </c>
      <c r="F29" s="280">
        <v>3.8</v>
      </c>
      <c r="G29" s="280">
        <f>137/3592*100</f>
        <v>3.814031180400891</v>
      </c>
      <c r="H29" s="280">
        <v>3.7</v>
      </c>
      <c r="I29" s="280">
        <f>144/3862*100</f>
        <v>3.728638011393061</v>
      </c>
      <c r="J29" s="280">
        <v>3.7</v>
      </c>
      <c r="K29" s="280">
        <v>3.8</v>
      </c>
      <c r="L29" s="280">
        <v>3.9</v>
      </c>
      <c r="M29" s="263" t="s">
        <v>39</v>
      </c>
      <c r="N29" s="148"/>
    </row>
    <row r="30" spans="1:13" ht="0.75" customHeight="1">
      <c r="A30" s="130" t="s">
        <v>10</v>
      </c>
      <c r="B30" s="130"/>
      <c r="C30" s="130"/>
      <c r="D30" s="130"/>
      <c r="E30" s="130"/>
      <c r="F30" s="130"/>
      <c r="G30" s="130"/>
      <c r="H30" s="150"/>
      <c r="I30" s="150"/>
      <c r="J30" s="150"/>
      <c r="K30" s="150"/>
      <c r="L30" s="150"/>
      <c r="M30" s="150"/>
    </row>
    <row r="31" spans="1:13" ht="17.25" customHeight="1">
      <c r="A31" s="151" t="s">
        <v>101</v>
      </c>
      <c r="B31" s="151"/>
      <c r="C31" s="152" t="s">
        <v>10</v>
      </c>
      <c r="D31" s="151"/>
      <c r="F31" s="151"/>
      <c r="G31" s="151"/>
      <c r="H31" s="150"/>
      <c r="I31" s="150"/>
      <c r="J31" s="150"/>
      <c r="K31" s="150"/>
      <c r="L31" s="150"/>
      <c r="M31" s="150"/>
    </row>
    <row r="32" spans="1:7" ht="15" customHeight="1">
      <c r="A32" s="152" t="s">
        <v>102</v>
      </c>
      <c r="B32" s="151"/>
      <c r="F32" s="151"/>
      <c r="G32" s="151"/>
    </row>
    <row r="33" spans="1:7" ht="15" customHeight="1">
      <c r="A33" s="114" t="s">
        <v>79</v>
      </c>
      <c r="B33" s="151"/>
      <c r="C33" s="151"/>
      <c r="D33" s="66" t="s">
        <v>160</v>
      </c>
      <c r="E33" s="151"/>
      <c r="F33" s="151"/>
      <c r="G33" s="151" t="s">
        <v>103</v>
      </c>
    </row>
    <row r="34" spans="2:7" ht="15" customHeight="1">
      <c r="B34" s="153"/>
      <c r="C34" s="153"/>
      <c r="D34" s="153"/>
      <c r="F34" s="153"/>
      <c r="G34" s="153"/>
    </row>
    <row r="35" spans="1:7" ht="15" customHeight="1">
      <c r="A35" s="151"/>
      <c r="B35" s="151"/>
      <c r="C35" s="151"/>
      <c r="D35" s="151"/>
      <c r="E35" s="151"/>
      <c r="F35" s="151"/>
      <c r="G35" s="151"/>
    </row>
    <row r="36" s="154" customFormat="1" ht="15" customHeight="1">
      <c r="B36" s="155"/>
    </row>
    <row r="37" spans="1:2" ht="12.75">
      <c r="A37" s="156"/>
      <c r="B37" s="156"/>
    </row>
    <row r="38" spans="1:2" ht="12.75">
      <c r="A38" s="156"/>
      <c r="B38" s="156"/>
    </row>
  </sheetData>
  <sheetProtection/>
  <printOptions horizontalCentered="1" verticalCentered="1"/>
  <pageMargins left="0.5118110236220472" right="0.0984251968503937" top="0.5118110236220472" bottom="0.2362204724409449" header="0.31496062992125984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M10" sqref="M10"/>
    </sheetView>
  </sheetViews>
  <sheetFormatPr defaultColWidth="10.66015625" defaultRowHeight="12.75"/>
  <cols>
    <col min="1" max="1" width="30.66015625" style="172" customWidth="1"/>
    <col min="2" max="9" width="13.33203125" style="172" customWidth="1"/>
    <col min="10" max="10" width="11.66015625" style="172" customWidth="1"/>
    <col min="11" max="11" width="3.5" style="172" customWidth="1"/>
    <col min="12" max="16384" width="10.66015625" style="172" customWidth="1"/>
  </cols>
  <sheetData>
    <row r="1" spans="1:9" ht="28.5" customHeight="1">
      <c r="A1" s="170" t="s">
        <v>149</v>
      </c>
      <c r="B1" s="171"/>
      <c r="C1" s="171"/>
      <c r="D1" s="171"/>
      <c r="E1" s="171"/>
      <c r="F1" s="171"/>
      <c r="G1" s="171"/>
      <c r="H1" s="171"/>
      <c r="I1" s="171"/>
    </row>
    <row r="2" ht="15.75" customHeight="1">
      <c r="A2" s="173"/>
    </row>
    <row r="3" spans="1:9" ht="21.75" customHeight="1">
      <c r="A3" s="174"/>
      <c r="B3" s="304">
        <v>2019</v>
      </c>
      <c r="C3" s="305"/>
      <c r="D3" s="305"/>
      <c r="E3" s="305"/>
      <c r="F3" s="305"/>
      <c r="G3" s="306"/>
      <c r="H3" s="176" t="s">
        <v>148</v>
      </c>
      <c r="I3" s="177"/>
    </row>
    <row r="4" spans="1:9" ht="21.75" customHeight="1">
      <c r="A4" s="178" t="s">
        <v>0</v>
      </c>
      <c r="B4" s="176" t="s">
        <v>61</v>
      </c>
      <c r="C4" s="177"/>
      <c r="D4" s="179" t="s">
        <v>121</v>
      </c>
      <c r="E4" s="177"/>
      <c r="F4" s="179" t="s">
        <v>122</v>
      </c>
      <c r="G4" s="177"/>
      <c r="H4" s="176" t="s">
        <v>61</v>
      </c>
      <c r="I4" s="177"/>
    </row>
    <row r="5" spans="1:9" ht="21.75" customHeight="1">
      <c r="A5" s="180"/>
      <c r="B5" s="181" t="s">
        <v>62</v>
      </c>
      <c r="C5" s="177" t="s">
        <v>123</v>
      </c>
      <c r="D5" s="182" t="s">
        <v>62</v>
      </c>
      <c r="E5" s="176" t="s">
        <v>123</v>
      </c>
      <c r="F5" s="183" t="s">
        <v>62</v>
      </c>
      <c r="G5" s="177" t="s">
        <v>123</v>
      </c>
      <c r="H5" s="181" t="s">
        <v>62</v>
      </c>
      <c r="I5" s="177" t="s">
        <v>123</v>
      </c>
    </row>
    <row r="6" spans="1:9" ht="33.75" customHeight="1">
      <c r="A6" s="174" t="s">
        <v>124</v>
      </c>
      <c r="B6" s="184">
        <v>750</v>
      </c>
      <c r="C6" s="185">
        <v>35</v>
      </c>
      <c r="D6" s="245" t="s">
        <v>95</v>
      </c>
      <c r="E6" s="246" t="s">
        <v>95</v>
      </c>
      <c r="F6" s="245" t="s">
        <v>95</v>
      </c>
      <c r="G6" s="246" t="s">
        <v>95</v>
      </c>
      <c r="H6" s="245" t="s">
        <v>95</v>
      </c>
      <c r="I6" s="246" t="s">
        <v>95</v>
      </c>
    </row>
    <row r="7" spans="1:9" ht="33.75" customHeight="1">
      <c r="A7" s="186" t="s">
        <v>125</v>
      </c>
      <c r="B7" s="187">
        <v>17</v>
      </c>
      <c r="C7" s="188">
        <v>0.8</v>
      </c>
      <c r="D7" s="247" t="s">
        <v>95</v>
      </c>
      <c r="E7" s="248" t="s">
        <v>95</v>
      </c>
      <c r="F7" s="247" t="s">
        <v>95</v>
      </c>
      <c r="G7" s="248" t="s">
        <v>95</v>
      </c>
      <c r="H7" s="247" t="s">
        <v>95</v>
      </c>
      <c r="I7" s="248" t="s">
        <v>95</v>
      </c>
    </row>
    <row r="8" spans="1:9" ht="33.75" customHeight="1">
      <c r="A8" s="186" t="s">
        <v>126</v>
      </c>
      <c r="B8" s="187">
        <v>145</v>
      </c>
      <c r="C8" s="188">
        <v>6.8</v>
      </c>
      <c r="D8" s="247" t="s">
        <v>95</v>
      </c>
      <c r="E8" s="249" t="s">
        <v>95</v>
      </c>
      <c r="F8" s="247" t="s">
        <v>95</v>
      </c>
      <c r="G8" s="249" t="s">
        <v>95</v>
      </c>
      <c r="H8" s="247" t="s">
        <v>95</v>
      </c>
      <c r="I8" s="249" t="s">
        <v>95</v>
      </c>
    </row>
    <row r="9" spans="1:9" ht="33.75" customHeight="1">
      <c r="A9" s="186" t="s">
        <v>127</v>
      </c>
      <c r="B9" s="187">
        <v>57</v>
      </c>
      <c r="C9" s="188">
        <v>2.7</v>
      </c>
      <c r="D9" s="247" t="s">
        <v>95</v>
      </c>
      <c r="E9" s="249" t="s">
        <v>95</v>
      </c>
      <c r="F9" s="247" t="s">
        <v>95</v>
      </c>
      <c r="G9" s="249" t="s">
        <v>95</v>
      </c>
      <c r="H9" s="247" t="s">
        <v>95</v>
      </c>
      <c r="I9" s="249" t="s">
        <v>95</v>
      </c>
    </row>
    <row r="10" spans="1:9" ht="33.75" customHeight="1">
      <c r="A10" s="186" t="s">
        <v>19</v>
      </c>
      <c r="B10" s="187">
        <v>160</v>
      </c>
      <c r="C10" s="188">
        <v>7.5</v>
      </c>
      <c r="D10" s="247" t="s">
        <v>95</v>
      </c>
      <c r="E10" s="249" t="s">
        <v>95</v>
      </c>
      <c r="F10" s="247" t="s">
        <v>95</v>
      </c>
      <c r="G10" s="249" t="s">
        <v>95</v>
      </c>
      <c r="H10" s="247" t="s">
        <v>95</v>
      </c>
      <c r="I10" s="249" t="s">
        <v>95</v>
      </c>
    </row>
    <row r="11" spans="1:9" ht="33.75" customHeight="1">
      <c r="A11" s="186" t="s">
        <v>128</v>
      </c>
      <c r="B11" s="187">
        <v>830</v>
      </c>
      <c r="C11" s="188">
        <v>38.8</v>
      </c>
      <c r="D11" s="247" t="s">
        <v>95</v>
      </c>
      <c r="E11" s="248" t="s">
        <v>95</v>
      </c>
      <c r="F11" s="247" t="s">
        <v>95</v>
      </c>
      <c r="G11" s="248" t="s">
        <v>95</v>
      </c>
      <c r="H11" s="247" t="s">
        <v>95</v>
      </c>
      <c r="I11" s="248" t="s">
        <v>95</v>
      </c>
    </row>
    <row r="12" spans="1:9" ht="33.75" customHeight="1">
      <c r="A12" s="186" t="s">
        <v>129</v>
      </c>
      <c r="B12" s="187">
        <v>95</v>
      </c>
      <c r="C12" s="189">
        <v>4.4</v>
      </c>
      <c r="D12" s="247" t="s">
        <v>95</v>
      </c>
      <c r="E12" s="250" t="s">
        <v>95</v>
      </c>
      <c r="F12" s="247" t="s">
        <v>95</v>
      </c>
      <c r="G12" s="250" t="s">
        <v>95</v>
      </c>
      <c r="H12" s="247" t="s">
        <v>95</v>
      </c>
      <c r="I12" s="250" t="s">
        <v>95</v>
      </c>
    </row>
    <row r="13" spans="1:9" s="198" customFormat="1" ht="33.75" customHeight="1">
      <c r="A13" s="193" t="s">
        <v>130</v>
      </c>
      <c r="B13" s="194">
        <v>2055</v>
      </c>
      <c r="C13" s="195">
        <v>96</v>
      </c>
      <c r="D13" s="196">
        <v>4320</v>
      </c>
      <c r="E13" s="197">
        <f>D13/D15*100</f>
        <v>96.88270912760709</v>
      </c>
      <c r="F13" s="196">
        <f>2055+4320</f>
        <v>6375</v>
      </c>
      <c r="G13" s="197">
        <f>F13/F15*100</f>
        <v>96.3427535136769</v>
      </c>
      <c r="H13" s="194">
        <v>1587</v>
      </c>
      <c r="I13" s="197">
        <f>H13/H15*100</f>
        <v>93.90532544378698</v>
      </c>
    </row>
    <row r="14" spans="1:9" ht="33.75" customHeight="1">
      <c r="A14" s="281" t="s">
        <v>131</v>
      </c>
      <c r="B14" s="199">
        <v>85</v>
      </c>
      <c r="C14" s="192">
        <v>4</v>
      </c>
      <c r="D14" s="190">
        <v>139</v>
      </c>
      <c r="E14" s="191">
        <f>D14/D15*100</f>
        <v>3.117290872392913</v>
      </c>
      <c r="F14" s="190">
        <v>242</v>
      </c>
      <c r="G14" s="188">
        <f>F14/F15*100</f>
        <v>3.657246486323107</v>
      </c>
      <c r="H14" s="199">
        <v>103</v>
      </c>
      <c r="I14" s="191">
        <f>H14/H15*100</f>
        <v>6.094674556213018</v>
      </c>
    </row>
    <row r="15" spans="1:9" ht="33.75" customHeight="1">
      <c r="A15" s="183" t="s">
        <v>132</v>
      </c>
      <c r="B15" s="196">
        <f>SUM(B13,B14:B14)</f>
        <v>2140</v>
      </c>
      <c r="C15" s="197">
        <f>SUM(C13,C14:C14)</f>
        <v>100</v>
      </c>
      <c r="D15" s="196">
        <f>SUM(D13,D14:D14)</f>
        <v>4459</v>
      </c>
      <c r="E15" s="197">
        <f>SUM(E13,E14:E14)</f>
        <v>100</v>
      </c>
      <c r="F15" s="196">
        <f>SUM(F13:F14)</f>
        <v>6617</v>
      </c>
      <c r="G15" s="197">
        <f>SUM(G13,G14:G14)</f>
        <v>100</v>
      </c>
      <c r="H15" s="196">
        <f>SUM(H13:H14)</f>
        <v>1690</v>
      </c>
      <c r="I15" s="197">
        <f>I13+I14</f>
        <v>100</v>
      </c>
    </row>
    <row r="17" ht="12.75">
      <c r="A17" s="172" t="s">
        <v>133</v>
      </c>
    </row>
    <row r="18" ht="15.75">
      <c r="A18" s="200" t="s">
        <v>134</v>
      </c>
    </row>
    <row r="19" spans="1:4" ht="18" customHeight="1">
      <c r="A19" s="172" t="s">
        <v>135</v>
      </c>
      <c r="D19" s="66" t="s">
        <v>160</v>
      </c>
    </row>
  </sheetData>
  <sheetProtection/>
  <mergeCells count="1">
    <mergeCell ref="B3:G3"/>
  </mergeCells>
  <printOptions/>
  <pageMargins left="0.75" right="0.019444444444444445" top="0.75" bottom="0" header="0.5" footer="0"/>
  <pageSetup horizontalDpi="600" verticalDpi="600" orientation="landscape" paperSize="9" r:id="rId2"/>
  <ignoredErrors>
    <ignoredError sqref="F13 F15:G15" formula="1"/>
    <ignoredError sqref="H15" formula="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K8" sqref="K8"/>
    </sheetView>
  </sheetViews>
  <sheetFormatPr defaultColWidth="10.66015625" defaultRowHeight="12.75"/>
  <cols>
    <col min="1" max="1" width="30.83203125" style="204" customWidth="1"/>
    <col min="2" max="5" width="15.83203125" style="204" customWidth="1"/>
    <col min="6" max="6" width="3" style="204" customWidth="1"/>
    <col min="7" max="7" width="4.33203125" style="204" customWidth="1"/>
    <col min="8" max="16384" width="10.66015625" style="204" customWidth="1"/>
  </cols>
  <sheetData>
    <row r="1" spans="1:5" ht="21" customHeight="1">
      <c r="A1" s="201" t="s">
        <v>150</v>
      </c>
      <c r="B1" s="202"/>
      <c r="C1" s="202"/>
      <c r="D1" s="203"/>
      <c r="E1" s="203"/>
    </row>
    <row r="2" ht="7.5" customHeight="1">
      <c r="E2" s="205"/>
    </row>
    <row r="3" spans="1:5" ht="33.75" customHeight="1">
      <c r="A3" s="206" t="s">
        <v>136</v>
      </c>
      <c r="B3" s="304" t="s">
        <v>163</v>
      </c>
      <c r="C3" s="305"/>
      <c r="D3" s="305"/>
      <c r="E3" s="214">
        <v>2020</v>
      </c>
    </row>
    <row r="4" spans="1:5" s="208" customFormat="1" ht="33.75" customHeight="1">
      <c r="A4" s="207" t="s">
        <v>137</v>
      </c>
      <c r="B4" s="304" t="s">
        <v>61</v>
      </c>
      <c r="C4" s="306"/>
      <c r="D4" s="283" t="s">
        <v>121</v>
      </c>
      <c r="E4" s="210" t="s">
        <v>61</v>
      </c>
    </row>
    <row r="5" spans="1:5" s="208" customFormat="1" ht="33.75" customHeight="1">
      <c r="A5" s="209"/>
      <c r="B5" s="210" t="s">
        <v>62</v>
      </c>
      <c r="C5" s="175" t="s">
        <v>123</v>
      </c>
      <c r="D5" s="210" t="s">
        <v>62</v>
      </c>
      <c r="E5" s="210" t="s">
        <v>62</v>
      </c>
    </row>
    <row r="6" spans="1:5" ht="43.5" customHeight="1">
      <c r="A6" s="211" t="s">
        <v>138</v>
      </c>
      <c r="B6" s="251" t="s">
        <v>95</v>
      </c>
      <c r="C6" s="252" t="s">
        <v>95</v>
      </c>
      <c r="D6" s="251" t="s">
        <v>95</v>
      </c>
      <c r="E6" s="251" t="s">
        <v>95</v>
      </c>
    </row>
    <row r="7" spans="1:5" ht="43.5" customHeight="1">
      <c r="A7" s="212" t="s">
        <v>139</v>
      </c>
      <c r="B7" s="251" t="s">
        <v>95</v>
      </c>
      <c r="C7" s="252" t="s">
        <v>95</v>
      </c>
      <c r="D7" s="251" t="s">
        <v>95</v>
      </c>
      <c r="E7" s="251" t="s">
        <v>95</v>
      </c>
    </row>
    <row r="8" spans="1:5" ht="43.5" customHeight="1">
      <c r="A8" s="212" t="s">
        <v>140</v>
      </c>
      <c r="B8" s="251" t="s">
        <v>95</v>
      </c>
      <c r="C8" s="252" t="s">
        <v>95</v>
      </c>
      <c r="D8" s="251" t="s">
        <v>95</v>
      </c>
      <c r="E8" s="251" t="s">
        <v>95</v>
      </c>
    </row>
    <row r="9" spans="1:5" ht="43.5" customHeight="1">
      <c r="A9" s="213" t="s">
        <v>141</v>
      </c>
      <c r="B9" s="251" t="s">
        <v>95</v>
      </c>
      <c r="C9" s="253" t="s">
        <v>95</v>
      </c>
      <c r="D9" s="251" t="s">
        <v>95</v>
      </c>
      <c r="E9" s="251" t="s">
        <v>95</v>
      </c>
    </row>
    <row r="10" spans="1:5" ht="43.5" customHeight="1">
      <c r="A10" s="212" t="s">
        <v>142</v>
      </c>
      <c r="B10" s="251" t="s">
        <v>95</v>
      </c>
      <c r="C10" s="252" t="s">
        <v>95</v>
      </c>
      <c r="D10" s="251" t="s">
        <v>95</v>
      </c>
      <c r="E10" s="251" t="s">
        <v>95</v>
      </c>
    </row>
    <row r="11" spans="1:5" s="217" customFormat="1" ht="43.5" customHeight="1">
      <c r="A11" s="214" t="s">
        <v>143</v>
      </c>
      <c r="B11" s="215">
        <v>1844</v>
      </c>
      <c r="C11" s="216">
        <v>100</v>
      </c>
      <c r="D11" s="254">
        <v>1640</v>
      </c>
      <c r="E11" s="255" t="s">
        <v>95</v>
      </c>
    </row>
    <row r="12" spans="1:3" ht="25.5" customHeight="1">
      <c r="A12" s="220" t="s">
        <v>147</v>
      </c>
      <c r="B12" s="66" t="s">
        <v>160</v>
      </c>
      <c r="C12" s="219"/>
    </row>
    <row r="13" spans="1:3" ht="22.5" customHeight="1">
      <c r="A13" s="220"/>
      <c r="B13" s="218"/>
      <c r="C13" s="219"/>
    </row>
    <row r="14" spans="2:3" ht="12.75">
      <c r="B14" s="219"/>
      <c r="C14" s="219"/>
    </row>
    <row r="15" spans="1:3" s="223" customFormat="1" ht="18.75" customHeight="1">
      <c r="A15" s="221" t="s">
        <v>151</v>
      </c>
      <c r="B15" s="222"/>
      <c r="C15" s="222"/>
    </row>
    <row r="16" spans="2:3" ht="14.25" customHeight="1">
      <c r="B16" s="219"/>
      <c r="C16" s="219"/>
    </row>
    <row r="17" spans="1:5" s="225" customFormat="1" ht="41.25" customHeight="1">
      <c r="A17" s="224"/>
      <c r="B17" s="304" t="s">
        <v>163</v>
      </c>
      <c r="C17" s="305"/>
      <c r="D17" s="305"/>
      <c r="E17" s="210">
        <v>2020</v>
      </c>
    </row>
    <row r="18" spans="1:5" s="217" customFormat="1" ht="6.75" customHeight="1" hidden="1">
      <c r="A18" s="226"/>
      <c r="B18" s="226"/>
      <c r="C18" s="221"/>
      <c r="D18" s="221"/>
      <c r="E18" s="282"/>
    </row>
    <row r="19" spans="1:5" s="208" customFormat="1" ht="35.25" customHeight="1">
      <c r="A19" s="207" t="s">
        <v>144</v>
      </c>
      <c r="B19" s="304" t="s">
        <v>61</v>
      </c>
      <c r="C19" s="306"/>
      <c r="D19" s="283" t="s">
        <v>121</v>
      </c>
      <c r="E19" s="210" t="s">
        <v>61</v>
      </c>
    </row>
    <row r="20" spans="1:5" s="208" customFormat="1" ht="31.5" customHeight="1">
      <c r="A20" s="227"/>
      <c r="B20" s="210" t="s">
        <v>62</v>
      </c>
      <c r="C20" s="175" t="s">
        <v>123</v>
      </c>
      <c r="D20" s="210" t="s">
        <v>62</v>
      </c>
      <c r="E20" s="175" t="s">
        <v>62</v>
      </c>
    </row>
    <row r="21" spans="1:5" ht="15.75">
      <c r="A21" s="228"/>
      <c r="B21" s="229"/>
      <c r="C21" s="230"/>
      <c r="D21" s="229"/>
      <c r="E21" s="231"/>
    </row>
    <row r="22" spans="1:5" ht="37.5" customHeight="1">
      <c r="A22" s="232" t="s">
        <v>145</v>
      </c>
      <c r="B22" s="233">
        <v>27</v>
      </c>
      <c r="C22" s="234">
        <f>B22/B25*100</f>
        <v>64.28571428571429</v>
      </c>
      <c r="D22" s="256" t="s">
        <v>95</v>
      </c>
      <c r="E22" s="256" t="s">
        <v>95</v>
      </c>
    </row>
    <row r="23" spans="1:5" ht="34.5" customHeight="1">
      <c r="A23" s="232" t="s">
        <v>146</v>
      </c>
      <c r="B23" s="233">
        <v>15</v>
      </c>
      <c r="C23" s="234">
        <f>B23/B25*100</f>
        <v>35.714285714285715</v>
      </c>
      <c r="D23" s="256" t="s">
        <v>95</v>
      </c>
      <c r="E23" s="256" t="s">
        <v>95</v>
      </c>
    </row>
    <row r="24" spans="1:5" ht="15.75">
      <c r="A24" s="235"/>
      <c r="B24" s="233"/>
      <c r="C24" s="236"/>
      <c r="D24" s="233"/>
      <c r="E24" s="233"/>
    </row>
    <row r="25" spans="1:5" s="217" customFormat="1" ht="32.25" customHeight="1">
      <c r="A25" s="237" t="s">
        <v>111</v>
      </c>
      <c r="B25" s="238">
        <f>SUM(B22:B24)</f>
        <v>42</v>
      </c>
      <c r="C25" s="239">
        <f>SUM(C22:C24)</f>
        <v>100</v>
      </c>
      <c r="D25" s="257" t="s">
        <v>95</v>
      </c>
      <c r="E25" s="257" t="s">
        <v>95</v>
      </c>
    </row>
    <row r="26" spans="1:5" ht="9.75" customHeight="1">
      <c r="A26" s="240"/>
      <c r="B26" s="241"/>
      <c r="C26" s="242"/>
      <c r="D26" s="241"/>
      <c r="E26" s="243"/>
    </row>
    <row r="27" spans="1:5" ht="22.5" customHeight="1">
      <c r="A27" s="220" t="s">
        <v>147</v>
      </c>
      <c r="B27" s="66" t="s">
        <v>160</v>
      </c>
      <c r="E27" s="244"/>
    </row>
  </sheetData>
  <sheetProtection/>
  <mergeCells count="4">
    <mergeCell ref="B19:C19"/>
    <mergeCell ref="B3:D3"/>
    <mergeCell ref="B4:C4"/>
    <mergeCell ref="B17:D17"/>
  </mergeCells>
  <printOptions/>
  <pageMargins left="0.6692913385826772" right="0.4724409448818898" top="0.7086614173228347" bottom="0.31496062992125984" header="0.31496062992125984" footer="0.15748031496062992"/>
  <pageSetup horizontalDpi="1200" verticalDpi="1200" orientation="portrait" paperSize="9" r:id="rId1"/>
  <headerFooter alignWithMargins="0">
    <oddHeader>&amp;C&amp;12- 12 -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L6" sqref="L6"/>
    </sheetView>
  </sheetViews>
  <sheetFormatPr defaultColWidth="9" defaultRowHeight="12.75"/>
  <cols>
    <col min="1" max="1" width="31.83203125" style="158" customWidth="1"/>
    <col min="2" max="2" width="16.83203125" style="158" customWidth="1"/>
    <col min="3" max="4" width="17.83203125" style="158" customWidth="1"/>
    <col min="5" max="5" width="16.66015625" style="158" customWidth="1"/>
    <col min="6" max="6" width="17.83203125" style="158" customWidth="1"/>
    <col min="7" max="7" width="16.66015625" style="158" customWidth="1"/>
    <col min="8" max="8" width="12.66015625" style="158" customWidth="1"/>
    <col min="9" max="9" width="4.16015625" style="158" customWidth="1"/>
    <col min="10" max="16384" width="9" style="158" customWidth="1"/>
  </cols>
  <sheetData>
    <row r="1" ht="40.5" customHeight="1">
      <c r="A1" s="157" t="s">
        <v>104</v>
      </c>
    </row>
    <row r="2" spans="1:7" ht="45" customHeight="1">
      <c r="A2" s="159" t="s">
        <v>105</v>
      </c>
      <c r="B2" s="307" t="s">
        <v>106</v>
      </c>
      <c r="C2" s="307" t="s">
        <v>107</v>
      </c>
      <c r="D2" s="307" t="s">
        <v>108</v>
      </c>
      <c r="E2" s="307" t="s">
        <v>109</v>
      </c>
      <c r="F2" s="307" t="s">
        <v>110</v>
      </c>
      <c r="G2" s="309" t="s">
        <v>111</v>
      </c>
    </row>
    <row r="3" spans="1:7" ht="39.75" customHeight="1">
      <c r="A3" s="161" t="s">
        <v>112</v>
      </c>
      <c r="B3" s="308"/>
      <c r="C3" s="308"/>
      <c r="D3" s="308"/>
      <c r="E3" s="308"/>
      <c r="F3" s="308"/>
      <c r="G3" s="310"/>
    </row>
    <row r="4" spans="1:7" ht="42" customHeight="1">
      <c r="A4" s="160" t="s">
        <v>113</v>
      </c>
      <c r="B4" s="163">
        <v>0</v>
      </c>
      <c r="C4" s="163">
        <v>0</v>
      </c>
      <c r="D4" s="164">
        <v>0</v>
      </c>
      <c r="E4" s="164">
        <v>0</v>
      </c>
      <c r="F4" s="163">
        <v>0</v>
      </c>
      <c r="G4" s="165">
        <f>SUM(B4:F4)</f>
        <v>0</v>
      </c>
    </row>
    <row r="5" spans="1:7" ht="42" customHeight="1">
      <c r="A5" s="166" t="s">
        <v>114</v>
      </c>
      <c r="B5" s="163">
        <v>0</v>
      </c>
      <c r="C5" s="163">
        <v>0</v>
      </c>
      <c r="D5" s="163">
        <v>0</v>
      </c>
      <c r="E5" s="163">
        <v>0</v>
      </c>
      <c r="F5" s="164">
        <v>0</v>
      </c>
      <c r="G5" s="165">
        <f aca="true" t="shared" si="0" ref="G5:G10">SUM(B5:F5)</f>
        <v>0</v>
      </c>
    </row>
    <row r="6" spans="1:7" ht="42" customHeight="1">
      <c r="A6" s="166" t="s">
        <v>115</v>
      </c>
      <c r="B6" s="163">
        <v>0</v>
      </c>
      <c r="C6" s="164">
        <v>1</v>
      </c>
      <c r="D6" s="164">
        <v>4</v>
      </c>
      <c r="E6" s="164">
        <v>0</v>
      </c>
      <c r="F6" s="164">
        <v>14</v>
      </c>
      <c r="G6" s="165">
        <f t="shared" si="0"/>
        <v>19</v>
      </c>
    </row>
    <row r="7" spans="1:7" ht="42" customHeight="1">
      <c r="A7" s="166" t="s">
        <v>116</v>
      </c>
      <c r="B7" s="163">
        <v>0</v>
      </c>
      <c r="C7" s="164">
        <v>2</v>
      </c>
      <c r="D7" s="164">
        <v>0</v>
      </c>
      <c r="E7" s="164">
        <v>1</v>
      </c>
      <c r="F7" s="164">
        <v>9</v>
      </c>
      <c r="G7" s="165">
        <f t="shared" si="0"/>
        <v>12</v>
      </c>
    </row>
    <row r="8" spans="1:7" ht="42" customHeight="1">
      <c r="A8" s="166" t="s">
        <v>117</v>
      </c>
      <c r="B8" s="164">
        <v>3</v>
      </c>
      <c r="C8" s="164">
        <v>0</v>
      </c>
      <c r="D8" s="164">
        <v>1</v>
      </c>
      <c r="E8" s="164">
        <v>5</v>
      </c>
      <c r="F8" s="164">
        <v>2</v>
      </c>
      <c r="G8" s="165">
        <f t="shared" si="0"/>
        <v>11</v>
      </c>
    </row>
    <row r="9" spans="1:7" ht="42" customHeight="1">
      <c r="A9" s="166" t="s">
        <v>118</v>
      </c>
      <c r="B9" s="164">
        <v>2</v>
      </c>
      <c r="C9" s="163">
        <v>1</v>
      </c>
      <c r="D9" s="163">
        <v>0</v>
      </c>
      <c r="E9" s="164">
        <v>5</v>
      </c>
      <c r="F9" s="164">
        <v>1</v>
      </c>
      <c r="G9" s="165">
        <f t="shared" si="0"/>
        <v>9</v>
      </c>
    </row>
    <row r="10" spans="1:7" ht="42" customHeight="1">
      <c r="A10" s="162" t="s">
        <v>119</v>
      </c>
      <c r="B10" s="164">
        <v>0</v>
      </c>
      <c r="C10" s="163">
        <v>0</v>
      </c>
      <c r="D10" s="163">
        <v>0</v>
      </c>
      <c r="E10" s="167">
        <v>1</v>
      </c>
      <c r="F10" s="164">
        <v>0</v>
      </c>
      <c r="G10" s="165">
        <f t="shared" si="0"/>
        <v>1</v>
      </c>
    </row>
    <row r="11" spans="1:7" ht="42" customHeight="1">
      <c r="A11" s="168" t="s">
        <v>120</v>
      </c>
      <c r="B11" s="169">
        <f aca="true" t="shared" si="1" ref="B11:G11">SUM(B4:B10)</f>
        <v>5</v>
      </c>
      <c r="C11" s="169">
        <f t="shared" si="1"/>
        <v>4</v>
      </c>
      <c r="D11" s="169">
        <f t="shared" si="1"/>
        <v>5</v>
      </c>
      <c r="E11" s="169">
        <f t="shared" si="1"/>
        <v>12</v>
      </c>
      <c r="F11" s="169">
        <f t="shared" si="1"/>
        <v>26</v>
      </c>
      <c r="G11" s="169">
        <f t="shared" si="1"/>
        <v>52</v>
      </c>
    </row>
  </sheetData>
  <sheetProtection/>
  <mergeCells count="6">
    <mergeCell ref="B2:B3"/>
    <mergeCell ref="C2:C3"/>
    <mergeCell ref="D2:D3"/>
    <mergeCell ref="E2:E3"/>
    <mergeCell ref="F2:F3"/>
    <mergeCell ref="G2:G3"/>
  </mergeCells>
  <printOptions/>
  <pageMargins left="0.7480314960629921" right="0.03937007874015748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N.T.A</dc:creator>
  <cp:keywords/>
  <dc:description/>
  <cp:lastModifiedBy>Anirood Bundhoo</cp:lastModifiedBy>
  <cp:lastPrinted>2020-08-31T06:30:47Z</cp:lastPrinted>
  <dcterms:created xsi:type="dcterms:W3CDTF">2001-05-14T10:05:21Z</dcterms:created>
  <dcterms:modified xsi:type="dcterms:W3CDTF">2020-08-31T06:31:40Z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234000.000000000</vt:lpwstr>
  </property>
  <property fmtid="{D5CDD505-2E9C-101B-9397-08002B2CF9AE}" pid="8" name="_SourceUrl">
    <vt:lpwstr/>
  </property>
</Properties>
</file>