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3810" activeTab="0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  <sheet name="Table 2.6" sheetId="11" r:id="rId11"/>
  </sheets>
  <externalReferences>
    <externalReference r:id="rId14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'Tab1.3'!$B$5:$B$9</definedName>
    <definedName name="_ATPMoveavg_Range2" localSheetId="3" hidden="1">'Tab1.3'!$B$12:$B$16</definedName>
    <definedName name="DATABASE">'[1]Tab 1.12f'!#REF!</definedName>
    <definedName name="_xlnm.Print_Area" localSheetId="1">'FIG1-1'!$A$1:$M$35</definedName>
    <definedName name="_xlnm.Print_Area" localSheetId="6">'Fig2.1'!$A$1:$I$57</definedName>
    <definedName name="_xlnm.Print_Area" localSheetId="4">'tab 1.4'!$A$1:$E$35</definedName>
    <definedName name="solver_adj" localSheetId="3" hidden="1">'Tab1.3'!$B$5</definedName>
    <definedName name="solver_lin" localSheetId="3" hidden="1">0</definedName>
    <definedName name="solver_num" localSheetId="3" hidden="1">0</definedName>
    <definedName name="solver_opt" localSheetId="3" hidden="1">'Tab1.3'!$C$5</definedName>
    <definedName name="solver_tmp" localSheetId="3" hidden="1">'Tab1.3'!$B$5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<sst xmlns="http://schemas.openxmlformats.org/spreadsheetml/2006/main" count="298" uniqueCount="179">
  <si>
    <t>Type of vehicle</t>
  </si>
  <si>
    <t>Total</t>
  </si>
  <si>
    <t>Number</t>
  </si>
  <si>
    <t>%</t>
  </si>
  <si>
    <t xml:space="preserve"> 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</si>
  <si>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</si>
  <si>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</si>
  <si>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</si>
  <si>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</si>
  <si>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</si>
  <si>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</si>
  <si>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</si>
  <si>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</si>
  <si>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</si>
  <si>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>car+DPV</t>
  </si>
  <si>
    <t>M/Autocycle</t>
  </si>
  <si>
    <t>Other</t>
  </si>
  <si>
    <t xml:space="preserve">  Type  of  vehicle</t>
  </si>
  <si>
    <t xml:space="preserve">  Car</t>
  </si>
  <si>
    <t>Motor cycle and autocycle</t>
  </si>
  <si>
    <t xml:space="preserve">              Total</t>
  </si>
  <si>
    <t xml:space="preserve">  Van</t>
  </si>
  <si>
    <t xml:space="preserve">  Bus  </t>
  </si>
  <si>
    <t xml:space="preserve">  Trailer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</si>
  <si>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</si>
  <si>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</si>
  <si>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</si>
  <si>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</si>
  <si>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</si>
  <si>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</si>
  <si>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</si>
  <si>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</si>
  <si>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</si>
  <si>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</si>
  <si>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</si>
  <si>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</si>
  <si>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</si>
  <si>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</si>
  <si>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</si>
  <si>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</si>
  <si>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</si>
  <si>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</si>
  <si>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</si>
  <si>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 xml:space="preserve">New          vehicles        </t>
  </si>
  <si>
    <t xml:space="preserve"> Imported second-hand vehicles          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</si>
  <si>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</si>
  <si>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</si>
  <si>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</si>
  <si>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</si>
  <si>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</si>
  <si>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</si>
  <si>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</si>
  <si>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Tractor and dumper</t>
  </si>
  <si>
    <t xml:space="preserve">  Prime mover</t>
  </si>
  <si>
    <t xml:space="preserve">  Road roller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</si>
  <si>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</si>
  <si>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</si>
  <si>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¹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category of vehicle defined in Road Traffic Act as amended by Act No. 27 </t>
    </r>
    <r>
      <rPr>
        <sz val="11"/>
        <rFont val="Times New Roman"/>
        <family val="1"/>
      </rPr>
      <t>of 2012.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</si>
  <si>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20</t>
    </r>
  </si>
  <si>
    <r>
      <t>Car, dual purpose vehicle and double cab pickup</t>
    </r>
    <r>
      <rPr>
        <vertAlign val="superscript"/>
        <sz val="8"/>
        <rFont val="Times New Roman"/>
        <family val="1"/>
      </rPr>
      <t>1</t>
    </r>
  </si>
  <si>
    <r>
      <t xml:space="preserve"> </t>
    </r>
    <r>
      <rPr>
        <sz val="9"/>
        <rFont val="Times New Roman"/>
        <family val="1"/>
      </rPr>
      <t xml:space="preserve">   </t>
    </r>
    <r>
      <rPr>
        <vertAlign val="superscript"/>
        <sz val="8"/>
        <rFont val="Times New Roman"/>
        <family val="1"/>
      </rPr>
      <t>1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</si>
  <si>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Note: Prior to the year 2013 'Double cab pickup' was included in 'Dual purpose vehicle'</t>
  </si>
  <si>
    <t xml:space="preserve">    Note: Prior to the year 2013 'Double cab pickup' was included in 'Dual purpose vehicle'</t>
  </si>
  <si>
    <r>
      <rPr>
        <sz val="9"/>
        <rFont val="Times New Roman"/>
        <family val="1"/>
      </rPr>
      <t xml:space="preserve">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</si>
  <si>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>No.  of vehicles at 31.12.18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</si>
  <si>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</si>
  <si>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</si>
  <si>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 xml:space="preserve">  Table 1.1 - Vehicles¹ registered in 2019</t>
  </si>
  <si>
    <t>No.  of vehicles at 31.12.19</t>
  </si>
  <si>
    <t>Net change 2019</t>
  </si>
  <si>
    <t>Table 1.4  - Age composition of operational bus fleet ¹, 2018 - 2019</t>
  </si>
  <si>
    <t xml:space="preserve"> Table  1.2   -   Vehicles¹ registered , 2010 - 2019</t>
  </si>
  <si>
    <t xml:space="preserve">      Change</t>
  </si>
  <si>
    <t xml:space="preserve">    %</t>
  </si>
  <si>
    <t>1. Road traffic accidents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</si>
  <si>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</si>
  <si>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</si>
  <si>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      Serious injury accident</t>
  </si>
  <si>
    <t xml:space="preserve">                  Slight injury accident</t>
  </si>
  <si>
    <t xml:space="preserve">            Non injury accident</t>
  </si>
  <si>
    <t xml:space="preserve">  </t>
  </si>
  <si>
    <t xml:space="preserve">            Rate per 100,000 population </t>
  </si>
  <si>
    <t xml:space="preserve">            Rate per 1,000 registered motor vehicles </t>
  </si>
  <si>
    <t>2.  Vehicles involved in road accidents</t>
  </si>
  <si>
    <t xml:space="preserve">          of which</t>
  </si>
  <si>
    <t xml:space="preserve">          Motor Vehicles</t>
  </si>
  <si>
    <t xml:space="preserve">            Number of motor vehicles involved in accidents</t>
  </si>
  <si>
    <t xml:space="preserve">            causing casualties</t>
  </si>
  <si>
    <t>3. Casualties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</si>
  <si>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</si>
  <si>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Seriously injured</t>
  </si>
  <si>
    <t xml:space="preserve">            Slightly injured</t>
  </si>
  <si>
    <t>¹ Exclude accidents involving bicycles only or bicycle and pedestrian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</si>
  <si>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</si>
  <si>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  Napp : Not applicable</t>
  </si>
  <si>
    <t>Vehicles</t>
  </si>
  <si>
    <t>accidents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</si>
  <si>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</si>
  <si>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</si>
  <si>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</si>
  <si>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</si>
  <si>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</si>
  <si>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 :</t>
  </si>
  <si>
    <t xml:space="preserve">Number </t>
  </si>
  <si>
    <t>Rate per 1,000 registered  motor vehicles</t>
  </si>
  <si>
    <t xml:space="preserve">   </t>
  </si>
  <si>
    <t>3.  Casualties :</t>
  </si>
  <si>
    <t>Total number of casualties</t>
  </si>
  <si>
    <t xml:space="preserve">      of which</t>
  </si>
  <si>
    <t xml:space="preserve">      Fatal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</si>
  <si>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</si>
  <si>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</si>
  <si>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</si>
  <si>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</si>
  <si>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</si>
  <si>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</si>
  <si>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t xml:space="preserve"> ¹  Exclude accidents involving bicycles only or bicycle and pedestrian. </t>
  </si>
  <si>
    <r>
      <t xml:space="preserve">  2  </t>
    </r>
    <r>
      <rPr>
        <sz val="10"/>
        <rFont val="Times New Roman"/>
        <family val="1"/>
      </rPr>
      <t>Fatality index is the number of fatalities per 100 casualties.</t>
    </r>
  </si>
  <si>
    <t>Casualties</t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</si>
  <si>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</si>
  <si>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</si>
  <si>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</si>
  <si>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</si>
  <si>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</si>
  <si>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</si>
  <si>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</si>
  <si>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</si>
  <si>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</si>
  <si>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</si>
  <si>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</si>
  <si>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</si>
  <si>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>All vehicles</t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</si>
  <si>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</si>
  <si>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</si>
  <si>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</si>
  <si>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</si>
  <si>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</si>
  <si>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</si>
  <si>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</si>
  <si>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</si>
  <si>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</si>
  <si>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</si>
  <si>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 xml:space="preserve">Year    </t>
  </si>
  <si>
    <t xml:space="preserve">    Accident</t>
  </si>
  <si>
    <t>Vehicles v/s pedestrian</t>
  </si>
  <si>
    <t>Vehicles v/s vehicles</t>
  </si>
  <si>
    <t xml:space="preserve">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</si>
  <si>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</si>
  <si>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</si>
  <si>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</si>
  <si>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</si>
  <si>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auto/motor cycles</t>
  </si>
  <si>
    <t xml:space="preserve">  Age - group (years)</t>
  </si>
  <si>
    <t>Under 5</t>
  </si>
  <si>
    <t xml:space="preserve"> 5 - 14</t>
  </si>
  <si>
    <t xml:space="preserve"> 15 - 29 </t>
  </si>
  <si>
    <t xml:space="preserve"> 30 - 44 </t>
  </si>
  <si>
    <t xml:space="preserve"> 45 - 59 </t>
  </si>
  <si>
    <t xml:space="preserve"> 60 - 69 </t>
  </si>
  <si>
    <t xml:space="preserve"> Over 69 </t>
  </si>
  <si>
    <t xml:space="preserve"> All ages</t>
  </si>
  <si>
    <t>n.a</t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</si>
  <si>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2010 - 2019 </t>
    </r>
  </si>
  <si>
    <r>
      <t xml:space="preserve">2019 </t>
    </r>
    <r>
      <rPr>
        <b/>
        <vertAlign val="superscript"/>
        <sz val="12"/>
        <rFont val="Times New Roman"/>
        <family val="1"/>
      </rPr>
      <t>3</t>
    </r>
  </si>
  <si>
    <r>
      <t xml:space="preserve"> 3</t>
    </r>
    <r>
      <rPr>
        <sz val="10"/>
        <rFont val="Times New Roman"/>
        <family val="1"/>
      </rPr>
      <t xml:space="preserve"> Provisional</t>
    </r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</si>
  <si>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2018 - 2019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</si>
  <si>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</si>
  <si>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t>n.a: not available</t>
  </si>
  <si>
    <r>
      <t xml:space="preserve"> Table 2.3 -Number of  vehicles 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2018 - 2019</t>
    </r>
  </si>
  <si>
    <t xml:space="preserve"> Table 2.4 - Number of casualties by class of road users, 2018 - 2019</t>
  </si>
  <si>
    <t>Table 2.6 - Number of fatalities by category of road users and age-group, 2019</t>
  </si>
  <si>
    <r>
      <t xml:space="preserve">      Heavy motor car </t>
    </r>
  </si>
  <si>
    <t xml:space="preserve">      Tractor and dumper</t>
  </si>
  <si>
    <t xml:space="preserve">      Prime mover</t>
  </si>
  <si>
    <t xml:space="preserve">      Trailer</t>
  </si>
  <si>
    <t xml:space="preserve">      Road roller</t>
  </si>
  <si>
    <t>Table 1.3 - Age composition of cars, dual purpose vehicles and double cab 
                    pickup ¹ , 2018 - 2019</t>
  </si>
  <si>
    <t>Table 2.5 - Number of accidents (causing casualties) involved in"hit and run"cases, 2018- 2019.</t>
  </si>
  <si>
    <t xml:space="preserve">             -</t>
  </si>
</sst>
</file>

<file path=xl/styles.xml><?xml version="1.0" encoding="utf-8"?>
<styleSheet xmlns="http://schemas.openxmlformats.org/spreadsheetml/2006/main">
  <numFmts count="35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\ \ \ \ "/>
    <numFmt numFmtId="169" formatCode="#,##0\ \ \ \ \ \ \ "/>
    <numFmt numFmtId="170" formatCode="\ #,##0\ \ \ \ \ \ "/>
    <numFmt numFmtId="171" formatCode="#,##0\ "/>
    <numFmt numFmtId="172" formatCode="#,##0\ \ \ \ \ \ \ \ "/>
    <numFmt numFmtId="173" formatCode="#,##0\ \ "/>
    <numFmt numFmtId="174" formatCode="0.0"/>
    <numFmt numFmtId="175" formatCode="#,##0.0_);\(#,##0.0\)"/>
    <numFmt numFmtId="176" formatCode="#,##0\ \ \ \ \ \ "/>
    <numFmt numFmtId="177" formatCode="\(#,##0\)"/>
    <numFmt numFmtId="178" formatCode="\ \+\ #,##0"/>
    <numFmt numFmtId="179" formatCode="0.0\ "/>
    <numFmt numFmtId="180" formatCode="#,##0.0\ "/>
    <numFmt numFmtId="181" formatCode="\ #,##0"/>
    <numFmt numFmtId="182" formatCode="#,##0.0"/>
    <numFmt numFmtId="183" formatCode="0\ \ \ \ \ \ \ \ \ "/>
    <numFmt numFmtId="184" formatCode="0.0000"/>
    <numFmt numFmtId="185" formatCode="#,##0.000"/>
    <numFmt numFmtId="186" formatCode="#,##0.0\ \ "/>
    <numFmt numFmtId="187" formatCode="\+\ #,##0\ "/>
    <numFmt numFmtId="188" formatCode="\ #,##0\ "/>
    <numFmt numFmtId="189" formatCode="\+\ #,##0.0\ "/>
    <numFmt numFmtId="190" formatCode="\ #,##0.0\ "/>
  </numFmts>
  <fonts count="95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0"/>
    </font>
    <font>
      <sz val="8.45"/>
      <color indexed="8"/>
      <name val="MS Sans Serif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8.5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b/>
      <vertAlign val="superscript"/>
      <sz val="14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i/>
      <sz val="10"/>
      <name val="Times New Roman"/>
      <family val="1"/>
    </font>
    <font>
      <sz val="9"/>
      <name val="MS Sans Serif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Symbol"/>
      <family val="1"/>
    </font>
    <font>
      <sz val="9.25"/>
      <color indexed="8"/>
      <name val="Times New Roman"/>
      <family val="1"/>
    </font>
    <font>
      <sz val="15.25"/>
      <color indexed="8"/>
      <name val="Arial"/>
      <family val="2"/>
    </font>
    <font>
      <sz val="9.5"/>
      <color indexed="8"/>
      <name val="Times New Roman"/>
      <family val="1"/>
    </font>
    <font>
      <sz val="10.1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MS Sans Serif"/>
      <family val="0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168" fontId="4" fillId="0" borderId="14" xfId="0" applyNumberFormat="1" applyFont="1" applyBorder="1" applyAlignment="1">
      <alignment vertical="center"/>
    </xf>
    <xf numFmtId="170" fontId="4" fillId="0" borderId="15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68" fontId="4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0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68" fontId="0" fillId="0" borderId="0" xfId="0" applyNumberFormat="1" applyAlignment="1">
      <alignment/>
    </xf>
    <xf numFmtId="0" fontId="6" fillId="0" borderId="0" xfId="59">
      <alignment/>
      <protection/>
    </xf>
    <xf numFmtId="3" fontId="6" fillId="0" borderId="0" xfId="59" applyNumberFormat="1">
      <alignment/>
      <protection/>
    </xf>
    <xf numFmtId="0" fontId="1" fillId="0" borderId="10" xfId="59" applyFont="1" applyBorder="1" applyAlignment="1">
      <alignment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/>
      <protection/>
    </xf>
    <xf numFmtId="1" fontId="8" fillId="0" borderId="0" xfId="59" applyNumberFormat="1" applyFont="1" applyAlignment="1">
      <alignment horizontal="centerContinuous" vertical="center" wrapText="1"/>
      <protection/>
    </xf>
    <xf numFmtId="0" fontId="9" fillId="0" borderId="0" xfId="59" applyFont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4" fillId="0" borderId="13" xfId="59" applyFont="1" applyBorder="1">
      <alignment/>
      <protection/>
    </xf>
    <xf numFmtId="0" fontId="6" fillId="0" borderId="0" xfId="59" applyBorder="1">
      <alignment/>
      <protection/>
    </xf>
    <xf numFmtId="37" fontId="4" fillId="0" borderId="0" xfId="59" applyNumberFormat="1" applyFont="1" applyBorder="1">
      <alignment/>
      <protection/>
    </xf>
    <xf numFmtId="171" fontId="1" fillId="0" borderId="16" xfId="59" applyNumberFormat="1" applyFont="1" applyBorder="1" applyAlignment="1">
      <alignment vertical="center"/>
      <protection/>
    </xf>
    <xf numFmtId="171" fontId="1" fillId="0" borderId="11" xfId="59" applyNumberFormat="1" applyFont="1" applyBorder="1" applyAlignment="1">
      <alignment vertical="center"/>
      <protection/>
    </xf>
    <xf numFmtId="37" fontId="17" fillId="0" borderId="0" xfId="59" applyNumberFormat="1" applyFont="1" applyAlignment="1">
      <alignment vertical="center"/>
      <protection/>
    </xf>
    <xf numFmtId="0" fontId="5" fillId="0" borderId="0" xfId="57" applyFont="1" applyAlignment="1">
      <alignment horizontal="left" vertical="center"/>
      <protection/>
    </xf>
    <xf numFmtId="0" fontId="18" fillId="0" borderId="0" xfId="57" applyFont="1" applyAlignment="1">
      <alignment horizontal="centerContinuous" vertical="center"/>
      <protection/>
    </xf>
    <xf numFmtId="0" fontId="6" fillId="0" borderId="0" xfId="57">
      <alignment/>
      <protection/>
    </xf>
    <xf numFmtId="0" fontId="19" fillId="0" borderId="0" xfId="57" applyFont="1" applyAlignment="1">
      <alignment vertical="center"/>
      <protection/>
    </xf>
    <xf numFmtId="0" fontId="20" fillId="0" borderId="0" xfId="57" applyFont="1" applyAlignment="1">
      <alignment horizontal="right" vertical="center"/>
      <protection/>
    </xf>
    <xf numFmtId="0" fontId="6" fillId="0" borderId="0" xfId="57" applyBorder="1">
      <alignment/>
      <protection/>
    </xf>
    <xf numFmtId="0" fontId="21" fillId="0" borderId="0" xfId="57" applyFont="1" applyBorder="1">
      <alignment/>
      <protection/>
    </xf>
    <xf numFmtId="0" fontId="8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1" fillId="0" borderId="17" xfId="58" applyFont="1" applyBorder="1" applyAlignment="1">
      <alignment horizontal="centerContinuous" vertical="center"/>
      <protection/>
    </xf>
    <xf numFmtId="0" fontId="1" fillId="0" borderId="16" xfId="58" applyFont="1" applyBorder="1" applyAlignment="1">
      <alignment horizontal="centerContinuous" vertical="center"/>
      <protection/>
    </xf>
    <xf numFmtId="0" fontId="1" fillId="0" borderId="11" xfId="58" applyFont="1" applyBorder="1" applyAlignment="1">
      <alignment horizontal="centerContinuous" vertical="center"/>
      <protection/>
    </xf>
    <xf numFmtId="0" fontId="1" fillId="0" borderId="18" xfId="58" applyFont="1" applyBorder="1" applyAlignment="1">
      <alignment horizontal="centerContinuous" vertical="center"/>
      <protection/>
    </xf>
    <xf numFmtId="0" fontId="23" fillId="0" borderId="17" xfId="58" applyFont="1" applyBorder="1" applyAlignment="1">
      <alignment horizontal="centerContinuous" vertical="center"/>
      <protection/>
    </xf>
    <xf numFmtId="172" fontId="4" fillId="0" borderId="0" xfId="58" applyNumberFormat="1" applyFont="1" applyBorder="1" applyAlignment="1">
      <alignment vertical="center"/>
      <protection/>
    </xf>
    <xf numFmtId="0" fontId="23" fillId="0" borderId="13" xfId="58" applyFont="1" applyBorder="1" applyAlignment="1">
      <alignment horizontal="centerContinuous" vertical="center"/>
      <protection/>
    </xf>
    <xf numFmtId="0" fontId="1" fillId="0" borderId="13" xfId="58" applyFont="1" applyBorder="1" applyAlignment="1">
      <alignment horizontal="centerContinuous" vertical="center"/>
      <protection/>
    </xf>
    <xf numFmtId="0" fontId="1" fillId="0" borderId="10" xfId="58" applyFont="1" applyBorder="1" applyAlignment="1">
      <alignment horizontal="centerContinuous" vertical="center"/>
      <protection/>
    </xf>
    <xf numFmtId="172" fontId="1" fillId="0" borderId="11" xfId="58" applyNumberFormat="1" applyFont="1" applyBorder="1" applyAlignment="1">
      <alignment vertical="center"/>
      <protection/>
    </xf>
    <xf numFmtId="1" fontId="6" fillId="0" borderId="0" xfId="58" applyNumberFormat="1">
      <alignment/>
      <protection/>
    </xf>
    <xf numFmtId="0" fontId="10" fillId="0" borderId="0" xfId="58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17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75" fontId="4" fillId="0" borderId="13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5" fontId="1" fillId="0" borderId="11" xfId="0" applyNumberFormat="1" applyFont="1" applyBorder="1" applyAlignment="1">
      <alignment horizontal="centerContinuous" vertical="center"/>
    </xf>
    <xf numFmtId="176" fontId="1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171" fontId="1" fillId="0" borderId="10" xfId="0" applyNumberFormat="1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168" fontId="4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37" fontId="4" fillId="0" borderId="15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175" fontId="0" fillId="0" borderId="0" xfId="0" applyNumberFormat="1" applyAlignment="1">
      <alignment/>
    </xf>
    <xf numFmtId="37" fontId="4" fillId="0" borderId="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182" fontId="0" fillId="0" borderId="0" xfId="0" applyNumberFormat="1" applyAlignment="1">
      <alignment/>
    </xf>
    <xf numFmtId="168" fontId="1" fillId="0" borderId="12" xfId="0" applyNumberFormat="1" applyFont="1" applyBorder="1" applyAlignment="1">
      <alignment vertical="center"/>
    </xf>
    <xf numFmtId="168" fontId="1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12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Continuous" vertical="center"/>
      <protection/>
    </xf>
    <xf numFmtId="0" fontId="4" fillId="0" borderId="14" xfId="60" applyFont="1" applyBorder="1">
      <alignment/>
      <protection/>
    </xf>
    <xf numFmtId="0" fontId="11" fillId="0" borderId="13" xfId="60" applyFont="1" applyBorder="1" applyAlignment="1">
      <alignment vertical="center"/>
      <protection/>
    </xf>
    <xf numFmtId="0" fontId="4" fillId="0" borderId="13" xfId="0" applyFont="1" applyBorder="1" applyAlignment="1">
      <alignment/>
    </xf>
    <xf numFmtId="0" fontId="1" fillId="0" borderId="12" xfId="60" applyFont="1" applyBorder="1" applyAlignment="1">
      <alignment vertical="center"/>
      <protection/>
    </xf>
    <xf numFmtId="0" fontId="6" fillId="0" borderId="0" xfId="60" applyBorder="1">
      <alignment/>
      <protection/>
    </xf>
    <xf numFmtId="37" fontId="6" fillId="0" borderId="0" xfId="60" applyNumberFormat="1" applyBorder="1">
      <alignment/>
      <protection/>
    </xf>
    <xf numFmtId="0" fontId="6" fillId="0" borderId="0" xfId="60">
      <alignment/>
      <protection/>
    </xf>
    <xf numFmtId="0" fontId="7" fillId="0" borderId="0" xfId="60" applyFont="1" applyBorder="1">
      <alignment/>
      <protection/>
    </xf>
    <xf numFmtId="0" fontId="4" fillId="0" borderId="13" xfId="59" applyFont="1" applyBorder="1" applyAlignment="1">
      <alignment wrapText="1"/>
      <protection/>
    </xf>
    <xf numFmtId="37" fontId="1" fillId="0" borderId="10" xfId="58" applyNumberFormat="1" applyFont="1" applyBorder="1" applyAlignment="1">
      <alignment horizontal="centerContinuous" vertical="center"/>
      <protection/>
    </xf>
    <xf numFmtId="174" fontId="4" fillId="0" borderId="13" xfId="58" applyNumberFormat="1" applyFont="1" applyBorder="1" applyAlignment="1">
      <alignment horizontal="centerContinuous" vertical="center"/>
      <protection/>
    </xf>
    <xf numFmtId="175" fontId="1" fillId="0" borderId="10" xfId="58" applyNumberFormat="1" applyFont="1" applyBorder="1" applyAlignment="1">
      <alignment horizontal="centerContinuous" vertical="center"/>
      <protection/>
    </xf>
    <xf numFmtId="184" fontId="0" fillId="0" borderId="0" xfId="0" applyNumberFormat="1" applyAlignment="1">
      <alignment/>
    </xf>
    <xf numFmtId="37" fontId="6" fillId="0" borderId="0" xfId="59" applyNumberFormat="1">
      <alignment/>
      <protection/>
    </xf>
    <xf numFmtId="18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74" fontId="6" fillId="0" borderId="0" xfId="58" applyNumberForma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7" fontId="6" fillId="0" borderId="0" xfId="57" applyNumberFormat="1" applyBorder="1">
      <alignment/>
      <protection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174" fontId="6" fillId="0" borderId="0" xfId="57" applyNumberFormat="1" applyBorder="1">
      <alignment/>
      <protection/>
    </xf>
    <xf numFmtId="168" fontId="93" fillId="0" borderId="14" xfId="0" applyNumberFormat="1" applyFont="1" applyBorder="1" applyAlignment="1">
      <alignment vertical="center"/>
    </xf>
    <xf numFmtId="169" fontId="93" fillId="0" borderId="14" xfId="0" applyNumberFormat="1" applyFont="1" applyBorder="1" applyAlignment="1">
      <alignment vertical="center"/>
    </xf>
    <xf numFmtId="37" fontId="25" fillId="0" borderId="0" xfId="0" applyNumberFormat="1" applyFont="1" applyAlignment="1">
      <alignment vertical="top"/>
    </xf>
    <xf numFmtId="185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3" xfId="0" applyNumberFormat="1" applyFont="1" applyBorder="1" applyAlignment="1">
      <alignment horizontal="right"/>
    </xf>
    <xf numFmtId="178" fontId="11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 quotePrefix="1">
      <alignment horizontal="left"/>
    </xf>
    <xf numFmtId="0" fontId="3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61" applyFont="1" applyAlignment="1">
      <alignment horizontal="left"/>
      <protection/>
    </xf>
    <xf numFmtId="0" fontId="10" fillId="0" borderId="0" xfId="61" applyFont="1" applyAlignment="1">
      <alignment horizontal="centerContinuous"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32" fillId="0" borderId="0" xfId="61" applyFont="1" applyAlignment="1">
      <alignment horizontal="centerContinuous"/>
      <protection/>
    </xf>
    <xf numFmtId="0" fontId="6" fillId="0" borderId="0" xfId="61" applyAlignment="1">
      <alignment horizontal="centerContinuous"/>
      <protection/>
    </xf>
    <xf numFmtId="0" fontId="6" fillId="0" borderId="0" xfId="61">
      <alignment/>
      <protection/>
    </xf>
    <xf numFmtId="0" fontId="4" fillId="0" borderId="22" xfId="61" applyFont="1" applyBorder="1">
      <alignment/>
      <protection/>
    </xf>
    <xf numFmtId="0" fontId="4" fillId="0" borderId="23" xfId="61" applyFont="1" applyBorder="1">
      <alignment/>
      <protection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Fill="1" applyBorder="1" applyAlignment="1">
      <alignment horizontal="center"/>
      <protection/>
    </xf>
    <xf numFmtId="0" fontId="33" fillId="0" borderId="0" xfId="61" applyFont="1" applyBorder="1" applyAlignment="1">
      <alignment/>
      <protection/>
    </xf>
    <xf numFmtId="0" fontId="4" fillId="0" borderId="14" xfId="61" applyFont="1" applyBorder="1">
      <alignment/>
      <protection/>
    </xf>
    <xf numFmtId="0" fontId="4" fillId="0" borderId="0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7" xfId="61" applyFont="1" applyFill="1" applyBorder="1">
      <alignment/>
      <protection/>
    </xf>
    <xf numFmtId="0" fontId="6" fillId="0" borderId="0" xfId="61" applyBorder="1">
      <alignment/>
      <protection/>
    </xf>
    <xf numFmtId="0" fontId="1" fillId="0" borderId="14" xfId="61" applyFont="1" applyBorder="1">
      <alignment/>
      <protection/>
    </xf>
    <xf numFmtId="0" fontId="1" fillId="0" borderId="0" xfId="61" applyFont="1" applyBorder="1">
      <alignment/>
      <protection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0" fontId="34" fillId="0" borderId="0" xfId="61" applyFont="1" applyBorder="1">
      <alignment/>
      <protection/>
    </xf>
    <xf numFmtId="0" fontId="6" fillId="0" borderId="0" xfId="61" applyFont="1" applyBorder="1">
      <alignment/>
      <protection/>
    </xf>
    <xf numFmtId="0" fontId="4" fillId="0" borderId="0" xfId="61" applyFont="1" applyBorder="1" applyAlignment="1">
      <alignment/>
      <protection/>
    </xf>
    <xf numFmtId="0" fontId="35" fillId="0" borderId="0" xfId="61" applyFont="1" applyBorder="1" applyAlignment="1">
      <alignment/>
      <protection/>
    </xf>
    <xf numFmtId="0" fontId="6" fillId="0" borderId="0" xfId="61" applyAlignment="1">
      <alignment horizontal="center" vertical="top"/>
      <protection/>
    </xf>
    <xf numFmtId="0" fontId="1" fillId="0" borderId="14" xfId="61" applyFont="1" applyBorder="1" applyAlignment="1">
      <alignment horizontal="left"/>
      <protection/>
    </xf>
    <xf numFmtId="0" fontId="4" fillId="0" borderId="0" xfId="61" applyFont="1" applyBorder="1" applyAlignment="1">
      <alignment wrapText="1"/>
      <protection/>
    </xf>
    <xf numFmtId="0" fontId="35" fillId="0" borderId="0" xfId="61" applyFont="1" applyBorder="1">
      <alignment/>
      <protection/>
    </xf>
    <xf numFmtId="3" fontId="4" fillId="0" borderId="13" xfId="61" applyNumberFormat="1" applyFont="1" applyBorder="1">
      <alignment/>
      <protection/>
    </xf>
    <xf numFmtId="3" fontId="4" fillId="0" borderId="13" xfId="61" applyNumberFormat="1" applyFont="1" applyFill="1" applyBorder="1">
      <alignment/>
      <protection/>
    </xf>
    <xf numFmtId="0" fontId="4" fillId="0" borderId="0" xfId="61" applyFont="1" applyBorder="1" applyAlignment="1">
      <alignment horizontal="left"/>
      <protection/>
    </xf>
    <xf numFmtId="49" fontId="6" fillId="0" borderId="0" xfId="61" applyNumberFormat="1" applyFont="1">
      <alignment/>
      <protection/>
    </xf>
    <xf numFmtId="0" fontId="11" fillId="0" borderId="0" xfId="61" applyFont="1" applyBorder="1">
      <alignment/>
      <protection/>
    </xf>
    <xf numFmtId="49" fontId="6" fillId="0" borderId="0" xfId="61" applyNumberFormat="1">
      <alignment/>
      <protection/>
    </xf>
    <xf numFmtId="0" fontId="1" fillId="0" borderId="14" xfId="61" applyFont="1" applyBorder="1" applyAlignment="1">
      <alignment/>
      <protection/>
    </xf>
    <xf numFmtId="0" fontId="1" fillId="0" borderId="0" xfId="61" applyFont="1" applyBorder="1" applyAlignment="1">
      <alignment/>
      <protection/>
    </xf>
    <xf numFmtId="0" fontId="1" fillId="0" borderId="25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3" fontId="6" fillId="0" borderId="0" xfId="61" applyNumberFormat="1" applyFont="1" applyBorder="1" applyAlignment="1">
      <alignment vertical="top"/>
      <protection/>
    </xf>
    <xf numFmtId="0" fontId="6" fillId="0" borderId="0" xfId="61" applyAlignment="1">
      <alignment vertical="top"/>
      <protection/>
    </xf>
    <xf numFmtId="0" fontId="3" fillId="0" borderId="0" xfId="61" applyFont="1">
      <alignment/>
      <protection/>
    </xf>
    <xf numFmtId="0" fontId="7" fillId="0" borderId="0" xfId="61" applyFont="1">
      <alignment/>
      <protection/>
    </xf>
    <xf numFmtId="0" fontId="32" fillId="0" borderId="0" xfId="61" applyFont="1">
      <alignment/>
      <protection/>
    </xf>
    <xf numFmtId="0" fontId="14" fillId="0" borderId="0" xfId="61" applyFont="1">
      <alignment/>
      <protection/>
    </xf>
    <xf numFmtId="0" fontId="36" fillId="0" borderId="0" xfId="61" applyFont="1">
      <alignment/>
      <protection/>
    </xf>
    <xf numFmtId="0" fontId="1" fillId="0" borderId="11" xfId="0" applyFont="1" applyBorder="1" applyAlignment="1">
      <alignment horizontal="center" vertical="center"/>
    </xf>
    <xf numFmtId="173" fontId="4" fillId="0" borderId="15" xfId="0" applyNumberFormat="1" applyFont="1" applyBorder="1" applyAlignment="1">
      <alignment vertical="center"/>
    </xf>
    <xf numFmtId="173" fontId="4" fillId="0" borderId="13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3" fontId="4" fillId="0" borderId="11" xfId="0" applyNumberFormat="1" applyFont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5" fillId="0" borderId="0" xfId="62" applyFont="1" applyBorder="1" applyAlignment="1">
      <alignment horizontal="left"/>
      <protection/>
    </xf>
    <xf numFmtId="0" fontId="33" fillId="0" borderId="0" xfId="62" applyFont="1">
      <alignment/>
      <protection/>
    </xf>
    <xf numFmtId="0" fontId="39" fillId="0" borderId="0" xfId="62" applyFont="1">
      <alignment/>
      <protection/>
    </xf>
    <xf numFmtId="0" fontId="6" fillId="0" borderId="0" xfId="62">
      <alignment/>
      <protection/>
    </xf>
    <xf numFmtId="12" fontId="6" fillId="0" borderId="0" xfId="62" applyNumberFormat="1">
      <alignment/>
      <protection/>
    </xf>
    <xf numFmtId="0" fontId="1" fillId="0" borderId="17" xfId="62" applyFont="1" applyBorder="1" applyAlignment="1">
      <alignment horizontal="center"/>
      <protection/>
    </xf>
    <xf numFmtId="0" fontId="1" fillId="0" borderId="23" xfId="62" applyFont="1" applyBorder="1" applyAlignment="1">
      <alignment horizontal="centerContinuous" vertical="center"/>
      <protection/>
    </xf>
    <xf numFmtId="0" fontId="1" fillId="33" borderId="13" xfId="62" applyFont="1" applyFill="1" applyBorder="1" applyAlignment="1">
      <alignment horizontal="center" vertical="center"/>
      <protection/>
    </xf>
    <xf numFmtId="0" fontId="28" fillId="0" borderId="11" xfId="62" applyFont="1" applyBorder="1" applyAlignment="1">
      <alignment horizontal="center" vertical="center"/>
      <protection/>
    </xf>
    <xf numFmtId="0" fontId="28" fillId="0" borderId="10" xfId="62" applyFont="1" applyBorder="1" applyAlignment="1">
      <alignment horizontal="center" vertical="center"/>
      <protection/>
    </xf>
    <xf numFmtId="0" fontId="28" fillId="0" borderId="10" xfId="62" applyFont="1" applyBorder="1" applyAlignment="1">
      <alignment horizontal="left" vertical="center" indent="1"/>
      <protection/>
    </xf>
    <xf numFmtId="0" fontId="40" fillId="0" borderId="11" xfId="62" applyFont="1" applyBorder="1" applyAlignment="1">
      <alignment horizontal="centerContinuous" vertical="center"/>
      <protection/>
    </xf>
    <xf numFmtId="0" fontId="41" fillId="0" borderId="0" xfId="62" applyFont="1">
      <alignment/>
      <protection/>
    </xf>
    <xf numFmtId="0" fontId="4" fillId="0" borderId="17" xfId="62" applyFont="1" applyBorder="1" applyAlignment="1">
      <alignment vertical="center"/>
      <protection/>
    </xf>
    <xf numFmtId="171" fontId="4" fillId="0" borderId="15" xfId="62" applyNumberFormat="1" applyFont="1" applyBorder="1" applyAlignment="1">
      <alignment horizontal="right" vertical="center"/>
      <protection/>
    </xf>
    <xf numFmtId="171" fontId="4" fillId="0" borderId="13" xfId="62" applyNumberFormat="1" applyFont="1" applyBorder="1" applyAlignment="1">
      <alignment vertical="center"/>
      <protection/>
    </xf>
    <xf numFmtId="179" fontId="11" fillId="0" borderId="15" xfId="62" applyNumberFormat="1" applyFont="1" applyBorder="1" applyAlignment="1">
      <alignment horizontal="right" vertical="center"/>
      <protection/>
    </xf>
    <xf numFmtId="0" fontId="4" fillId="0" borderId="13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 wrapText="1"/>
      <protection/>
    </xf>
    <xf numFmtId="0" fontId="1" fillId="0" borderId="10" xfId="62" applyFont="1" applyBorder="1" applyAlignment="1">
      <alignment horizontal="centerContinuous" vertical="center"/>
      <protection/>
    </xf>
    <xf numFmtId="171" fontId="1" fillId="0" borderId="16" xfId="62" applyNumberFormat="1" applyFont="1" applyBorder="1" applyAlignment="1">
      <alignment horizontal="right" vertical="center"/>
      <protection/>
    </xf>
    <xf numFmtId="171" fontId="1" fillId="0" borderId="10" xfId="62" applyNumberFormat="1" applyFont="1" applyBorder="1" applyAlignment="1">
      <alignment horizontal="right" vertical="center"/>
      <protection/>
    </xf>
    <xf numFmtId="179" fontId="11" fillId="0" borderId="10" xfId="62" applyNumberFormat="1" applyFont="1" applyBorder="1" applyAlignment="1">
      <alignment horizontal="right" vertical="center"/>
      <protection/>
    </xf>
    <xf numFmtId="0" fontId="6" fillId="0" borderId="0" xfId="62" applyAlignment="1">
      <alignment horizontal="right"/>
      <protection/>
    </xf>
    <xf numFmtId="0" fontId="6" fillId="0" borderId="0" xfId="62" applyAlignment="1">
      <alignment vertical="top"/>
      <protection/>
    </xf>
    <xf numFmtId="0" fontId="1" fillId="0" borderId="0" xfId="62" applyFont="1" applyBorder="1">
      <alignment/>
      <protection/>
    </xf>
    <xf numFmtId="0" fontId="9" fillId="0" borderId="0" xfId="62" applyFont="1" applyAlignment="1">
      <alignment horizontal="right"/>
      <protection/>
    </xf>
    <xf numFmtId="0" fontId="9" fillId="0" borderId="0" xfId="62" applyFont="1">
      <alignment/>
      <protection/>
    </xf>
    <xf numFmtId="0" fontId="1" fillId="0" borderId="17" xfId="62" applyFont="1" applyBorder="1" applyAlignment="1">
      <alignment horizontal="right" vertical="center"/>
      <protection/>
    </xf>
    <xf numFmtId="0" fontId="1" fillId="0" borderId="24" xfId="62" applyFont="1" applyBorder="1" applyAlignment="1">
      <alignment horizontal="centerContinuous" vertical="center"/>
      <protection/>
    </xf>
    <xf numFmtId="0" fontId="34" fillId="0" borderId="0" xfId="62" applyFont="1" applyAlignment="1">
      <alignment vertical="center"/>
      <protection/>
    </xf>
    <xf numFmtId="0" fontId="1" fillId="0" borderId="13" xfId="62" applyFont="1" applyBorder="1">
      <alignment/>
      <protection/>
    </xf>
    <xf numFmtId="0" fontId="1" fillId="0" borderId="21" xfId="62" applyFont="1" applyBorder="1">
      <alignment/>
      <protection/>
    </xf>
    <xf numFmtId="0" fontId="34" fillId="0" borderId="0" xfId="62" applyFont="1">
      <alignment/>
      <protection/>
    </xf>
    <xf numFmtId="0" fontId="1" fillId="33" borderId="13" xfId="62" applyFont="1" applyFill="1" applyBorder="1" applyAlignment="1">
      <alignment horizontal="left" vertical="center"/>
      <protection/>
    </xf>
    <xf numFmtId="0" fontId="28" fillId="0" borderId="16" xfId="62" applyFont="1" applyBorder="1" applyAlignment="1">
      <alignment horizontal="centerContinuous" vertical="center"/>
      <protection/>
    </xf>
    <xf numFmtId="0" fontId="4" fillId="0" borderId="17" xfId="62" applyFont="1" applyBorder="1">
      <alignment/>
      <protection/>
    </xf>
    <xf numFmtId="0" fontId="4" fillId="0" borderId="23" xfId="62" applyFont="1" applyBorder="1">
      <alignment/>
      <protection/>
    </xf>
    <xf numFmtId="0" fontId="4" fillId="0" borderId="24" xfId="62" applyFont="1" applyBorder="1">
      <alignment/>
      <protection/>
    </xf>
    <xf numFmtId="0" fontId="4" fillId="0" borderId="14" xfId="62" applyFont="1" applyBorder="1">
      <alignment/>
      <protection/>
    </xf>
    <xf numFmtId="173" fontId="4" fillId="0" borderId="13" xfId="62" applyNumberFormat="1" applyFont="1" applyBorder="1" applyAlignment="1">
      <alignment horizontal="center"/>
      <protection/>
    </xf>
    <xf numFmtId="180" fontId="11" fillId="0" borderId="15" xfId="62" applyNumberFormat="1" applyFont="1" applyBorder="1" applyAlignment="1">
      <alignment horizontal="center"/>
      <protection/>
    </xf>
    <xf numFmtId="173" fontId="4" fillId="0" borderId="14" xfId="62" applyNumberFormat="1" applyFont="1" applyBorder="1" applyAlignment="1">
      <alignment horizontal="center"/>
      <protection/>
    </xf>
    <xf numFmtId="0" fontId="1" fillId="0" borderId="22" xfId="62" applyFont="1" applyBorder="1" applyAlignment="1">
      <alignment horizontal="center"/>
      <protection/>
    </xf>
    <xf numFmtId="173" fontId="1" fillId="0" borderId="17" xfId="62" applyNumberFormat="1" applyFont="1" applyBorder="1" applyAlignment="1">
      <alignment horizontal="center"/>
      <protection/>
    </xf>
    <xf numFmtId="180" fontId="11" fillId="0" borderId="17" xfId="62" applyNumberFormat="1" applyFont="1" applyBorder="1" applyAlignment="1">
      <alignment horizontal="center"/>
      <protection/>
    </xf>
    <xf numFmtId="0" fontId="4" fillId="0" borderId="25" xfId="62" applyFont="1" applyBorder="1">
      <alignment/>
      <protection/>
    </xf>
    <xf numFmtId="0" fontId="1" fillId="0" borderId="18" xfId="62" applyFont="1" applyBorder="1">
      <alignment/>
      <protection/>
    </xf>
    <xf numFmtId="0" fontId="6" fillId="0" borderId="0" xfId="62" applyFont="1" quotePrefix="1">
      <alignment/>
      <protection/>
    </xf>
    <xf numFmtId="0" fontId="5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94" fillId="0" borderId="17" xfId="0" applyFont="1" applyBorder="1" applyAlignment="1">
      <alignment horizontal="center" vertical="center"/>
    </xf>
    <xf numFmtId="183" fontId="4" fillId="0" borderId="13" xfId="0" applyNumberFormat="1" applyFont="1" applyBorder="1" applyAlignment="1">
      <alignment vertical="center"/>
    </xf>
    <xf numFmtId="183" fontId="94" fillId="0" borderId="13" xfId="0" applyNumberFormat="1" applyFont="1" applyBorder="1" applyAlignment="1">
      <alignment vertical="center"/>
    </xf>
    <xf numFmtId="0" fontId="94" fillId="0" borderId="13" xfId="0" applyFont="1" applyFill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183" fontId="4" fillId="0" borderId="18" xfId="0" applyNumberFormat="1" applyFont="1" applyBorder="1" applyAlignment="1">
      <alignment vertical="center"/>
    </xf>
    <xf numFmtId="183" fontId="94" fillId="0" borderId="18" xfId="0" applyNumberFormat="1" applyFont="1" applyBorder="1" applyAlignment="1">
      <alignment vertical="center"/>
    </xf>
    <xf numFmtId="183" fontId="94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181" fontId="1" fillId="0" borderId="13" xfId="0" applyNumberFormat="1" applyFont="1" applyBorder="1" applyAlignment="1">
      <alignment horizontal="right"/>
    </xf>
    <xf numFmtId="174" fontId="4" fillId="0" borderId="13" xfId="0" applyNumberFormat="1" applyFont="1" applyBorder="1" applyAlignment="1">
      <alignment horizontal="right"/>
    </xf>
    <xf numFmtId="182" fontId="11" fillId="0" borderId="13" xfId="0" applyNumberFormat="1" applyFont="1" applyBorder="1" applyAlignment="1">
      <alignment horizontal="right"/>
    </xf>
    <xf numFmtId="182" fontId="4" fillId="0" borderId="13" xfId="0" applyNumberFormat="1" applyFont="1" applyBorder="1" applyAlignment="1">
      <alignment horizontal="right"/>
    </xf>
    <xf numFmtId="182" fontId="29" fillId="0" borderId="13" xfId="0" applyNumberFormat="1" applyFont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187" fontId="1" fillId="0" borderId="13" xfId="0" applyNumberFormat="1" applyFont="1" applyBorder="1" applyAlignment="1">
      <alignment horizontal="right"/>
    </xf>
    <xf numFmtId="188" fontId="1" fillId="0" borderId="13" xfId="0" applyNumberFormat="1" applyFont="1" applyBorder="1" applyAlignment="1">
      <alignment horizontal="right"/>
    </xf>
    <xf numFmtId="171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 horizontal="right"/>
    </xf>
    <xf numFmtId="187" fontId="1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right"/>
    </xf>
    <xf numFmtId="190" fontId="4" fillId="0" borderId="13" xfId="0" applyNumberFormat="1" applyFont="1" applyBorder="1" applyAlignment="1">
      <alignment horizontal="right"/>
    </xf>
    <xf numFmtId="189" fontId="4" fillId="0" borderId="13" xfId="0" applyNumberFormat="1" applyFont="1" applyBorder="1" applyAlignment="1">
      <alignment horizontal="right"/>
    </xf>
    <xf numFmtId="190" fontId="11" fillId="0" borderId="13" xfId="0" applyNumberFormat="1" applyFont="1" applyBorder="1" applyAlignment="1">
      <alignment horizontal="right"/>
    </xf>
    <xf numFmtId="190" fontId="1" fillId="0" borderId="13" xfId="0" applyNumberFormat="1" applyFont="1" applyBorder="1" applyAlignment="1">
      <alignment horizontal="right"/>
    </xf>
    <xf numFmtId="189" fontId="11" fillId="0" borderId="13" xfId="0" applyNumberFormat="1" applyFont="1" applyBorder="1" applyAlignment="1">
      <alignment horizontal="right"/>
    </xf>
    <xf numFmtId="173" fontId="4" fillId="0" borderId="13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1" fontId="4" fillId="0" borderId="15" xfId="62" applyNumberFormat="1" applyFont="1" applyBorder="1" applyAlignment="1">
      <alignment horizontal="center" vertical="center"/>
      <protection/>
    </xf>
    <xf numFmtId="171" fontId="1" fillId="0" borderId="10" xfId="62" applyNumberFormat="1" applyFont="1" applyBorder="1" applyAlignment="1">
      <alignment horizontal="center" vertical="center"/>
      <protection/>
    </xf>
    <xf numFmtId="0" fontId="6" fillId="0" borderId="0" xfId="58" applyAlignment="1">
      <alignment horizontal="left" wrapText="1"/>
      <protection/>
    </xf>
    <xf numFmtId="171" fontId="4" fillId="0" borderId="17" xfId="0" applyNumberFormat="1" applyFont="1" applyBorder="1" applyAlignment="1">
      <alignment/>
    </xf>
    <xf numFmtId="171" fontId="11" fillId="0" borderId="13" xfId="0" applyNumberFormat="1" applyFont="1" applyBorder="1" applyAlignment="1">
      <alignment vertical="center"/>
    </xf>
    <xf numFmtId="171" fontId="4" fillId="0" borderId="13" xfId="0" applyNumberFormat="1" applyFont="1" applyBorder="1" applyAlignment="1">
      <alignment/>
    </xf>
    <xf numFmtId="171" fontId="1" fillId="0" borderId="12" xfId="60" applyNumberFormat="1" applyFont="1" applyBorder="1" applyAlignment="1">
      <alignment vertical="center"/>
      <protection/>
    </xf>
    <xf numFmtId="171" fontId="1" fillId="0" borderId="10" xfId="60" applyNumberFormat="1" applyFont="1" applyBorder="1" applyAlignment="1">
      <alignment vertical="center"/>
      <protection/>
    </xf>
    <xf numFmtId="171" fontId="94" fillId="0" borderId="13" xfId="0" applyNumberFormat="1" applyFont="1" applyBorder="1" applyAlignment="1">
      <alignment horizontal="right"/>
    </xf>
    <xf numFmtId="171" fontId="3" fillId="0" borderId="13" xfId="0" applyNumberFormat="1" applyFont="1" applyBorder="1" applyAlignment="1">
      <alignment horizontal="right"/>
    </xf>
    <xf numFmtId="171" fontId="11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71" fontId="1" fillId="0" borderId="13" xfId="0" applyNumberFormat="1" applyFont="1" applyBorder="1" applyAlignment="1">
      <alignment horizontal="right"/>
    </xf>
    <xf numFmtId="171" fontId="4" fillId="0" borderId="13" xfId="61" applyNumberFormat="1" applyFont="1" applyBorder="1" applyAlignment="1">
      <alignment horizontal="right"/>
      <protection/>
    </xf>
    <xf numFmtId="171" fontId="4" fillId="0" borderId="13" xfId="61" applyNumberFormat="1" applyFont="1" applyFill="1" applyBorder="1" applyAlignment="1">
      <alignment horizontal="right"/>
      <protection/>
    </xf>
    <xf numFmtId="171" fontId="4" fillId="0" borderId="13" xfId="61" applyNumberFormat="1" applyFont="1" applyBorder="1">
      <alignment/>
      <protection/>
    </xf>
    <xf numFmtId="171" fontId="4" fillId="0" borderId="13" xfId="61" applyNumberFormat="1" applyFont="1" applyFill="1" applyBorder="1">
      <alignment/>
      <protection/>
    </xf>
    <xf numFmtId="171" fontId="11" fillId="0" borderId="13" xfId="61" applyNumberFormat="1" applyFont="1" applyBorder="1" applyAlignment="1">
      <alignment horizontal="right"/>
      <protection/>
    </xf>
    <xf numFmtId="171" fontId="11" fillId="0" borderId="13" xfId="61" applyNumberFormat="1" applyFont="1" applyFill="1" applyBorder="1" applyAlignment="1">
      <alignment horizontal="right"/>
      <protection/>
    </xf>
    <xf numFmtId="186" fontId="4" fillId="0" borderId="13" xfId="61" applyNumberFormat="1" applyFont="1" applyBorder="1" applyAlignment="1">
      <alignment horizontal="right"/>
      <protection/>
    </xf>
    <xf numFmtId="186" fontId="4" fillId="0" borderId="13" xfId="61" applyNumberFormat="1" applyFont="1" applyFill="1" applyBorder="1" applyAlignment="1">
      <alignment horizontal="right"/>
      <protection/>
    </xf>
    <xf numFmtId="186" fontId="93" fillId="0" borderId="13" xfId="61" applyNumberFormat="1" applyFont="1" applyFill="1" applyBorder="1" applyAlignment="1">
      <alignment horizontal="right"/>
      <protection/>
    </xf>
    <xf numFmtId="186" fontId="4" fillId="0" borderId="18" xfId="61" applyNumberFormat="1" applyFont="1" applyBorder="1" applyAlignment="1">
      <alignment horizontal="right" vertical="top"/>
      <protection/>
    </xf>
    <xf numFmtId="186" fontId="4" fillId="0" borderId="18" xfId="61" applyNumberFormat="1" applyFont="1" applyFill="1" applyBorder="1" applyAlignment="1">
      <alignment horizontal="right" vertical="top"/>
      <protection/>
    </xf>
    <xf numFmtId="186" fontId="93" fillId="0" borderId="18" xfId="61" applyNumberFormat="1" applyFont="1" applyFill="1" applyBorder="1" applyAlignment="1">
      <alignment horizontal="right" vertical="top"/>
      <protection/>
    </xf>
    <xf numFmtId="186" fontId="1" fillId="0" borderId="10" xfId="0" applyNumberFormat="1" applyFont="1" applyBorder="1" applyAlignment="1">
      <alignment vertical="center"/>
    </xf>
    <xf numFmtId="0" fontId="1" fillId="0" borderId="15" xfId="62" applyFont="1" applyBorder="1">
      <alignment/>
      <protection/>
    </xf>
    <xf numFmtId="0" fontId="4" fillId="0" borderId="20" xfId="58" applyFont="1" applyBorder="1" applyAlignment="1">
      <alignment horizontal="center"/>
      <protection/>
    </xf>
    <xf numFmtId="0" fontId="22" fillId="0" borderId="0" xfId="58" applyFont="1" applyAlignment="1">
      <alignment horizontal="left" wrapText="1"/>
      <protection/>
    </xf>
    <xf numFmtId="0" fontId="4" fillId="0" borderId="20" xfId="0" applyFont="1" applyBorder="1" applyAlignment="1">
      <alignment horizontal="right"/>
    </xf>
    <xf numFmtId="0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62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 1-2 march2008" xfId="57"/>
    <cellStyle name="Normal_ind 1-3 march2008" xfId="58"/>
    <cellStyle name="Normal_ind fig 1-1 march2008" xfId="59"/>
    <cellStyle name="Normal_TAB-1.2" xfId="60"/>
    <cellStyle name="Normal_TMUTAB2.2" xfId="61"/>
    <cellStyle name="Normal_TMUTAB2.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2010 - 2019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825"/>
          <c:w val="0.964"/>
          <c:h val="0.7605"/>
        </c:manualLayout>
      </c:layout>
      <c:barChart>
        <c:barDir val="col"/>
        <c:grouping val="stacked"/>
        <c:varyColors val="0"/>
        <c:ser>
          <c:idx val="0"/>
          <c:order val="0"/>
          <c:tx>
            <c:v>Car, dual purpose vehicle and double cab pickup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'FIG1-1'!$Y$4:$Y$13</c:f>
              <c:numCache/>
            </c:numRef>
          </c:val>
        </c:ser>
        <c:ser>
          <c:idx val="1"/>
          <c:order val="1"/>
          <c:tx>
            <c:v>Motor/autocycle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'FIG1-1'!$Z$4:$Z$13</c:f>
              <c:numCache/>
            </c:numRef>
          </c:val>
        </c:ser>
        <c:ser>
          <c:idx val="2"/>
          <c:order val="2"/>
          <c:tx>
            <c:v>Other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'FIG1-1'!$AA$4:$AA$13</c:f>
              <c:numCache/>
            </c:numRef>
          </c:val>
        </c:ser>
        <c:overlap val="100"/>
        <c:gapWidth val="80"/>
        <c:axId val="40180581"/>
        <c:axId val="26080910"/>
      </c:barChart>
      <c:catAx>
        <c:axId val="4018058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80910"/>
        <c:crosses val="autoZero"/>
        <c:auto val="0"/>
        <c:lblOffset val="100"/>
        <c:tickLblSkip val="1"/>
        <c:noMultiLvlLbl val="0"/>
      </c:catAx>
      <c:valAx>
        <c:axId val="26080910"/>
        <c:scaling>
          <c:orientation val="minMax"/>
          <c:max val="60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80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75"/>
          <c:y val="0.11675"/>
          <c:w val="0.643"/>
          <c:h val="0.08275"/>
        </c:manualLayout>
      </c:layout>
      <c:overlay val="0"/>
      <c:spPr>
        <a:noFill/>
        <a:ln w="254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cars,dual purpose vehicles and double cab pickup
(as at 31st  December)</a:t>
            </a:r>
          </a:p>
        </c:rich>
      </c:tx>
      <c:layout>
        <c:manualLayout>
          <c:xMode val="factor"/>
          <c:yMode val="factor"/>
          <c:x val="0.04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35"/>
          <c:w val="0.816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'Tab1.3'!$A$6:$A$9</c:f>
              <c:strCache/>
            </c:strRef>
          </c:cat>
          <c:val>
            <c:numRef>
              <c:f>'Tab1.3'!$B$6:$B$9</c:f>
              <c:numCache/>
            </c:numRef>
          </c:val>
        </c:ser>
        <c:ser>
          <c:idx val="1"/>
          <c:order val="1"/>
          <c:tx>
            <c:v>2019</c:v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'Tab1.3'!$A$6:$A$9</c:f>
              <c:strCache/>
            </c:strRef>
          </c:cat>
          <c:val>
            <c:numRef>
              <c:f>'Tab1.3'!$D$6:$D$9</c:f>
              <c:numCache/>
            </c:numRef>
          </c:val>
        </c:ser>
        <c:gapWidth val="50"/>
        <c:axId val="33401599"/>
        <c:axId val="32178936"/>
      </c:barChart>
      <c:catAx>
        <c:axId val="33401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78936"/>
        <c:crosses val="autoZero"/>
        <c:auto val="0"/>
        <c:lblOffset val="100"/>
        <c:tickLblSkip val="1"/>
        <c:noMultiLvlLbl val="0"/>
      </c:catAx>
      <c:valAx>
        <c:axId val="32178936"/>
        <c:scaling>
          <c:orientation val="minMax"/>
          <c:max val="1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01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25"/>
          <c:y val="0.0935"/>
          <c:w val="0.088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                  (as at 31st December)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7"/>
          <c:w val="0.760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1.4'!$B$5:$B$8</c:f>
              <c:numCache/>
            </c:numRef>
          </c:val>
        </c:ser>
        <c:ser>
          <c:idx val="1"/>
          <c:order val="1"/>
          <c:tx>
            <c:v>2019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1.4'!$D$5:$D$8</c:f>
              <c:numCache/>
            </c:numRef>
          </c:val>
        </c:ser>
        <c:gapWidth val="100"/>
        <c:axId val="21174969"/>
        <c:axId val="56356994"/>
      </c:barChart>
      <c:catAx>
        <c:axId val="2117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74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094"/>
          <c:w val="0.134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2010 - 2019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175"/>
          <c:w val="0.9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'Fig2.1'!$AC$4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'Fig2.1'!$AB$5:$AB$14</c:f>
              <c:numCache/>
            </c:numRef>
          </c:cat>
          <c:val>
            <c:numRef>
              <c:f>'Fig2.1'!$AC$5:$AC$14</c:f>
              <c:numCache/>
            </c:numRef>
          </c:val>
        </c:ser>
        <c:axId val="37450899"/>
        <c:axId val="1513772"/>
      </c:barChart>
      <c:catAx>
        <c:axId val="3745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  <c:max val="6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50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2010 - 2019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75"/>
          <c:y val="0.119"/>
          <c:w val="0.924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'Fig2.1'!$AF$4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'Fig2.1'!$AE$5:$AE$14</c:f>
              <c:numCache/>
            </c:numRef>
          </c:cat>
          <c:val>
            <c:numRef>
              <c:f>'Fig2.1'!$AF$5:$AF$14</c:f>
              <c:numCache/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23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95250</xdr:rowOff>
    </xdr:from>
    <xdr:to>
      <xdr:col>8</xdr:col>
      <xdr:colOff>495300</xdr:colOff>
      <xdr:row>18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91575" y="95250"/>
          <a:ext cx="40005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8</xdr:col>
      <xdr:colOff>76200</xdr:colOff>
      <xdr:row>0</xdr:row>
      <xdr:rowOff>123825</xdr:rowOff>
    </xdr:from>
    <xdr:to>
      <xdr:col>8</xdr:col>
      <xdr:colOff>495300</xdr:colOff>
      <xdr:row>20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772525" y="123825"/>
          <a:ext cx="41910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28575</xdr:rowOff>
    </xdr:from>
    <xdr:to>
      <xdr:col>7</xdr:col>
      <xdr:colOff>609600</xdr:colOff>
      <xdr:row>11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39200" y="28575"/>
          <a:ext cx="438150" cy="635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9145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</xdr:row>
      <xdr:rowOff>19050</xdr:rowOff>
    </xdr:from>
    <xdr:to>
      <xdr:col>12</xdr:col>
      <xdr:colOff>352425</xdr:colOff>
      <xdr:row>31</xdr:row>
      <xdr:rowOff>190500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104775"/>
          <a:ext cx="352425" cy="5743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24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161925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5</xdr:col>
      <xdr:colOff>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381375"/>
        <a:ext cx="55816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638175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0" y="3524250"/>
        <a:ext cx="55340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8</xdr:col>
      <xdr:colOff>561975</xdr:colOff>
      <xdr:row>26</xdr:row>
      <xdr:rowOff>114300</xdr:rowOff>
    </xdr:to>
    <xdr:graphicFrame>
      <xdr:nvGraphicFramePr>
        <xdr:cNvPr id="1" name="Chart 6"/>
        <xdr:cNvGraphicFramePr/>
      </xdr:nvGraphicFramePr>
      <xdr:xfrm>
        <a:off x="0" y="3333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31</xdr:row>
      <xdr:rowOff>66675</xdr:rowOff>
    </xdr:from>
    <xdr:to>
      <xdr:col>8</xdr:col>
      <xdr:colOff>571500</xdr:colOff>
      <xdr:row>56</xdr:row>
      <xdr:rowOff>85725</xdr:rowOff>
    </xdr:to>
    <xdr:graphicFrame>
      <xdr:nvGraphicFramePr>
        <xdr:cNvPr id="2" name="Chart 7"/>
        <xdr:cNvGraphicFramePr/>
      </xdr:nvGraphicFramePr>
      <xdr:xfrm>
        <a:off x="19050" y="51816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5725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5725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219075</xdr:colOff>
      <xdr:row>1</xdr:row>
      <xdr:rowOff>38100</xdr:rowOff>
    </xdr:from>
    <xdr:to>
      <xdr:col>12</xdr:col>
      <xdr:colOff>647700</xdr:colOff>
      <xdr:row>31</xdr:row>
      <xdr:rowOff>133350</xdr:rowOff>
    </xdr:to>
    <xdr:sp>
      <xdr:nvSpPr>
        <xdr:cNvPr id="4" name="Text 1"/>
        <xdr:cNvSpPr txBox="1">
          <a:spLocks noChangeArrowheads="1"/>
        </xdr:cNvSpPr>
      </xdr:nvSpPr>
      <xdr:spPr>
        <a:xfrm>
          <a:off x="8667750" y="247650"/>
          <a:ext cx="428625" cy="6067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9525</xdr:rowOff>
    </xdr:from>
    <xdr:to>
      <xdr:col>10</xdr:col>
      <xdr:colOff>485775</xdr:colOff>
      <xdr:row>15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24875" y="371475"/>
          <a:ext cx="447675" cy="5143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123825</xdr:colOff>
      <xdr:row>1</xdr:row>
      <xdr:rowOff>85725</xdr:rowOff>
    </xdr:from>
    <xdr:to>
      <xdr:col>10</xdr:col>
      <xdr:colOff>571500</xdr:colOff>
      <xdr:row>14</xdr:row>
      <xdr:rowOff>361950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610600" y="333375"/>
          <a:ext cx="447675" cy="5038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905500"/>
          <a:ext cx="17716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30.7109375" style="0" customWidth="1"/>
    <col min="2" max="2" width="12.140625" style="0" customWidth="1"/>
    <col min="3" max="3" width="14.28125" style="0" customWidth="1"/>
    <col min="4" max="4" width="14.8515625" style="0" customWidth="1"/>
    <col min="5" max="5" width="15.8515625" style="86" customWidth="1"/>
    <col min="6" max="6" width="14.7109375" style="86" customWidth="1"/>
    <col min="7" max="7" width="13.140625" style="0" customWidth="1"/>
    <col min="8" max="8" width="14.7109375" style="0" customWidth="1"/>
    <col min="9" max="9" width="8.140625" style="0" customWidth="1"/>
    <col min="10" max="10" width="1.57421875" style="0" customWidth="1"/>
    <col min="11" max="11" width="2.8515625" style="0" customWidth="1"/>
    <col min="12" max="12" width="9.421875" style="0" bestFit="1" customWidth="1"/>
    <col min="13" max="13" width="10.421875" style="0" bestFit="1" customWidth="1"/>
  </cols>
  <sheetData>
    <row r="1" spans="1:9" s="11" customFormat="1" ht="21.75" customHeight="1">
      <c r="A1" s="8" t="s">
        <v>67</v>
      </c>
      <c r="B1" s="9"/>
      <c r="C1" s="9"/>
      <c r="D1" s="9"/>
      <c r="E1" s="9"/>
      <c r="F1" s="9"/>
      <c r="G1" s="9"/>
      <c r="H1" s="9"/>
      <c r="I1" s="10"/>
    </row>
    <row r="2" spans="1:9" ht="9" customHeight="1">
      <c r="A2" s="2"/>
      <c r="B2" s="2"/>
      <c r="C2" s="2"/>
      <c r="D2" s="2"/>
      <c r="E2" s="2"/>
      <c r="F2" s="2"/>
      <c r="G2" s="3"/>
      <c r="H2" s="3"/>
      <c r="I2" s="12"/>
    </row>
    <row r="3" spans="1:9" s="18" customFormat="1" ht="63" customHeight="1">
      <c r="A3" s="1" t="s">
        <v>0</v>
      </c>
      <c r="B3" s="13" t="s">
        <v>64</v>
      </c>
      <c r="C3" s="14" t="s">
        <v>43</v>
      </c>
      <c r="D3" s="15" t="s">
        <v>44</v>
      </c>
      <c r="E3" s="13" t="s">
        <v>65</v>
      </c>
      <c r="F3" s="13" t="s">
        <v>66</v>
      </c>
      <c r="G3" s="13" t="s">
        <v>68</v>
      </c>
      <c r="H3" s="16" t="s">
        <v>69</v>
      </c>
      <c r="I3" s="17"/>
    </row>
    <row r="4" spans="1:14" ht="22.5" customHeight="1">
      <c r="A4" s="19" t="s">
        <v>5</v>
      </c>
      <c r="B4" s="20">
        <v>235598</v>
      </c>
      <c r="C4" s="21">
        <v>8604</v>
      </c>
      <c r="D4" s="122">
        <v>8910</v>
      </c>
      <c r="E4" s="122">
        <v>503</v>
      </c>
      <c r="F4" s="123">
        <v>1642</v>
      </c>
      <c r="G4" s="85">
        <f aca="true" t="shared" si="0" ref="G4:G17">B4+C4+D4+E4-F4</f>
        <v>251973</v>
      </c>
      <c r="H4" s="22">
        <f aca="true" t="shared" si="1" ref="H4:H17">C4+D4+E4-F4</f>
        <v>16375</v>
      </c>
      <c r="I4" s="23"/>
      <c r="L4" s="87"/>
      <c r="M4" s="29"/>
      <c r="N4" s="87"/>
    </row>
    <row r="5" spans="1:14" ht="22.5" customHeight="1">
      <c r="A5" s="19" t="s">
        <v>6</v>
      </c>
      <c r="B5" s="24">
        <v>48200</v>
      </c>
      <c r="C5" s="21">
        <v>56</v>
      </c>
      <c r="D5" s="122">
        <v>9</v>
      </c>
      <c r="E5" s="122">
        <v>11</v>
      </c>
      <c r="F5" s="123">
        <v>251</v>
      </c>
      <c r="G5" s="24">
        <f t="shared" si="0"/>
        <v>48025</v>
      </c>
      <c r="H5" s="22">
        <f t="shared" si="1"/>
        <v>-175</v>
      </c>
      <c r="I5" s="23"/>
      <c r="L5" s="87"/>
      <c r="M5" s="29"/>
      <c r="N5" s="29"/>
    </row>
    <row r="6" spans="1:12" ht="22.5" customHeight="1">
      <c r="A6" s="19" t="s">
        <v>39</v>
      </c>
      <c r="B6" s="24">
        <v>5878</v>
      </c>
      <c r="C6" s="21">
        <v>1466</v>
      </c>
      <c r="D6" s="122">
        <v>40</v>
      </c>
      <c r="E6" s="122">
        <v>56</v>
      </c>
      <c r="F6" s="123">
        <v>357</v>
      </c>
      <c r="G6" s="24">
        <f t="shared" si="0"/>
        <v>7083</v>
      </c>
      <c r="H6" s="22">
        <f t="shared" si="1"/>
        <v>1205</v>
      </c>
      <c r="I6" s="23"/>
      <c r="L6" s="87"/>
    </row>
    <row r="7" spans="1:12" ht="22.5" customHeight="1">
      <c r="A7" s="19" t="s">
        <v>171</v>
      </c>
      <c r="B7" s="24">
        <v>1367</v>
      </c>
      <c r="C7" s="21">
        <v>23</v>
      </c>
      <c r="D7" s="122">
        <v>10</v>
      </c>
      <c r="E7" s="122">
        <v>3</v>
      </c>
      <c r="F7" s="123">
        <v>33</v>
      </c>
      <c r="G7" s="24">
        <f t="shared" si="0"/>
        <v>1370</v>
      </c>
      <c r="H7" s="22">
        <f t="shared" si="1"/>
        <v>3</v>
      </c>
      <c r="I7" s="23"/>
      <c r="L7" s="87"/>
    </row>
    <row r="8" spans="1:14" ht="22.5" customHeight="1">
      <c r="A8" s="19" t="s">
        <v>7</v>
      </c>
      <c r="B8" s="24">
        <v>93636</v>
      </c>
      <c r="C8" s="21">
        <v>6190</v>
      </c>
      <c r="D8" s="122">
        <v>13</v>
      </c>
      <c r="E8" s="122">
        <v>504</v>
      </c>
      <c r="F8" s="123">
        <v>1232</v>
      </c>
      <c r="G8" s="24">
        <f t="shared" si="0"/>
        <v>99111</v>
      </c>
      <c r="H8" s="22">
        <f t="shared" si="1"/>
        <v>5475</v>
      </c>
      <c r="I8" s="23"/>
      <c r="M8" s="29"/>
      <c r="N8" s="87"/>
    </row>
    <row r="9" spans="1:13" ht="22.5" customHeight="1">
      <c r="A9" s="19" t="s">
        <v>8</v>
      </c>
      <c r="B9" s="24">
        <v>117489</v>
      </c>
      <c r="C9" s="21">
        <v>1604</v>
      </c>
      <c r="D9" s="122">
        <v>0</v>
      </c>
      <c r="E9" s="122">
        <v>1</v>
      </c>
      <c r="F9" s="123">
        <v>1342</v>
      </c>
      <c r="G9" s="24">
        <f t="shared" si="0"/>
        <v>117752</v>
      </c>
      <c r="H9" s="22">
        <f t="shared" si="1"/>
        <v>263</v>
      </c>
      <c r="I9" s="23"/>
      <c r="L9" s="93"/>
      <c r="M9" s="29"/>
    </row>
    <row r="10" spans="1:12" ht="22.5" customHeight="1">
      <c r="A10" s="19" t="s">
        <v>9</v>
      </c>
      <c r="B10" s="24">
        <v>15505</v>
      </c>
      <c r="C10" s="21">
        <v>527</v>
      </c>
      <c r="D10" s="122">
        <v>203</v>
      </c>
      <c r="E10" s="122">
        <v>69</v>
      </c>
      <c r="F10" s="123">
        <v>218</v>
      </c>
      <c r="G10" s="24">
        <f t="shared" si="0"/>
        <v>16086</v>
      </c>
      <c r="H10" s="22">
        <f t="shared" si="1"/>
        <v>581</v>
      </c>
      <c r="I10" s="23"/>
      <c r="L10" s="87"/>
    </row>
    <row r="11" spans="1:9" ht="22.5" customHeight="1">
      <c r="A11" s="19" t="s">
        <v>10</v>
      </c>
      <c r="B11" s="24">
        <v>28506</v>
      </c>
      <c r="C11" s="21">
        <v>575</v>
      </c>
      <c r="D11" s="122">
        <v>438</v>
      </c>
      <c r="E11" s="122">
        <v>85</v>
      </c>
      <c r="F11" s="123">
        <v>479</v>
      </c>
      <c r="G11" s="24">
        <f t="shared" si="0"/>
        <v>29125</v>
      </c>
      <c r="H11" s="22">
        <f t="shared" si="1"/>
        <v>619</v>
      </c>
      <c r="I11" s="23"/>
    </row>
    <row r="12" spans="1:9" ht="22.5" customHeight="1">
      <c r="A12" s="19" t="s">
        <v>11</v>
      </c>
      <c r="B12" s="24">
        <v>3086</v>
      </c>
      <c r="C12" s="21">
        <v>51</v>
      </c>
      <c r="D12" s="122">
        <v>0</v>
      </c>
      <c r="E12" s="122">
        <v>0</v>
      </c>
      <c r="F12" s="123">
        <v>50</v>
      </c>
      <c r="G12" s="24">
        <f t="shared" si="0"/>
        <v>3087</v>
      </c>
      <c r="H12" s="22">
        <f t="shared" si="1"/>
        <v>1</v>
      </c>
      <c r="I12" s="23"/>
    </row>
    <row r="13" spans="1:9" ht="22.5" customHeight="1">
      <c r="A13" s="19" t="s">
        <v>172</v>
      </c>
      <c r="B13" s="24">
        <v>3351</v>
      </c>
      <c r="C13" s="21">
        <v>80</v>
      </c>
      <c r="D13" s="122">
        <v>20</v>
      </c>
      <c r="E13" s="122">
        <v>6</v>
      </c>
      <c r="F13" s="123">
        <v>30</v>
      </c>
      <c r="G13" s="24">
        <f t="shared" si="0"/>
        <v>3427</v>
      </c>
      <c r="H13" s="22">
        <f t="shared" si="1"/>
        <v>76</v>
      </c>
      <c r="I13" s="23"/>
    </row>
    <row r="14" spans="1:9" ht="22.5" customHeight="1">
      <c r="A14" s="19" t="s">
        <v>173</v>
      </c>
      <c r="B14" s="24">
        <v>947</v>
      </c>
      <c r="C14" s="21">
        <v>49</v>
      </c>
      <c r="D14" s="122">
        <v>83</v>
      </c>
      <c r="E14" s="122">
        <v>7</v>
      </c>
      <c r="F14" s="123">
        <v>31</v>
      </c>
      <c r="G14" s="24">
        <f t="shared" si="0"/>
        <v>1055</v>
      </c>
      <c r="H14" s="22">
        <f t="shared" si="1"/>
        <v>108</v>
      </c>
      <c r="I14" s="23"/>
    </row>
    <row r="15" spans="1:9" ht="22.5" customHeight="1">
      <c r="A15" s="19" t="s">
        <v>174</v>
      </c>
      <c r="B15" s="24">
        <v>1999</v>
      </c>
      <c r="C15" s="21">
        <v>53</v>
      </c>
      <c r="D15" s="122">
        <v>52</v>
      </c>
      <c r="E15" s="122">
        <v>23</v>
      </c>
      <c r="F15" s="123">
        <v>42</v>
      </c>
      <c r="G15" s="24">
        <f t="shared" si="0"/>
        <v>2085</v>
      </c>
      <c r="H15" s="22">
        <f t="shared" si="1"/>
        <v>86</v>
      </c>
      <c r="I15" s="23"/>
    </row>
    <row r="16" spans="1:9" ht="22.5" customHeight="1">
      <c r="A16" s="19" t="s">
        <v>175</v>
      </c>
      <c r="B16" s="24">
        <v>110</v>
      </c>
      <c r="C16" s="21">
        <v>0</v>
      </c>
      <c r="D16" s="122">
        <v>0</v>
      </c>
      <c r="E16" s="122">
        <v>0</v>
      </c>
      <c r="F16" s="123">
        <v>0</v>
      </c>
      <c r="G16" s="24">
        <f t="shared" si="0"/>
        <v>110</v>
      </c>
      <c r="H16" s="22">
        <f t="shared" si="1"/>
        <v>0</v>
      </c>
      <c r="I16" s="23"/>
    </row>
    <row r="17" spans="1:9" ht="22.5" customHeight="1">
      <c r="A17" s="19" t="s">
        <v>12</v>
      </c>
      <c r="B17" s="24">
        <v>329</v>
      </c>
      <c r="C17" s="21">
        <v>20</v>
      </c>
      <c r="D17" s="122">
        <v>1</v>
      </c>
      <c r="E17" s="122">
        <v>0</v>
      </c>
      <c r="F17" s="123">
        <v>10</v>
      </c>
      <c r="G17" s="24">
        <f t="shared" si="0"/>
        <v>340</v>
      </c>
      <c r="H17" s="22">
        <f t="shared" si="1"/>
        <v>11</v>
      </c>
      <c r="I17" s="23"/>
    </row>
    <row r="18" spans="1:9" ht="22.5" customHeight="1">
      <c r="A18" s="25" t="s">
        <v>13</v>
      </c>
      <c r="B18" s="94">
        <f aca="true" t="shared" si="2" ref="B18:G18">SUM(B4:B17)</f>
        <v>556001</v>
      </c>
      <c r="C18" s="94">
        <f t="shared" si="2"/>
        <v>19298</v>
      </c>
      <c r="D18" s="95">
        <f t="shared" si="2"/>
        <v>9779</v>
      </c>
      <c r="E18" s="95">
        <f t="shared" si="2"/>
        <v>1268</v>
      </c>
      <c r="F18" s="94">
        <f t="shared" si="2"/>
        <v>5717</v>
      </c>
      <c r="G18" s="81">
        <f t="shared" si="2"/>
        <v>580629</v>
      </c>
      <c r="H18" s="26">
        <f>C18+D18+E18-F18</f>
        <v>24628</v>
      </c>
      <c r="I18" s="23"/>
    </row>
    <row r="19" spans="1:9" s="27" customFormat="1" ht="7.5" customHeight="1">
      <c r="A19"/>
      <c r="B19"/>
      <c r="C19"/>
      <c r="D19"/>
      <c r="E19" s="86"/>
      <c r="F19" s="86"/>
      <c r="G19"/>
      <c r="H19"/>
      <c r="I19" s="23"/>
    </row>
    <row r="20" spans="1:9" s="27" customFormat="1" ht="15" customHeight="1">
      <c r="A20" s="96" t="s">
        <v>40</v>
      </c>
      <c r="B20"/>
      <c r="C20"/>
      <c r="D20" s="50" t="s">
        <v>63</v>
      </c>
      <c r="E20" s="86"/>
      <c r="F20" s="86"/>
      <c r="G20"/>
      <c r="H20"/>
      <c r="I20" s="28"/>
    </row>
    <row r="21" spans="1:9" s="27" customFormat="1" ht="15" customHeight="1">
      <c r="A21" s="4" t="s">
        <v>41</v>
      </c>
      <c r="B21"/>
      <c r="C21"/>
      <c r="D21" s="7" t="s">
        <v>61</v>
      </c>
      <c r="E21" s="86"/>
      <c r="F21" s="86"/>
      <c r="G21" s="29"/>
      <c r="H21" s="29"/>
      <c r="I21" s="11"/>
    </row>
    <row r="22" spans="1:9" s="27" customFormat="1" ht="17.25" customHeight="1">
      <c r="A22" s="4" t="s">
        <v>42</v>
      </c>
      <c r="B22"/>
      <c r="C22"/>
      <c r="D22" s="29"/>
      <c r="E22" s="113"/>
      <c r="F22" s="113"/>
      <c r="G22" s="93"/>
      <c r="H22"/>
      <c r="I22" s="11"/>
    </row>
    <row r="25" spans="3:7" ht="12.75">
      <c r="C25" s="87"/>
      <c r="D25" s="87"/>
      <c r="E25" s="87"/>
      <c r="G25" s="29"/>
    </row>
    <row r="27" spans="3:6" ht="12.75">
      <c r="C27" s="29"/>
      <c r="D27" s="29"/>
      <c r="E27" s="29"/>
      <c r="F27" s="29"/>
    </row>
    <row r="28" ht="12.75">
      <c r="C28" s="29"/>
    </row>
    <row r="29" spans="3:6" ht="12.75">
      <c r="C29" s="116"/>
      <c r="D29" s="116"/>
      <c r="E29" s="116"/>
      <c r="F29" s="116"/>
    </row>
    <row r="30" spans="2:8" ht="12.75">
      <c r="B30" s="29"/>
      <c r="C30" s="125"/>
      <c r="D30" s="125"/>
      <c r="E30" s="125"/>
      <c r="F30" s="114"/>
      <c r="G30" s="29"/>
      <c r="H30" s="93"/>
    </row>
    <row r="31" ht="12.75">
      <c r="E31" s="117"/>
    </row>
    <row r="32" spans="4:5" ht="12.75">
      <c r="D32" s="116"/>
      <c r="E32" s="116"/>
    </row>
    <row r="33" ht="12.75">
      <c r="E33" s="114"/>
    </row>
    <row r="34" ht="12.75">
      <c r="E34" s="87"/>
    </row>
    <row r="35" spans="7:9" ht="12.75">
      <c r="G35" s="87"/>
      <c r="I35" s="87"/>
    </row>
    <row r="36" ht="12.75">
      <c r="I36" s="87"/>
    </row>
    <row r="37" spans="4:9" ht="12.75">
      <c r="D37" s="87"/>
      <c r="I37" s="87"/>
    </row>
    <row r="38" ht="12.75">
      <c r="I38" s="87"/>
    </row>
    <row r="40" spans="3:6" ht="12.75">
      <c r="C40" s="29"/>
      <c r="D40" s="29"/>
      <c r="E40" s="114"/>
      <c r="F40" s="114"/>
    </row>
    <row r="42" ht="12.75">
      <c r="E42" s="114"/>
    </row>
  </sheetData>
  <sheetProtection/>
  <printOptions/>
  <pageMargins left="0.7480314960629921" right="0" top="0.7480314960629921" bottom="0.7480314960629921" header="0.31496062992125984" footer="0.236220472440944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26.7109375" style="227" customWidth="1"/>
    <col min="2" max="8" width="8.7109375" style="227" customWidth="1"/>
    <col min="9" max="9" width="1.57421875" style="227" customWidth="1"/>
    <col min="10" max="10" width="1.421875" style="227" customWidth="1"/>
    <col min="11" max="16384" width="9.140625" style="227" customWidth="1"/>
  </cols>
  <sheetData>
    <row r="1" spans="1:8" ht="29.25" customHeight="1">
      <c r="A1" s="224" t="s">
        <v>169</v>
      </c>
      <c r="B1" s="225"/>
      <c r="C1" s="226"/>
      <c r="D1" s="226"/>
      <c r="E1" s="226"/>
      <c r="F1" s="226"/>
      <c r="G1" s="226"/>
      <c r="H1" s="226"/>
    </row>
    <row r="2" ht="7.5" customHeight="1">
      <c r="F2" s="228"/>
    </row>
    <row r="3" spans="1:8" ht="28.5" customHeight="1">
      <c r="A3" s="229" t="s">
        <v>133</v>
      </c>
      <c r="B3" s="347">
        <v>2018</v>
      </c>
      <c r="C3" s="348"/>
      <c r="D3" s="348"/>
      <c r="E3" s="349"/>
      <c r="F3" s="347">
        <v>2019</v>
      </c>
      <c r="G3" s="348"/>
      <c r="H3" s="349"/>
    </row>
    <row r="4" spans="1:8" s="236" customFormat="1" ht="30" customHeight="1">
      <c r="A4" s="231" t="s">
        <v>134</v>
      </c>
      <c r="B4" s="232" t="s">
        <v>135</v>
      </c>
      <c r="C4" s="233" t="s">
        <v>136</v>
      </c>
      <c r="D4" s="234" t="s">
        <v>1</v>
      </c>
      <c r="E4" s="235" t="s">
        <v>3</v>
      </c>
      <c r="F4" s="232" t="s">
        <v>135</v>
      </c>
      <c r="G4" s="233" t="s">
        <v>136</v>
      </c>
      <c r="H4" s="234" t="s">
        <v>1</v>
      </c>
    </row>
    <row r="5" spans="1:8" ht="49.5" customHeight="1">
      <c r="A5" s="237" t="s">
        <v>137</v>
      </c>
      <c r="B5" s="238">
        <v>257</v>
      </c>
      <c r="C5" s="238">
        <v>314</v>
      </c>
      <c r="D5" s="239">
        <f aca="true" t="shared" si="0" ref="D5:D10">B5+C5</f>
        <v>571</v>
      </c>
      <c r="E5" s="240">
        <v>15.3</v>
      </c>
      <c r="F5" s="309" t="s">
        <v>161</v>
      </c>
      <c r="G5" s="309" t="s">
        <v>161</v>
      </c>
      <c r="H5" s="309" t="s">
        <v>161</v>
      </c>
    </row>
    <row r="6" spans="1:8" ht="49.5" customHeight="1">
      <c r="A6" s="241" t="s">
        <v>138</v>
      </c>
      <c r="B6" s="238">
        <v>465</v>
      </c>
      <c r="C6" s="238">
        <v>499</v>
      </c>
      <c r="D6" s="239">
        <f t="shared" si="0"/>
        <v>964</v>
      </c>
      <c r="E6" s="240">
        <f>D6/D10*100</f>
        <v>25.92791823561054</v>
      </c>
      <c r="F6" s="309" t="s">
        <v>161</v>
      </c>
      <c r="G6" s="309" t="s">
        <v>161</v>
      </c>
      <c r="H6" s="309" t="s">
        <v>161</v>
      </c>
    </row>
    <row r="7" spans="1:8" ht="49.5" customHeight="1">
      <c r="A7" s="241" t="s">
        <v>139</v>
      </c>
      <c r="B7" s="238">
        <v>296</v>
      </c>
      <c r="C7" s="238">
        <v>279</v>
      </c>
      <c r="D7" s="239">
        <f t="shared" si="0"/>
        <v>575</v>
      </c>
      <c r="E7" s="240">
        <f>D7/D10*100</f>
        <v>15.465303926842388</v>
      </c>
      <c r="F7" s="309" t="s">
        <v>161</v>
      </c>
      <c r="G7" s="309" t="s">
        <v>161</v>
      </c>
      <c r="H7" s="309" t="s">
        <v>161</v>
      </c>
    </row>
    <row r="8" spans="1:8" ht="49.5" customHeight="1">
      <c r="A8" s="242" t="s">
        <v>140</v>
      </c>
      <c r="B8" s="238">
        <v>719</v>
      </c>
      <c r="C8" s="238">
        <v>742</v>
      </c>
      <c r="D8" s="239">
        <f t="shared" si="0"/>
        <v>1461</v>
      </c>
      <c r="E8" s="240">
        <f>D8/D10*100</f>
        <v>39.29532006455083</v>
      </c>
      <c r="F8" s="309" t="s">
        <v>161</v>
      </c>
      <c r="G8" s="309" t="s">
        <v>161</v>
      </c>
      <c r="H8" s="309" t="s">
        <v>161</v>
      </c>
    </row>
    <row r="9" spans="1:8" ht="49.5" customHeight="1">
      <c r="A9" s="241" t="s">
        <v>141</v>
      </c>
      <c r="B9" s="238">
        <v>61</v>
      </c>
      <c r="C9" s="238">
        <v>86</v>
      </c>
      <c r="D9" s="239">
        <f t="shared" si="0"/>
        <v>147</v>
      </c>
      <c r="E9" s="240">
        <f>D9/D10*100</f>
        <v>3.9537385691231846</v>
      </c>
      <c r="F9" s="309" t="s">
        <v>161</v>
      </c>
      <c r="G9" s="309" t="s">
        <v>161</v>
      </c>
      <c r="H9" s="309" t="s">
        <v>161</v>
      </c>
    </row>
    <row r="10" spans="1:8" ht="44.25" customHeight="1">
      <c r="A10" s="243" t="s">
        <v>1</v>
      </c>
      <c r="B10" s="244">
        <f>SUM(B5:B9)</f>
        <v>1798</v>
      </c>
      <c r="C10" s="245">
        <f>SUM(C5:C9)</f>
        <v>1920</v>
      </c>
      <c r="D10" s="245">
        <f t="shared" si="0"/>
        <v>3718</v>
      </c>
      <c r="E10" s="246">
        <f>D10/D10*100</f>
        <v>100</v>
      </c>
      <c r="F10" s="244">
        <v>1844</v>
      </c>
      <c r="G10" s="310">
        <v>1640</v>
      </c>
      <c r="H10" s="310">
        <v>3484</v>
      </c>
    </row>
    <row r="11" spans="1:2" ht="21" customHeight="1">
      <c r="A11" s="285" t="s">
        <v>167</v>
      </c>
      <c r="B11" s="247"/>
    </row>
    <row r="12" spans="1:2" ht="12.75" customHeight="1">
      <c r="A12" s="248"/>
      <c r="B12" s="247"/>
    </row>
    <row r="13" ht="12.75">
      <c r="B13" s="247"/>
    </row>
    <row r="14" spans="1:2" s="251" customFormat="1" ht="15.75" customHeight="1">
      <c r="A14" s="249" t="s">
        <v>177</v>
      </c>
      <c r="B14" s="250"/>
    </row>
    <row r="15" ht="12.75">
      <c r="B15" s="247"/>
    </row>
    <row r="16" spans="1:8" s="254" customFormat="1" ht="41.25" customHeight="1">
      <c r="A16" s="252" t="s">
        <v>142</v>
      </c>
      <c r="B16" s="230">
        <v>2018</v>
      </c>
      <c r="C16" s="230"/>
      <c r="D16" s="230"/>
      <c r="E16" s="253"/>
      <c r="F16" s="230">
        <v>2019</v>
      </c>
      <c r="G16" s="230"/>
      <c r="H16" s="253"/>
    </row>
    <row r="17" spans="1:8" s="257" customFormat="1" ht="6.75" customHeight="1">
      <c r="A17" s="255"/>
      <c r="B17" s="249"/>
      <c r="C17" s="249"/>
      <c r="D17" s="249"/>
      <c r="E17" s="256"/>
      <c r="F17" s="249"/>
      <c r="G17" s="249"/>
      <c r="H17" s="335"/>
    </row>
    <row r="18" spans="1:8" s="236" customFormat="1" ht="30" customHeight="1">
      <c r="A18" s="258" t="s">
        <v>143</v>
      </c>
      <c r="B18" s="259" t="s">
        <v>135</v>
      </c>
      <c r="C18" s="233" t="s">
        <v>136</v>
      </c>
      <c r="D18" s="234" t="s">
        <v>1</v>
      </c>
      <c r="E18" s="235" t="s">
        <v>3</v>
      </c>
      <c r="F18" s="259" t="s">
        <v>135</v>
      </c>
      <c r="G18" s="233" t="s">
        <v>136</v>
      </c>
      <c r="H18" s="234" t="s">
        <v>1</v>
      </c>
    </row>
    <row r="19" spans="1:8" ht="15.75">
      <c r="A19" s="260"/>
      <c r="B19" s="261"/>
      <c r="C19" s="260"/>
      <c r="D19" s="260"/>
      <c r="E19" s="262"/>
      <c r="F19" s="261"/>
      <c r="G19" s="260"/>
      <c r="H19" s="260"/>
    </row>
    <row r="20" spans="1:8" ht="43.5" customHeight="1">
      <c r="A20" s="263" t="s">
        <v>144</v>
      </c>
      <c r="B20" s="264">
        <v>32</v>
      </c>
      <c r="C20" s="264">
        <v>24</v>
      </c>
      <c r="D20" s="264">
        <f>SUM(B20:C20)</f>
        <v>56</v>
      </c>
      <c r="E20" s="265">
        <f>D20/D23*100</f>
        <v>36.84210526315789</v>
      </c>
      <c r="F20" s="264">
        <v>27</v>
      </c>
      <c r="G20" s="264" t="s">
        <v>161</v>
      </c>
      <c r="H20" s="264" t="s">
        <v>161</v>
      </c>
    </row>
    <row r="21" spans="1:8" ht="43.5" customHeight="1">
      <c r="A21" s="263" t="s">
        <v>145</v>
      </c>
      <c r="B21" s="266">
        <v>65</v>
      </c>
      <c r="C21" s="264">
        <v>31</v>
      </c>
      <c r="D21" s="264">
        <f>SUM(B21:C21)</f>
        <v>96</v>
      </c>
      <c r="E21" s="265">
        <f>D21/D23*100</f>
        <v>63.1578947368421</v>
      </c>
      <c r="F21" s="266">
        <v>15</v>
      </c>
      <c r="G21" s="264" t="s">
        <v>161</v>
      </c>
      <c r="H21" s="264" t="s">
        <v>161</v>
      </c>
    </row>
    <row r="22" spans="1:8" ht="18" customHeight="1">
      <c r="A22" s="263"/>
      <c r="B22" s="266"/>
      <c r="C22" s="264"/>
      <c r="D22" s="264"/>
      <c r="E22" s="265"/>
      <c r="F22" s="266"/>
      <c r="G22" s="264"/>
      <c r="H22" s="264"/>
    </row>
    <row r="23" spans="1:8" s="257" customFormat="1" ht="30.75" customHeight="1">
      <c r="A23" s="267" t="s">
        <v>1</v>
      </c>
      <c r="B23" s="268">
        <f>SUM(B20:B21)</f>
        <v>97</v>
      </c>
      <c r="C23" s="268">
        <f>SUM(C20:C21)</f>
        <v>55</v>
      </c>
      <c r="D23" s="268">
        <f>SUM(D20:D21)</f>
        <v>152</v>
      </c>
      <c r="E23" s="269">
        <f>D23/D23*100</f>
        <v>100</v>
      </c>
      <c r="F23" s="268">
        <f>SUM(F20:F21)</f>
        <v>42</v>
      </c>
      <c r="G23" s="268" t="s">
        <v>161</v>
      </c>
      <c r="H23" s="268" t="s">
        <v>161</v>
      </c>
    </row>
    <row r="24" spans="1:8" ht="16.5" customHeight="1">
      <c r="A24" s="270"/>
      <c r="B24" s="271"/>
      <c r="C24" s="271"/>
      <c r="D24" s="271"/>
      <c r="E24" s="256"/>
      <c r="F24" s="271"/>
      <c r="G24" s="271"/>
      <c r="H24" s="271"/>
    </row>
    <row r="25" ht="18" customHeight="1">
      <c r="A25" s="285" t="s">
        <v>167</v>
      </c>
    </row>
    <row r="28" ht="12.75">
      <c r="D28" s="272"/>
    </row>
  </sheetData>
  <sheetProtection/>
  <mergeCells count="2">
    <mergeCell ref="F3:H3"/>
    <mergeCell ref="B3:E3"/>
  </mergeCells>
  <printOptions horizontalCentered="1"/>
  <pageMargins left="0.7480314960629921" right="0.5118110236220472" top="0.9448818897637796" bottom="0.7480314960629921" header="0.5118110236220472" footer="0.31496062992125984"/>
  <pageSetup horizontalDpi="600" verticalDpi="600" orientation="portrait" paperSize="9" r:id="rId2"/>
  <headerFooter alignWithMargins="0">
    <oddHeader>&amp;C&amp;"Times New Roman,Regular"&amp;12 15</oddHeader>
  </headerFooter>
  <ignoredErrors>
    <ignoredError sqref="E23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28.7109375" style="0" customWidth="1"/>
    <col min="2" max="5" width="16.7109375" style="0" customWidth="1"/>
    <col min="6" max="6" width="17.7109375" style="0" customWidth="1"/>
    <col min="7" max="7" width="16.7109375" style="0" customWidth="1"/>
    <col min="8" max="8" width="11.57421875" style="0" customWidth="1"/>
    <col min="9" max="9" width="3.421875" style="0" customWidth="1"/>
  </cols>
  <sheetData>
    <row r="1" ht="40.5" customHeight="1">
      <c r="A1" s="273" t="s">
        <v>170</v>
      </c>
    </row>
    <row r="2" spans="1:7" ht="52.5" customHeight="1">
      <c r="A2" s="274" t="s">
        <v>146</v>
      </c>
      <c r="B2" s="350" t="s">
        <v>147</v>
      </c>
      <c r="C2" s="350" t="s">
        <v>148</v>
      </c>
      <c r="D2" s="350" t="s">
        <v>149</v>
      </c>
      <c r="E2" s="350" t="s">
        <v>150</v>
      </c>
      <c r="F2" s="350" t="s">
        <v>151</v>
      </c>
      <c r="G2" s="352" t="s">
        <v>1</v>
      </c>
    </row>
    <row r="3" spans="1:10" ht="41.25" customHeight="1">
      <c r="A3" s="275" t="s">
        <v>152</v>
      </c>
      <c r="B3" s="351"/>
      <c r="C3" s="351"/>
      <c r="D3" s="351"/>
      <c r="E3" s="351"/>
      <c r="F3" s="351"/>
      <c r="G3" s="353"/>
      <c r="J3" s="276"/>
    </row>
    <row r="4" spans="1:7" ht="45" customHeight="1">
      <c r="A4" s="277" t="s">
        <v>153</v>
      </c>
      <c r="B4" s="278">
        <v>0</v>
      </c>
      <c r="C4" s="278">
        <v>0</v>
      </c>
      <c r="D4" s="278">
        <v>0</v>
      </c>
      <c r="E4" s="278">
        <v>0</v>
      </c>
      <c r="F4" s="278">
        <v>0</v>
      </c>
      <c r="G4" s="279">
        <f aca="true" t="shared" si="0" ref="G4:G11">SUM(B4:F4)</f>
        <v>0</v>
      </c>
    </row>
    <row r="5" spans="1:7" ht="45" customHeight="1">
      <c r="A5" s="280" t="s">
        <v>154</v>
      </c>
      <c r="B5" s="278">
        <v>1</v>
      </c>
      <c r="C5" s="278">
        <v>0</v>
      </c>
      <c r="D5" s="278">
        <v>2</v>
      </c>
      <c r="E5" s="278">
        <v>1</v>
      </c>
      <c r="F5" s="278">
        <v>1</v>
      </c>
      <c r="G5" s="279">
        <f t="shared" si="0"/>
        <v>5</v>
      </c>
    </row>
    <row r="6" spans="1:7" ht="45" customHeight="1">
      <c r="A6" s="280" t="s">
        <v>155</v>
      </c>
      <c r="B6" s="278">
        <v>1</v>
      </c>
      <c r="C6" s="278">
        <v>9</v>
      </c>
      <c r="D6" s="278">
        <v>13</v>
      </c>
      <c r="E6" s="278">
        <v>1</v>
      </c>
      <c r="F6" s="278">
        <v>23</v>
      </c>
      <c r="G6" s="279">
        <f t="shared" si="0"/>
        <v>47</v>
      </c>
    </row>
    <row r="7" spans="1:7" ht="45" customHeight="1">
      <c r="A7" s="280" t="s">
        <v>156</v>
      </c>
      <c r="B7" s="278">
        <v>0</v>
      </c>
      <c r="C7" s="278">
        <v>7</v>
      </c>
      <c r="D7" s="278">
        <v>3</v>
      </c>
      <c r="E7" s="278">
        <v>3</v>
      </c>
      <c r="F7" s="278">
        <v>15</v>
      </c>
      <c r="G7" s="279">
        <f t="shared" si="0"/>
        <v>28</v>
      </c>
    </row>
    <row r="8" spans="1:7" ht="45" customHeight="1">
      <c r="A8" s="280" t="s">
        <v>157</v>
      </c>
      <c r="B8" s="278">
        <v>4</v>
      </c>
      <c r="C8" s="278">
        <v>9</v>
      </c>
      <c r="D8" s="278">
        <v>1</v>
      </c>
      <c r="E8" s="278">
        <v>12</v>
      </c>
      <c r="F8" s="278">
        <v>12</v>
      </c>
      <c r="G8" s="279">
        <f t="shared" si="0"/>
        <v>38</v>
      </c>
    </row>
    <row r="9" spans="1:7" ht="45" customHeight="1">
      <c r="A9" s="280" t="s">
        <v>158</v>
      </c>
      <c r="B9" s="278">
        <v>0</v>
      </c>
      <c r="C9" s="278">
        <v>0</v>
      </c>
      <c r="D9" s="278">
        <v>1</v>
      </c>
      <c r="E9" s="278">
        <v>11</v>
      </c>
      <c r="F9" s="278">
        <v>2</v>
      </c>
      <c r="G9" s="279">
        <f t="shared" si="0"/>
        <v>14</v>
      </c>
    </row>
    <row r="10" spans="1:7" ht="45" customHeight="1">
      <c r="A10" s="281" t="s">
        <v>159</v>
      </c>
      <c r="B10" s="278">
        <v>2</v>
      </c>
      <c r="C10" s="282">
        <v>0</v>
      </c>
      <c r="D10" s="282">
        <v>1</v>
      </c>
      <c r="E10" s="282">
        <v>7</v>
      </c>
      <c r="F10" s="278">
        <v>2</v>
      </c>
      <c r="G10" s="283">
        <f t="shared" si="0"/>
        <v>12</v>
      </c>
    </row>
    <row r="11" spans="1:7" ht="45" customHeight="1">
      <c r="A11" s="136" t="s">
        <v>160</v>
      </c>
      <c r="B11" s="284">
        <f>SUM(B4:B10)</f>
        <v>8</v>
      </c>
      <c r="C11" s="284">
        <f>SUM(C4:C10)</f>
        <v>25</v>
      </c>
      <c r="D11" s="284">
        <f>SUM(D4:D10)</f>
        <v>21</v>
      </c>
      <c r="E11" s="284">
        <f>SUM(E4:E10)</f>
        <v>35</v>
      </c>
      <c r="F11" s="284">
        <f>SUM(F4:F10)</f>
        <v>55</v>
      </c>
      <c r="G11" s="284">
        <f t="shared" si="0"/>
        <v>144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5905511811023623" right="0" top="0.5905511811023623" bottom="0.5511811023622047" header="0.11811023622047245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38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2.57421875" style="30" customWidth="1"/>
    <col min="2" max="7" width="9.00390625" style="30" customWidth="1"/>
    <col min="8" max="11" width="9.28125" style="30" customWidth="1"/>
    <col min="12" max="12" width="2.7109375" style="30" customWidth="1"/>
    <col min="13" max="13" width="6.7109375" style="30" customWidth="1"/>
    <col min="14" max="14" width="10.00390625" style="30" customWidth="1"/>
    <col min="15" max="16" width="10.28125" style="30" bestFit="1" customWidth="1"/>
    <col min="17" max="17" width="9.28125" style="30" bestFit="1" customWidth="1"/>
    <col min="18" max="23" width="9.140625" style="30" customWidth="1"/>
    <col min="24" max="24" width="5.00390625" style="30" bestFit="1" customWidth="1"/>
    <col min="25" max="25" width="8.7109375" style="30" bestFit="1" customWidth="1"/>
    <col min="26" max="26" width="11.57421875" style="30" bestFit="1" customWidth="1"/>
    <col min="27" max="27" width="7.00390625" style="30" bestFit="1" customWidth="1"/>
    <col min="28" max="28" width="7.421875" style="30" bestFit="1" customWidth="1"/>
    <col min="29" max="16384" width="9.140625" style="30" customWidth="1"/>
  </cols>
  <sheetData>
    <row r="1" ht="6.75" customHeight="1"/>
    <row r="3" spans="25:28" ht="12.75">
      <c r="Y3" s="30" t="s">
        <v>14</v>
      </c>
      <c r="Z3" s="30" t="s">
        <v>15</v>
      </c>
      <c r="AA3" s="30" t="s">
        <v>16</v>
      </c>
      <c r="AB3" s="30" t="s">
        <v>1</v>
      </c>
    </row>
    <row r="4" spans="24:28" ht="12.75">
      <c r="X4" s="30">
        <v>2010</v>
      </c>
      <c r="Y4" s="31">
        <v>175634</v>
      </c>
      <c r="Z4" s="31">
        <v>159329</v>
      </c>
      <c r="AA4" s="31">
        <v>49152</v>
      </c>
      <c r="AB4" s="31">
        <f aca="true" t="shared" si="0" ref="AB4:AB9">SUM(Y4:AA4)</f>
        <v>384115</v>
      </c>
    </row>
    <row r="5" spans="24:28" ht="12.75">
      <c r="X5" s="30">
        <v>2011</v>
      </c>
      <c r="Y5" s="31">
        <v>185357</v>
      </c>
      <c r="Z5" s="31">
        <v>165706</v>
      </c>
      <c r="AA5" s="31">
        <v>49856</v>
      </c>
      <c r="AB5" s="31">
        <f t="shared" si="0"/>
        <v>400919</v>
      </c>
    </row>
    <row r="6" spans="24:28" ht="12.75">
      <c r="X6" s="30">
        <v>2012</v>
      </c>
      <c r="Y6" s="31">
        <v>197849</v>
      </c>
      <c r="Z6" s="31">
        <v>173508</v>
      </c>
      <c r="AA6" s="31">
        <v>50569</v>
      </c>
      <c r="AB6" s="31">
        <f t="shared" si="0"/>
        <v>421926</v>
      </c>
    </row>
    <row r="7" spans="24:28" ht="12.75">
      <c r="X7" s="30">
        <v>2013</v>
      </c>
      <c r="Y7" s="31">
        <v>211586</v>
      </c>
      <c r="Z7" s="31">
        <v>180785</v>
      </c>
      <c r="AA7" s="31">
        <v>51124</v>
      </c>
      <c r="AB7" s="31">
        <f t="shared" si="0"/>
        <v>443495</v>
      </c>
    </row>
    <row r="8" spans="24:28" ht="12.75">
      <c r="X8" s="30">
        <v>2014</v>
      </c>
      <c r="Y8" s="31">
        <v>225522</v>
      </c>
      <c r="Z8" s="31">
        <v>187851</v>
      </c>
      <c r="AA8" s="31">
        <v>51679</v>
      </c>
      <c r="AB8" s="31">
        <f t="shared" si="0"/>
        <v>465052</v>
      </c>
    </row>
    <row r="9" spans="24:28" ht="12.75">
      <c r="X9" s="30">
        <v>2015</v>
      </c>
      <c r="Y9" s="31">
        <v>240289</v>
      </c>
      <c r="Z9" s="31">
        <v>193688</v>
      </c>
      <c r="AA9" s="31">
        <v>52167</v>
      </c>
      <c r="AB9" s="31">
        <f t="shared" si="0"/>
        <v>486144</v>
      </c>
    </row>
    <row r="10" spans="24:28" ht="12.75">
      <c r="X10" s="30">
        <v>2016</v>
      </c>
      <c r="Y10" s="31">
        <v>255199</v>
      </c>
      <c r="Z10" s="31">
        <v>199399</v>
      </c>
      <c r="AA10" s="31">
        <v>53078</v>
      </c>
      <c r="AB10" s="31">
        <f>SUM(Y10:AA10)</f>
        <v>507676</v>
      </c>
    </row>
    <row r="11" spans="24:28" ht="12.75">
      <c r="X11" s="30">
        <v>2017</v>
      </c>
      <c r="Y11" s="31">
        <v>272213</v>
      </c>
      <c r="Z11" s="31">
        <v>205493</v>
      </c>
      <c r="AA11" s="31">
        <v>54091</v>
      </c>
      <c r="AB11" s="31">
        <f>SUM(Y11:AA11)</f>
        <v>531797</v>
      </c>
    </row>
    <row r="12" spans="24:28" ht="12.75">
      <c r="X12" s="30">
        <v>2018</v>
      </c>
      <c r="Y12" s="31">
        <v>289676</v>
      </c>
      <c r="Z12" s="31">
        <v>211125</v>
      </c>
      <c r="AA12" s="31">
        <v>55200</v>
      </c>
      <c r="AB12" s="31">
        <f>SUM(Y12:AA12)</f>
        <v>556001</v>
      </c>
    </row>
    <row r="13" spans="24:28" ht="12.75">
      <c r="X13" s="30">
        <v>2019</v>
      </c>
      <c r="Y13" s="31">
        <v>307081</v>
      </c>
      <c r="Z13" s="31">
        <v>216863</v>
      </c>
      <c r="AA13" s="31">
        <v>56685</v>
      </c>
      <c r="AB13" s="31">
        <f>SUM(Y13:AA13)</f>
        <v>580629</v>
      </c>
    </row>
    <row r="16" ht="12.75">
      <c r="AD16" s="31"/>
    </row>
    <row r="19" spans="25:27" ht="12.75">
      <c r="Y19"/>
      <c r="Z19"/>
      <c r="AA19"/>
    </row>
    <row r="20" ht="12.75">
      <c r="O20" s="31"/>
    </row>
    <row r="25" ht="41.25" customHeight="1"/>
    <row r="28" spans="1:16" s="37" customFormat="1" ht="15.75">
      <c r="A28" s="32" t="s">
        <v>17</v>
      </c>
      <c r="B28" s="33">
        <v>2010</v>
      </c>
      <c r="C28" s="33">
        <v>2011</v>
      </c>
      <c r="D28" s="33">
        <v>2012</v>
      </c>
      <c r="E28" s="33">
        <v>2013</v>
      </c>
      <c r="F28" s="33">
        <v>2014</v>
      </c>
      <c r="G28" s="33">
        <v>2015</v>
      </c>
      <c r="H28" s="33">
        <v>2016</v>
      </c>
      <c r="I28" s="33">
        <v>2017</v>
      </c>
      <c r="J28" s="33">
        <v>2018</v>
      </c>
      <c r="K28" s="34">
        <v>2019</v>
      </c>
      <c r="L28" s="35"/>
      <c r="M28" s="36"/>
      <c r="N28" s="36"/>
      <c r="O28" s="36"/>
      <c r="P28" s="36"/>
    </row>
    <row r="29" spans="1:11" ht="31.5">
      <c r="A29" s="107" t="s">
        <v>59</v>
      </c>
      <c r="B29" s="40">
        <v>175634</v>
      </c>
      <c r="C29" s="91">
        <v>185357</v>
      </c>
      <c r="D29" s="91">
        <v>197849</v>
      </c>
      <c r="E29" s="91">
        <v>211586</v>
      </c>
      <c r="F29" s="91">
        <v>225522</v>
      </c>
      <c r="G29" s="91">
        <v>240289</v>
      </c>
      <c r="H29" s="91">
        <v>255199</v>
      </c>
      <c r="I29" s="91">
        <v>272213</v>
      </c>
      <c r="J29" s="91">
        <v>289676</v>
      </c>
      <c r="K29" s="88">
        <v>307081</v>
      </c>
    </row>
    <row r="30" spans="1:11" ht="15.75">
      <c r="A30" s="38" t="s">
        <v>19</v>
      </c>
      <c r="B30" s="40">
        <v>159329</v>
      </c>
      <c r="C30" s="91">
        <v>165706</v>
      </c>
      <c r="D30" s="91">
        <v>173508</v>
      </c>
      <c r="E30" s="91">
        <v>180785</v>
      </c>
      <c r="F30" s="91">
        <v>187851</v>
      </c>
      <c r="G30" s="91">
        <v>193688</v>
      </c>
      <c r="H30" s="91">
        <v>199399</v>
      </c>
      <c r="I30" s="91">
        <v>205493</v>
      </c>
      <c r="J30" s="91">
        <v>211125</v>
      </c>
      <c r="K30" s="88">
        <v>216863</v>
      </c>
    </row>
    <row r="31" spans="1:11" ht="15.75">
      <c r="A31" s="38" t="s">
        <v>16</v>
      </c>
      <c r="B31" s="40">
        <v>49152</v>
      </c>
      <c r="C31" s="92">
        <v>49856</v>
      </c>
      <c r="D31" s="92">
        <v>50569</v>
      </c>
      <c r="E31" s="92">
        <v>51124</v>
      </c>
      <c r="F31" s="92">
        <v>51679</v>
      </c>
      <c r="G31" s="92">
        <v>52167</v>
      </c>
      <c r="H31" s="92">
        <v>53078</v>
      </c>
      <c r="I31" s="92">
        <v>54091</v>
      </c>
      <c r="J31" s="92">
        <v>55200</v>
      </c>
      <c r="K31" s="89">
        <v>56685</v>
      </c>
    </row>
    <row r="32" spans="1:16" s="39" customFormat="1" ht="15.75">
      <c r="A32" s="32" t="s">
        <v>20</v>
      </c>
      <c r="B32" s="41">
        <f aca="true" t="shared" si="1" ref="B32:G32">SUM(B29:B31)</f>
        <v>384115</v>
      </c>
      <c r="C32" s="41">
        <f t="shared" si="1"/>
        <v>400919</v>
      </c>
      <c r="D32" s="41">
        <f t="shared" si="1"/>
        <v>421926</v>
      </c>
      <c r="E32" s="41">
        <f t="shared" si="1"/>
        <v>443495</v>
      </c>
      <c r="F32" s="41">
        <f t="shared" si="1"/>
        <v>465052</v>
      </c>
      <c r="G32" s="41">
        <f t="shared" si="1"/>
        <v>486144</v>
      </c>
      <c r="H32" s="41">
        <f>SUM(H29:H31)</f>
        <v>507676</v>
      </c>
      <c r="I32" s="41">
        <f>SUM(I29:I31)</f>
        <v>531797</v>
      </c>
      <c r="J32" s="41">
        <f>SUM(J29:J31)</f>
        <v>556001</v>
      </c>
      <c r="K32" s="42">
        <f>SUM(K29:K31)</f>
        <v>580629</v>
      </c>
      <c r="L32" s="43"/>
      <c r="M32" s="30"/>
      <c r="N32" s="30"/>
      <c r="O32" s="30"/>
      <c r="P32" s="30"/>
    </row>
    <row r="33" ht="8.25" customHeight="1"/>
    <row r="34" ht="16.5" customHeight="1">
      <c r="A34" s="50" t="s">
        <v>60</v>
      </c>
    </row>
    <row r="35" ht="12.75">
      <c r="A35" s="7" t="s">
        <v>62</v>
      </c>
    </row>
    <row r="38" spans="9:10" ht="12.75">
      <c r="I38" s="112"/>
      <c r="J38" s="112"/>
    </row>
  </sheetData>
  <sheetProtection/>
  <printOptions horizontalCentered="1" verticalCentered="1"/>
  <pageMargins left="0.7480314960629921" right="0" top="0.7480314960629921" bottom="0.7480314960629921" header="0.31496062992125984" footer="0.31496062992125984"/>
  <pageSetup horizontalDpi="600" verticalDpi="600" orientation="landscape" paperSize="9" r:id="rId2"/>
  <ignoredErrors>
    <ignoredError sqref="A32 K3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23.421875" style="46" customWidth="1"/>
    <col min="2" max="11" width="10.7109375" style="46" customWidth="1"/>
    <col min="12" max="12" width="9.00390625" style="46" customWidth="1"/>
    <col min="13" max="13" width="16.8515625" style="46" customWidth="1"/>
    <col min="14" max="16384" width="9.140625" style="46" customWidth="1"/>
  </cols>
  <sheetData>
    <row r="1" spans="1:10" ht="18.75" customHeight="1">
      <c r="A1" s="44" t="s">
        <v>71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" customHeight="1">
      <c r="A2" s="45" t="s">
        <v>4</v>
      </c>
      <c r="B2" s="45"/>
      <c r="C2" s="45"/>
      <c r="D2" s="45"/>
      <c r="E2" s="45"/>
      <c r="F2" s="45"/>
      <c r="G2" s="47"/>
      <c r="H2" s="48"/>
      <c r="I2" s="48"/>
      <c r="J2" s="48"/>
    </row>
    <row r="3" spans="1:11" s="49" customFormat="1" ht="36" customHeight="1">
      <c r="A3" s="97" t="s">
        <v>17</v>
      </c>
      <c r="B3" s="98">
        <v>2010</v>
      </c>
      <c r="C3" s="98">
        <v>2011</v>
      </c>
      <c r="D3" s="98">
        <v>2012</v>
      </c>
      <c r="E3" s="98">
        <v>2013</v>
      </c>
      <c r="F3" s="98">
        <v>2014</v>
      </c>
      <c r="G3" s="98">
        <v>2015</v>
      </c>
      <c r="H3" s="98">
        <v>2016</v>
      </c>
      <c r="I3" s="98">
        <v>2017</v>
      </c>
      <c r="J3" s="98">
        <v>2018</v>
      </c>
      <c r="K3" s="98">
        <v>2019</v>
      </c>
    </row>
    <row r="4" spans="1:15" s="49" customFormat="1" ht="22.5" customHeight="1">
      <c r="A4" s="99" t="s">
        <v>18</v>
      </c>
      <c r="B4" s="312">
        <v>127363</v>
      </c>
      <c r="C4" s="312">
        <v>136225</v>
      </c>
      <c r="D4" s="312">
        <v>147733</v>
      </c>
      <c r="E4" s="312">
        <v>160701</v>
      </c>
      <c r="F4" s="312">
        <v>173954</v>
      </c>
      <c r="G4" s="312">
        <v>188299</v>
      </c>
      <c r="H4" s="312">
        <v>202696</v>
      </c>
      <c r="I4" s="312">
        <v>218976</v>
      </c>
      <c r="J4" s="312">
        <v>235598</v>
      </c>
      <c r="K4" s="312">
        <v>251973</v>
      </c>
      <c r="M4" s="119"/>
      <c r="N4" s="118"/>
      <c r="O4" s="121"/>
    </row>
    <row r="5" spans="1:15" s="49" customFormat="1" ht="22.5" customHeight="1">
      <c r="A5" s="100" t="s">
        <v>45</v>
      </c>
      <c r="B5" s="313">
        <v>6924</v>
      </c>
      <c r="C5" s="313">
        <v>6907</v>
      </c>
      <c r="D5" s="313">
        <v>6905</v>
      </c>
      <c r="E5" s="313">
        <v>6915</v>
      </c>
      <c r="F5" s="313">
        <v>6911</v>
      </c>
      <c r="G5" s="313">
        <v>6907</v>
      </c>
      <c r="H5" s="313">
        <v>6905</v>
      </c>
      <c r="I5" s="313">
        <v>6909</v>
      </c>
      <c r="J5" s="313">
        <v>6907</v>
      </c>
      <c r="K5" s="313">
        <v>6905</v>
      </c>
      <c r="M5" s="119"/>
      <c r="O5" s="121"/>
    </row>
    <row r="6" spans="1:15" s="49" customFormat="1" ht="22.5" customHeight="1">
      <c r="A6" s="99" t="s">
        <v>46</v>
      </c>
      <c r="B6" s="314">
        <v>48271</v>
      </c>
      <c r="C6" s="314">
        <v>49132</v>
      </c>
      <c r="D6" s="314">
        <v>50116</v>
      </c>
      <c r="E6" s="314">
        <v>49730</v>
      </c>
      <c r="F6" s="314">
        <v>49503</v>
      </c>
      <c r="G6" s="314">
        <v>49301</v>
      </c>
      <c r="H6" s="314">
        <v>48961</v>
      </c>
      <c r="I6" s="314">
        <v>48603</v>
      </c>
      <c r="J6" s="314">
        <v>48200</v>
      </c>
      <c r="K6" s="314">
        <v>48025</v>
      </c>
      <c r="M6" s="120"/>
      <c r="O6" s="121"/>
    </row>
    <row r="7" spans="1:15" s="49" customFormat="1" ht="22.5" customHeight="1">
      <c r="A7" s="101" t="s">
        <v>47</v>
      </c>
      <c r="B7" s="314" t="s">
        <v>178</v>
      </c>
      <c r="C7" s="314" t="s">
        <v>178</v>
      </c>
      <c r="D7" s="314" t="s">
        <v>178</v>
      </c>
      <c r="E7" s="314">
        <v>1155</v>
      </c>
      <c r="F7" s="314">
        <v>2065</v>
      </c>
      <c r="G7" s="314">
        <v>2689</v>
      </c>
      <c r="H7" s="314">
        <v>3542</v>
      </c>
      <c r="I7" s="314">
        <v>4634</v>
      </c>
      <c r="J7" s="314">
        <v>5878</v>
      </c>
      <c r="K7" s="314">
        <v>7083</v>
      </c>
      <c r="M7" s="124"/>
      <c r="N7" s="121"/>
      <c r="O7" s="121"/>
    </row>
    <row r="8" spans="1:15" s="49" customFormat="1" ht="22.5" customHeight="1">
      <c r="A8" s="99" t="s">
        <v>48</v>
      </c>
      <c r="B8" s="314">
        <v>1249</v>
      </c>
      <c r="C8" s="314">
        <v>1230</v>
      </c>
      <c r="D8" s="314">
        <v>1244</v>
      </c>
      <c r="E8" s="314">
        <v>1250</v>
      </c>
      <c r="F8" s="314">
        <v>1271</v>
      </c>
      <c r="G8" s="314">
        <v>1284</v>
      </c>
      <c r="H8" s="314">
        <v>1316</v>
      </c>
      <c r="I8" s="314">
        <v>1345</v>
      </c>
      <c r="J8" s="314">
        <v>1367</v>
      </c>
      <c r="K8" s="314">
        <v>1369</v>
      </c>
      <c r="M8" s="120"/>
      <c r="N8" s="121"/>
      <c r="O8" s="121"/>
    </row>
    <row r="9" spans="1:15" s="49" customFormat="1" ht="22.5" customHeight="1">
      <c r="A9" s="99" t="s">
        <v>49</v>
      </c>
      <c r="B9" s="314">
        <v>48655</v>
      </c>
      <c r="C9" s="314">
        <v>53410</v>
      </c>
      <c r="D9" s="314">
        <v>59637</v>
      </c>
      <c r="E9" s="314">
        <v>65827</v>
      </c>
      <c r="F9" s="314">
        <v>72067</v>
      </c>
      <c r="G9" s="314">
        <v>77603</v>
      </c>
      <c r="H9" s="314">
        <v>82746</v>
      </c>
      <c r="I9" s="314">
        <v>88360</v>
      </c>
      <c r="J9" s="314">
        <v>93636</v>
      </c>
      <c r="K9" s="314">
        <v>99111</v>
      </c>
      <c r="M9" s="120"/>
      <c r="N9" s="121"/>
      <c r="O9" s="121"/>
    </row>
    <row r="10" spans="1:15" s="49" customFormat="1" ht="22.5" customHeight="1">
      <c r="A10" s="99" t="s">
        <v>50</v>
      </c>
      <c r="B10" s="314">
        <v>110674</v>
      </c>
      <c r="C10" s="314">
        <v>112296</v>
      </c>
      <c r="D10" s="314">
        <v>113871</v>
      </c>
      <c r="E10" s="314">
        <v>114958</v>
      </c>
      <c r="F10" s="314">
        <v>115784</v>
      </c>
      <c r="G10" s="314">
        <v>116085</v>
      </c>
      <c r="H10" s="314">
        <v>116653</v>
      </c>
      <c r="I10" s="314">
        <v>117133</v>
      </c>
      <c r="J10" s="314">
        <v>117489</v>
      </c>
      <c r="K10" s="314">
        <v>117752</v>
      </c>
      <c r="M10" s="124"/>
      <c r="N10" s="121"/>
      <c r="O10" s="121"/>
    </row>
    <row r="11" spans="1:15" s="49" customFormat="1" ht="22.5" customHeight="1">
      <c r="A11" s="99" t="s">
        <v>51</v>
      </c>
      <c r="B11" s="314">
        <v>13186</v>
      </c>
      <c r="C11" s="314">
        <v>13539</v>
      </c>
      <c r="D11" s="314">
        <v>13902</v>
      </c>
      <c r="E11" s="314">
        <v>14061</v>
      </c>
      <c r="F11" s="314">
        <v>14243</v>
      </c>
      <c r="G11" s="314">
        <v>14372</v>
      </c>
      <c r="H11" s="314">
        <v>14645</v>
      </c>
      <c r="I11" s="314">
        <v>15024</v>
      </c>
      <c r="J11" s="314">
        <v>15505</v>
      </c>
      <c r="K11" s="314">
        <v>16086</v>
      </c>
      <c r="M11" s="124"/>
      <c r="N11" s="121"/>
      <c r="O11" s="121"/>
    </row>
    <row r="12" spans="1:15" s="49" customFormat="1" ht="22.5" customHeight="1">
      <c r="A12" s="99" t="s">
        <v>21</v>
      </c>
      <c r="B12" s="314">
        <v>25914</v>
      </c>
      <c r="C12" s="314">
        <v>26090</v>
      </c>
      <c r="D12" s="314">
        <v>26293</v>
      </c>
      <c r="E12" s="314">
        <v>26624</v>
      </c>
      <c r="F12" s="314">
        <v>26890</v>
      </c>
      <c r="G12" s="314">
        <v>27229</v>
      </c>
      <c r="H12" s="314">
        <v>27656</v>
      </c>
      <c r="I12" s="314">
        <v>28121</v>
      </c>
      <c r="J12" s="314">
        <v>28506</v>
      </c>
      <c r="K12" s="314">
        <v>29125</v>
      </c>
      <c r="M12" s="124"/>
      <c r="O12" s="121"/>
    </row>
    <row r="13" spans="1:15" s="49" customFormat="1" ht="22.5" customHeight="1">
      <c r="A13" s="99" t="s">
        <v>22</v>
      </c>
      <c r="B13" s="314">
        <v>2845</v>
      </c>
      <c r="C13" s="314">
        <v>2912</v>
      </c>
      <c r="D13" s="314">
        <v>2957</v>
      </c>
      <c r="E13" s="314">
        <v>2963</v>
      </c>
      <c r="F13" s="314">
        <v>3006</v>
      </c>
      <c r="G13" s="314">
        <v>2980</v>
      </c>
      <c r="H13" s="314">
        <v>3107</v>
      </c>
      <c r="I13" s="314">
        <v>3101</v>
      </c>
      <c r="J13" s="314">
        <v>3086</v>
      </c>
      <c r="K13" s="314">
        <v>3088</v>
      </c>
      <c r="M13" s="120"/>
      <c r="O13" s="121"/>
    </row>
    <row r="14" spans="1:16" s="49" customFormat="1" ht="22.5" customHeight="1">
      <c r="A14" s="99" t="s">
        <v>52</v>
      </c>
      <c r="B14" s="314">
        <v>3119</v>
      </c>
      <c r="C14" s="314">
        <v>3173</v>
      </c>
      <c r="D14" s="314">
        <v>3202</v>
      </c>
      <c r="E14" s="314">
        <v>3226</v>
      </c>
      <c r="F14" s="314">
        <v>3254</v>
      </c>
      <c r="G14" s="314">
        <v>3244</v>
      </c>
      <c r="H14" s="314">
        <v>3251</v>
      </c>
      <c r="I14" s="314">
        <v>3277</v>
      </c>
      <c r="J14" s="314">
        <v>3351</v>
      </c>
      <c r="K14" s="314">
        <v>3427</v>
      </c>
      <c r="O14" s="121"/>
      <c r="P14" s="121"/>
    </row>
    <row r="15" spans="1:11" s="49" customFormat="1" ht="22.5" customHeight="1">
      <c r="A15" s="99" t="s">
        <v>53</v>
      </c>
      <c r="B15" s="314">
        <v>596</v>
      </c>
      <c r="C15" s="314">
        <v>650</v>
      </c>
      <c r="D15" s="314">
        <v>689</v>
      </c>
      <c r="E15" s="314">
        <v>715</v>
      </c>
      <c r="F15" s="314">
        <v>734</v>
      </c>
      <c r="G15" s="314">
        <v>774</v>
      </c>
      <c r="H15" s="314">
        <v>817</v>
      </c>
      <c r="I15" s="314">
        <v>873</v>
      </c>
      <c r="J15" s="314">
        <v>947</v>
      </c>
      <c r="K15" s="314">
        <v>1055</v>
      </c>
    </row>
    <row r="16" spans="1:11" s="49" customFormat="1" ht="22.5" customHeight="1">
      <c r="A16" s="99" t="s">
        <v>23</v>
      </c>
      <c r="B16" s="314">
        <v>1821</v>
      </c>
      <c r="C16" s="314">
        <v>1834</v>
      </c>
      <c r="D16" s="314">
        <v>1845</v>
      </c>
      <c r="E16" s="314">
        <v>1846</v>
      </c>
      <c r="F16" s="314">
        <v>1842</v>
      </c>
      <c r="G16" s="314">
        <v>1850</v>
      </c>
      <c r="H16" s="314">
        <v>1853</v>
      </c>
      <c r="I16" s="314">
        <v>1913</v>
      </c>
      <c r="J16" s="314">
        <v>1999</v>
      </c>
      <c r="K16" s="314">
        <v>2085</v>
      </c>
    </row>
    <row r="17" spans="1:11" s="49" customFormat="1" ht="22.5" customHeight="1">
      <c r="A17" s="99" t="s">
        <v>54</v>
      </c>
      <c r="B17" s="314">
        <v>98</v>
      </c>
      <c r="C17" s="314">
        <v>99</v>
      </c>
      <c r="D17" s="314">
        <v>101</v>
      </c>
      <c r="E17" s="314">
        <v>102</v>
      </c>
      <c r="F17" s="314">
        <v>103</v>
      </c>
      <c r="G17" s="314">
        <v>103</v>
      </c>
      <c r="H17" s="314">
        <v>105</v>
      </c>
      <c r="I17" s="314">
        <v>109</v>
      </c>
      <c r="J17" s="314">
        <v>110</v>
      </c>
      <c r="K17" s="314">
        <v>110</v>
      </c>
    </row>
    <row r="18" spans="1:11" s="49" customFormat="1" ht="22.5" customHeight="1">
      <c r="A18" s="99" t="s">
        <v>24</v>
      </c>
      <c r="B18" s="314">
        <v>324</v>
      </c>
      <c r="C18" s="314">
        <v>329</v>
      </c>
      <c r="D18" s="314">
        <v>336</v>
      </c>
      <c r="E18" s="314">
        <v>337</v>
      </c>
      <c r="F18" s="314">
        <v>336</v>
      </c>
      <c r="G18" s="314">
        <v>331</v>
      </c>
      <c r="H18" s="314">
        <v>328</v>
      </c>
      <c r="I18" s="314">
        <v>328</v>
      </c>
      <c r="J18" s="314">
        <v>329</v>
      </c>
      <c r="K18" s="314">
        <v>340</v>
      </c>
    </row>
    <row r="19" spans="1:11" ht="24.75" customHeight="1">
      <c r="A19" s="102" t="s">
        <v>25</v>
      </c>
      <c r="B19" s="315">
        <f aca="true" t="shared" si="0" ref="B19:H19">SUM(B4,B6,B7,B8,B9,B10,B11,B12,B13,B14,B15,B16,B17,B18)</f>
        <v>384115</v>
      </c>
      <c r="C19" s="315">
        <f t="shared" si="0"/>
        <v>400919</v>
      </c>
      <c r="D19" s="315">
        <f t="shared" si="0"/>
        <v>421926</v>
      </c>
      <c r="E19" s="316">
        <f t="shared" si="0"/>
        <v>443495</v>
      </c>
      <c r="F19" s="316">
        <f t="shared" si="0"/>
        <v>465052</v>
      </c>
      <c r="G19" s="316">
        <f t="shared" si="0"/>
        <v>486144</v>
      </c>
      <c r="H19" s="316">
        <f t="shared" si="0"/>
        <v>507676</v>
      </c>
      <c r="I19" s="316">
        <f>SUM(I4,I6,I7,I8,I9,I10,I11,I12,I13,I14,I15,I16,I17,I18)</f>
        <v>531797</v>
      </c>
      <c r="J19" s="316">
        <f>SUM(J4,J6,J7,J8,J9,J10,J11,J12,J13,J14,J15,J16,J17,J18)</f>
        <v>556001</v>
      </c>
      <c r="K19" s="316">
        <f>SUM(K4,K6,K7,K8,K9,K10,K11,K12,K13,K14,K15,K16,K17,K18)</f>
        <v>580629</v>
      </c>
    </row>
    <row r="20" spans="1:11" ht="12.7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2.75">
      <c r="A21" s="106" t="s">
        <v>55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5">
      <c r="A22" s="50" t="s">
        <v>56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2.75">
      <c r="A23" s="7" t="s">
        <v>61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</sheetData>
  <sheetProtection/>
  <printOptions horizontalCentered="1" verticalCentered="1"/>
  <pageMargins left="0.7480314960629921" right="0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3.421875" style="52" customWidth="1"/>
    <col min="2" max="2" width="17.421875" style="52" customWidth="1"/>
    <col min="3" max="3" width="12.7109375" style="52" customWidth="1"/>
    <col min="4" max="4" width="17.421875" style="52" customWidth="1"/>
    <col min="5" max="5" width="12.7109375" style="52" customWidth="1"/>
    <col min="6" max="6" width="6.00390625" style="52" customWidth="1"/>
    <col min="7" max="7" width="3.140625" style="52" customWidth="1"/>
    <col min="8" max="16384" width="9.140625" style="52" customWidth="1"/>
  </cols>
  <sheetData>
    <row r="1" ht="12.75">
      <c r="K1" s="311"/>
    </row>
    <row r="2" spans="1:5" ht="33" customHeight="1">
      <c r="A2" s="337" t="s">
        <v>176</v>
      </c>
      <c r="B2" s="337"/>
      <c r="C2" s="337"/>
      <c r="D2" s="337"/>
      <c r="E2" s="337"/>
    </row>
    <row r="3" spans="4:5" ht="25.5" customHeight="1">
      <c r="D3" s="336" t="s">
        <v>26</v>
      </c>
      <c r="E3" s="336"/>
    </row>
    <row r="4" spans="1:5" ht="25.5" customHeight="1">
      <c r="A4" s="53" t="s">
        <v>27</v>
      </c>
      <c r="B4" s="54">
        <v>2018</v>
      </c>
      <c r="C4" s="55"/>
      <c r="D4" s="54">
        <v>2019</v>
      </c>
      <c r="E4" s="55"/>
    </row>
    <row r="5" spans="1:5" ht="25.5" customHeight="1">
      <c r="A5" s="56" t="s">
        <v>28</v>
      </c>
      <c r="B5" s="54" t="s">
        <v>2</v>
      </c>
      <c r="C5" s="108" t="s">
        <v>3</v>
      </c>
      <c r="D5" s="54" t="s">
        <v>2</v>
      </c>
      <c r="E5" s="108" t="s">
        <v>3</v>
      </c>
    </row>
    <row r="6" spans="1:8" ht="25.5" customHeight="1">
      <c r="A6" s="57" t="s">
        <v>30</v>
      </c>
      <c r="B6" s="58">
        <v>119750</v>
      </c>
      <c r="C6" s="109">
        <v>41.3</v>
      </c>
      <c r="D6" s="58">
        <v>125938</v>
      </c>
      <c r="E6" s="109">
        <v>41</v>
      </c>
      <c r="G6" s="115"/>
      <c r="H6" s="115"/>
    </row>
    <row r="7" spans="1:8" ht="25.5" customHeight="1">
      <c r="A7" s="59" t="s">
        <v>31</v>
      </c>
      <c r="B7" s="58">
        <v>86934</v>
      </c>
      <c r="C7" s="109">
        <v>30</v>
      </c>
      <c r="D7" s="58">
        <v>93631</v>
      </c>
      <c r="E7" s="109">
        <v>30.5</v>
      </c>
      <c r="G7" s="115"/>
      <c r="H7" s="115"/>
    </row>
    <row r="8" spans="1:8" ht="25.5" customHeight="1">
      <c r="A8" s="60" t="s">
        <v>32</v>
      </c>
      <c r="B8" s="58">
        <v>33001</v>
      </c>
      <c r="C8" s="109">
        <v>11.4</v>
      </c>
      <c r="D8" s="58">
        <v>39075</v>
      </c>
      <c r="E8" s="109">
        <v>12.7</v>
      </c>
      <c r="G8" s="115"/>
      <c r="H8" s="115"/>
    </row>
    <row r="9" spans="1:8" ht="25.5" customHeight="1">
      <c r="A9" s="59" t="s">
        <v>33</v>
      </c>
      <c r="B9" s="58">
        <v>49991</v>
      </c>
      <c r="C9" s="109">
        <v>17.3</v>
      </c>
      <c r="D9" s="58">
        <v>48437</v>
      </c>
      <c r="E9" s="109">
        <v>15.8</v>
      </c>
      <c r="G9" s="115"/>
      <c r="H9" s="115"/>
    </row>
    <row r="10" spans="1:5" ht="15.75">
      <c r="A10" s="61" t="s">
        <v>29</v>
      </c>
      <c r="B10" s="62">
        <f>SUM(B6:B9)</f>
        <v>289676</v>
      </c>
      <c r="C10" s="110">
        <f>SUM(C6:C9)</f>
        <v>100</v>
      </c>
      <c r="D10" s="62">
        <f>SUM(D6:D9)</f>
        <v>307081</v>
      </c>
      <c r="E10" s="110">
        <f>SUM(E6:E9)</f>
        <v>100</v>
      </c>
    </row>
    <row r="11" ht="12.75">
      <c r="C11" s="63"/>
    </row>
    <row r="15" spans="1:5" ht="15.75">
      <c r="A15" s="51"/>
      <c r="B15" s="51"/>
      <c r="C15" s="51"/>
      <c r="D15" s="51"/>
      <c r="E15" s="51"/>
    </row>
    <row r="16" spans="1:5" ht="15.75">
      <c r="A16" s="64"/>
      <c r="B16" s="51"/>
      <c r="C16" s="51"/>
      <c r="D16" s="64"/>
      <c r="E16" s="64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  <row r="36" ht="6" customHeight="1"/>
    <row r="37" ht="16.5">
      <c r="A37" s="50" t="s">
        <v>57</v>
      </c>
    </row>
    <row r="38" ht="12.75">
      <c r="A38" s="7" t="s">
        <v>61</v>
      </c>
    </row>
  </sheetData>
  <sheetProtection/>
  <mergeCells count="2">
    <mergeCell ref="D3:E3"/>
    <mergeCell ref="A2:E2"/>
  </mergeCells>
  <printOptions horizontalCentered="1"/>
  <pageMargins left="0.7086614173228347" right="0.5118110236220472" top="0.7480314960629921" bottom="0.7480314960629921" header="0.31496062992125984" footer="0.5118110236220472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9.7109375" style="0" customWidth="1"/>
    <col min="2" max="2" width="15.421875" style="0" customWidth="1"/>
    <col min="3" max="3" width="11.7109375" style="0" customWidth="1"/>
    <col min="4" max="4" width="16.57421875" style="0" customWidth="1"/>
    <col min="5" max="5" width="11.7109375" style="6" customWidth="1"/>
    <col min="6" max="6" width="5.140625" style="0" customWidth="1"/>
  </cols>
  <sheetData>
    <row r="1" spans="1:5" ht="22.5" customHeight="1">
      <c r="A1" s="65" t="s">
        <v>70</v>
      </c>
      <c r="B1" s="66"/>
      <c r="C1" s="66"/>
      <c r="D1" s="66"/>
      <c r="E1" s="67"/>
    </row>
    <row r="2" spans="4:5" ht="15" customHeight="1">
      <c r="D2" s="338" t="s">
        <v>34</v>
      </c>
      <c r="E2" s="338"/>
    </row>
    <row r="3" spans="1:5" ht="25.5" customHeight="1">
      <c r="A3" s="68" t="s">
        <v>27</v>
      </c>
      <c r="B3" s="70">
        <v>2018</v>
      </c>
      <c r="C3" s="5"/>
      <c r="D3" s="70">
        <v>2019</v>
      </c>
      <c r="E3" s="5"/>
    </row>
    <row r="4" spans="1:5" ht="25.5" customHeight="1">
      <c r="A4" s="71" t="s">
        <v>28</v>
      </c>
      <c r="B4" s="69" t="s">
        <v>2</v>
      </c>
      <c r="C4" s="72" t="s">
        <v>3</v>
      </c>
      <c r="D4" s="69" t="s">
        <v>2</v>
      </c>
      <c r="E4" s="72" t="s">
        <v>3</v>
      </c>
    </row>
    <row r="5" spans="1:7" ht="27" customHeight="1">
      <c r="A5" s="82" t="s">
        <v>35</v>
      </c>
      <c r="B5" s="74">
        <v>537</v>
      </c>
      <c r="C5" s="73">
        <v>26.4</v>
      </c>
      <c r="D5" s="74">
        <v>436</v>
      </c>
      <c r="E5" s="73">
        <v>21.5</v>
      </c>
      <c r="G5" s="87"/>
    </row>
    <row r="6" spans="1:7" ht="27" customHeight="1">
      <c r="A6" s="83" t="s">
        <v>38</v>
      </c>
      <c r="B6" s="74">
        <v>631</v>
      </c>
      <c r="C6" s="73">
        <v>31</v>
      </c>
      <c r="D6" s="74">
        <v>656</v>
      </c>
      <c r="E6" s="73">
        <v>32.3</v>
      </c>
      <c r="G6" s="87"/>
    </row>
    <row r="7" spans="1:7" ht="27" customHeight="1">
      <c r="A7" s="84" t="s">
        <v>32</v>
      </c>
      <c r="B7" s="74">
        <v>634</v>
      </c>
      <c r="C7" s="73">
        <v>31.1</v>
      </c>
      <c r="D7" s="74">
        <v>679</v>
      </c>
      <c r="E7" s="73">
        <v>33.5</v>
      </c>
      <c r="G7" s="87"/>
    </row>
    <row r="8" spans="1:9" ht="27" customHeight="1">
      <c r="A8" s="84" t="s">
        <v>58</v>
      </c>
      <c r="B8" s="75">
        <v>233</v>
      </c>
      <c r="C8" s="73">
        <v>11.5</v>
      </c>
      <c r="D8" s="75">
        <v>258</v>
      </c>
      <c r="E8" s="73">
        <v>12.7</v>
      </c>
      <c r="G8" s="87"/>
      <c r="I8" s="90"/>
    </row>
    <row r="9" spans="1:7" ht="25.5" customHeight="1">
      <c r="A9" s="1" t="s">
        <v>29</v>
      </c>
      <c r="B9" s="77">
        <f>SUM(B5:B8)</f>
        <v>2035</v>
      </c>
      <c r="C9" s="76">
        <f>SUM(C5:C8)</f>
        <v>100</v>
      </c>
      <c r="D9" s="77">
        <f>SUM(D5:D8)</f>
        <v>2029</v>
      </c>
      <c r="E9" s="76">
        <f>SUM(E5:E8)</f>
        <v>100</v>
      </c>
      <c r="G9" s="111"/>
    </row>
    <row r="11" ht="15">
      <c r="A11" s="78" t="s">
        <v>36</v>
      </c>
    </row>
    <row r="12" ht="15">
      <c r="A12" s="78" t="s">
        <v>37</v>
      </c>
    </row>
    <row r="15" spans="1:5" ht="15.75">
      <c r="A15" s="66"/>
      <c r="B15" s="66"/>
      <c r="C15" s="66"/>
      <c r="D15" s="66"/>
      <c r="E15" s="67"/>
    </row>
    <row r="16" spans="1:5" ht="15.75">
      <c r="A16" s="79"/>
      <c r="B16" s="79"/>
      <c r="C16" s="79"/>
      <c r="D16" s="79"/>
      <c r="E16" s="80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E37"/>
    </row>
  </sheetData>
  <sheetProtection/>
  <mergeCells count="1">
    <mergeCell ref="D2:E2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2"/>
  <headerFooter scaleWithDoc="0"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8.8515625" style="0" customWidth="1"/>
    <col min="4" max="4" width="10.140625" style="0" customWidth="1"/>
    <col min="5" max="5" width="13.140625" style="0" customWidth="1"/>
    <col min="6" max="9" width="9.7109375" style="0" customWidth="1"/>
  </cols>
  <sheetData>
    <row r="1" spans="1:9" ht="35.25" customHeight="1">
      <c r="A1" s="126" t="s">
        <v>165</v>
      </c>
      <c r="B1" s="127"/>
      <c r="C1" s="128"/>
      <c r="D1" s="128"/>
      <c r="E1" s="128"/>
      <c r="F1" s="7"/>
      <c r="G1" s="7"/>
      <c r="H1" s="7"/>
      <c r="I1" s="7"/>
    </row>
    <row r="2" spans="1:9" ht="9" customHeight="1">
      <c r="A2" s="7" t="s">
        <v>4</v>
      </c>
      <c r="B2" s="7"/>
      <c r="C2" s="7"/>
      <c r="D2" s="7"/>
      <c r="E2" s="7"/>
      <c r="F2" s="7"/>
      <c r="G2" s="7"/>
      <c r="H2" s="7"/>
      <c r="I2" s="7"/>
    </row>
    <row r="3" spans="1:9" ht="18" customHeight="1">
      <c r="A3" s="129"/>
      <c r="B3" s="130"/>
      <c r="C3" s="130"/>
      <c r="D3" s="130"/>
      <c r="E3" s="131"/>
      <c r="F3" s="339">
        <v>2018</v>
      </c>
      <c r="G3" s="339" t="s">
        <v>163</v>
      </c>
      <c r="H3" s="132" t="s">
        <v>72</v>
      </c>
      <c r="I3" s="5"/>
    </row>
    <row r="4" spans="1:9" ht="18" customHeight="1">
      <c r="A4" s="133"/>
      <c r="B4" s="134"/>
      <c r="C4" s="134"/>
      <c r="D4" s="134"/>
      <c r="E4" s="135"/>
      <c r="F4" s="340"/>
      <c r="G4" s="340"/>
      <c r="H4" s="136" t="s">
        <v>2</v>
      </c>
      <c r="I4" s="1" t="s">
        <v>73</v>
      </c>
    </row>
    <row r="5" spans="1:9" ht="13.5" customHeight="1">
      <c r="A5" s="133"/>
      <c r="B5" s="3"/>
      <c r="C5" s="3"/>
      <c r="D5" s="3"/>
      <c r="E5" s="137"/>
      <c r="F5" s="138"/>
      <c r="G5" s="138"/>
      <c r="H5" s="139"/>
      <c r="I5" s="140"/>
    </row>
    <row r="6" spans="1:9" ht="26.25" customHeight="1">
      <c r="A6" s="141" t="s">
        <v>74</v>
      </c>
      <c r="B6" s="142"/>
      <c r="C6" s="142"/>
      <c r="D6" s="3"/>
      <c r="E6" s="137"/>
      <c r="F6" s="317">
        <f>SUM(F8,F16)</f>
        <v>29075</v>
      </c>
      <c r="G6" s="317">
        <f>SUM(G8,G16)</f>
        <v>29644</v>
      </c>
      <c r="H6" s="293">
        <f>G6-F6</f>
        <v>569</v>
      </c>
      <c r="I6" s="300">
        <f>(G6/F6*100)-100</f>
        <v>1.9570077386070466</v>
      </c>
    </row>
    <row r="7" spans="1:9" ht="12.75">
      <c r="A7" s="143"/>
      <c r="B7" s="142"/>
      <c r="C7" s="142"/>
      <c r="D7" s="3"/>
      <c r="E7" s="137"/>
      <c r="F7" s="318"/>
      <c r="G7" s="318"/>
      <c r="H7" s="144"/>
      <c r="I7" s="144"/>
    </row>
    <row r="8" spans="1:9" s="86" customFormat="1" ht="16.5" customHeight="1">
      <c r="A8" s="145" t="s">
        <v>75</v>
      </c>
      <c r="B8" s="146"/>
      <c r="C8" s="146"/>
      <c r="D8" s="146"/>
      <c r="E8" s="147"/>
      <c r="F8" s="295">
        <f>SUM(F10:F14)</f>
        <v>2686</v>
      </c>
      <c r="G8" s="295">
        <v>2739</v>
      </c>
      <c r="H8" s="298">
        <f>G8-F8</f>
        <v>53</v>
      </c>
      <c r="I8" s="302">
        <f>(G8/F8*100)-100</f>
        <v>1.9731943410275363</v>
      </c>
    </row>
    <row r="9" spans="1:9" ht="16.5" customHeight="1">
      <c r="A9" s="145"/>
      <c r="B9" s="146"/>
      <c r="C9" s="146"/>
      <c r="D9" s="146"/>
      <c r="E9" s="147"/>
      <c r="F9" s="149"/>
      <c r="G9" s="149"/>
      <c r="H9" s="286"/>
      <c r="I9" s="287"/>
    </row>
    <row r="10" spans="1:9" ht="19.5" customHeight="1">
      <c r="A10" s="150" t="s">
        <v>76</v>
      </c>
      <c r="B10" s="146"/>
      <c r="C10" s="146"/>
      <c r="D10" s="146"/>
      <c r="E10" s="147"/>
      <c r="F10" s="151">
        <v>132</v>
      </c>
      <c r="G10" s="151">
        <v>130</v>
      </c>
      <c r="H10" s="297">
        <f>G10-F10</f>
        <v>-2</v>
      </c>
      <c r="I10" s="303">
        <f>(G10/F10*100)-100</f>
        <v>-1.5151515151515156</v>
      </c>
    </row>
    <row r="11" spans="1:9" ht="11.25" customHeight="1">
      <c r="A11" s="150"/>
      <c r="B11" s="146"/>
      <c r="C11" s="146"/>
      <c r="D11" s="146"/>
      <c r="E11" s="147"/>
      <c r="F11" s="152"/>
      <c r="G11" s="152" t="s">
        <v>4</v>
      </c>
      <c r="H11" s="152"/>
      <c r="I11" s="288"/>
    </row>
    <row r="12" spans="1:9" ht="15.75" customHeight="1">
      <c r="A12" s="150" t="s">
        <v>77</v>
      </c>
      <c r="B12" s="146"/>
      <c r="C12" s="146"/>
      <c r="D12" s="146"/>
      <c r="E12" s="147"/>
      <c r="F12" s="151">
        <v>487</v>
      </c>
      <c r="G12" s="151" t="s">
        <v>161</v>
      </c>
      <c r="H12" s="151" t="s">
        <v>161</v>
      </c>
      <c r="I12" s="151" t="s">
        <v>161</v>
      </c>
    </row>
    <row r="13" spans="1:9" ht="14.25" customHeight="1">
      <c r="A13" s="150"/>
      <c r="B13" s="146"/>
      <c r="C13" s="146"/>
      <c r="D13" s="146"/>
      <c r="E13" s="147"/>
      <c r="F13" s="152"/>
      <c r="G13" s="152"/>
      <c r="H13" s="152"/>
      <c r="I13" s="288"/>
    </row>
    <row r="14" spans="1:9" ht="13.5" customHeight="1">
      <c r="A14" s="150" t="s">
        <v>78</v>
      </c>
      <c r="B14" s="146"/>
      <c r="C14" s="146"/>
      <c r="D14" s="146"/>
      <c r="E14" s="147"/>
      <c r="F14" s="154">
        <v>2067</v>
      </c>
      <c r="G14" s="154" t="s">
        <v>161</v>
      </c>
      <c r="H14" s="154" t="s">
        <v>161</v>
      </c>
      <c r="I14" s="154" t="s">
        <v>161</v>
      </c>
    </row>
    <row r="15" spans="1:9" ht="15.75">
      <c r="A15" s="145"/>
      <c r="B15" s="146"/>
      <c r="C15" s="146"/>
      <c r="D15" s="146"/>
      <c r="E15" s="147"/>
      <c r="F15" s="149"/>
      <c r="G15" s="149"/>
      <c r="H15" s="149"/>
      <c r="I15" s="289"/>
    </row>
    <row r="16" spans="1:9" s="86" customFormat="1" ht="15.75">
      <c r="A16" s="145" t="s">
        <v>79</v>
      </c>
      <c r="B16" s="146"/>
      <c r="C16" s="146"/>
      <c r="D16" s="146"/>
      <c r="E16" s="147"/>
      <c r="F16" s="295">
        <v>26389</v>
      </c>
      <c r="G16" s="295">
        <v>26905</v>
      </c>
      <c r="H16" s="298">
        <f>G16-F16</f>
        <v>516</v>
      </c>
      <c r="I16" s="302">
        <f>(G16/F16*100)-100</f>
        <v>1.9553601879570977</v>
      </c>
    </row>
    <row r="17" spans="1:9" ht="15.75">
      <c r="A17" s="145" t="s">
        <v>80</v>
      </c>
      <c r="B17" s="146"/>
      <c r="C17" s="146"/>
      <c r="D17" s="146"/>
      <c r="E17" s="147"/>
      <c r="F17" s="295"/>
      <c r="G17" s="295"/>
      <c r="H17" s="155"/>
      <c r="I17" s="155"/>
    </row>
    <row r="18" spans="1:9" ht="16.5" customHeight="1">
      <c r="A18" s="145" t="s">
        <v>81</v>
      </c>
      <c r="B18" s="146"/>
      <c r="C18" s="146"/>
      <c r="D18" s="146"/>
      <c r="E18" s="147"/>
      <c r="F18" s="295">
        <v>2379</v>
      </c>
      <c r="G18" s="295">
        <v>2379</v>
      </c>
      <c r="H18" s="295">
        <f>G18-F18</f>
        <v>0</v>
      </c>
      <c r="I18" s="295">
        <f>G18/F18*100-100</f>
        <v>0</v>
      </c>
    </row>
    <row r="19" spans="1:9" ht="12" customHeight="1">
      <c r="A19" s="145"/>
      <c r="B19" s="146"/>
      <c r="C19" s="146"/>
      <c r="D19" s="146"/>
      <c r="E19" s="147"/>
      <c r="F19" s="295"/>
      <c r="G19" s="295"/>
      <c r="H19" s="155"/>
      <c r="I19" s="155"/>
    </row>
    <row r="20" spans="1:9" ht="15.75">
      <c r="A20" s="156" t="s">
        <v>82</v>
      </c>
      <c r="B20" s="146"/>
      <c r="C20" s="146"/>
      <c r="D20" s="146"/>
      <c r="E20" s="147"/>
      <c r="F20" s="295">
        <v>54</v>
      </c>
      <c r="G20" s="295">
        <v>51</v>
      </c>
      <c r="H20" s="294">
        <f>G20-F20</f>
        <v>-3</v>
      </c>
      <c r="I20" s="296">
        <f>G20/F20*100-100</f>
        <v>-5.555555555555557</v>
      </c>
    </row>
    <row r="21" spans="1:9" ht="12.75">
      <c r="A21" s="133"/>
      <c r="B21" s="3"/>
      <c r="C21" s="3"/>
      <c r="D21" s="3"/>
      <c r="E21" s="137"/>
      <c r="F21" s="157"/>
      <c r="G21" s="157"/>
      <c r="H21" s="144"/>
      <c r="I21" s="144"/>
    </row>
    <row r="22" spans="1:9" ht="9" customHeight="1">
      <c r="A22" s="133"/>
      <c r="B22" s="3"/>
      <c r="C22" s="3"/>
      <c r="D22" s="3"/>
      <c r="E22" s="137"/>
      <c r="F22" s="157"/>
      <c r="G22" s="157"/>
      <c r="H22" s="144"/>
      <c r="I22" s="144"/>
    </row>
    <row r="23" spans="1:9" ht="26.25" customHeight="1">
      <c r="A23" s="141" t="s">
        <v>83</v>
      </c>
      <c r="B23" s="142"/>
      <c r="C23" s="142"/>
      <c r="D23" s="3"/>
      <c r="E23" s="137"/>
      <c r="F23" s="317">
        <v>57104</v>
      </c>
      <c r="G23" s="317">
        <v>58267</v>
      </c>
      <c r="H23" s="293">
        <f>G23-F23</f>
        <v>1163</v>
      </c>
      <c r="I23" s="300">
        <f>(G23/F23*100)-100</f>
        <v>2.0366349117399807</v>
      </c>
    </row>
    <row r="24" spans="1:9" ht="12" customHeight="1">
      <c r="A24" s="141"/>
      <c r="B24" s="142"/>
      <c r="C24" s="142"/>
      <c r="D24" s="3"/>
      <c r="E24" s="137"/>
      <c r="F24" s="158"/>
      <c r="G24" s="158"/>
      <c r="H24" s="158"/>
      <c r="I24" s="290"/>
    </row>
    <row r="25" spans="1:9" ht="12.75" customHeight="1">
      <c r="A25" s="145" t="s">
        <v>84</v>
      </c>
      <c r="B25" s="11"/>
      <c r="C25" s="3"/>
      <c r="D25" s="3"/>
      <c r="E25" s="137"/>
      <c r="F25" s="144"/>
      <c r="G25" s="144"/>
      <c r="H25" s="144"/>
      <c r="I25" s="291"/>
    </row>
    <row r="26" spans="1:9" ht="17.25" customHeight="1">
      <c r="A26" s="150" t="s">
        <v>85</v>
      </c>
      <c r="B26" s="11"/>
      <c r="C26" s="159"/>
      <c r="D26" s="11"/>
      <c r="E26" s="147"/>
      <c r="F26" s="319">
        <v>56962</v>
      </c>
      <c r="G26" s="319">
        <v>58128</v>
      </c>
      <c r="H26" s="299">
        <f>G26-F26</f>
        <v>1166</v>
      </c>
      <c r="I26" s="305">
        <f>(G26/F26*100)-100</f>
        <v>2.046978687546087</v>
      </c>
    </row>
    <row r="27" spans="1:9" ht="12" customHeight="1">
      <c r="A27" s="145"/>
      <c r="B27" s="146"/>
      <c r="C27" s="146"/>
      <c r="D27" s="146"/>
      <c r="E27" s="147"/>
      <c r="F27" s="148" t="s">
        <v>4</v>
      </c>
      <c r="G27" s="148" t="s">
        <v>4</v>
      </c>
      <c r="H27" s="292"/>
      <c r="I27" s="292"/>
    </row>
    <row r="28" spans="1:9" ht="26.25" customHeight="1">
      <c r="A28" s="145" t="s">
        <v>82</v>
      </c>
      <c r="B28" s="146"/>
      <c r="C28" s="146"/>
      <c r="D28" s="146"/>
      <c r="E28" s="147"/>
      <c r="F28" s="295">
        <v>105</v>
      </c>
      <c r="G28" s="295">
        <v>102</v>
      </c>
      <c r="H28" s="297">
        <f>G28-F28</f>
        <v>-3</v>
      </c>
      <c r="I28" s="301">
        <f>(G28/F28*100)-100</f>
        <v>-2.857142857142861</v>
      </c>
    </row>
    <row r="29" spans="1:9" ht="24" customHeight="1">
      <c r="A29" s="145" t="s">
        <v>86</v>
      </c>
      <c r="B29" s="146"/>
      <c r="C29" s="146"/>
      <c r="D29" s="146"/>
      <c r="E29" s="147"/>
      <c r="F29" s="320"/>
      <c r="G29" s="320"/>
      <c r="H29" s="320"/>
      <c r="I29" s="320"/>
    </row>
    <row r="30" spans="1:9" ht="15.75">
      <c r="A30" s="145" t="s">
        <v>87</v>
      </c>
      <c r="B30" s="146"/>
      <c r="C30" s="146"/>
      <c r="D30" s="146"/>
      <c r="E30" s="147"/>
      <c r="F30" s="295">
        <v>4183</v>
      </c>
      <c r="G30" s="148" t="s">
        <v>161</v>
      </c>
      <c r="H30" s="148" t="s">
        <v>161</v>
      </c>
      <c r="I30" s="148" t="s">
        <v>161</v>
      </c>
    </row>
    <row r="31" spans="1:9" ht="15.75">
      <c r="A31" s="145"/>
      <c r="B31" s="146"/>
      <c r="C31" s="146"/>
      <c r="D31" s="146"/>
      <c r="E31" s="147"/>
      <c r="F31" s="155"/>
      <c r="G31" s="155"/>
      <c r="H31" s="155"/>
      <c r="I31" s="289"/>
    </row>
    <row r="32" spans="1:9" ht="26.25" customHeight="1">
      <c r="A32" s="141" t="s">
        <v>88</v>
      </c>
      <c r="B32" s="2"/>
      <c r="C32" s="146"/>
      <c r="D32" s="146"/>
      <c r="E32" s="147"/>
      <c r="F32" s="321">
        <f>SUM(F34,F36,F38)</f>
        <v>3718</v>
      </c>
      <c r="G32" s="321">
        <v>3484</v>
      </c>
      <c r="H32" s="321">
        <f>G32-F32</f>
        <v>-234</v>
      </c>
      <c r="I32" s="304">
        <f>(G32/F32*100)-100</f>
        <v>-6.293706293706293</v>
      </c>
    </row>
    <row r="33" spans="1:9" ht="12.75" customHeight="1">
      <c r="A33" s="141"/>
      <c r="B33" s="2"/>
      <c r="C33" s="146"/>
      <c r="D33" s="146"/>
      <c r="E33" s="147"/>
      <c r="F33" s="155"/>
      <c r="G33" s="155"/>
      <c r="H33" s="155"/>
      <c r="I33" s="289"/>
    </row>
    <row r="34" spans="1:9" ht="17.25" customHeight="1">
      <c r="A34" s="150" t="s">
        <v>89</v>
      </c>
      <c r="B34" s="146"/>
      <c r="C34" s="146"/>
      <c r="D34" s="146"/>
      <c r="E34" s="147"/>
      <c r="F34" s="319">
        <v>143</v>
      </c>
      <c r="G34" s="319">
        <v>144</v>
      </c>
      <c r="H34" s="299">
        <f>G34-F34</f>
        <v>1</v>
      </c>
      <c r="I34" s="305">
        <f>(G34/F34*100)-100</f>
        <v>0.6993006993007072</v>
      </c>
    </row>
    <row r="35" spans="1:9" ht="12.75" customHeight="1">
      <c r="A35" s="150"/>
      <c r="B35" s="146"/>
      <c r="C35" s="146"/>
      <c r="D35" s="146"/>
      <c r="E35" s="147"/>
      <c r="F35" s="319"/>
      <c r="G35" s="319"/>
      <c r="H35" s="152"/>
      <c r="I35" s="288"/>
    </row>
    <row r="36" spans="1:9" ht="15" customHeight="1">
      <c r="A36" s="150" t="s">
        <v>90</v>
      </c>
      <c r="B36" s="146"/>
      <c r="C36" s="146"/>
      <c r="D36" s="146"/>
      <c r="E36" s="147"/>
      <c r="F36" s="319">
        <v>597</v>
      </c>
      <c r="G36" s="319" t="s">
        <v>161</v>
      </c>
      <c r="H36" s="151" t="s">
        <v>161</v>
      </c>
      <c r="I36" s="151" t="s">
        <v>161</v>
      </c>
    </row>
    <row r="37" spans="1:9" ht="15.75">
      <c r="A37" s="150"/>
      <c r="B37" s="146"/>
      <c r="C37" s="146"/>
      <c r="D37" s="146"/>
      <c r="E37" s="147"/>
      <c r="F37" s="319"/>
      <c r="G37" s="319"/>
      <c r="H37" s="160"/>
      <c r="I37" s="160"/>
    </row>
    <row r="38" spans="1:9" ht="15.75">
      <c r="A38" s="150" t="s">
        <v>91</v>
      </c>
      <c r="B38" s="146"/>
      <c r="C38" s="146"/>
      <c r="D38" s="146"/>
      <c r="E38" s="147"/>
      <c r="F38" s="319">
        <v>2978</v>
      </c>
      <c r="G38" s="319" t="s">
        <v>161</v>
      </c>
      <c r="H38" s="151" t="s">
        <v>161</v>
      </c>
      <c r="I38" s="151" t="s">
        <v>161</v>
      </c>
    </row>
    <row r="39" spans="1:9" ht="12.75">
      <c r="A39" s="161"/>
      <c r="B39" s="162"/>
      <c r="C39" s="162"/>
      <c r="D39" s="162"/>
      <c r="E39" s="163"/>
      <c r="F39" s="164"/>
      <c r="G39" s="164"/>
      <c r="H39" s="165"/>
      <c r="I39" s="165"/>
    </row>
    <row r="40" spans="1:9" ht="5.25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9.5" customHeight="1">
      <c r="A41" s="4" t="s">
        <v>92</v>
      </c>
      <c r="B41" s="166"/>
      <c r="C41" s="166"/>
      <c r="D41" s="166"/>
      <c r="E41" s="166"/>
      <c r="F41" s="7"/>
      <c r="G41" s="7"/>
      <c r="H41" s="7"/>
      <c r="I41" s="7"/>
    </row>
    <row r="42" spans="1:9" ht="19.5" customHeight="1">
      <c r="A42" s="167" t="s">
        <v>93</v>
      </c>
      <c r="B42" s="166"/>
      <c r="C42" s="166"/>
      <c r="D42" s="166"/>
      <c r="E42" s="166"/>
      <c r="I42" s="7"/>
    </row>
    <row r="43" spans="1:9" ht="19.5" customHeight="1">
      <c r="A43" s="7" t="s">
        <v>166</v>
      </c>
      <c r="B43" s="7"/>
      <c r="C43" s="7"/>
      <c r="D43" s="7"/>
      <c r="E43" s="7"/>
      <c r="F43" s="7"/>
      <c r="G43" s="7"/>
      <c r="H43" s="7"/>
      <c r="I43" s="7"/>
    </row>
    <row r="44" spans="1:4" ht="19.5" customHeight="1">
      <c r="A44" s="285" t="s">
        <v>167</v>
      </c>
      <c r="D44" s="4" t="s">
        <v>94</v>
      </c>
    </row>
  </sheetData>
  <sheetProtection/>
  <mergeCells count="2">
    <mergeCell ref="F3:F4"/>
    <mergeCell ref="G3:G4"/>
  </mergeCells>
  <printOptions/>
  <pageMargins left="0.7480314960629921" right="0.31496062992125984" top="0.9448818897637796" bottom="0.5905511811023623" header="0.5118110236220472" footer="0.31496062992125984"/>
  <pageSetup horizontalDpi="600" verticalDpi="600" orientation="portrait" paperSize="9" r:id="rId1"/>
  <headerFooter alignWithMargins="0">
    <oddHeader>&amp;C&amp;"Times New Roman,Regular"&amp;12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B4:AF14"/>
  <sheetViews>
    <sheetView zoomScalePageLayoutView="0" workbookViewId="0" topLeftCell="A1">
      <selection activeCell="L7" sqref="L7"/>
    </sheetView>
  </sheetViews>
  <sheetFormatPr defaultColWidth="9.140625" defaultRowHeight="12.75"/>
  <cols>
    <col min="27" max="27" width="12.7109375" style="0" customWidth="1"/>
    <col min="29" max="29" width="10.140625" style="0" bestFit="1" customWidth="1"/>
  </cols>
  <sheetData>
    <row r="1" ht="16.5" customHeight="1"/>
    <row r="4" spans="29:32" ht="12.75">
      <c r="AC4" t="s">
        <v>95</v>
      </c>
      <c r="AF4" t="s">
        <v>96</v>
      </c>
    </row>
    <row r="5" spans="28:32" ht="12.75">
      <c r="AB5">
        <v>2010</v>
      </c>
      <c r="AC5" s="153">
        <v>384115</v>
      </c>
      <c r="AE5">
        <v>2010</v>
      </c>
      <c r="AF5" s="153">
        <v>21243</v>
      </c>
    </row>
    <row r="6" spans="28:32" ht="12.75">
      <c r="AB6">
        <v>2011</v>
      </c>
      <c r="AC6" s="153">
        <v>400919</v>
      </c>
      <c r="AE6">
        <v>2011</v>
      </c>
      <c r="AF6" s="153">
        <v>22387</v>
      </c>
    </row>
    <row r="7" spans="28:32" ht="12.75">
      <c r="AB7">
        <v>2012</v>
      </c>
      <c r="AC7" s="153">
        <v>421926</v>
      </c>
      <c r="AE7">
        <v>2012</v>
      </c>
      <c r="AF7" s="153">
        <v>21056</v>
      </c>
    </row>
    <row r="8" spans="28:32" ht="12.75">
      <c r="AB8">
        <v>2013</v>
      </c>
      <c r="AC8" s="153">
        <v>443495</v>
      </c>
      <c r="AE8">
        <v>2013</v>
      </c>
      <c r="AF8" s="153">
        <v>23563</v>
      </c>
    </row>
    <row r="9" spans="28:32" ht="12.75">
      <c r="AB9">
        <v>2014</v>
      </c>
      <c r="AC9" s="153">
        <v>465052</v>
      </c>
      <c r="AE9">
        <v>2014</v>
      </c>
      <c r="AF9" s="153">
        <v>26400</v>
      </c>
    </row>
    <row r="10" spans="28:32" ht="12.75">
      <c r="AB10">
        <v>2015</v>
      </c>
      <c r="AC10" s="153">
        <v>486144</v>
      </c>
      <c r="AE10">
        <v>2015</v>
      </c>
      <c r="AF10" s="153">
        <v>28476</v>
      </c>
    </row>
    <row r="11" spans="28:32" ht="12.75">
      <c r="AB11">
        <v>2016</v>
      </c>
      <c r="AC11" s="153">
        <v>507676</v>
      </c>
      <c r="AE11">
        <v>2016</v>
      </c>
      <c r="AF11" s="153">
        <v>29277</v>
      </c>
    </row>
    <row r="12" spans="28:32" ht="12.75">
      <c r="AB12">
        <v>2017</v>
      </c>
      <c r="AC12" s="153">
        <v>531797</v>
      </c>
      <c r="AE12">
        <v>2017</v>
      </c>
      <c r="AF12" s="153">
        <v>29627</v>
      </c>
    </row>
    <row r="13" spans="28:32" ht="12.75">
      <c r="AB13">
        <v>2018</v>
      </c>
      <c r="AC13" s="153">
        <v>556001</v>
      </c>
      <c r="AE13">
        <v>2018</v>
      </c>
      <c r="AF13" s="153">
        <v>29075</v>
      </c>
    </row>
    <row r="14" spans="28:32" ht="12.75">
      <c r="AB14">
        <v>2019</v>
      </c>
      <c r="AC14" s="153">
        <v>580629</v>
      </c>
      <c r="AE14">
        <v>2019</v>
      </c>
      <c r="AF14" s="153">
        <v>29644</v>
      </c>
    </row>
    <row r="28" ht="16.5" customHeight="1"/>
    <row r="57" ht="12" customHeight="1"/>
  </sheetData>
  <sheetProtection/>
  <printOptions horizontalCentered="1"/>
  <pageMargins left="0.7480314960629921" right="0.5511811023622047" top="0.9448818897637796" bottom="0.7480314960629921" header="0.5118110236220472" footer="0.3149606299212598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6.7109375" style="174" customWidth="1"/>
    <col min="2" max="2" width="27.140625" style="174" customWidth="1"/>
    <col min="3" max="12" width="9.28125" style="174" customWidth="1"/>
    <col min="13" max="13" width="12.57421875" style="174" customWidth="1"/>
    <col min="14" max="14" width="0.85546875" style="174" customWidth="1"/>
    <col min="15" max="16384" width="9.140625" style="174" customWidth="1"/>
  </cols>
  <sheetData>
    <row r="1" spans="1:13" s="170" customFormat="1" ht="16.5" customHeight="1">
      <c r="A1" s="168" t="s">
        <v>162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9" customHeight="1">
      <c r="A2" s="171"/>
      <c r="B2" s="169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</row>
    <row r="3" spans="1:13" ht="26.25" customHeight="1">
      <c r="A3" s="175"/>
      <c r="B3" s="176"/>
      <c r="C3" s="177">
        <v>2010</v>
      </c>
      <c r="D3" s="178">
        <v>2011</v>
      </c>
      <c r="E3" s="178">
        <v>2012</v>
      </c>
      <c r="F3" s="178">
        <v>2013</v>
      </c>
      <c r="G3" s="178">
        <v>2014</v>
      </c>
      <c r="H3" s="178">
        <v>2015</v>
      </c>
      <c r="I3" s="178">
        <v>2016</v>
      </c>
      <c r="J3" s="178">
        <v>2017</v>
      </c>
      <c r="K3" s="178">
        <v>2018</v>
      </c>
      <c r="L3" s="178" t="s">
        <v>163</v>
      </c>
      <c r="M3" s="179"/>
    </row>
    <row r="4" spans="1:13" ht="10.5" customHeight="1">
      <c r="A4" s="180"/>
      <c r="B4" s="181"/>
      <c r="C4" s="182"/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3" ht="15" customHeight="1">
      <c r="A5" s="185" t="s">
        <v>97</v>
      </c>
      <c r="B5" s="186"/>
      <c r="C5" s="187"/>
      <c r="D5" s="188"/>
      <c r="E5" s="188"/>
      <c r="F5" s="188"/>
      <c r="G5" s="188"/>
      <c r="H5" s="188"/>
      <c r="I5" s="188"/>
      <c r="J5" s="188"/>
      <c r="K5" s="188"/>
      <c r="L5" s="188"/>
      <c r="M5" s="184"/>
    </row>
    <row r="6" spans="1:13" ht="15.75" customHeight="1">
      <c r="A6" s="185"/>
      <c r="B6" s="181" t="s">
        <v>2</v>
      </c>
      <c r="C6" s="322">
        <v>21243</v>
      </c>
      <c r="D6" s="323">
        <v>22387</v>
      </c>
      <c r="E6" s="323">
        <v>21056</v>
      </c>
      <c r="F6" s="323">
        <v>23563</v>
      </c>
      <c r="G6" s="323">
        <v>26400</v>
      </c>
      <c r="H6" s="323">
        <v>28476</v>
      </c>
      <c r="I6" s="323">
        <v>29277</v>
      </c>
      <c r="J6" s="323">
        <v>29627</v>
      </c>
      <c r="K6" s="323">
        <v>29075</v>
      </c>
      <c r="L6" s="323">
        <v>29644</v>
      </c>
      <c r="M6" s="189"/>
    </row>
    <row r="7" spans="1:13" ht="15.75" customHeight="1">
      <c r="A7" s="185"/>
      <c r="B7" s="181" t="s">
        <v>98</v>
      </c>
      <c r="C7" s="322"/>
      <c r="D7" s="323"/>
      <c r="E7" s="323"/>
      <c r="F7" s="323"/>
      <c r="G7" s="323"/>
      <c r="H7" s="323"/>
      <c r="I7" s="323"/>
      <c r="J7" s="323"/>
      <c r="K7" s="323"/>
      <c r="L7" s="323"/>
      <c r="M7" s="190"/>
    </row>
    <row r="8" spans="1:13" ht="13.5" customHeight="1">
      <c r="A8" s="185"/>
      <c r="B8" s="191" t="s">
        <v>99</v>
      </c>
      <c r="C8" s="322">
        <v>1755.052706109018</v>
      </c>
      <c r="D8" s="323">
        <v>1847.1579329521358</v>
      </c>
      <c r="E8" s="323">
        <v>1733</v>
      </c>
      <c r="F8" s="323">
        <v>1936</v>
      </c>
      <c r="G8" s="323">
        <v>2165</v>
      </c>
      <c r="H8" s="323">
        <v>2333</v>
      </c>
      <c r="I8" s="323">
        <v>2397</v>
      </c>
      <c r="J8" s="323">
        <v>2425</v>
      </c>
      <c r="K8" s="323">
        <v>2379</v>
      </c>
      <c r="L8" s="323">
        <v>2379</v>
      </c>
      <c r="M8" s="192"/>
    </row>
    <row r="9" spans="1:13" ht="14.25" customHeight="1">
      <c r="A9" s="185"/>
      <c r="B9" s="181" t="s">
        <v>100</v>
      </c>
      <c r="C9" s="322"/>
      <c r="D9" s="323"/>
      <c r="E9" s="323"/>
      <c r="F9" s="323"/>
      <c r="G9" s="323"/>
      <c r="H9" s="323"/>
      <c r="I9" s="323"/>
      <c r="J9" s="323"/>
      <c r="K9" s="323"/>
      <c r="L9" s="323"/>
      <c r="M9" s="190"/>
    </row>
    <row r="10" spans="1:13" ht="15.75" customHeight="1">
      <c r="A10" s="185"/>
      <c r="B10" s="191" t="s">
        <v>101</v>
      </c>
      <c r="C10" s="322">
        <v>57</v>
      </c>
      <c r="D10" s="323">
        <v>57</v>
      </c>
      <c r="E10" s="323">
        <v>51</v>
      </c>
      <c r="F10" s="323">
        <v>55</v>
      </c>
      <c r="G10" s="323">
        <v>58</v>
      </c>
      <c r="H10" s="323">
        <v>60</v>
      </c>
      <c r="I10" s="323">
        <v>59</v>
      </c>
      <c r="J10" s="323">
        <v>57</v>
      </c>
      <c r="K10" s="323">
        <v>54</v>
      </c>
      <c r="L10" s="323">
        <v>51</v>
      </c>
      <c r="M10" s="192"/>
    </row>
    <row r="11" spans="1:14" ht="10.5" customHeight="1">
      <c r="A11" s="185"/>
      <c r="B11" s="186"/>
      <c r="C11" s="322"/>
      <c r="D11" s="323"/>
      <c r="E11" s="323"/>
      <c r="F11" s="323"/>
      <c r="G11" s="323"/>
      <c r="H11" s="323"/>
      <c r="I11" s="323"/>
      <c r="J11" s="323"/>
      <c r="K11" s="323"/>
      <c r="L11" s="323"/>
      <c r="M11" s="190"/>
      <c r="N11" s="193"/>
    </row>
    <row r="12" spans="1:13" ht="15" customHeight="1">
      <c r="A12" s="194" t="s">
        <v>102</v>
      </c>
      <c r="B12" s="186"/>
      <c r="C12" s="322"/>
      <c r="D12" s="323"/>
      <c r="E12" s="323"/>
      <c r="F12" s="323"/>
      <c r="G12" s="323"/>
      <c r="H12" s="323"/>
      <c r="I12" s="323"/>
      <c r="J12" s="323"/>
      <c r="K12" s="323"/>
      <c r="L12" s="323"/>
      <c r="M12" s="190"/>
    </row>
    <row r="13" spans="1:13" ht="16.5" customHeight="1">
      <c r="A13" s="185"/>
      <c r="B13" s="181" t="s">
        <v>103</v>
      </c>
      <c r="C13" s="322">
        <v>41084</v>
      </c>
      <c r="D13" s="323">
        <v>41294</v>
      </c>
      <c r="E13" s="323">
        <v>40759</v>
      </c>
      <c r="F13" s="323">
        <v>41888</v>
      </c>
      <c r="G13" s="323">
        <v>51264</v>
      </c>
      <c r="H13" s="323">
        <v>55617</v>
      </c>
      <c r="I13" s="323">
        <v>57335</v>
      </c>
      <c r="J13" s="323">
        <v>58178</v>
      </c>
      <c r="K13" s="323">
        <v>56962</v>
      </c>
      <c r="L13" s="323">
        <v>58128</v>
      </c>
      <c r="M13" s="189"/>
    </row>
    <row r="14" spans="1:13" ht="9" customHeight="1">
      <c r="A14" s="185"/>
      <c r="B14" s="181" t="s">
        <v>4</v>
      </c>
      <c r="C14" s="324"/>
      <c r="D14" s="325"/>
      <c r="E14" s="325"/>
      <c r="F14" s="325"/>
      <c r="G14" s="325"/>
      <c r="H14" s="325"/>
      <c r="I14" s="325"/>
      <c r="J14" s="325"/>
      <c r="K14" s="325"/>
      <c r="L14" s="325"/>
      <c r="M14" s="190"/>
    </row>
    <row r="15" spans="1:13" ht="33.75" customHeight="1">
      <c r="A15" s="185"/>
      <c r="B15" s="195" t="s">
        <v>104</v>
      </c>
      <c r="C15" s="322">
        <v>110</v>
      </c>
      <c r="D15" s="323">
        <v>105</v>
      </c>
      <c r="E15" s="323">
        <v>99</v>
      </c>
      <c r="F15" s="323">
        <v>97</v>
      </c>
      <c r="G15" s="323">
        <v>113</v>
      </c>
      <c r="H15" s="323">
        <v>117</v>
      </c>
      <c r="I15" s="323">
        <v>116</v>
      </c>
      <c r="J15" s="323">
        <v>112</v>
      </c>
      <c r="K15" s="323">
        <v>105</v>
      </c>
      <c r="L15" s="323">
        <v>102</v>
      </c>
      <c r="M15" s="196"/>
    </row>
    <row r="16" spans="1:13" ht="12" customHeight="1">
      <c r="A16" s="185"/>
      <c r="B16" s="191" t="s">
        <v>105</v>
      </c>
      <c r="C16" s="324"/>
      <c r="D16" s="325"/>
      <c r="E16" s="325"/>
      <c r="F16" s="325"/>
      <c r="G16" s="325"/>
      <c r="H16" s="325"/>
      <c r="I16" s="325"/>
      <c r="J16" s="325"/>
      <c r="K16" s="325"/>
      <c r="L16" s="325"/>
      <c r="M16" s="190"/>
    </row>
    <row r="17" spans="1:13" ht="15" customHeight="1">
      <c r="A17" s="185" t="s">
        <v>106</v>
      </c>
      <c r="B17" s="186"/>
      <c r="C17" s="324"/>
      <c r="D17" s="325"/>
      <c r="E17" s="325"/>
      <c r="F17" s="325"/>
      <c r="G17" s="325"/>
      <c r="H17" s="325"/>
      <c r="I17" s="325"/>
      <c r="J17" s="325"/>
      <c r="K17" s="325"/>
      <c r="L17" s="325"/>
      <c r="M17" s="190"/>
    </row>
    <row r="18" spans="1:16" ht="16.5" customHeight="1">
      <c r="A18" s="180"/>
      <c r="B18" s="199" t="s">
        <v>107</v>
      </c>
      <c r="C18" s="322">
        <f>SUM(C20:C22)</f>
        <v>3640</v>
      </c>
      <c r="D18" s="323">
        <v>3422</v>
      </c>
      <c r="E18" s="323">
        <v>3653</v>
      </c>
      <c r="F18" s="323">
        <v>3610</v>
      </c>
      <c r="G18" s="323">
        <v>3592</v>
      </c>
      <c r="H18" s="323">
        <v>3722</v>
      </c>
      <c r="I18" s="323">
        <v>3862</v>
      </c>
      <c r="J18" s="323">
        <v>4209</v>
      </c>
      <c r="K18" s="323">
        <v>3718</v>
      </c>
      <c r="L18" s="323">
        <v>3484</v>
      </c>
      <c r="M18" s="189"/>
      <c r="P18" s="200"/>
    </row>
    <row r="19" spans="1:13" ht="13.5" customHeight="1">
      <c r="A19" s="194" t="s">
        <v>4</v>
      </c>
      <c r="B19" s="181" t="s">
        <v>108</v>
      </c>
      <c r="C19" s="324"/>
      <c r="D19" s="325"/>
      <c r="E19" s="325"/>
      <c r="F19" s="325"/>
      <c r="G19" s="325"/>
      <c r="H19" s="325"/>
      <c r="I19" s="325"/>
      <c r="J19" s="325"/>
      <c r="K19" s="325"/>
      <c r="L19" s="325"/>
      <c r="M19" s="190"/>
    </row>
    <row r="20" spans="1:15" ht="16.5" customHeight="1">
      <c r="A20" s="185"/>
      <c r="B20" s="201" t="s">
        <v>109</v>
      </c>
      <c r="C20" s="326">
        <v>158</v>
      </c>
      <c r="D20" s="327">
        <v>152</v>
      </c>
      <c r="E20" s="327">
        <v>156</v>
      </c>
      <c r="F20" s="327">
        <v>136</v>
      </c>
      <c r="G20" s="327">
        <v>137</v>
      </c>
      <c r="H20" s="327">
        <v>139</v>
      </c>
      <c r="I20" s="327">
        <v>144</v>
      </c>
      <c r="J20" s="327">
        <v>157</v>
      </c>
      <c r="K20" s="327">
        <v>143</v>
      </c>
      <c r="L20" s="327">
        <v>144</v>
      </c>
      <c r="M20" s="190"/>
      <c r="O20" s="202"/>
    </row>
    <row r="21" spans="1:13" ht="16.5" customHeight="1">
      <c r="A21" s="185"/>
      <c r="B21" s="201" t="s">
        <v>110</v>
      </c>
      <c r="C21" s="326">
        <v>569</v>
      </c>
      <c r="D21" s="327">
        <v>487</v>
      </c>
      <c r="E21" s="327">
        <v>549</v>
      </c>
      <c r="F21" s="327">
        <v>465</v>
      </c>
      <c r="G21" s="327">
        <v>505</v>
      </c>
      <c r="H21" s="327">
        <v>530</v>
      </c>
      <c r="I21" s="327">
        <v>512</v>
      </c>
      <c r="J21" s="327">
        <v>560</v>
      </c>
      <c r="K21" s="327">
        <v>597</v>
      </c>
      <c r="L21" s="327" t="s">
        <v>161</v>
      </c>
      <c r="M21" s="190"/>
    </row>
    <row r="22" spans="1:13" ht="17.25" customHeight="1">
      <c r="A22" s="185"/>
      <c r="B22" s="201" t="s">
        <v>111</v>
      </c>
      <c r="C22" s="326">
        <v>2913</v>
      </c>
      <c r="D22" s="327">
        <v>2783</v>
      </c>
      <c r="E22" s="327">
        <v>2948</v>
      </c>
      <c r="F22" s="327">
        <v>3009</v>
      </c>
      <c r="G22" s="327">
        <v>2950</v>
      </c>
      <c r="H22" s="327">
        <v>3053</v>
      </c>
      <c r="I22" s="327">
        <v>3206</v>
      </c>
      <c r="J22" s="327">
        <v>3492</v>
      </c>
      <c r="K22" s="327">
        <v>2978</v>
      </c>
      <c r="L22" s="327" t="s">
        <v>161</v>
      </c>
      <c r="M22" s="190"/>
    </row>
    <row r="23" spans="1:13" ht="13.5" customHeight="1">
      <c r="A23" s="185"/>
      <c r="B23" s="186"/>
      <c r="C23" s="197"/>
      <c r="D23" s="198"/>
      <c r="E23" s="198"/>
      <c r="F23" s="198"/>
      <c r="G23" s="198"/>
      <c r="H23" s="198"/>
      <c r="I23" s="198"/>
      <c r="J23" s="198"/>
      <c r="K23" s="198"/>
      <c r="L23" s="198"/>
      <c r="M23" s="190"/>
    </row>
    <row r="24" spans="1:13" ht="18.75" customHeight="1">
      <c r="A24" s="203" t="s">
        <v>112</v>
      </c>
      <c r="B24" s="204"/>
      <c r="C24" s="197"/>
      <c r="D24" s="198"/>
      <c r="E24" s="198"/>
      <c r="F24" s="198"/>
      <c r="G24" s="198"/>
      <c r="H24" s="198"/>
      <c r="I24" s="198"/>
      <c r="J24" s="198"/>
      <c r="K24" s="198"/>
      <c r="L24" s="198"/>
      <c r="M24" s="190"/>
    </row>
    <row r="25" spans="1:13" ht="15.75" customHeight="1">
      <c r="A25" s="180" t="s">
        <v>4</v>
      </c>
      <c r="B25" s="199" t="s">
        <v>113</v>
      </c>
      <c r="C25" s="328">
        <v>13.1</v>
      </c>
      <c r="D25" s="329">
        <v>12.5</v>
      </c>
      <c r="E25" s="329">
        <v>12.8</v>
      </c>
      <c r="F25" s="329">
        <v>11.2</v>
      </c>
      <c r="G25" s="329">
        <v>11.2</v>
      </c>
      <c r="H25" s="329">
        <v>11.4</v>
      </c>
      <c r="I25" s="329">
        <v>11.8</v>
      </c>
      <c r="J25" s="330">
        <v>12.8</v>
      </c>
      <c r="K25" s="330">
        <v>11.7</v>
      </c>
      <c r="L25" s="330">
        <v>11.8</v>
      </c>
      <c r="M25" s="196"/>
    </row>
    <row r="26" spans="1:13" ht="15" customHeight="1">
      <c r="A26" s="185"/>
      <c r="B26" s="181" t="s">
        <v>100</v>
      </c>
      <c r="C26" s="328"/>
      <c r="D26" s="329"/>
      <c r="E26" s="329"/>
      <c r="F26" s="329"/>
      <c r="G26" s="329"/>
      <c r="H26" s="329"/>
      <c r="I26" s="329"/>
      <c r="J26" s="330"/>
      <c r="K26" s="330"/>
      <c r="L26" s="330"/>
      <c r="M26" s="190"/>
    </row>
    <row r="27" spans="1:13" ht="15" customHeight="1">
      <c r="A27" s="185"/>
      <c r="B27" s="191" t="s">
        <v>114</v>
      </c>
      <c r="C27" s="328">
        <v>0.4</v>
      </c>
      <c r="D27" s="329">
        <v>0.4</v>
      </c>
      <c r="E27" s="329">
        <v>0.4</v>
      </c>
      <c r="F27" s="329">
        <v>0.3</v>
      </c>
      <c r="G27" s="329">
        <v>0.3</v>
      </c>
      <c r="H27" s="329">
        <v>0.3</v>
      </c>
      <c r="I27" s="329">
        <v>0.3</v>
      </c>
      <c r="J27" s="330">
        <v>0.3</v>
      </c>
      <c r="K27" s="330">
        <v>0.3</v>
      </c>
      <c r="L27" s="330">
        <v>0.3</v>
      </c>
      <c r="M27" s="192"/>
    </row>
    <row r="28" spans="1:13" ht="13.5" customHeight="1">
      <c r="A28" s="185"/>
      <c r="B28" s="204"/>
      <c r="C28" s="328"/>
      <c r="D28" s="329"/>
      <c r="E28" s="329"/>
      <c r="F28" s="329"/>
      <c r="G28" s="329"/>
      <c r="H28" s="329"/>
      <c r="I28" s="329"/>
      <c r="J28" s="330"/>
      <c r="K28" s="330"/>
      <c r="L28" s="330"/>
      <c r="M28" s="192"/>
    </row>
    <row r="29" spans="1:13" s="208" customFormat="1" ht="18.75" customHeight="1">
      <c r="A29" s="205"/>
      <c r="B29" s="206" t="s">
        <v>115</v>
      </c>
      <c r="C29" s="331">
        <v>4.3</v>
      </c>
      <c r="D29" s="332">
        <v>4.4</v>
      </c>
      <c r="E29" s="332">
        <v>4.3</v>
      </c>
      <c r="F29" s="332">
        <v>3.8</v>
      </c>
      <c r="G29" s="332">
        <v>3.8</v>
      </c>
      <c r="H29" s="332">
        <v>3.7</v>
      </c>
      <c r="I29" s="332">
        <v>3.7</v>
      </c>
      <c r="J29" s="333">
        <v>3.7</v>
      </c>
      <c r="K29" s="333">
        <v>3.8</v>
      </c>
      <c r="L29" s="333">
        <v>3.9</v>
      </c>
      <c r="M29" s="207"/>
    </row>
    <row r="30" spans="1:12" ht="17.25" customHeight="1">
      <c r="A30" s="209" t="s">
        <v>116</v>
      </c>
      <c r="B30" s="210"/>
      <c r="D30" s="210"/>
      <c r="E30" s="210"/>
      <c r="F30" s="210"/>
      <c r="G30" s="210"/>
      <c r="H30" s="210"/>
      <c r="I30" s="210"/>
      <c r="J30" s="211"/>
      <c r="K30" s="211"/>
      <c r="L30" s="211"/>
    </row>
    <row r="31" spans="1:2" ht="15" customHeight="1">
      <c r="A31" s="212" t="s">
        <v>117</v>
      </c>
      <c r="B31" s="213"/>
    </row>
    <row r="32" spans="1:2" ht="15.75">
      <c r="A32" s="212" t="s">
        <v>164</v>
      </c>
      <c r="B32" s="213"/>
    </row>
    <row r="33" ht="12.75">
      <c r="A33" s="285" t="s">
        <v>167</v>
      </c>
    </row>
  </sheetData>
  <sheetProtection/>
  <printOptions horizontalCentered="1" verticalCentered="1"/>
  <pageMargins left="0.7480314960629921" right="0" top="0.7480314960629921" bottom="0.2362204724409449" header="0.5118110236220472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25.7109375" style="7" customWidth="1"/>
    <col min="2" max="10" width="11.28125" style="7" customWidth="1"/>
    <col min="11" max="11" width="10.00390625" style="0" customWidth="1"/>
    <col min="12" max="12" width="0.9921875" style="7" customWidth="1"/>
    <col min="13" max="16384" width="9.140625" style="7" customWidth="1"/>
  </cols>
  <sheetData>
    <row r="1" spans="1:11" s="127" customFormat="1" ht="19.5" customHeight="1">
      <c r="A1" s="127" t="s">
        <v>168</v>
      </c>
      <c r="K1"/>
    </row>
    <row r="2" ht="9" customHeight="1"/>
    <row r="3" spans="1:10" ht="24.75" customHeight="1">
      <c r="A3" s="341" t="s">
        <v>0</v>
      </c>
      <c r="B3" s="344">
        <v>2018</v>
      </c>
      <c r="C3" s="344"/>
      <c r="D3" s="344"/>
      <c r="E3" s="344"/>
      <c r="F3" s="345"/>
      <c r="G3" s="346">
        <v>2019</v>
      </c>
      <c r="H3" s="344"/>
      <c r="I3" s="344"/>
      <c r="J3" s="345"/>
    </row>
    <row r="4" spans="1:10" ht="24.75" customHeight="1">
      <c r="A4" s="342"/>
      <c r="B4" s="69" t="s">
        <v>118</v>
      </c>
      <c r="C4" s="69"/>
      <c r="D4" s="69"/>
      <c r="E4" s="69"/>
      <c r="F4" s="5"/>
      <c r="G4" s="132" t="s">
        <v>118</v>
      </c>
      <c r="H4" s="69"/>
      <c r="I4" s="69"/>
      <c r="J4" s="5"/>
    </row>
    <row r="5" spans="1:10" ht="30" customHeight="1">
      <c r="A5" s="343"/>
      <c r="B5" s="214" t="s">
        <v>119</v>
      </c>
      <c r="C5" s="136" t="s">
        <v>120</v>
      </c>
      <c r="D5" s="136" t="s">
        <v>121</v>
      </c>
      <c r="E5" s="136" t="s">
        <v>1</v>
      </c>
      <c r="F5" s="214" t="s">
        <v>3</v>
      </c>
      <c r="G5" s="214" t="s">
        <v>119</v>
      </c>
      <c r="H5" s="136" t="s">
        <v>120</v>
      </c>
      <c r="I5" s="136" t="s">
        <v>121</v>
      </c>
      <c r="J5" s="136" t="s">
        <v>1</v>
      </c>
    </row>
    <row r="6" spans="1:10" ht="31.5" customHeight="1">
      <c r="A6" s="19" t="s">
        <v>122</v>
      </c>
      <c r="B6" s="215">
        <v>57</v>
      </c>
      <c r="C6" s="216">
        <v>160</v>
      </c>
      <c r="D6" s="216">
        <v>1323</v>
      </c>
      <c r="E6" s="216">
        <f aca="true" t="shared" si="0" ref="E6:E14">SUM(B6:D6)</f>
        <v>1540</v>
      </c>
      <c r="F6" s="217">
        <f aca="true" t="shared" si="1" ref="F6:F14">E6/4326*100</f>
        <v>35.59870550161812</v>
      </c>
      <c r="G6" s="215">
        <v>52</v>
      </c>
      <c r="H6" s="306" t="s">
        <v>161</v>
      </c>
      <c r="I6" s="306" t="s">
        <v>161</v>
      </c>
      <c r="J6" s="306" t="s">
        <v>161</v>
      </c>
    </row>
    <row r="7" spans="1:10" ht="31.5" customHeight="1">
      <c r="A7" s="19" t="s">
        <v>123</v>
      </c>
      <c r="B7" s="215">
        <v>2</v>
      </c>
      <c r="C7" s="216">
        <v>5</v>
      </c>
      <c r="D7" s="216">
        <v>38</v>
      </c>
      <c r="E7" s="216">
        <f t="shared" si="0"/>
        <v>45</v>
      </c>
      <c r="F7" s="217">
        <f t="shared" si="1"/>
        <v>1.0402219140083218</v>
      </c>
      <c r="G7" s="215">
        <v>2</v>
      </c>
      <c r="H7" s="306" t="s">
        <v>161</v>
      </c>
      <c r="I7" s="306" t="s">
        <v>161</v>
      </c>
      <c r="J7" s="306" t="s">
        <v>161</v>
      </c>
    </row>
    <row r="8" spans="1:10" ht="31.5" customHeight="1">
      <c r="A8" s="19" t="s">
        <v>124</v>
      </c>
      <c r="B8" s="215">
        <v>8</v>
      </c>
      <c r="C8" s="216">
        <v>29</v>
      </c>
      <c r="D8" s="216">
        <v>236</v>
      </c>
      <c r="E8" s="216">
        <f t="shared" si="0"/>
        <v>273</v>
      </c>
      <c r="F8" s="217">
        <f t="shared" si="1"/>
        <v>6.310679611650485</v>
      </c>
      <c r="G8" s="215">
        <v>10</v>
      </c>
      <c r="H8" s="306" t="s">
        <v>161</v>
      </c>
      <c r="I8" s="306" t="s">
        <v>161</v>
      </c>
      <c r="J8" s="306" t="s">
        <v>161</v>
      </c>
    </row>
    <row r="9" spans="1:10" ht="31.5" customHeight="1">
      <c r="A9" s="19" t="s">
        <v>125</v>
      </c>
      <c r="B9" s="215">
        <v>9</v>
      </c>
      <c r="C9" s="216">
        <v>10</v>
      </c>
      <c r="D9" s="216">
        <v>79</v>
      </c>
      <c r="E9" s="216">
        <f t="shared" si="0"/>
        <v>98</v>
      </c>
      <c r="F9" s="217">
        <f t="shared" si="1"/>
        <v>2.26537216828479</v>
      </c>
      <c r="G9" s="215">
        <v>18</v>
      </c>
      <c r="H9" s="306" t="s">
        <v>161</v>
      </c>
      <c r="I9" s="306" t="s">
        <v>161</v>
      </c>
      <c r="J9" s="306" t="s">
        <v>161</v>
      </c>
    </row>
    <row r="10" spans="1:10" ht="31.5" customHeight="1">
      <c r="A10" s="19" t="s">
        <v>126</v>
      </c>
      <c r="B10" s="215">
        <v>25</v>
      </c>
      <c r="C10" s="216">
        <v>32</v>
      </c>
      <c r="D10" s="216">
        <v>261</v>
      </c>
      <c r="E10" s="216">
        <f t="shared" si="0"/>
        <v>318</v>
      </c>
      <c r="F10" s="217">
        <f t="shared" si="1"/>
        <v>7.350901525658807</v>
      </c>
      <c r="G10" s="215">
        <v>28</v>
      </c>
      <c r="H10" s="306" t="s">
        <v>161</v>
      </c>
      <c r="I10" s="306" t="s">
        <v>161</v>
      </c>
      <c r="J10" s="306" t="s">
        <v>161</v>
      </c>
    </row>
    <row r="11" spans="1:10" ht="31.5" customHeight="1">
      <c r="A11" s="19" t="s">
        <v>127</v>
      </c>
      <c r="B11" s="215">
        <v>77</v>
      </c>
      <c r="C11" s="216">
        <v>170</v>
      </c>
      <c r="D11" s="216">
        <v>1405</v>
      </c>
      <c r="E11" s="216">
        <f t="shared" si="0"/>
        <v>1652</v>
      </c>
      <c r="F11" s="217">
        <f t="shared" si="1"/>
        <v>38.18770226537217</v>
      </c>
      <c r="G11" s="215">
        <v>62</v>
      </c>
      <c r="H11" s="306" t="s">
        <v>161</v>
      </c>
      <c r="I11" s="306" t="s">
        <v>161</v>
      </c>
      <c r="J11" s="306" t="s">
        <v>161</v>
      </c>
    </row>
    <row r="12" spans="1:10" ht="31.5" customHeight="1">
      <c r="A12" s="19" t="s">
        <v>128</v>
      </c>
      <c r="B12" s="215">
        <v>13</v>
      </c>
      <c r="C12" s="216">
        <v>26</v>
      </c>
      <c r="D12" s="216">
        <v>218</v>
      </c>
      <c r="E12" s="216">
        <f t="shared" si="0"/>
        <v>257</v>
      </c>
      <c r="F12" s="217">
        <f t="shared" si="1"/>
        <v>5.940822931114194</v>
      </c>
      <c r="G12" s="215">
        <v>10</v>
      </c>
      <c r="H12" s="306" t="s">
        <v>161</v>
      </c>
      <c r="I12" s="306" t="s">
        <v>161</v>
      </c>
      <c r="J12" s="306" t="s">
        <v>161</v>
      </c>
    </row>
    <row r="13" spans="1:10" ht="34.5" customHeight="1">
      <c r="A13" s="218" t="s">
        <v>129</v>
      </c>
      <c r="B13" s="219">
        <f>SUM(B6:B12)</f>
        <v>191</v>
      </c>
      <c r="C13" s="219">
        <f>SUM(C6:C12)</f>
        <v>432</v>
      </c>
      <c r="D13" s="219">
        <f>SUM(D6:D12)</f>
        <v>3560</v>
      </c>
      <c r="E13" s="220">
        <v>4183</v>
      </c>
      <c r="F13" s="221">
        <f t="shared" si="1"/>
        <v>96.69440591770689</v>
      </c>
      <c r="G13" s="219">
        <f>SUM(G6:G12)</f>
        <v>182</v>
      </c>
      <c r="H13" s="307" t="s">
        <v>161</v>
      </c>
      <c r="I13" s="307" t="s">
        <v>161</v>
      </c>
      <c r="J13" s="220">
        <v>6375</v>
      </c>
    </row>
    <row r="14" spans="1:10" ht="31.5" customHeight="1">
      <c r="A14" s="19" t="s">
        <v>130</v>
      </c>
      <c r="B14" s="215">
        <v>5</v>
      </c>
      <c r="C14" s="216">
        <v>15</v>
      </c>
      <c r="D14" s="216">
        <v>122</v>
      </c>
      <c r="E14" s="216">
        <f t="shared" si="0"/>
        <v>142</v>
      </c>
      <c r="F14" s="217">
        <f t="shared" si="1"/>
        <v>3.282478039759593</v>
      </c>
      <c r="G14" s="215">
        <v>7</v>
      </c>
      <c r="H14" s="306" t="s">
        <v>161</v>
      </c>
      <c r="I14" s="306" t="s">
        <v>161</v>
      </c>
      <c r="J14" s="216">
        <v>242</v>
      </c>
    </row>
    <row r="15" spans="1:10" ht="39.75" customHeight="1">
      <c r="A15" s="136" t="s">
        <v>131</v>
      </c>
      <c r="B15" s="222">
        <f>B13+B14</f>
        <v>196</v>
      </c>
      <c r="C15" s="222">
        <f>C13+C14</f>
        <v>447</v>
      </c>
      <c r="D15" s="222">
        <f>D13+D14</f>
        <v>3682</v>
      </c>
      <c r="E15" s="222">
        <f>E13+E14</f>
        <v>4325</v>
      </c>
      <c r="F15" s="334">
        <f>E15/4325*100</f>
        <v>100</v>
      </c>
      <c r="G15" s="222">
        <f>G13+G14</f>
        <v>189</v>
      </c>
      <c r="H15" s="308" t="s">
        <v>161</v>
      </c>
      <c r="I15" s="308" t="s">
        <v>161</v>
      </c>
      <c r="J15" s="222">
        <v>6617</v>
      </c>
    </row>
    <row r="16" spans="1:11" s="4" customFormat="1" ht="18.75" customHeight="1">
      <c r="A16" s="167" t="s">
        <v>132</v>
      </c>
      <c r="K16" s="223"/>
    </row>
    <row r="17" ht="18.75" customHeight="1">
      <c r="A17" s="285" t="s">
        <v>167</v>
      </c>
    </row>
  </sheetData>
  <sheetProtection/>
  <mergeCells count="3">
    <mergeCell ref="A3:A5"/>
    <mergeCell ref="B3:F3"/>
    <mergeCell ref="G3:J3"/>
  </mergeCells>
  <printOptions/>
  <pageMargins left="0.7480314960629921" right="0" top="0.7480314960629921" bottom="0.7480314960629921" header="0.31496062992125984" footer="0.31496062992125984"/>
  <pageSetup horizontalDpi="600" verticalDpi="600" orientation="landscape" paperSize="9" r:id="rId2"/>
  <ignoredErrors>
    <ignoredError sqref="F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Anirood Bundhoo</cp:lastModifiedBy>
  <cp:lastPrinted>2020-08-31T05:02:58Z</cp:lastPrinted>
  <dcterms:created xsi:type="dcterms:W3CDTF">2005-02-21T06:18:41Z</dcterms:created>
  <dcterms:modified xsi:type="dcterms:W3CDTF">2020-08-31T05:03:39Z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28200.0000000000</vt:lpwstr>
  </property>
  <property fmtid="{D5CDD505-2E9C-101B-9397-08002B2CF9AE}" pid="8" name="_SourceUrl">
    <vt:lpwstr/>
  </property>
</Properties>
</file>