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able of Contents" sheetId="1" r:id="rId1"/>
    <sheet name="table 1.1" sheetId="2" r:id="rId2"/>
    <sheet name="table 1.2" sheetId="3" r:id="rId3"/>
    <sheet name="table 1.3" sheetId="4" r:id="rId4"/>
    <sheet name="table 2.1" sheetId="5" r:id="rId5"/>
    <sheet name="table 2.2" sheetId="6" r:id="rId6"/>
    <sheet name="table 2.3" sheetId="7" r:id="rId7"/>
    <sheet name="table 2.4 &amp; 2.5" sheetId="8" r:id="rId8"/>
    <sheet name="table 2.6" sheetId="9" r:id="rId9"/>
  </sheets>
  <definedNames/>
  <calcPr fullCalcOnLoad="1"/>
</workbook>
</file>

<file path=xl/sharedStrings.xml><?xml version="1.0" encoding="utf-8"?>
<sst xmlns="http://schemas.openxmlformats.org/spreadsheetml/2006/main" count="244" uniqueCount="157">
  <si>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</si>
  <si>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</si>
  <si>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</si>
  <si>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</si>
  <si>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</si>
  <si>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</si>
  <si>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</si>
  <si>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</si>
  <si>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</si>
  <si>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</si>
  <si>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</si>
  <si>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</si>
  <si>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</si>
  <si>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</si>
  <si>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</si>
  <si>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</si>
  <si>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</si>
  <si>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</si>
  <si>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</si>
  <si>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</si>
  <si>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</si>
  <si>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</si>
  <si>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</si>
  <si>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</si>
  <si>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</si>
  <si>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</si>
  <si>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</si>
  <si>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</si>
  <si>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</si>
  <si>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</si>
  <si>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 xml:space="preserve">  ¹  Excluding pedal cycles, but including government vehicles.</t>
  </si>
  <si>
    <t xml:space="preserve">  ²  Refers to re-registration of vehicles previously off the road.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</si>
  <si>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</si>
  <si>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Excluding pedal cycles, but including government vehicles.</t>
    </r>
  </si>
  <si>
    <r>
      <t xml:space="preserve">      Double cab pickup </t>
    </r>
  </si>
  <si>
    <t xml:space="preserve">  Double cab pickup </t>
  </si>
  <si>
    <t xml:space="preserve">      Double cab pickup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</si>
  <si>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Refers to re-registration of vehicles previously off the road.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</si>
  <si>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Unlicensed  either  temporarily  or  permanently.</t>
    </r>
  </si>
  <si>
    <t>Jan. - June</t>
  </si>
  <si>
    <t>Number</t>
  </si>
  <si>
    <t xml:space="preserve">    %</t>
  </si>
  <si>
    <t>1. Road traffic accidents</t>
  </si>
  <si>
    <t xml:space="preserve">            of which  </t>
  </si>
  <si>
    <t xml:space="preserve">            Casualty accidents</t>
  </si>
  <si>
    <r>
      <t xml:space="preserve">                  Fatal accident</t>
    </r>
    <r>
      <rPr>
        <vertAlign val="superscript"/>
        <sz val="10"/>
        <color indexed="8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</si>
  <si>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</si>
  <si>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</si>
  <si>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</t>
  </si>
  <si>
    <t>2.  Vehicles involved in accidents</t>
  </si>
  <si>
    <t>of which</t>
  </si>
  <si>
    <t>Motor Vehicles</t>
  </si>
  <si>
    <t xml:space="preserve">            accidents</t>
  </si>
  <si>
    <t>3. Casualties</t>
  </si>
  <si>
    <r>
      <t xml:space="preserve">            Fatal 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</si>
  <si>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            Seriously injured</t>
  </si>
  <si>
    <t xml:space="preserve">            Slightly injured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</si>
  <si>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</si>
  <si>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color indexed="8"/>
        <rFont val="Times New Roman"/>
        <family val="1"/>
      </rPr>
      <t xml:space="preserve"> Based on  definition of fatal accidents where death occurred within 30 days.</t>
    </r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</si>
  <si>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</si>
  <si>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</si>
  <si>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</si>
  <si>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</si>
  <si>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>2.  Motor vehicle involved :</t>
  </si>
  <si>
    <t xml:space="preserve">Number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</si>
  <si>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</si>
  <si>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</si>
  <si>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</si>
  <si>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</si>
  <si>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</si>
  <si>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</si>
  <si>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</si>
  <si>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 xml:space="preserve">Rate per 100,000 population </t>
  </si>
  <si>
    <t xml:space="preserve">    motor vehicles 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</si>
  <si>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Exclude accidents involving bicycles only or bicycle and pedestrian. </t>
    </r>
  </si>
  <si>
    <t>Table 2.3 - Number of vehicles¹ involved in accidents (causing casualties) by type, January 2017 - June 2018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</si>
  <si>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</si>
  <si>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</si>
  <si>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</si>
  <si>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</si>
  <si>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</si>
  <si>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</si>
  <si>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</si>
  <si>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</si>
  <si>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</si>
  <si>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</si>
  <si>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</si>
  <si>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</si>
  <si>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</si>
  <si>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¹ Only three main vehicles have been considered in accidents involving more than three vehicles.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</si>
  <si>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</si>
  <si>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</si>
  <si>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</si>
  <si>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</si>
  <si>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</si>
  <si>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</si>
  <si>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</si>
  <si>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</si>
  <si>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</si>
  <si>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</si>
  <si>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</si>
  <si>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</si>
  <si>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</si>
  <si>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</si>
  <si>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</si>
  <si>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</si>
  <si>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</si>
  <si>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</si>
  <si>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  Age - group (years)</t>
  </si>
  <si>
    <t xml:space="preserve">    Under 5 </t>
  </si>
  <si>
    <t xml:space="preserve"> 5 - 14 </t>
  </si>
  <si>
    <t xml:space="preserve">15 - 29 </t>
  </si>
  <si>
    <t xml:space="preserve"> 30 - 44 </t>
  </si>
  <si>
    <t xml:space="preserve"> 45 - 59 </t>
  </si>
  <si>
    <t xml:space="preserve"> 60 - 69 </t>
  </si>
  <si>
    <t xml:space="preserve">     Over 69 </t>
  </si>
  <si>
    <t xml:space="preserve">    All ages</t>
  </si>
  <si>
    <t>Napp</t>
  </si>
  <si>
    <r>
      <rPr>
        <i/>
        <sz val="10"/>
        <rFont val="Times New Roman"/>
        <family val="1"/>
      </rPr>
      <t xml:space="preserve">  Napp</t>
    </r>
    <r>
      <rPr>
        <sz val="10"/>
        <rFont val="Times New Roman"/>
        <family val="1"/>
      </rPr>
      <t>: Not Applicable</t>
    </r>
  </si>
  <si>
    <r>
      <t xml:space="preserve">Re -registration 
of vehicles </t>
    </r>
    <r>
      <rPr>
        <b/>
        <vertAlign val="superscript"/>
        <sz val="12"/>
        <rFont val="Times New Roman"/>
        <family val="1"/>
      </rPr>
      <t>1</t>
    </r>
  </si>
  <si>
    <r>
      <t xml:space="preserve">  Vehicles put off 
the road </t>
    </r>
    <r>
      <rPr>
        <b/>
        <vertAlign val="superscript"/>
        <sz val="12"/>
        <rFont val="Times New Roman"/>
        <family val="1"/>
      </rPr>
      <t>2</t>
    </r>
  </si>
  <si>
    <r>
      <rPr>
        <i/>
        <sz val="9"/>
        <color indexed="8"/>
        <rFont val="Times New Roman"/>
        <family val="1"/>
      </rPr>
      <t>Napp</t>
    </r>
    <r>
      <rPr>
        <sz val="9"/>
        <color indexed="8"/>
        <rFont val="Times New Roman"/>
        <family val="1"/>
      </rPr>
      <t xml:space="preserve"> : Not applicable</t>
    </r>
  </si>
  <si>
    <r>
      <t xml:space="preserve">Fatality index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</si>
  <si>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 </t>
    </r>
    <r>
      <rPr>
        <sz val="9"/>
        <color indexed="8"/>
        <rFont val="Times New Roman"/>
        <family val="1"/>
      </rPr>
      <t>Fatality index is the number of fatalities per 100 casualties.</t>
    </r>
  </si>
  <si>
    <t xml:space="preserve">    population</t>
  </si>
  <si>
    <t xml:space="preserve">  Table 1.1 - Vehicles¹ registered as at June 2019</t>
  </si>
  <si>
    <t>No.  of vehicles at 31.12.18</t>
  </si>
  <si>
    <t>New          vehicles             Jan. - June 19</t>
  </si>
  <si>
    <t xml:space="preserve"> Imported second-hand vehicles            Jan. - June 19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</si>
  <si>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19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</si>
  <si>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             Jan. - June 19</t>
    </r>
  </si>
  <si>
    <t>No.  of vehicles at 30.06.19</t>
  </si>
  <si>
    <t>Net addition          Jan. - June 2019</t>
  </si>
  <si>
    <t>Table 1.2 - Vehicles ¹ registered by type, December 2009 - December 2018 and June 2019</t>
  </si>
  <si>
    <t>2019            ( June )</t>
  </si>
  <si>
    <t>Table 1.3 - Registration of vehicles by type, January - June 2018 and January - June 2019</t>
  </si>
  <si>
    <t>Table 2.1 -  Road traffic accidents¹, January - June 2018 and January - June 2019</t>
  </si>
  <si>
    <r>
      <t xml:space="preserve">2019 </t>
    </r>
    <r>
      <rPr>
        <b/>
        <vertAlign val="superscript"/>
        <sz val="12"/>
        <color indexed="8"/>
        <rFont val="Times New Roman"/>
        <family val="1"/>
      </rPr>
      <t>3</t>
    </r>
  </si>
  <si>
    <r>
      <t xml:space="preserve">      Change</t>
    </r>
    <r>
      <rPr>
        <b/>
        <vertAlign val="superscript"/>
        <sz val="12"/>
        <color indexed="8"/>
        <rFont val="Times New Roman"/>
        <family val="1"/>
      </rPr>
      <t xml:space="preserve"> 3</t>
    </r>
  </si>
  <si>
    <r>
      <t>2019</t>
    </r>
    <r>
      <rPr>
        <b/>
        <vertAlign val="superscript"/>
        <sz val="12"/>
        <color indexed="8"/>
        <rFont val="Times New Roman"/>
        <family val="1"/>
      </rPr>
      <t xml:space="preserve"> 3</t>
    </r>
    <r>
      <rPr>
        <b/>
        <sz val="12"/>
        <color indexed="8"/>
        <rFont val="Times New Roman"/>
        <family val="1"/>
      </rPr>
      <t xml:space="preserve">        Jan.-June</t>
    </r>
  </si>
  <si>
    <r>
      <t xml:space="preserve">3 </t>
    </r>
    <r>
      <rPr>
        <sz val="9"/>
        <color indexed="8"/>
        <rFont val="Times New Roman"/>
        <family val="1"/>
      </rPr>
      <t>Provisional</t>
    </r>
  </si>
  <si>
    <r>
      <rPr>
        <vertAlign val="superscript"/>
        <sz val="10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</si>
  <si>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t>Table 2.2 - Road traffic accidents ¹ and casualties, 2009 - 2018, January - June 2019</t>
  </si>
  <si>
    <t>Table 2.4 -  Number of casualties by class of road users, January 2018 - June 2019</t>
  </si>
  <si>
    <t>Table 2.5 -  Casualty accidents involved in "hit and run" cases, January 2018 - June 2019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</si>
  <si>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Provisional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</si>
  <si>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Provisional.</t>
    </r>
  </si>
  <si>
    <r>
      <t>2019</t>
    </r>
    <r>
      <rPr>
        <b/>
        <vertAlign val="superscript"/>
        <sz val="12"/>
        <color indexed="8"/>
        <rFont val="Times New Roman"/>
        <family val="1"/>
      </rPr>
      <t xml:space="preserve"> 1</t>
    </r>
  </si>
  <si>
    <r>
      <t>2019</t>
    </r>
    <r>
      <rPr>
        <b/>
        <vertAlign val="superscript"/>
        <sz val="12"/>
        <color indexed="8"/>
        <rFont val="Times New Roman"/>
        <family val="1"/>
      </rPr>
      <t xml:space="preserve"> 2</t>
    </r>
  </si>
  <si>
    <t>Note: Figures may not add up to totals due to rounding</t>
  </si>
  <si>
    <t>Table 2.6 - Number of fatalities by category of road users and age-group, January to June 2019</t>
  </si>
  <si>
    <t xml:space="preserve">            Non-injury accident</t>
  </si>
  <si>
    <t xml:space="preserve">            Motor vehicles involved in casualty  </t>
  </si>
  <si>
    <t>Table 1.1 - Vehicles¹ registered as at June 2019</t>
  </si>
  <si>
    <t>Table of contents</t>
  </si>
  <si>
    <t>Back to table of contents</t>
  </si>
  <si>
    <t>Road Transport and Road Traffic Accident Statistics, Jan - Jun 2019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</si>
</sst>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-\-\ \ \ \ \ \ "/>
    <numFmt numFmtId="175" formatCode="\(#,##0\)"/>
    <numFmt numFmtId="176" formatCode="\ #,##0\ \ \ \ \ \ "/>
    <numFmt numFmtId="177" formatCode="0.0"/>
    <numFmt numFmtId="178" formatCode="#,##0\ \ \ "/>
    <numFmt numFmtId="179" formatCode="#,##0\ \ "/>
    <numFmt numFmtId="180" formatCode="0.0\ \ \ "/>
    <numFmt numFmtId="181" formatCode="0.0\ "/>
    <numFmt numFmtId="182" formatCode="#,##0\ \ \ \ "/>
    <numFmt numFmtId="183" formatCode="#,##0.0\ "/>
    <numFmt numFmtId="184" formatCode="#,##0.0\ \ "/>
    <numFmt numFmtId="185" formatCode="\ \-"/>
    <numFmt numFmtId="186" formatCode="0\ \ \ \ \ \ \ \ \ \ "/>
    <numFmt numFmtId="187" formatCode="\+#,##0.0"/>
    <numFmt numFmtId="188" formatCode="\+#,##0.0\ \ "/>
    <numFmt numFmtId="189" formatCode="\+#,##0.0\ "/>
    <numFmt numFmtId="190" formatCode="0.00000"/>
    <numFmt numFmtId="191" formatCode="0.0000"/>
    <numFmt numFmtId="192" formatCode="0.000"/>
    <numFmt numFmtId="193" formatCode="#,##0\ \ \ \ \ \ "/>
    <numFmt numFmtId="194" formatCode="#,##0\ "/>
    <numFmt numFmtId="195" formatCode="#,##0.0_);\(#,##0.0\)"/>
    <numFmt numFmtId="196" formatCode="\ \ \ \ \ 0.0"/>
    <numFmt numFmtId="197" formatCode="0\ \ \ \ \ "/>
    <numFmt numFmtId="198" formatCode="0.00\ \ \ \ \ \ "/>
    <numFmt numFmtId="199" formatCode="0\ \ \ \ \ \ \ \ \ \ \ "/>
    <numFmt numFmtId="200" formatCode="0\ \ \ \ \ \ \ \ \ \ \ \ \ \ \ \ \ \ "/>
    <numFmt numFmtId="201" formatCode="#,#0#\ ?/?\ \ "/>
    <numFmt numFmtId="202" formatCode="0\ \ \ "/>
    <numFmt numFmtId="203" formatCode="General\ \ \ "/>
    <numFmt numFmtId="204" formatCode="0.00\ \ \ \ "/>
    <numFmt numFmtId="205" formatCode="0.00\ \ \ "/>
    <numFmt numFmtId="206" formatCode="[$-409]d\-mmm\-yyyy;@"/>
    <numFmt numFmtId="207" formatCode="0\ \ "/>
    <numFmt numFmtId="208" formatCode="#,##0.0"/>
    <numFmt numFmtId="209" formatCode="###0\ \ \ "/>
    <numFmt numFmtId="210" formatCode="\-\ \ \ \ \ \ "/>
    <numFmt numFmtId="211" formatCode="#,##0.0\ \ \ \ \ \ \ \ "/>
    <numFmt numFmtId="212" formatCode="\+\ 0.0"/>
    <numFmt numFmtId="213" formatCode="\+\ 0.00"/>
    <numFmt numFmtId="214" formatCode="\ \+\ 0.0"/>
    <numFmt numFmtId="215" formatCode="#,##0\ \ \ \ \ \ \ \ \ \ \ "/>
    <numFmt numFmtId="216" formatCode="\ 0.0\ \ \ \ \ \ "/>
    <numFmt numFmtId="217" formatCode="#,##0\ \ \ \ \ \ \ \ \ \ \ \ \ "/>
    <numFmt numFmtId="218" formatCode="\+0.0"/>
    <numFmt numFmtId="219" formatCode="0.0\ \ \ \ \ \ "/>
    <numFmt numFmtId="220" formatCode="0.0\ \ \ \ \ "/>
    <numFmt numFmtId="221" formatCode="General\ \ \ \ "/>
    <numFmt numFmtId="222" formatCode="0.0\ \ \ \ "/>
    <numFmt numFmtId="223" formatCode="#,##0.0\ \ \ \ \ \ \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87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color indexed="12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i/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3"/>
      <color indexed="8"/>
      <name val="MS Sans Serif"/>
      <family val="0"/>
    </font>
    <font>
      <sz val="8"/>
      <color indexed="8"/>
      <name val="MS Sans Serif"/>
      <family val="0"/>
    </font>
    <font>
      <b/>
      <u val="single"/>
      <sz val="12"/>
      <color indexed="8"/>
      <name val="MS Sans Serif"/>
      <family val="0"/>
    </font>
    <font>
      <i/>
      <sz val="10"/>
      <color indexed="8"/>
      <name val="MS Sans Serif"/>
      <family val="0"/>
    </font>
    <font>
      <sz val="9"/>
      <color indexed="8"/>
      <name val="MS Sans Serif"/>
      <family val="0"/>
    </font>
    <font>
      <sz val="7"/>
      <color indexed="8"/>
      <name val="Times New Roman"/>
      <family val="1"/>
    </font>
    <font>
      <sz val="7"/>
      <color indexed="8"/>
      <name val="MS Sans Serif"/>
      <family val="0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top"/>
      <protection locked="0"/>
    </xf>
    <xf numFmtId="0" fontId="5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5" fillId="0" borderId="0" xfId="76" applyFont="1" applyAlignment="1">
      <alignment horizontal="centerContinuous" vertical="center"/>
      <protection/>
    </xf>
    <xf numFmtId="0" fontId="4" fillId="0" borderId="0" xfId="76">
      <alignment/>
      <protection/>
    </xf>
    <xf numFmtId="0" fontId="6" fillId="0" borderId="0" xfId="76" applyFont="1" applyAlignment="1">
      <alignment vertical="center"/>
      <protection/>
    </xf>
    <xf numFmtId="0" fontId="7" fillId="0" borderId="0" xfId="76" applyFont="1" applyAlignment="1">
      <alignment horizontal="right" vertical="center"/>
      <protection/>
    </xf>
    <xf numFmtId="0" fontId="2" fillId="0" borderId="12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Continuous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4" fillId="0" borderId="0" xfId="76" applyBorder="1">
      <alignment/>
      <protection/>
    </xf>
    <xf numFmtId="0" fontId="3" fillId="0" borderId="14" xfId="76" applyFont="1" applyBorder="1">
      <alignment/>
      <protection/>
    </xf>
    <xf numFmtId="0" fontId="8" fillId="0" borderId="11" xfId="76" applyFont="1" applyBorder="1" applyAlignment="1">
      <alignment vertical="center"/>
      <protection/>
    </xf>
    <xf numFmtId="0" fontId="2" fillId="0" borderId="12" xfId="76" applyFont="1" applyBorder="1" applyAlignment="1">
      <alignment vertical="center"/>
      <protection/>
    </xf>
    <xf numFmtId="37" fontId="2" fillId="0" borderId="12" xfId="76" applyNumberFormat="1" applyFont="1" applyBorder="1" applyAlignment="1">
      <alignment vertical="center"/>
      <protection/>
    </xf>
    <xf numFmtId="37" fontId="4" fillId="0" borderId="0" xfId="76" applyNumberFormat="1" applyBorder="1">
      <alignment/>
      <protection/>
    </xf>
    <xf numFmtId="0" fontId="4" fillId="0" borderId="0" xfId="77">
      <alignment/>
      <protection/>
    </xf>
    <xf numFmtId="0" fontId="0" fillId="0" borderId="0" xfId="77" applyFont="1">
      <alignment/>
      <protection/>
    </xf>
    <xf numFmtId="0" fontId="2" fillId="0" borderId="15" xfId="77" applyFont="1" applyBorder="1" applyAlignment="1">
      <alignment horizontal="center" vertical="center"/>
      <protection/>
    </xf>
    <xf numFmtId="0" fontId="2" fillId="0" borderId="16" xfId="77" applyFont="1" applyBorder="1" applyAlignment="1">
      <alignment horizontal="center" vertical="center"/>
      <protection/>
    </xf>
    <xf numFmtId="0" fontId="2" fillId="0" borderId="17" xfId="77" applyFont="1" applyBorder="1" applyAlignment="1">
      <alignment horizontal="center" vertical="center"/>
      <protection/>
    </xf>
    <xf numFmtId="0" fontId="3" fillId="0" borderId="11" xfId="77" applyFont="1" applyBorder="1" applyAlignment="1">
      <alignment vertical="center"/>
      <protection/>
    </xf>
    <xf numFmtId="0" fontId="3" fillId="0" borderId="17" xfId="77" applyFont="1" applyBorder="1" applyAlignment="1">
      <alignment vertical="center"/>
      <protection/>
    </xf>
    <xf numFmtId="0" fontId="2" fillId="0" borderId="10" xfId="77" applyFont="1" applyBorder="1" applyAlignment="1">
      <alignment horizontal="left" vertical="center"/>
      <protection/>
    </xf>
    <xf numFmtId="173" fontId="4" fillId="0" borderId="0" xfId="77" applyNumberFormat="1">
      <alignment/>
      <protection/>
    </xf>
    <xf numFmtId="37" fontId="3" fillId="0" borderId="15" xfId="0" applyNumberFormat="1" applyFont="1" applyBorder="1" applyAlignment="1">
      <alignment/>
    </xf>
    <xf numFmtId="175" fontId="8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2" fontId="4" fillId="0" borderId="0" xfId="77" applyNumberFormat="1">
      <alignment/>
      <protection/>
    </xf>
    <xf numFmtId="0" fontId="0" fillId="0" borderId="0" xfId="75" applyFont="1" applyBorder="1">
      <alignment/>
      <protection/>
    </xf>
    <xf numFmtId="0" fontId="14" fillId="0" borderId="0" xfId="57" applyFont="1" applyBorder="1" applyAlignment="1" applyProtection="1">
      <alignment horizontal="centerContinuous"/>
      <protection/>
    </xf>
    <xf numFmtId="37" fontId="2" fillId="0" borderId="10" xfId="76" applyNumberFormat="1" applyFont="1" applyBorder="1" applyAlignment="1">
      <alignment vertical="center"/>
      <protection/>
    </xf>
    <xf numFmtId="0" fontId="0" fillId="0" borderId="0" xfId="76" applyFont="1" applyBorder="1">
      <alignment/>
      <protection/>
    </xf>
    <xf numFmtId="0" fontId="18" fillId="0" borderId="0" xfId="79" applyFont="1">
      <alignment/>
      <protection/>
    </xf>
    <xf numFmtId="0" fontId="19" fillId="0" borderId="0" xfId="79" applyFont="1">
      <alignment/>
      <protection/>
    </xf>
    <xf numFmtId="0" fontId="20" fillId="0" borderId="0" xfId="79" applyFont="1">
      <alignment/>
      <protection/>
    </xf>
    <xf numFmtId="0" fontId="17" fillId="0" borderId="0" xfId="79">
      <alignment/>
      <protection/>
    </xf>
    <xf numFmtId="0" fontId="20" fillId="0" borderId="0" xfId="78" applyFont="1">
      <alignment/>
      <protection/>
    </xf>
    <xf numFmtId="0" fontId="17" fillId="0" borderId="0" xfId="78">
      <alignment/>
      <protection/>
    </xf>
    <xf numFmtId="0" fontId="20" fillId="0" borderId="18" xfId="78" applyFont="1" applyBorder="1">
      <alignment/>
      <protection/>
    </xf>
    <xf numFmtId="0" fontId="20" fillId="0" borderId="19" xfId="78" applyFont="1" applyBorder="1" applyAlignment="1">
      <alignment vertical="center"/>
      <protection/>
    </xf>
    <xf numFmtId="0" fontId="20" fillId="0" borderId="20" xfId="78" applyFont="1" applyBorder="1" applyAlignment="1">
      <alignment vertical="center"/>
      <protection/>
    </xf>
    <xf numFmtId="0" fontId="19" fillId="0" borderId="15" xfId="79" applyFont="1" applyBorder="1" applyAlignment="1">
      <alignment horizontal="center"/>
      <protection/>
    </xf>
    <xf numFmtId="0" fontId="19" fillId="0" borderId="12" xfId="79" applyFont="1" applyBorder="1" applyAlignment="1">
      <alignment horizontal="centerContinuous" vertical="center"/>
      <protection/>
    </xf>
    <xf numFmtId="0" fontId="19" fillId="0" borderId="13" xfId="79" applyFont="1" applyBorder="1" applyAlignment="1">
      <alignment horizontal="centerContinuous" vertical="center"/>
      <protection/>
    </xf>
    <xf numFmtId="0" fontId="20" fillId="0" borderId="14" xfId="78" applyFont="1" applyBorder="1">
      <alignment/>
      <protection/>
    </xf>
    <xf numFmtId="0" fontId="20" fillId="0" borderId="0" xfId="78" applyFont="1" applyAlignment="1">
      <alignment vertical="center"/>
      <protection/>
    </xf>
    <xf numFmtId="0" fontId="20" fillId="0" borderId="21" xfId="78" applyFont="1" applyBorder="1" applyAlignment="1">
      <alignment vertical="center"/>
      <protection/>
    </xf>
    <xf numFmtId="0" fontId="19" fillId="0" borderId="17" xfId="79" applyFont="1" applyBorder="1" applyAlignment="1">
      <alignment horizontal="center" vertical="center"/>
      <protection/>
    </xf>
    <xf numFmtId="0" fontId="19" fillId="0" borderId="10" xfId="79" applyFont="1" applyBorder="1" applyAlignment="1">
      <alignment horizontal="center" vertical="center"/>
      <protection/>
    </xf>
    <xf numFmtId="0" fontId="20" fillId="0" borderId="21" xfId="78" applyFont="1" applyBorder="1">
      <alignment/>
      <protection/>
    </xf>
    <xf numFmtId="0" fontId="20" fillId="0" borderId="11" xfId="78" applyFont="1" applyBorder="1">
      <alignment/>
      <protection/>
    </xf>
    <xf numFmtId="0" fontId="19" fillId="0" borderId="11" xfId="78" applyFont="1" applyBorder="1">
      <alignment/>
      <protection/>
    </xf>
    <xf numFmtId="0" fontId="19" fillId="0" borderId="11" xfId="78" applyFont="1" applyBorder="1" applyAlignment="1">
      <alignment horizontal="centerContinuous"/>
      <protection/>
    </xf>
    <xf numFmtId="0" fontId="19" fillId="0" borderId="14" xfId="78" applyFont="1" applyBorder="1">
      <alignment/>
      <protection/>
    </xf>
    <xf numFmtId="0" fontId="22" fillId="0" borderId="0" xfId="78" applyFont="1">
      <alignment/>
      <protection/>
    </xf>
    <xf numFmtId="179" fontId="19" fillId="0" borderId="11" xfId="78" applyNumberFormat="1" applyFont="1" applyBorder="1">
      <alignment/>
      <protection/>
    </xf>
    <xf numFmtId="0" fontId="15" fillId="0" borderId="14" xfId="78" applyFont="1" applyBorder="1">
      <alignment/>
      <protection/>
    </xf>
    <xf numFmtId="0" fontId="15" fillId="0" borderId="0" xfId="78" applyFont="1">
      <alignment/>
      <protection/>
    </xf>
    <xf numFmtId="179" fontId="20" fillId="0" borderId="11" xfId="78" applyNumberFormat="1" applyFont="1" applyBorder="1">
      <alignment/>
      <protection/>
    </xf>
    <xf numFmtId="0" fontId="15" fillId="0" borderId="21" xfId="78" applyFont="1" applyBorder="1">
      <alignment/>
      <protection/>
    </xf>
    <xf numFmtId="179" fontId="15" fillId="0" borderId="11" xfId="78" applyNumberFormat="1" applyFont="1" applyBorder="1">
      <alignment/>
      <protection/>
    </xf>
    <xf numFmtId="184" fontId="15" fillId="0" borderId="11" xfId="78" applyNumberFormat="1" applyFont="1" applyBorder="1">
      <alignment/>
      <protection/>
    </xf>
    <xf numFmtId="0" fontId="17" fillId="0" borderId="14" xfId="78" applyBorder="1">
      <alignment/>
      <protection/>
    </xf>
    <xf numFmtId="179" fontId="17" fillId="0" borderId="11" xfId="78" applyNumberFormat="1" applyBorder="1">
      <alignment/>
      <protection/>
    </xf>
    <xf numFmtId="0" fontId="23" fillId="0" borderId="14" xfId="78" applyFont="1" applyBorder="1">
      <alignment/>
      <protection/>
    </xf>
    <xf numFmtId="0" fontId="23" fillId="0" borderId="14" xfId="78" applyFont="1" applyBorder="1">
      <alignment/>
      <protection/>
    </xf>
    <xf numFmtId="179" fontId="23" fillId="0" borderId="11" xfId="78" applyNumberFormat="1" applyFont="1" applyBorder="1">
      <alignment/>
      <protection/>
    </xf>
    <xf numFmtId="184" fontId="23" fillId="0" borderId="11" xfId="78" applyNumberFormat="1" applyFont="1" applyBorder="1">
      <alignment/>
      <protection/>
    </xf>
    <xf numFmtId="0" fontId="22" fillId="0" borderId="14" xfId="78" applyFont="1" applyBorder="1">
      <alignment/>
      <protection/>
    </xf>
    <xf numFmtId="0" fontId="23" fillId="0" borderId="0" xfId="78" applyFont="1">
      <alignment/>
      <protection/>
    </xf>
    <xf numFmtId="0" fontId="26" fillId="0" borderId="0" xfId="78" applyFont="1">
      <alignment/>
      <protection/>
    </xf>
    <xf numFmtId="0" fontId="19" fillId="0" borderId="0" xfId="78" applyFont="1">
      <alignment/>
      <protection/>
    </xf>
    <xf numFmtId="0" fontId="20" fillId="0" borderId="16" xfId="78" applyFont="1" applyBorder="1">
      <alignment/>
      <protection/>
    </xf>
    <xf numFmtId="0" fontId="20" fillId="0" borderId="22" xfId="78" applyFont="1" applyBorder="1">
      <alignment/>
      <protection/>
    </xf>
    <xf numFmtId="0" fontId="20" fillId="0" borderId="23" xfId="78" applyFont="1" applyBorder="1">
      <alignment/>
      <protection/>
    </xf>
    <xf numFmtId="0" fontId="20" fillId="0" borderId="17" xfId="78" applyFont="1" applyBorder="1" applyAlignment="1">
      <alignment horizontal="center"/>
      <protection/>
    </xf>
    <xf numFmtId="179" fontId="20" fillId="0" borderId="17" xfId="78" applyNumberFormat="1" applyFont="1" applyBorder="1">
      <alignment/>
      <protection/>
    </xf>
    <xf numFmtId="0" fontId="28" fillId="0" borderId="0" xfId="78" applyFont="1">
      <alignment/>
      <protection/>
    </xf>
    <xf numFmtId="0" fontId="30" fillId="0" borderId="0" xfId="78" applyFont="1">
      <alignment/>
      <protection/>
    </xf>
    <xf numFmtId="0" fontId="29" fillId="0" borderId="0" xfId="78" applyFont="1">
      <alignment/>
      <protection/>
    </xf>
    <xf numFmtId="0" fontId="31" fillId="0" borderId="0" xfId="80" applyFont="1">
      <alignment/>
      <protection/>
    </xf>
    <xf numFmtId="0" fontId="32" fillId="0" borderId="0" xfId="80" applyFont="1">
      <alignment/>
      <protection/>
    </xf>
    <xf numFmtId="0" fontId="14" fillId="0" borderId="0" xfId="58" applyFont="1" applyAlignment="1" applyProtection="1">
      <alignment horizontal="centerContinuous"/>
      <protection/>
    </xf>
    <xf numFmtId="0" fontId="16" fillId="0" borderId="0" xfId="81" applyFont="1" applyAlignment="1">
      <alignment horizontal="centerContinuous"/>
      <protection/>
    </xf>
    <xf numFmtId="0" fontId="33" fillId="0" borderId="0" xfId="81" applyFont="1" applyAlignment="1">
      <alignment horizontal="centerContinuous"/>
      <protection/>
    </xf>
    <xf numFmtId="0" fontId="34" fillId="0" borderId="0" xfId="81" applyFont="1" applyAlignment="1">
      <alignment horizontal="centerContinuous"/>
      <protection/>
    </xf>
    <xf numFmtId="0" fontId="32" fillId="0" borderId="0" xfId="81" applyAlignment="1">
      <alignment horizontal="centerContinuous"/>
      <protection/>
    </xf>
    <xf numFmtId="0" fontId="32" fillId="0" borderId="0" xfId="81">
      <alignment/>
      <protection/>
    </xf>
    <xf numFmtId="0" fontId="15" fillId="0" borderId="18" xfId="81" applyFont="1" applyBorder="1">
      <alignment/>
      <protection/>
    </xf>
    <xf numFmtId="0" fontId="15" fillId="0" borderId="19" xfId="81" applyFont="1" applyBorder="1">
      <alignment/>
      <protection/>
    </xf>
    <xf numFmtId="0" fontId="35" fillId="0" borderId="0" xfId="81" applyFont="1">
      <alignment/>
      <protection/>
    </xf>
    <xf numFmtId="0" fontId="15" fillId="0" borderId="14" xfId="81" applyFont="1" applyBorder="1">
      <alignment/>
      <protection/>
    </xf>
    <xf numFmtId="0" fontId="15" fillId="0" borderId="0" xfId="81" applyFont="1">
      <alignment/>
      <protection/>
    </xf>
    <xf numFmtId="0" fontId="19" fillId="0" borderId="15" xfId="80" applyFont="1" applyBorder="1">
      <alignment/>
      <protection/>
    </xf>
    <xf numFmtId="0" fontId="19" fillId="0" borderId="15" xfId="81" applyFont="1" applyBorder="1">
      <alignment/>
      <protection/>
    </xf>
    <xf numFmtId="0" fontId="19" fillId="0" borderId="14" xfId="81" applyFont="1" applyBorder="1">
      <alignment/>
      <protection/>
    </xf>
    <xf numFmtId="0" fontId="19" fillId="0" borderId="0" xfId="81" applyFont="1">
      <alignment/>
      <protection/>
    </xf>
    <xf numFmtId="0" fontId="15" fillId="0" borderId="11" xfId="80" applyFont="1" applyBorder="1">
      <alignment/>
      <protection/>
    </xf>
    <xf numFmtId="0" fontId="15" fillId="0" borderId="11" xfId="81" applyFont="1" applyBorder="1">
      <alignment/>
      <protection/>
    </xf>
    <xf numFmtId="3" fontId="15" fillId="0" borderId="11" xfId="80" applyNumberFormat="1" applyFont="1" applyBorder="1" applyAlignment="1">
      <alignment horizontal="right"/>
      <protection/>
    </xf>
    <xf numFmtId="0" fontId="31" fillId="0" borderId="0" xfId="81" applyFont="1">
      <alignment/>
      <protection/>
    </xf>
    <xf numFmtId="3" fontId="15" fillId="0" borderId="11" xfId="81" applyNumberFormat="1" applyFont="1" applyBorder="1">
      <alignment/>
      <protection/>
    </xf>
    <xf numFmtId="0" fontId="36" fillId="0" borderId="0" xfId="81" applyFont="1">
      <alignment/>
      <protection/>
    </xf>
    <xf numFmtId="0" fontId="32" fillId="0" borderId="0" xfId="81" applyAlignment="1">
      <alignment horizontal="center" vertical="top"/>
      <protection/>
    </xf>
    <xf numFmtId="0" fontId="19" fillId="0" borderId="14" xfId="81" applyFont="1" applyBorder="1" applyAlignment="1">
      <alignment horizontal="left"/>
      <protection/>
    </xf>
    <xf numFmtId="3" fontId="15" fillId="0" borderId="11" xfId="80" applyNumberFormat="1" applyFont="1" applyBorder="1">
      <alignment/>
      <protection/>
    </xf>
    <xf numFmtId="0" fontId="15" fillId="0" borderId="0" xfId="81" applyFont="1" applyAlignment="1">
      <alignment horizontal="left"/>
      <protection/>
    </xf>
    <xf numFmtId="49" fontId="32" fillId="0" borderId="0" xfId="81" applyNumberFormat="1">
      <alignment/>
      <protection/>
    </xf>
    <xf numFmtId="0" fontId="23" fillId="0" borderId="0" xfId="81" applyFont="1">
      <alignment/>
      <protection/>
    </xf>
    <xf numFmtId="0" fontId="23" fillId="0" borderId="11" xfId="80" applyFont="1" applyBorder="1" applyAlignment="1">
      <alignment horizontal="right"/>
      <protection/>
    </xf>
    <xf numFmtId="49" fontId="23" fillId="0" borderId="11" xfId="80" applyNumberFormat="1" applyFont="1" applyBorder="1" applyAlignment="1">
      <alignment horizontal="right"/>
      <protection/>
    </xf>
    <xf numFmtId="3" fontId="23" fillId="0" borderId="11" xfId="80" applyNumberFormat="1" applyFont="1" applyBorder="1" applyAlignment="1">
      <alignment horizontal="right"/>
      <protection/>
    </xf>
    <xf numFmtId="177" fontId="15" fillId="0" borderId="11" xfId="80" applyNumberFormat="1" applyFont="1" applyBorder="1" applyAlignment="1">
      <alignment horizontal="right"/>
      <protection/>
    </xf>
    <xf numFmtId="2" fontId="15" fillId="0" borderId="11" xfId="80" applyNumberFormat="1" applyFont="1" applyBorder="1" applyAlignment="1">
      <alignment horizontal="right"/>
      <protection/>
    </xf>
    <xf numFmtId="177" fontId="15" fillId="0" borderId="11" xfId="81" applyNumberFormat="1" applyFont="1" applyBorder="1">
      <alignment/>
      <protection/>
    </xf>
    <xf numFmtId="177" fontId="23" fillId="0" borderId="11" xfId="81" applyNumberFormat="1" applyFont="1" applyBorder="1">
      <alignment/>
      <protection/>
    </xf>
    <xf numFmtId="0" fontId="19" fillId="0" borderId="16" xfId="81" applyFont="1" applyBorder="1" applyAlignment="1">
      <alignment vertical="top"/>
      <protection/>
    </xf>
    <xf numFmtId="177" fontId="15" fillId="0" borderId="17" xfId="80" applyNumberFormat="1" applyFont="1" applyBorder="1" applyAlignment="1">
      <alignment horizontal="right" vertical="top"/>
      <protection/>
    </xf>
    <xf numFmtId="3" fontId="32" fillId="0" borderId="0" xfId="81" applyNumberFormat="1" applyAlignment="1">
      <alignment vertical="top"/>
      <protection/>
    </xf>
    <xf numFmtId="0" fontId="32" fillId="0" borderId="0" xfId="81" applyAlignment="1">
      <alignment vertical="top"/>
      <protection/>
    </xf>
    <xf numFmtId="0" fontId="34" fillId="0" borderId="0" xfId="81" applyFont="1">
      <alignment/>
      <protection/>
    </xf>
    <xf numFmtId="0" fontId="28" fillId="0" borderId="0" xfId="81" applyFont="1">
      <alignment/>
      <protection/>
    </xf>
    <xf numFmtId="0" fontId="37" fillId="0" borderId="0" xfId="81" applyFont="1">
      <alignment/>
      <protection/>
    </xf>
    <xf numFmtId="0" fontId="20" fillId="0" borderId="0" xfId="81" applyFont="1">
      <alignment/>
      <protection/>
    </xf>
    <xf numFmtId="0" fontId="38" fillId="0" borderId="0" xfId="81" applyFont="1">
      <alignment/>
      <protection/>
    </xf>
    <xf numFmtId="0" fontId="39" fillId="0" borderId="0" xfId="81" applyFont="1">
      <alignment/>
      <protection/>
    </xf>
    <xf numFmtId="0" fontId="18" fillId="0" borderId="0" xfId="65" applyFont="1" applyAlignment="1">
      <alignment horizontal="left" vertical="top"/>
      <protection/>
    </xf>
    <xf numFmtId="0" fontId="20" fillId="0" borderId="0" xfId="65" applyFont="1">
      <alignment/>
      <protection/>
    </xf>
    <xf numFmtId="0" fontId="19" fillId="0" borderId="15" xfId="65" applyFont="1" applyBorder="1" applyAlignment="1">
      <alignment horizontal="center" vertical="top" wrapText="1"/>
      <protection/>
    </xf>
    <xf numFmtId="0" fontId="19" fillId="0" borderId="15" xfId="65" applyFont="1" applyBorder="1" applyAlignment="1">
      <alignment horizontal="center" vertical="center"/>
      <protection/>
    </xf>
    <xf numFmtId="0" fontId="19" fillId="0" borderId="17" xfId="65" applyFont="1" applyBorder="1" applyAlignment="1">
      <alignment vertical="center"/>
      <protection/>
    </xf>
    <xf numFmtId="0" fontId="19" fillId="0" borderId="17" xfId="65" applyFont="1" applyBorder="1" applyAlignment="1">
      <alignment horizontal="center" vertical="center"/>
      <protection/>
    </xf>
    <xf numFmtId="0" fontId="19" fillId="0" borderId="11" xfId="65" applyFont="1" applyBorder="1" applyAlignment="1">
      <alignment horizontal="center" vertical="center"/>
      <protection/>
    </xf>
    <xf numFmtId="0" fontId="19" fillId="0" borderId="10" xfId="65" applyFont="1" applyBorder="1" applyAlignment="1">
      <alignment horizontal="center" vertical="center"/>
      <protection/>
    </xf>
    <xf numFmtId="186" fontId="15" fillId="0" borderId="11" xfId="65" applyNumberFormat="1" applyFont="1" applyBorder="1" applyAlignment="1">
      <alignment vertical="center"/>
      <protection/>
    </xf>
    <xf numFmtId="186" fontId="19" fillId="0" borderId="11" xfId="65" applyNumberFormat="1" applyFont="1" applyBorder="1" applyAlignment="1">
      <alignment vertical="center"/>
      <protection/>
    </xf>
    <xf numFmtId="186" fontId="15" fillId="0" borderId="17" xfId="65" applyNumberFormat="1" applyFont="1" applyBorder="1" applyAlignment="1">
      <alignment vertical="center"/>
      <protection/>
    </xf>
    <xf numFmtId="186" fontId="19" fillId="0" borderId="17" xfId="65" applyNumberFormat="1" applyFont="1" applyBorder="1" applyAlignment="1">
      <alignment vertical="center"/>
      <protection/>
    </xf>
    <xf numFmtId="186" fontId="19" fillId="0" borderId="10" xfId="65" applyNumberFormat="1" applyFont="1" applyBorder="1" applyAlignment="1">
      <alignment vertical="center"/>
      <protection/>
    </xf>
    <xf numFmtId="186" fontId="15" fillId="0" borderId="11" xfId="74" applyNumberFormat="1" applyFont="1" applyBorder="1" applyAlignment="1">
      <alignment vertical="center"/>
      <protection/>
    </xf>
    <xf numFmtId="174" fontId="8" fillId="0" borderId="11" xfId="0" applyNumberFormat="1" applyFont="1" applyBorder="1" applyAlignment="1" quotePrefix="1">
      <alignment horizontal="right"/>
    </xf>
    <xf numFmtId="179" fontId="2" fillId="0" borderId="11" xfId="78" applyNumberFormat="1" applyFont="1" applyBorder="1">
      <alignment/>
      <protection/>
    </xf>
    <xf numFmtId="3" fontId="3" fillId="0" borderId="11" xfId="80" applyNumberFormat="1" applyFont="1" applyBorder="1" applyAlignment="1">
      <alignment horizontal="right"/>
      <protection/>
    </xf>
    <xf numFmtId="0" fontId="15" fillId="0" borderId="0" xfId="81" applyFont="1">
      <alignment/>
      <protection/>
    </xf>
    <xf numFmtId="3" fontId="23" fillId="0" borderId="11" xfId="81" applyNumberFormat="1" applyFont="1" applyBorder="1" applyAlignment="1">
      <alignment horizontal="center"/>
      <protection/>
    </xf>
    <xf numFmtId="177" fontId="23" fillId="0" borderId="17" xfId="81" applyNumberFormat="1" applyFont="1" applyBorder="1" applyAlignment="1">
      <alignment horizontal="center" vertical="top"/>
      <protection/>
    </xf>
    <xf numFmtId="0" fontId="28" fillId="0" borderId="0" xfId="81" applyFont="1">
      <alignment/>
      <protection/>
    </xf>
    <xf numFmtId="0" fontId="15" fillId="0" borderId="22" xfId="81" applyFont="1" applyBorder="1" applyAlignment="1">
      <alignment vertical="top"/>
      <protection/>
    </xf>
    <xf numFmtId="0" fontId="29" fillId="0" borderId="0" xfId="81" applyFont="1">
      <alignment/>
      <protection/>
    </xf>
    <xf numFmtId="180" fontId="3" fillId="0" borderId="11" xfId="84" applyNumberFormat="1" applyFont="1" applyBorder="1" applyAlignment="1">
      <alignment horizontal="right" vertical="center"/>
      <protection/>
    </xf>
    <xf numFmtId="180" fontId="3" fillId="0" borderId="20" xfId="84" applyNumberFormat="1" applyFont="1" applyBorder="1" applyAlignment="1">
      <alignment horizontal="right" vertical="center"/>
      <protection/>
    </xf>
    <xf numFmtId="180" fontId="3" fillId="0" borderId="21" xfId="84" applyNumberFormat="1" applyFont="1" applyBorder="1" applyAlignment="1">
      <alignment horizontal="right" vertical="center"/>
      <protection/>
    </xf>
    <xf numFmtId="180" fontId="2" fillId="0" borderId="13" xfId="84" applyNumberFormat="1" applyFont="1" applyBorder="1" applyAlignment="1">
      <alignment horizontal="right" vertical="center"/>
      <protection/>
    </xf>
    <xf numFmtId="0" fontId="0" fillId="0" borderId="0" xfId="84" applyFont="1">
      <alignment/>
      <protection/>
    </xf>
    <xf numFmtId="181" fontId="3" fillId="0" borderId="21" xfId="83" applyNumberFormat="1" applyFont="1" applyBorder="1" applyAlignment="1">
      <alignment horizontal="right" vertical="center"/>
      <protection/>
    </xf>
    <xf numFmtId="0" fontId="19" fillId="0" borderId="10" xfId="80" applyFont="1" applyBorder="1" applyAlignment="1">
      <alignment horizontal="center" vertical="center"/>
      <protection/>
    </xf>
    <xf numFmtId="179" fontId="23" fillId="0" borderId="11" xfId="78" applyNumberFormat="1" applyFont="1" applyBorder="1">
      <alignment/>
      <protection/>
    </xf>
    <xf numFmtId="184" fontId="23" fillId="0" borderId="11" xfId="78" applyNumberFormat="1" applyFont="1" applyBorder="1">
      <alignment/>
      <protection/>
    </xf>
    <xf numFmtId="179" fontId="15" fillId="0" borderId="11" xfId="78" applyNumberFormat="1" applyFont="1" applyBorder="1">
      <alignment/>
      <protection/>
    </xf>
    <xf numFmtId="179" fontId="3" fillId="0" borderId="11" xfId="78" applyNumberFormat="1" applyFont="1" applyBorder="1">
      <alignment/>
      <protection/>
    </xf>
    <xf numFmtId="179" fontId="3" fillId="0" borderId="0" xfId="0" applyNumberFormat="1" applyFont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8" fontId="3" fillId="0" borderId="14" xfId="77" applyNumberFormat="1" applyFont="1" applyBorder="1" applyAlignment="1">
      <alignment vertical="center"/>
      <protection/>
    </xf>
    <xf numFmtId="178" fontId="3" fillId="0" borderId="14" xfId="0" applyNumberFormat="1" applyFont="1" applyBorder="1" applyAlignment="1">
      <alignment vertical="center"/>
    </xf>
    <xf numFmtId="178" fontId="3" fillId="0" borderId="15" xfId="77" applyNumberFormat="1" applyFont="1" applyBorder="1" applyAlignment="1">
      <alignment vertical="center"/>
      <protection/>
    </xf>
    <xf numFmtId="178" fontId="3" fillId="0" borderId="11" xfId="77" applyNumberFormat="1" applyFont="1" applyBorder="1" applyAlignment="1">
      <alignment vertical="center"/>
      <protection/>
    </xf>
    <xf numFmtId="178" fontId="2" fillId="0" borderId="12" xfId="77" applyNumberFormat="1" applyFont="1" applyBorder="1" applyAlignment="1">
      <alignment vertical="center"/>
      <protection/>
    </xf>
    <xf numFmtId="178" fontId="2" fillId="0" borderId="10" xfId="77" applyNumberFormat="1" applyFont="1" applyBorder="1" applyAlignment="1">
      <alignment vertical="center"/>
      <protection/>
    </xf>
    <xf numFmtId="0" fontId="2" fillId="0" borderId="0" xfId="76" applyFont="1" applyAlignment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19" fillId="0" borderId="0" xfId="79" applyFont="1" applyAlignment="1" quotePrefix="1">
      <alignment horizontal="left"/>
      <protection/>
    </xf>
    <xf numFmtId="183" fontId="23" fillId="0" borderId="11" xfId="78" applyNumberFormat="1" applyFont="1" applyBorder="1">
      <alignment/>
      <protection/>
    </xf>
    <xf numFmtId="188" fontId="19" fillId="0" borderId="11" xfId="78" applyNumberFormat="1" applyFont="1" applyBorder="1">
      <alignment/>
      <protection/>
    </xf>
    <xf numFmtId="188" fontId="20" fillId="0" borderId="11" xfId="78" applyNumberFormat="1" applyFont="1" applyBorder="1">
      <alignment/>
      <protection/>
    </xf>
    <xf numFmtId="188" fontId="15" fillId="0" borderId="11" xfId="78" applyNumberFormat="1" applyFont="1" applyBorder="1">
      <alignment/>
      <protection/>
    </xf>
    <xf numFmtId="188" fontId="23" fillId="0" borderId="11" xfId="78" applyNumberFormat="1" applyFont="1" applyBorder="1">
      <alignment/>
      <protection/>
    </xf>
    <xf numFmtId="188" fontId="15" fillId="0" borderId="11" xfId="78" applyNumberFormat="1" applyFont="1" applyBorder="1">
      <alignment/>
      <protection/>
    </xf>
    <xf numFmtId="188" fontId="25" fillId="0" borderId="11" xfId="78" applyNumberFormat="1" applyFont="1" applyBorder="1">
      <alignment/>
      <protection/>
    </xf>
    <xf numFmtId="188" fontId="23" fillId="0" borderId="11" xfId="78" applyNumberFormat="1" applyFont="1" applyBorder="1">
      <alignment/>
      <protection/>
    </xf>
    <xf numFmtId="0" fontId="19" fillId="0" borderId="10" xfId="80" applyFont="1" applyBorder="1" applyAlignment="1">
      <alignment horizontal="center" vertic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29" fillId="0" borderId="0" xfId="78" applyFont="1">
      <alignment/>
      <protection/>
    </xf>
    <xf numFmtId="0" fontId="19" fillId="0" borderId="24" xfId="84" applyFont="1" applyBorder="1" applyAlignment="1">
      <alignment horizontal="centerContinuous" vertical="center"/>
      <protection/>
    </xf>
    <xf numFmtId="0" fontId="19" fillId="0" borderId="0" xfId="80" applyFont="1" applyAlignment="1" quotePrefix="1">
      <alignment horizontal="left"/>
      <protection/>
    </xf>
    <xf numFmtId="0" fontId="44" fillId="0" borderId="0" xfId="83" applyFont="1" applyAlignment="1">
      <alignment horizontal="left"/>
      <protection/>
    </xf>
    <xf numFmtId="0" fontId="43" fillId="0" borderId="0" xfId="83" applyFont="1" applyAlignment="1">
      <alignment horizontal="left"/>
      <protection/>
    </xf>
    <xf numFmtId="0" fontId="45" fillId="0" borderId="0" xfId="83" applyFont="1" applyAlignment="1">
      <alignment horizontal="left"/>
      <protection/>
    </xf>
    <xf numFmtId="0" fontId="19" fillId="0" borderId="0" xfId="83" applyFont="1">
      <alignment/>
      <protection/>
    </xf>
    <xf numFmtId="0" fontId="46" fillId="0" borderId="0" xfId="83" applyFont="1">
      <alignment/>
      <protection/>
    </xf>
    <xf numFmtId="0" fontId="47" fillId="0" borderId="0" xfId="83" applyFont="1">
      <alignment/>
      <protection/>
    </xf>
    <xf numFmtId="0" fontId="20" fillId="0" borderId="0" xfId="83" applyFont="1">
      <alignment/>
      <protection/>
    </xf>
    <xf numFmtId="12" fontId="20" fillId="0" borderId="0" xfId="83" applyNumberFormat="1" applyFont="1">
      <alignment/>
      <protection/>
    </xf>
    <xf numFmtId="0" fontId="19" fillId="0" borderId="15" xfId="83" applyFont="1" applyBorder="1" applyAlignment="1">
      <alignment horizontal="center"/>
      <protection/>
    </xf>
    <xf numFmtId="0" fontId="19" fillId="0" borderId="13" xfId="83" applyFont="1" applyBorder="1" applyAlignment="1">
      <alignment horizontal="center" vertical="center"/>
      <protection/>
    </xf>
    <xf numFmtId="0" fontId="19" fillId="0" borderId="24" xfId="83" applyFont="1" applyBorder="1" applyAlignment="1">
      <alignment horizontal="centerContinuous" vertical="center"/>
      <protection/>
    </xf>
    <xf numFmtId="0" fontId="19" fillId="0" borderId="13" xfId="83" applyFont="1" applyBorder="1" applyAlignment="1">
      <alignment horizontal="centerContinuous" vertical="center"/>
      <protection/>
    </xf>
    <xf numFmtId="0" fontId="19" fillId="33" borderId="11" xfId="83" applyFont="1" applyFill="1" applyBorder="1" applyAlignment="1">
      <alignment horizontal="center"/>
      <protection/>
    </xf>
    <xf numFmtId="0" fontId="28" fillId="0" borderId="0" xfId="83" applyFont="1">
      <alignment/>
      <protection/>
    </xf>
    <xf numFmtId="0" fontId="19" fillId="33" borderId="17" xfId="83" applyFont="1" applyFill="1" applyBorder="1" applyAlignment="1">
      <alignment horizontal="center" vertical="center"/>
      <protection/>
    </xf>
    <xf numFmtId="0" fontId="19" fillId="0" borderId="10" xfId="83" applyFont="1" applyBorder="1" applyAlignment="1">
      <alignment horizontal="center" vertical="center"/>
      <protection/>
    </xf>
    <xf numFmtId="0" fontId="15" fillId="0" borderId="15" xfId="83" applyFont="1" applyBorder="1" applyAlignment="1">
      <alignment vertical="center"/>
      <protection/>
    </xf>
    <xf numFmtId="182" fontId="15" fillId="0" borderId="21" xfId="82" applyNumberFormat="1" applyFont="1" applyBorder="1" applyAlignment="1">
      <alignment horizontal="right" vertical="center"/>
      <protection/>
    </xf>
    <xf numFmtId="181" fontId="15" fillId="0" borderId="21" xfId="83" applyNumberFormat="1" applyFont="1" applyBorder="1" applyAlignment="1">
      <alignment horizontal="right" vertical="center"/>
      <protection/>
    </xf>
    <xf numFmtId="182" fontId="15" fillId="0" borderId="11" xfId="83" applyNumberFormat="1" applyFont="1" applyBorder="1" applyAlignment="1">
      <alignment horizontal="right" vertical="center"/>
      <protection/>
    </xf>
    <xf numFmtId="0" fontId="15" fillId="0" borderId="11" xfId="83" applyFont="1" applyBorder="1" applyAlignment="1">
      <alignment vertical="center"/>
      <protection/>
    </xf>
    <xf numFmtId="0" fontId="15" fillId="0" borderId="11" xfId="83" applyFont="1" applyBorder="1" applyAlignment="1">
      <alignment horizontal="left" vertical="center" wrapText="1"/>
      <protection/>
    </xf>
    <xf numFmtId="0" fontId="19" fillId="0" borderId="10" xfId="83" applyFont="1" applyBorder="1" applyAlignment="1">
      <alignment horizontal="centerContinuous" vertical="center"/>
      <protection/>
    </xf>
    <xf numFmtId="178" fontId="19" fillId="0" borderId="10" xfId="82" applyNumberFormat="1" applyFont="1" applyBorder="1" applyAlignment="1">
      <alignment horizontal="right" vertical="center"/>
      <protection/>
    </xf>
    <xf numFmtId="181" fontId="19" fillId="0" borderId="10" xfId="83" applyNumberFormat="1" applyFont="1" applyBorder="1" applyAlignment="1">
      <alignment horizontal="right" vertical="center"/>
      <protection/>
    </xf>
    <xf numFmtId="178" fontId="19" fillId="0" borderId="10" xfId="83" applyNumberFormat="1" applyFont="1" applyBorder="1" applyAlignment="1">
      <alignment horizontal="right" vertical="center"/>
      <protection/>
    </xf>
    <xf numFmtId="0" fontId="22" fillId="0" borderId="0" xfId="83" applyFont="1">
      <alignment/>
      <protection/>
    </xf>
    <xf numFmtId="0" fontId="20" fillId="0" borderId="0" xfId="83" applyFont="1" applyAlignment="1">
      <alignment horizontal="right"/>
      <protection/>
    </xf>
    <xf numFmtId="181" fontId="20" fillId="0" borderId="0" xfId="83" applyNumberFormat="1" applyFont="1">
      <alignment/>
      <protection/>
    </xf>
    <xf numFmtId="0" fontId="43" fillId="0" borderId="0" xfId="84" applyFont="1">
      <alignment/>
      <protection/>
    </xf>
    <xf numFmtId="0" fontId="43" fillId="0" borderId="0" xfId="83" applyFont="1" applyAlignment="1">
      <alignment horizontal="right"/>
      <protection/>
    </xf>
    <xf numFmtId="0" fontId="43" fillId="0" borderId="0" xfId="83" applyFont="1">
      <alignment/>
      <protection/>
    </xf>
    <xf numFmtId="0" fontId="19" fillId="0" borderId="18" xfId="83" applyFont="1" applyBorder="1" applyAlignment="1">
      <alignment horizontal="right" vertical="center"/>
      <protection/>
    </xf>
    <xf numFmtId="0" fontId="22" fillId="0" borderId="0" xfId="83" applyFont="1" applyAlignment="1">
      <alignment vertical="center"/>
      <protection/>
    </xf>
    <xf numFmtId="0" fontId="19" fillId="0" borderId="14" xfId="83" applyFont="1" applyBorder="1">
      <alignment/>
      <protection/>
    </xf>
    <xf numFmtId="0" fontId="19" fillId="0" borderId="21" xfId="83" applyFont="1" applyBorder="1">
      <alignment/>
      <protection/>
    </xf>
    <xf numFmtId="0" fontId="19" fillId="0" borderId="23" xfId="83" applyFont="1" applyBorder="1">
      <alignment/>
      <protection/>
    </xf>
    <xf numFmtId="0" fontId="19" fillId="33" borderId="16" xfId="83" applyFont="1" applyFill="1" applyBorder="1" applyAlignment="1">
      <alignment horizontal="center" vertical="center"/>
      <protection/>
    </xf>
    <xf numFmtId="0" fontId="15" fillId="0" borderId="18" xfId="83" applyFont="1" applyBorder="1">
      <alignment/>
      <protection/>
    </xf>
    <xf numFmtId="0" fontId="15" fillId="0" borderId="15" xfId="83" applyFont="1" applyBorder="1">
      <alignment/>
      <protection/>
    </xf>
    <xf numFmtId="0" fontId="15" fillId="0" borderId="19" xfId="83" applyFont="1" applyBorder="1">
      <alignment/>
      <protection/>
    </xf>
    <xf numFmtId="0" fontId="15" fillId="0" borderId="20" xfId="83" applyFont="1" applyBorder="1">
      <alignment/>
      <protection/>
    </xf>
    <xf numFmtId="0" fontId="15" fillId="0" borderId="11" xfId="83" applyFont="1" applyBorder="1">
      <alignment/>
      <protection/>
    </xf>
    <xf numFmtId="179" fontId="15" fillId="0" borderId="11" xfId="83" applyNumberFormat="1" applyFont="1" applyBorder="1">
      <alignment/>
      <protection/>
    </xf>
    <xf numFmtId="183" fontId="15" fillId="0" borderId="21" xfId="83" applyNumberFormat="1" applyFont="1" applyBorder="1">
      <alignment/>
      <protection/>
    </xf>
    <xf numFmtId="179" fontId="15" fillId="0" borderId="21" xfId="83" applyNumberFormat="1" applyFont="1" applyBorder="1">
      <alignment/>
      <protection/>
    </xf>
    <xf numFmtId="0" fontId="15" fillId="0" borderId="14" xfId="83" applyFont="1" applyBorder="1">
      <alignment/>
      <protection/>
    </xf>
    <xf numFmtId="179" fontId="15" fillId="0" borderId="0" xfId="83" applyNumberFormat="1" applyFont="1">
      <alignment/>
      <protection/>
    </xf>
    <xf numFmtId="179" fontId="15" fillId="0" borderId="17" xfId="83" applyNumberFormat="1" applyFont="1" applyBorder="1">
      <alignment/>
      <protection/>
    </xf>
    <xf numFmtId="0" fontId="19" fillId="0" borderId="18" xfId="83" applyFont="1" applyBorder="1" applyAlignment="1">
      <alignment horizontal="center"/>
      <protection/>
    </xf>
    <xf numFmtId="179" fontId="19" fillId="0" borderId="15" xfId="83" applyNumberFormat="1" applyFont="1" applyBorder="1">
      <alignment/>
      <protection/>
    </xf>
    <xf numFmtId="183" fontId="19" fillId="0" borderId="20" xfId="83" applyNumberFormat="1" applyFont="1" applyBorder="1">
      <alignment/>
      <protection/>
    </xf>
    <xf numFmtId="179" fontId="19" fillId="0" borderId="20" xfId="83" applyNumberFormat="1" applyFont="1" applyBorder="1">
      <alignment/>
      <protection/>
    </xf>
    <xf numFmtId="0" fontId="15" fillId="0" borderId="16" xfId="83" applyFont="1" applyBorder="1">
      <alignment/>
      <protection/>
    </xf>
    <xf numFmtId="0" fontId="15" fillId="0" borderId="17" xfId="83" applyFont="1" applyBorder="1">
      <alignment/>
      <protection/>
    </xf>
    <xf numFmtId="0" fontId="15" fillId="0" borderId="22" xfId="83" applyFont="1" applyBorder="1">
      <alignment/>
      <protection/>
    </xf>
    <xf numFmtId="0" fontId="15" fillId="0" borderId="23" xfId="83" applyFont="1" applyBorder="1">
      <alignment/>
      <protection/>
    </xf>
    <xf numFmtId="0" fontId="20" fillId="0" borderId="23" xfId="83" applyFont="1" applyBorder="1">
      <alignment/>
      <protection/>
    </xf>
    <xf numFmtId="0" fontId="15" fillId="0" borderId="0" xfId="83" applyFont="1">
      <alignment/>
      <protection/>
    </xf>
    <xf numFmtId="0" fontId="18" fillId="0" borderId="0" xfId="84" applyFont="1" applyAlignment="1">
      <alignment vertical="center"/>
      <protection/>
    </xf>
    <xf numFmtId="0" fontId="20" fillId="0" borderId="0" xfId="84" applyFont="1" applyAlignment="1">
      <alignment horizontal="centerContinuous"/>
      <protection/>
    </xf>
    <xf numFmtId="0" fontId="20" fillId="0" borderId="0" xfId="84" applyFont="1">
      <alignment/>
      <protection/>
    </xf>
    <xf numFmtId="0" fontId="49" fillId="0" borderId="0" xfId="84" applyFont="1">
      <alignment/>
      <protection/>
    </xf>
    <xf numFmtId="0" fontId="15" fillId="0" borderId="15" xfId="84" applyFont="1" applyBorder="1" applyAlignment="1">
      <alignment vertical="center"/>
      <protection/>
    </xf>
    <xf numFmtId="0" fontId="19" fillId="0" borderId="13" xfId="84" applyFont="1" applyBorder="1" applyAlignment="1">
      <alignment horizontal="centerContinuous" vertical="center"/>
      <protection/>
    </xf>
    <xf numFmtId="0" fontId="19" fillId="0" borderId="11" xfId="84" applyFont="1" applyBorder="1" applyAlignment="1">
      <alignment horizontal="centerContinuous" vertical="center"/>
      <protection/>
    </xf>
    <xf numFmtId="0" fontId="19" fillId="0" borderId="12" xfId="84" applyFont="1" applyBorder="1" applyAlignment="1">
      <alignment horizontal="centerContinuous" vertical="center"/>
      <protection/>
    </xf>
    <xf numFmtId="0" fontId="15" fillId="0" borderId="17" xfId="84" applyFont="1" applyBorder="1" applyAlignment="1">
      <alignment vertical="center"/>
      <protection/>
    </xf>
    <xf numFmtId="0" fontId="19" fillId="0" borderId="13" xfId="84" applyFont="1" applyBorder="1" applyAlignment="1">
      <alignment horizontal="center" vertical="center"/>
      <protection/>
    </xf>
    <xf numFmtId="0" fontId="19" fillId="0" borderId="10" xfId="84" applyFont="1" applyBorder="1" applyAlignment="1">
      <alignment horizontal="center" vertical="center"/>
      <protection/>
    </xf>
    <xf numFmtId="0" fontId="19" fillId="0" borderId="10" xfId="84" applyFont="1" applyBorder="1" applyAlignment="1">
      <alignment horizontal="centerContinuous" vertical="center"/>
      <protection/>
    </xf>
    <xf numFmtId="178" fontId="15" fillId="0" borderId="20" xfId="84" applyNumberFormat="1" applyFont="1" applyBorder="1" applyAlignment="1">
      <alignment vertical="center"/>
      <protection/>
    </xf>
    <xf numFmtId="180" fontId="15" fillId="0" borderId="15" xfId="84" applyNumberFormat="1" applyFont="1" applyBorder="1" applyAlignment="1">
      <alignment horizontal="right" vertical="center"/>
      <protection/>
    </xf>
    <xf numFmtId="178" fontId="15" fillId="0" borderId="15" xfId="84" applyNumberFormat="1" applyFont="1" applyBorder="1" applyAlignment="1">
      <alignment vertical="center"/>
      <protection/>
    </xf>
    <xf numFmtId="180" fontId="15" fillId="0" borderId="20" xfId="84" applyNumberFormat="1" applyFont="1" applyBorder="1" applyAlignment="1">
      <alignment horizontal="right" vertical="center"/>
      <protection/>
    </xf>
    <xf numFmtId="178" fontId="15" fillId="0" borderId="15" xfId="84" applyNumberFormat="1" applyFont="1" applyBorder="1" applyAlignment="1">
      <alignment horizontal="right" vertical="center"/>
      <protection/>
    </xf>
    <xf numFmtId="0" fontId="15" fillId="0" borderId="11" xfId="84" applyFont="1" applyBorder="1" applyAlignment="1">
      <alignment vertical="center"/>
      <protection/>
    </xf>
    <xf numFmtId="178" fontId="15" fillId="0" borderId="21" xfId="84" applyNumberFormat="1" applyFont="1" applyBorder="1" applyAlignment="1">
      <alignment vertical="center"/>
      <protection/>
    </xf>
    <xf numFmtId="180" fontId="15" fillId="0" borderId="11" xfId="84" applyNumberFormat="1" applyFont="1" applyBorder="1" applyAlignment="1">
      <alignment horizontal="right" vertical="center"/>
      <protection/>
    </xf>
    <xf numFmtId="178" fontId="15" fillId="0" borderId="11" xfId="84" applyNumberFormat="1" applyFont="1" applyBorder="1" applyAlignment="1">
      <alignment vertical="center"/>
      <protection/>
    </xf>
    <xf numFmtId="178" fontId="15" fillId="0" borderId="11" xfId="84" applyNumberFormat="1" applyFont="1" applyBorder="1" applyAlignment="1">
      <alignment horizontal="right" vertical="center"/>
      <protection/>
    </xf>
    <xf numFmtId="180" fontId="15" fillId="0" borderId="21" xfId="84" applyNumberFormat="1" applyFont="1" applyBorder="1" applyAlignment="1">
      <alignment horizontal="right" vertical="center"/>
      <protection/>
    </xf>
    <xf numFmtId="0" fontId="19" fillId="0" borderId="10" xfId="84" applyFont="1" applyBorder="1" applyAlignment="1">
      <alignment vertical="center"/>
      <protection/>
    </xf>
    <xf numFmtId="178" fontId="19" fillId="0" borderId="13" xfId="84" applyNumberFormat="1" applyFont="1" applyBorder="1" applyAlignment="1">
      <alignment horizontal="right" vertical="center"/>
      <protection/>
    </xf>
    <xf numFmtId="178" fontId="19" fillId="0" borderId="10" xfId="84" applyNumberFormat="1" applyFont="1" applyBorder="1" applyAlignment="1">
      <alignment horizontal="right" vertical="center"/>
      <protection/>
    </xf>
    <xf numFmtId="180" fontId="19" fillId="0" borderId="13" xfId="84" applyNumberFormat="1" applyFont="1" applyBorder="1" applyAlignment="1">
      <alignment horizontal="right" vertical="center"/>
      <protection/>
    </xf>
    <xf numFmtId="0" fontId="22" fillId="0" borderId="0" xfId="84" applyFont="1">
      <alignment/>
      <protection/>
    </xf>
    <xf numFmtId="178" fontId="15" fillId="0" borderId="21" xfId="84" applyNumberFormat="1" applyFont="1" applyBorder="1" applyAlignment="1">
      <alignment horizontal="right" vertical="center"/>
      <protection/>
    </xf>
    <xf numFmtId="0" fontId="19" fillId="0" borderId="17" xfId="84" applyFont="1" applyBorder="1" applyAlignment="1">
      <alignment horizontal="centerContinuous" vertical="center"/>
      <protection/>
    </xf>
    <xf numFmtId="0" fontId="5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57" applyAlignment="1" applyProtection="1">
      <alignment/>
      <protection/>
    </xf>
    <xf numFmtId="0" fontId="2" fillId="0" borderId="0" xfId="69" applyFont="1" applyAlignment="1">
      <alignment horizontal="center" vertical="center"/>
      <protection/>
    </xf>
    <xf numFmtId="0" fontId="2" fillId="0" borderId="18" xfId="77" applyFont="1" applyBorder="1" applyAlignment="1">
      <alignment horizontal="center" vertical="center" wrapText="1"/>
      <protection/>
    </xf>
    <xf numFmtId="0" fontId="2" fillId="0" borderId="20" xfId="77" applyFont="1" applyBorder="1" applyAlignment="1">
      <alignment horizontal="center" vertical="center" wrapText="1"/>
      <protection/>
    </xf>
    <xf numFmtId="0" fontId="2" fillId="0" borderId="18" xfId="77" applyFont="1" applyBorder="1" applyAlignment="1">
      <alignment horizontal="center" vertical="center"/>
      <protection/>
    </xf>
    <xf numFmtId="0" fontId="2" fillId="0" borderId="20" xfId="77" applyFont="1" applyBorder="1" applyAlignment="1">
      <alignment horizontal="center" vertical="center"/>
      <protection/>
    </xf>
    <xf numFmtId="0" fontId="2" fillId="0" borderId="15" xfId="77" applyFont="1" applyBorder="1" applyAlignment="1">
      <alignment horizontal="center" vertical="center"/>
      <protection/>
    </xf>
    <xf numFmtId="0" fontId="4" fillId="0" borderId="11" xfId="77" applyBorder="1" applyAlignment="1">
      <alignment horizontal="center" vertical="center"/>
      <protection/>
    </xf>
    <xf numFmtId="0" fontId="4" fillId="0" borderId="17" xfId="77" applyBorder="1" applyAlignment="1">
      <alignment horizontal="center" vertical="center"/>
      <protection/>
    </xf>
    <xf numFmtId="0" fontId="2" fillId="0" borderId="12" xfId="77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2" fillId="0" borderId="0" xfId="77" applyFont="1" applyAlignment="1">
      <alignment horizontal="left"/>
      <protection/>
    </xf>
    <xf numFmtId="0" fontId="3" fillId="0" borderId="0" xfId="0" applyFont="1" applyAlignment="1">
      <alignment/>
    </xf>
    <xf numFmtId="0" fontId="19" fillId="0" borderId="12" xfId="83" applyFont="1" applyBorder="1" applyAlignment="1">
      <alignment horizontal="center" vertical="center"/>
      <protection/>
    </xf>
    <xf numFmtId="0" fontId="19" fillId="0" borderId="24" xfId="83" applyFont="1" applyBorder="1" applyAlignment="1">
      <alignment horizontal="center" vertical="center"/>
      <protection/>
    </xf>
    <xf numFmtId="0" fontId="19" fillId="0" borderId="13" xfId="83" applyFont="1" applyBorder="1" applyAlignment="1">
      <alignment horizontal="center" vertical="center"/>
      <protection/>
    </xf>
    <xf numFmtId="0" fontId="19" fillId="0" borderId="15" xfId="65" applyFont="1" applyBorder="1" applyAlignment="1">
      <alignment horizontal="center" vertical="center" wrapText="1"/>
      <protection/>
    </xf>
    <xf numFmtId="0" fontId="19" fillId="0" borderId="17" xfId="65" applyFont="1" applyBorder="1" applyAlignment="1">
      <alignment horizontal="center" vertical="center" wrapText="1"/>
      <protection/>
    </xf>
    <xf numFmtId="0" fontId="19" fillId="0" borderId="15" xfId="65" applyFont="1" applyBorder="1" applyAlignment="1">
      <alignment horizontal="center" vertical="center"/>
      <protection/>
    </xf>
    <xf numFmtId="0" fontId="19" fillId="0" borderId="17" xfId="65" applyFont="1" applyBorder="1" applyAlignment="1">
      <alignment horizontal="center" vertical="center"/>
      <protection/>
    </xf>
    <xf numFmtId="0" fontId="69" fillId="0" borderId="0" xfId="57" applyFont="1" applyAlignment="1" applyProtection="1">
      <alignment/>
      <protection/>
    </xf>
    <xf numFmtId="0" fontId="69" fillId="0" borderId="0" xfId="57" applyFont="1" applyBorder="1" applyAlignment="1" applyProtection="1">
      <alignment horizontal="left"/>
      <protection/>
    </xf>
    <xf numFmtId="0" fontId="69" fillId="0" borderId="0" xfId="57" applyFont="1" applyAlignment="1" applyProtection="1">
      <alignment horizontal="left"/>
      <protection/>
    </xf>
    <xf numFmtId="0" fontId="69" fillId="0" borderId="0" xfId="57" applyFont="1" applyAlignment="1" applyProtection="1" quotePrefix="1">
      <alignment horizontal="left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3" xfId="59"/>
    <cellStyle name="Input" xfId="60"/>
    <cellStyle name="Linked Cell" xfId="61"/>
    <cellStyle name="Neutral" xfId="62"/>
    <cellStyle name="Normal 10 2" xfId="63"/>
    <cellStyle name="Normal 12" xfId="64"/>
    <cellStyle name="Normal 2" xfId="65"/>
    <cellStyle name="Normal 2 2" xfId="66"/>
    <cellStyle name="Normal 3" xfId="67"/>
    <cellStyle name="Normal 3 2" xfId="68"/>
    <cellStyle name="Normal 4" xfId="69"/>
    <cellStyle name="Normal 6" xfId="70"/>
    <cellStyle name="Normal 6 2" xfId="71"/>
    <cellStyle name="Normal 8 2" xfId="72"/>
    <cellStyle name="Normal 9 2" xfId="73"/>
    <cellStyle name="Normal_Dtab1-4" xfId="74"/>
    <cellStyle name="Normal_ind 1-2 march2008" xfId="75"/>
    <cellStyle name="Normal_TAB-1.2" xfId="76"/>
    <cellStyle name="Normal_TAB-1.3" xfId="77"/>
    <cellStyle name="Normal_tables  indicato" xfId="78"/>
    <cellStyle name="Normal_TMUTAB2.1" xfId="79"/>
    <cellStyle name="Normal_TMUTAB2.2" xfId="80"/>
    <cellStyle name="Normal_TMUTAB2.2_tables" xfId="81"/>
    <cellStyle name="Normal_TMUTAB2.4" xfId="82"/>
    <cellStyle name="Normal_TMUTAB2.4&amp;2.5" xfId="83"/>
    <cellStyle name="Normal_TMUTAB2-3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66675</xdr:rowOff>
    </xdr:from>
    <xdr:to>
      <xdr:col>8</xdr:col>
      <xdr:colOff>533400</xdr:colOff>
      <xdr:row>15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62950" y="257175"/>
          <a:ext cx="457200" cy="6076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190500</xdr:rowOff>
    </xdr:from>
    <xdr:to>
      <xdr:col>12</xdr:col>
      <xdr:colOff>466725</xdr:colOff>
      <xdr:row>21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81000"/>
          <a:ext cx="314325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95250</xdr:rowOff>
    </xdr:from>
    <xdr:to>
      <xdr:col>9</xdr:col>
      <xdr:colOff>657225</xdr:colOff>
      <xdr:row>18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285750"/>
          <a:ext cx="561975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</xdr:row>
      <xdr:rowOff>28575</xdr:rowOff>
    </xdr:from>
    <xdr:to>
      <xdr:col>13</xdr:col>
      <xdr:colOff>590550</xdr:colOff>
      <xdr:row>34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429625" y="447675"/>
          <a:ext cx="428625" cy="6305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</xdr:row>
      <xdr:rowOff>161925</xdr:rowOff>
    </xdr:from>
    <xdr:to>
      <xdr:col>10</xdr:col>
      <xdr:colOff>114300</xdr:colOff>
      <xdr:row>18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162925" y="590550"/>
          <a:ext cx="466725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9525</xdr:rowOff>
    </xdr:from>
    <xdr:to>
      <xdr:col>7</xdr:col>
      <xdr:colOff>638175</xdr:colOff>
      <xdr:row>13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7962900" y="200025"/>
          <a:ext cx="419100" cy="601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7048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0" sqref="A20"/>
    </sheetView>
  </sheetViews>
  <sheetFormatPr defaultColWidth="9.33203125" defaultRowHeight="12.75"/>
  <cols>
    <col min="1" max="1" width="108" style="0" customWidth="1"/>
  </cols>
  <sheetData>
    <row r="1" ht="15.75">
      <c r="A1" s="299" t="s">
        <v>156</v>
      </c>
    </row>
    <row r="2" ht="6" customHeight="1">
      <c r="A2" s="299"/>
    </row>
    <row r="3" ht="15.75">
      <c r="A3" s="301" t="s">
        <v>154</v>
      </c>
    </row>
    <row r="4" ht="18" customHeight="1">
      <c r="A4" s="321" t="s">
        <v>153</v>
      </c>
    </row>
    <row r="5" ht="7.5" customHeight="1">
      <c r="A5" s="321"/>
    </row>
    <row r="6" ht="18" customHeight="1">
      <c r="A6" s="322" t="s">
        <v>133</v>
      </c>
    </row>
    <row r="7" ht="7.5" customHeight="1">
      <c r="A7" s="322"/>
    </row>
    <row r="8" spans="1:9" ht="18" customHeight="1">
      <c r="A8" s="320" t="s">
        <v>135</v>
      </c>
      <c r="B8" s="300"/>
      <c r="C8" s="300"/>
      <c r="D8" s="300"/>
      <c r="E8" s="300"/>
      <c r="F8" s="300"/>
      <c r="G8" s="300"/>
      <c r="H8" s="300"/>
      <c r="I8" s="300"/>
    </row>
    <row r="9" spans="1:9" ht="7.5" customHeight="1">
      <c r="A9" s="320"/>
      <c r="B9" s="300"/>
      <c r="C9" s="300"/>
      <c r="D9" s="300"/>
      <c r="E9" s="300"/>
      <c r="F9" s="300"/>
      <c r="G9" s="300"/>
      <c r="H9" s="300"/>
      <c r="I9" s="300"/>
    </row>
    <row r="10" ht="18" customHeight="1">
      <c r="A10" s="323" t="s">
        <v>136</v>
      </c>
    </row>
    <row r="11" ht="7.5" customHeight="1">
      <c r="A11" s="323"/>
    </row>
    <row r="12" ht="18" customHeight="1">
      <c r="A12" s="323" t="s">
        <v>142</v>
      </c>
    </row>
    <row r="13" ht="7.5" customHeight="1">
      <c r="A13" s="323"/>
    </row>
    <row r="14" ht="18" customHeight="1">
      <c r="A14" s="320" t="s">
        <v>75</v>
      </c>
    </row>
    <row r="15" ht="7.5" customHeight="1">
      <c r="A15" s="320"/>
    </row>
    <row r="16" ht="18" customHeight="1">
      <c r="A16" s="322" t="s">
        <v>143</v>
      </c>
    </row>
    <row r="17" ht="7.5" customHeight="1">
      <c r="A17" s="322"/>
    </row>
    <row r="18" ht="18" customHeight="1">
      <c r="A18" s="320" t="s">
        <v>144</v>
      </c>
    </row>
    <row r="19" ht="7.5" customHeight="1">
      <c r="A19" s="320"/>
    </row>
    <row r="20" spans="1:2" ht="18" customHeight="1">
      <c r="A20" s="322" t="s">
        <v>150</v>
      </c>
      <c r="B20" s="298"/>
    </row>
  </sheetData>
  <sheetProtection/>
  <hyperlinks>
    <hyperlink ref="A4" location="'table 1.1'!A1" display="Table 1.1 - Vehicles¹ registered as at June 2019"/>
    <hyperlink ref="A6" location="'table 1.2'!A1" display="Table 1.2 - Vehicles ¹ registered by type, December 2009 - December 2018 and June 2019"/>
    <hyperlink ref="A8:I8" location="'table 1.3'!A1" display="Table 1.3 - Registration of vehicles by type, January - June 2018 and January - June 2019"/>
    <hyperlink ref="A10" location="'table 2.1'!A1" display="Table 2.1 -  Road traffic accidents¹, January - June 2018 and January - June 2019"/>
    <hyperlink ref="A12" location="'table 2.2'!A1" display="Table 2.2 - Road traffic accidents ¹ and casualties, 2009 - 2018, January - June 2019"/>
    <hyperlink ref="A14" location="'table 2.3'!A1" display="Table 2.3 - Number of vehicles¹ involved in accidents (causing casualties) by type, January 2017 - June 2018"/>
    <hyperlink ref="A16" location="'table 2.4 &amp; 2.5'!A1" display="Table 2.4 -  Number of casualties by class of road users, January 2018 - June 2019"/>
    <hyperlink ref="A18" location="'table 2.4 &amp; 2.5'!A16" display="Table 2.5 -  Casualty accidents involved in &quot;hit and run&quot; cases, January 2018 - June 2019"/>
    <hyperlink ref="A20" location="'table 2.6'!A1" display="Table 2.6 - Number of fatalities by category of road users and age-group, January to June 2019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O4" sqref="O4"/>
    </sheetView>
  </sheetViews>
  <sheetFormatPr defaultColWidth="9.33203125" defaultRowHeight="12.75"/>
  <cols>
    <col min="1" max="1" width="27.33203125" style="0" customWidth="1"/>
    <col min="2" max="2" width="14.16015625" style="0" customWidth="1"/>
    <col min="3" max="3" width="16.5" style="0" customWidth="1"/>
    <col min="4" max="4" width="18.8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11" style="0" customWidth="1"/>
    <col min="10" max="10" width="2.33203125" style="0" customWidth="1"/>
  </cols>
  <sheetData>
    <row r="1" ht="15">
      <c r="A1" s="320" t="s">
        <v>155</v>
      </c>
    </row>
    <row r="2" spans="1:9" s="2" customFormat="1" ht="21.75" customHeight="1">
      <c r="A2" s="194" t="s">
        <v>125</v>
      </c>
      <c r="B2" s="1"/>
      <c r="C2" s="1"/>
      <c r="D2" s="1"/>
      <c r="E2" s="1"/>
      <c r="F2" s="1"/>
      <c r="G2" s="1"/>
      <c r="H2" s="48"/>
      <c r="I2" s="8"/>
    </row>
    <row r="3" spans="1:9" ht="9" customHeight="1">
      <c r="A3" s="3"/>
      <c r="B3" s="3"/>
      <c r="C3" s="3"/>
      <c r="D3" s="3"/>
      <c r="E3" s="3"/>
      <c r="F3" s="3"/>
      <c r="G3" s="4"/>
      <c r="H3" s="4"/>
      <c r="I3" s="9"/>
    </row>
    <row r="4" spans="1:9" s="14" customFormat="1" ht="72" customHeight="1">
      <c r="A4" s="15" t="s">
        <v>0</v>
      </c>
      <c r="B4" s="16" t="s">
        <v>126</v>
      </c>
      <c r="C4" s="17" t="s">
        <v>127</v>
      </c>
      <c r="D4" s="18" t="s">
        <v>128</v>
      </c>
      <c r="E4" s="16" t="s">
        <v>129</v>
      </c>
      <c r="F4" s="16" t="s">
        <v>130</v>
      </c>
      <c r="G4" s="16" t="s">
        <v>131</v>
      </c>
      <c r="H4" s="19" t="s">
        <v>132</v>
      </c>
      <c r="I4" s="13"/>
    </row>
    <row r="5" spans="1:9" ht="36" customHeight="1">
      <c r="A5" s="12" t="s">
        <v>1</v>
      </c>
      <c r="B5" s="179">
        <v>235598</v>
      </c>
      <c r="C5" s="182">
        <v>4335</v>
      </c>
      <c r="D5" s="182">
        <v>4584</v>
      </c>
      <c r="E5" s="182">
        <v>233</v>
      </c>
      <c r="F5" s="182">
        <v>676</v>
      </c>
      <c r="G5" s="180">
        <f aca="true" t="shared" si="0" ref="G5:G13">B5+C5+D5+E5-F5</f>
        <v>244074</v>
      </c>
      <c r="H5" s="183">
        <f aca="true" t="shared" si="1" ref="H5:H14">C5+D5+E5-F5</f>
        <v>8476</v>
      </c>
      <c r="I5" s="10"/>
    </row>
    <row r="6" spans="1:9" ht="36" customHeight="1">
      <c r="A6" s="12" t="s">
        <v>6</v>
      </c>
      <c r="B6" s="180">
        <v>48200</v>
      </c>
      <c r="C6" s="182">
        <v>1</v>
      </c>
      <c r="D6" s="182">
        <v>5</v>
      </c>
      <c r="E6" s="182">
        <v>6</v>
      </c>
      <c r="F6" s="182">
        <v>199</v>
      </c>
      <c r="G6" s="180">
        <f t="shared" si="0"/>
        <v>48013</v>
      </c>
      <c r="H6" s="183">
        <f t="shared" si="1"/>
        <v>-187</v>
      </c>
      <c r="I6" s="10"/>
    </row>
    <row r="7" spans="1:9" ht="36" customHeight="1">
      <c r="A7" s="12" t="s">
        <v>34</v>
      </c>
      <c r="B7" s="180">
        <v>5878</v>
      </c>
      <c r="C7" s="182">
        <v>713</v>
      </c>
      <c r="D7" s="182">
        <v>15</v>
      </c>
      <c r="E7" s="182">
        <v>29</v>
      </c>
      <c r="F7" s="182">
        <v>179</v>
      </c>
      <c r="G7" s="180">
        <f t="shared" si="0"/>
        <v>6456</v>
      </c>
      <c r="H7" s="183">
        <f t="shared" si="1"/>
        <v>578</v>
      </c>
      <c r="I7" s="10"/>
    </row>
    <row r="8" spans="1:9" ht="36" customHeight="1">
      <c r="A8" s="12" t="s">
        <v>7</v>
      </c>
      <c r="B8" s="180">
        <v>93636</v>
      </c>
      <c r="C8" s="182">
        <v>3411</v>
      </c>
      <c r="D8" s="182">
        <v>8</v>
      </c>
      <c r="E8" s="182">
        <v>267</v>
      </c>
      <c r="F8" s="182">
        <v>528</v>
      </c>
      <c r="G8" s="180">
        <f t="shared" si="0"/>
        <v>96794</v>
      </c>
      <c r="H8" s="183">
        <f t="shared" si="1"/>
        <v>3158</v>
      </c>
      <c r="I8" s="10"/>
    </row>
    <row r="9" spans="1:9" ht="36" customHeight="1">
      <c r="A9" s="12" t="s">
        <v>8</v>
      </c>
      <c r="B9" s="180">
        <v>117489</v>
      </c>
      <c r="C9" s="182">
        <v>925</v>
      </c>
      <c r="D9" s="182">
        <v>0</v>
      </c>
      <c r="E9" s="182">
        <v>0</v>
      </c>
      <c r="F9" s="182">
        <v>726</v>
      </c>
      <c r="G9" s="180">
        <f>B9+C9-F9</f>
        <v>117688</v>
      </c>
      <c r="H9" s="183">
        <f>C9-F9</f>
        <v>199</v>
      </c>
      <c r="I9" s="10"/>
    </row>
    <row r="10" spans="1:9" ht="36" customHeight="1">
      <c r="A10" s="12" t="s">
        <v>9</v>
      </c>
      <c r="B10" s="180">
        <v>15505</v>
      </c>
      <c r="C10" s="182">
        <v>261</v>
      </c>
      <c r="D10" s="182">
        <v>101</v>
      </c>
      <c r="E10" s="182">
        <v>36</v>
      </c>
      <c r="F10" s="182">
        <v>102</v>
      </c>
      <c r="G10" s="180">
        <f t="shared" si="0"/>
        <v>15801</v>
      </c>
      <c r="H10" s="183">
        <f t="shared" si="1"/>
        <v>296</v>
      </c>
      <c r="I10" s="10"/>
    </row>
    <row r="11" spans="1:9" ht="36" customHeight="1">
      <c r="A11" s="12" t="s">
        <v>2</v>
      </c>
      <c r="B11" s="180">
        <v>28506</v>
      </c>
      <c r="C11" s="182">
        <v>295</v>
      </c>
      <c r="D11" s="182">
        <v>188</v>
      </c>
      <c r="E11" s="182">
        <v>54</v>
      </c>
      <c r="F11" s="182">
        <v>313</v>
      </c>
      <c r="G11" s="180">
        <f t="shared" si="0"/>
        <v>28730</v>
      </c>
      <c r="H11" s="183">
        <f t="shared" si="1"/>
        <v>224</v>
      </c>
      <c r="I11" s="10"/>
    </row>
    <row r="12" spans="1:9" ht="36" customHeight="1">
      <c r="A12" s="12" t="s">
        <v>3</v>
      </c>
      <c r="B12" s="180">
        <v>3086</v>
      </c>
      <c r="C12" s="182">
        <v>33</v>
      </c>
      <c r="D12" s="182">
        <v>0</v>
      </c>
      <c r="E12" s="182">
        <v>0</v>
      </c>
      <c r="F12" s="182">
        <v>28</v>
      </c>
      <c r="G12" s="180">
        <f>B12+C12-F12</f>
        <v>3091</v>
      </c>
      <c r="H12" s="183">
        <f>C12-F12</f>
        <v>5</v>
      </c>
      <c r="I12" s="10"/>
    </row>
    <row r="13" spans="1:9" ht="36" customHeight="1">
      <c r="A13" s="12" t="s">
        <v>4</v>
      </c>
      <c r="B13" s="180">
        <v>8103</v>
      </c>
      <c r="C13" s="182">
        <v>120</v>
      </c>
      <c r="D13" s="182">
        <v>79</v>
      </c>
      <c r="E13" s="182">
        <v>14</v>
      </c>
      <c r="F13" s="182">
        <v>84</v>
      </c>
      <c r="G13" s="180">
        <f t="shared" si="0"/>
        <v>8232</v>
      </c>
      <c r="H13" s="183">
        <f t="shared" si="1"/>
        <v>129</v>
      </c>
      <c r="I13" s="10"/>
    </row>
    <row r="14" spans="1:9" ht="36" customHeight="1">
      <c r="A14" s="5" t="s">
        <v>5</v>
      </c>
      <c r="B14" s="181">
        <f aca="true" t="shared" si="2" ref="B14:G14">SUM(B5:B13)</f>
        <v>556001</v>
      </c>
      <c r="C14" s="181">
        <f t="shared" si="2"/>
        <v>10094</v>
      </c>
      <c r="D14" s="184">
        <f t="shared" si="2"/>
        <v>4980</v>
      </c>
      <c r="E14" s="181">
        <f t="shared" si="2"/>
        <v>639</v>
      </c>
      <c r="F14" s="184">
        <f t="shared" si="2"/>
        <v>2835</v>
      </c>
      <c r="G14" s="185">
        <f t="shared" si="2"/>
        <v>568879</v>
      </c>
      <c r="H14" s="186">
        <f t="shared" si="1"/>
        <v>12878</v>
      </c>
      <c r="I14" s="10"/>
    </row>
    <row r="15" spans="1:9" s="6" customFormat="1" ht="7.5" customHeight="1">
      <c r="A15"/>
      <c r="B15"/>
      <c r="C15"/>
      <c r="D15"/>
      <c r="E15"/>
      <c r="F15"/>
      <c r="G15"/>
      <c r="H15"/>
      <c r="I15" s="10"/>
    </row>
    <row r="16" spans="1:9" s="6" customFormat="1" ht="15" customHeight="1">
      <c r="A16" s="4" t="s">
        <v>30</v>
      </c>
      <c r="B16" s="45"/>
      <c r="C16" s="45"/>
      <c r="D16" s="47" t="s">
        <v>10</v>
      </c>
      <c r="E16" s="45"/>
      <c r="F16"/>
      <c r="G16"/>
      <c r="H16"/>
      <c r="I16" s="11"/>
    </row>
    <row r="17" spans="1:9" s="6" customFormat="1" ht="15" customHeight="1">
      <c r="A17" s="45" t="s">
        <v>31</v>
      </c>
      <c r="B17" s="45"/>
      <c r="C17" s="45"/>
      <c r="D17" s="45" t="s">
        <v>10</v>
      </c>
      <c r="E17" s="45"/>
      <c r="F17"/>
      <c r="G17" s="7"/>
      <c r="H17" s="7"/>
      <c r="I17" s="2"/>
    </row>
    <row r="18" ht="15.75">
      <c r="A18" s="45" t="s">
        <v>32</v>
      </c>
    </row>
    <row r="25" spans="2:5" ht="12.75">
      <c r="B25" s="7"/>
      <c r="C25" s="7"/>
      <c r="D25" s="7"/>
      <c r="E25" s="7"/>
    </row>
    <row r="26" ht="12.75">
      <c r="D26" s="7"/>
    </row>
    <row r="33" spans="2:3" ht="12.75">
      <c r="B33" s="7"/>
      <c r="C33" s="7"/>
    </row>
    <row r="34" ht="12.75">
      <c r="C34" s="7"/>
    </row>
  </sheetData>
  <sheetProtection/>
  <hyperlinks>
    <hyperlink ref="A1" location="'Table of Contents'!A3" display="Back to table of contents"/>
  </hyperlinks>
  <printOptions horizontalCentered="1" verticalCentered="1"/>
  <pageMargins left="0.5118110236220472" right="0.2362204724409449" top="0.5118110236220472" bottom="0.5118110236220472" header="0.2362204724409449" footer="0.5118110236220472"/>
  <pageSetup horizontalDpi="600" verticalDpi="600" orientation="landscape" paperSize="9" r:id="rId2"/>
  <ignoredErrors>
    <ignoredError sqref="G12:H12 H7:H11 G7:G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10" zoomScaleNormal="110" zoomScalePageLayoutView="0" workbookViewId="0" topLeftCell="A1">
      <selection activeCell="A1" sqref="A1"/>
    </sheetView>
  </sheetViews>
  <sheetFormatPr defaultColWidth="10.66015625" defaultRowHeight="12.75"/>
  <cols>
    <col min="1" max="1" width="28.16015625" style="21" customWidth="1"/>
    <col min="2" max="12" width="10.83203125" style="21" customWidth="1"/>
    <col min="13" max="13" width="11.16015625" style="21" customWidth="1"/>
    <col min="14" max="16384" width="10.66015625" style="21" customWidth="1"/>
  </cols>
  <sheetData>
    <row r="1" ht="15">
      <c r="A1" s="320" t="s">
        <v>155</v>
      </c>
    </row>
    <row r="2" spans="1:12" ht="18.75" customHeight="1">
      <c r="A2" s="193" t="s">
        <v>133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8"/>
    </row>
    <row r="3" spans="1:11" ht="9" customHeight="1">
      <c r="A3" s="20" t="s">
        <v>10</v>
      </c>
      <c r="B3" s="20"/>
      <c r="C3" s="20"/>
      <c r="D3" s="20"/>
      <c r="E3" s="22"/>
      <c r="F3" s="23"/>
      <c r="G3" s="23"/>
      <c r="H3" s="23"/>
      <c r="I3" s="23"/>
      <c r="J3" s="23"/>
      <c r="K3" s="23"/>
    </row>
    <row r="4" spans="1:12" s="27" customFormat="1" ht="36" customHeight="1">
      <c r="A4" s="24" t="s">
        <v>11</v>
      </c>
      <c r="B4" s="25">
        <v>2009</v>
      </c>
      <c r="C4" s="25">
        <v>2010</v>
      </c>
      <c r="D4" s="25">
        <v>2011</v>
      </c>
      <c r="E4" s="25">
        <v>2012</v>
      </c>
      <c r="F4" s="25">
        <v>2013</v>
      </c>
      <c r="G4" s="25">
        <v>2014</v>
      </c>
      <c r="H4" s="25">
        <v>2015</v>
      </c>
      <c r="I4" s="25">
        <v>2016</v>
      </c>
      <c r="J4" s="25">
        <v>2017</v>
      </c>
      <c r="K4" s="25">
        <v>2018</v>
      </c>
      <c r="L4" s="26" t="s">
        <v>134</v>
      </c>
    </row>
    <row r="5" spans="1:12" s="27" customFormat="1" ht="26.25" customHeight="1">
      <c r="A5" s="28" t="s">
        <v>12</v>
      </c>
      <c r="B5" s="42">
        <v>117890</v>
      </c>
      <c r="C5" s="42">
        <v>127363</v>
      </c>
      <c r="D5" s="42">
        <v>136225</v>
      </c>
      <c r="E5" s="42">
        <v>147733</v>
      </c>
      <c r="F5" s="42">
        <v>160701</v>
      </c>
      <c r="G5" s="42">
        <v>173954</v>
      </c>
      <c r="H5" s="42">
        <v>188299</v>
      </c>
      <c r="I5" s="42">
        <v>202696</v>
      </c>
      <c r="J5" s="42">
        <v>218976</v>
      </c>
      <c r="K5" s="42">
        <v>235598</v>
      </c>
      <c r="L5" s="42">
        <v>244074</v>
      </c>
    </row>
    <row r="6" spans="1:12" s="27" customFormat="1" ht="21" customHeight="1">
      <c r="A6" s="29" t="s">
        <v>13</v>
      </c>
      <c r="B6" s="43">
        <v>6921</v>
      </c>
      <c r="C6" s="43">
        <v>6924</v>
      </c>
      <c r="D6" s="43">
        <v>6907</v>
      </c>
      <c r="E6" s="43">
        <v>6905</v>
      </c>
      <c r="F6" s="43">
        <v>6915</v>
      </c>
      <c r="G6" s="43">
        <v>6911</v>
      </c>
      <c r="H6" s="43">
        <v>6907</v>
      </c>
      <c r="I6" s="43">
        <v>6905</v>
      </c>
      <c r="J6" s="43">
        <v>6909</v>
      </c>
      <c r="K6" s="43">
        <v>6907</v>
      </c>
      <c r="L6" s="43">
        <v>6905</v>
      </c>
    </row>
    <row r="7" spans="1:12" s="27" customFormat="1" ht="25.5" customHeight="1">
      <c r="A7" s="28" t="s">
        <v>14</v>
      </c>
      <c r="B7" s="44">
        <v>47146</v>
      </c>
      <c r="C7" s="44">
        <v>48271</v>
      </c>
      <c r="D7" s="44">
        <v>49132</v>
      </c>
      <c r="E7" s="44">
        <v>50116</v>
      </c>
      <c r="F7" s="44">
        <v>49730</v>
      </c>
      <c r="G7" s="44">
        <v>49503</v>
      </c>
      <c r="H7" s="44">
        <v>49301</v>
      </c>
      <c r="I7" s="44">
        <v>48961</v>
      </c>
      <c r="J7" s="44">
        <v>48603</v>
      </c>
      <c r="K7" s="44">
        <v>48200</v>
      </c>
      <c r="L7" s="44">
        <v>48013</v>
      </c>
    </row>
    <row r="8" spans="1:12" s="27" customFormat="1" ht="25.5" customHeight="1">
      <c r="A8" s="12" t="s">
        <v>35</v>
      </c>
      <c r="B8" s="159" t="s">
        <v>117</v>
      </c>
      <c r="C8" s="159" t="s">
        <v>117</v>
      </c>
      <c r="D8" s="159" t="s">
        <v>117</v>
      </c>
      <c r="E8" s="159" t="s">
        <v>117</v>
      </c>
      <c r="F8" s="44">
        <v>1155</v>
      </c>
      <c r="G8" s="44">
        <v>2065</v>
      </c>
      <c r="H8" s="44">
        <v>2689</v>
      </c>
      <c r="I8" s="44">
        <v>3542</v>
      </c>
      <c r="J8" s="44">
        <v>4634</v>
      </c>
      <c r="K8" s="44">
        <v>5878</v>
      </c>
      <c r="L8" s="44">
        <v>6456</v>
      </c>
    </row>
    <row r="9" spans="1:12" s="27" customFormat="1" ht="25.5" customHeight="1">
      <c r="A9" s="28" t="s">
        <v>15</v>
      </c>
      <c r="B9" s="44">
        <v>1275</v>
      </c>
      <c r="C9" s="44">
        <v>1249</v>
      </c>
      <c r="D9" s="44">
        <v>1230</v>
      </c>
      <c r="E9" s="44">
        <v>1244</v>
      </c>
      <c r="F9" s="44">
        <v>1250</v>
      </c>
      <c r="G9" s="44">
        <v>1271</v>
      </c>
      <c r="H9" s="44">
        <v>1284</v>
      </c>
      <c r="I9" s="44">
        <v>1316</v>
      </c>
      <c r="J9" s="44">
        <v>1345</v>
      </c>
      <c r="K9" s="44">
        <v>1367</v>
      </c>
      <c r="L9" s="44">
        <v>1364</v>
      </c>
    </row>
    <row r="10" spans="1:12" s="27" customFormat="1" ht="25.5" customHeight="1">
      <c r="A10" s="28" t="s">
        <v>16</v>
      </c>
      <c r="B10" s="44">
        <v>44222</v>
      </c>
      <c r="C10" s="44">
        <v>48655</v>
      </c>
      <c r="D10" s="44">
        <v>53410</v>
      </c>
      <c r="E10" s="44">
        <v>59637</v>
      </c>
      <c r="F10" s="44">
        <v>65827</v>
      </c>
      <c r="G10" s="44">
        <v>72067</v>
      </c>
      <c r="H10" s="44">
        <v>77603</v>
      </c>
      <c r="I10" s="44">
        <v>82746</v>
      </c>
      <c r="J10" s="44">
        <v>88360</v>
      </c>
      <c r="K10" s="44">
        <v>93636</v>
      </c>
      <c r="L10" s="44">
        <v>96794</v>
      </c>
    </row>
    <row r="11" spans="1:12" s="27" customFormat="1" ht="25.5" customHeight="1">
      <c r="A11" s="28" t="s">
        <v>17</v>
      </c>
      <c r="B11" s="44">
        <v>108713</v>
      </c>
      <c r="C11" s="44">
        <v>110674</v>
      </c>
      <c r="D11" s="44">
        <v>112296</v>
      </c>
      <c r="E11" s="44">
        <v>113871</v>
      </c>
      <c r="F11" s="44">
        <v>114958</v>
      </c>
      <c r="G11" s="44">
        <v>115784</v>
      </c>
      <c r="H11" s="44">
        <v>116085</v>
      </c>
      <c r="I11" s="44">
        <v>116653</v>
      </c>
      <c r="J11" s="44">
        <v>117133</v>
      </c>
      <c r="K11" s="44">
        <v>117489</v>
      </c>
      <c r="L11" s="44">
        <v>117688</v>
      </c>
    </row>
    <row r="12" spans="1:12" s="27" customFormat="1" ht="25.5" customHeight="1">
      <c r="A12" s="28" t="s">
        <v>18</v>
      </c>
      <c r="B12" s="44">
        <v>12950</v>
      </c>
      <c r="C12" s="44">
        <v>13186</v>
      </c>
      <c r="D12" s="44">
        <v>13539</v>
      </c>
      <c r="E12" s="44">
        <v>13902</v>
      </c>
      <c r="F12" s="44">
        <v>14061</v>
      </c>
      <c r="G12" s="44">
        <v>14243</v>
      </c>
      <c r="H12" s="44">
        <v>14372</v>
      </c>
      <c r="I12" s="44">
        <v>14645</v>
      </c>
      <c r="J12" s="44">
        <v>15024</v>
      </c>
      <c r="K12" s="44">
        <v>15505</v>
      </c>
      <c r="L12" s="44">
        <v>15801</v>
      </c>
    </row>
    <row r="13" spans="1:12" s="27" customFormat="1" ht="25.5" customHeight="1">
      <c r="A13" s="28" t="s">
        <v>19</v>
      </c>
      <c r="B13" s="44">
        <v>25622</v>
      </c>
      <c r="C13" s="44">
        <v>25914</v>
      </c>
      <c r="D13" s="44">
        <v>26090</v>
      </c>
      <c r="E13" s="44">
        <v>26293</v>
      </c>
      <c r="F13" s="44">
        <v>26624</v>
      </c>
      <c r="G13" s="44">
        <v>26890</v>
      </c>
      <c r="H13" s="44">
        <v>27229</v>
      </c>
      <c r="I13" s="44">
        <v>27656</v>
      </c>
      <c r="J13" s="44">
        <v>28121</v>
      </c>
      <c r="K13" s="44">
        <v>28506</v>
      </c>
      <c r="L13" s="44">
        <v>28730</v>
      </c>
    </row>
    <row r="14" spans="1:12" s="27" customFormat="1" ht="25.5" customHeight="1">
      <c r="A14" s="28" t="s">
        <v>20</v>
      </c>
      <c r="B14" s="44">
        <v>2803</v>
      </c>
      <c r="C14" s="44">
        <v>2845</v>
      </c>
      <c r="D14" s="44">
        <v>2912</v>
      </c>
      <c r="E14" s="44">
        <v>2957</v>
      </c>
      <c r="F14" s="44">
        <v>2963</v>
      </c>
      <c r="G14" s="44">
        <v>3006</v>
      </c>
      <c r="H14" s="44">
        <v>2980</v>
      </c>
      <c r="I14" s="44">
        <v>3107</v>
      </c>
      <c r="J14" s="44">
        <v>3101</v>
      </c>
      <c r="K14" s="44">
        <v>3086</v>
      </c>
      <c r="L14" s="44">
        <v>3091</v>
      </c>
    </row>
    <row r="15" spans="1:12" s="27" customFormat="1" ht="25.5" customHeight="1">
      <c r="A15" s="28" t="s">
        <v>21</v>
      </c>
      <c r="B15" s="44">
        <v>3102</v>
      </c>
      <c r="C15" s="44">
        <v>3119</v>
      </c>
      <c r="D15" s="44">
        <v>3173</v>
      </c>
      <c r="E15" s="44">
        <v>3202</v>
      </c>
      <c r="F15" s="44">
        <v>3226</v>
      </c>
      <c r="G15" s="44">
        <v>3254</v>
      </c>
      <c r="H15" s="44">
        <v>3244</v>
      </c>
      <c r="I15" s="44">
        <v>3251</v>
      </c>
      <c r="J15" s="44">
        <v>3277</v>
      </c>
      <c r="K15" s="44">
        <v>3351</v>
      </c>
      <c r="L15" s="44">
        <v>3392</v>
      </c>
    </row>
    <row r="16" spans="1:12" s="27" customFormat="1" ht="25.5" customHeight="1">
      <c r="A16" s="28" t="s">
        <v>22</v>
      </c>
      <c r="B16" s="44">
        <v>558</v>
      </c>
      <c r="C16" s="44">
        <v>596</v>
      </c>
      <c r="D16" s="44">
        <v>650</v>
      </c>
      <c r="E16" s="44">
        <v>689</v>
      </c>
      <c r="F16" s="44">
        <v>715</v>
      </c>
      <c r="G16" s="44">
        <v>734</v>
      </c>
      <c r="H16" s="44">
        <v>774</v>
      </c>
      <c r="I16" s="44">
        <v>817</v>
      </c>
      <c r="J16" s="44">
        <v>873</v>
      </c>
      <c r="K16" s="44">
        <v>947</v>
      </c>
      <c r="L16" s="44">
        <v>996</v>
      </c>
    </row>
    <row r="17" spans="1:12" s="27" customFormat="1" ht="25.5" customHeight="1">
      <c r="A17" s="28" t="s">
        <v>23</v>
      </c>
      <c r="B17" s="44">
        <v>1823</v>
      </c>
      <c r="C17" s="44">
        <v>1821</v>
      </c>
      <c r="D17" s="44">
        <v>1834</v>
      </c>
      <c r="E17" s="44">
        <v>1845</v>
      </c>
      <c r="F17" s="44">
        <v>1846</v>
      </c>
      <c r="G17" s="44">
        <v>1842</v>
      </c>
      <c r="H17" s="44">
        <v>1850</v>
      </c>
      <c r="I17" s="44">
        <v>1853</v>
      </c>
      <c r="J17" s="44">
        <v>1913</v>
      </c>
      <c r="K17" s="44">
        <v>1999</v>
      </c>
      <c r="L17" s="44">
        <v>2030</v>
      </c>
    </row>
    <row r="18" spans="1:12" s="27" customFormat="1" ht="25.5" customHeight="1">
      <c r="A18" s="28" t="s">
        <v>24</v>
      </c>
      <c r="B18" s="44">
        <v>97</v>
      </c>
      <c r="C18" s="44">
        <v>98</v>
      </c>
      <c r="D18" s="44">
        <v>99</v>
      </c>
      <c r="E18" s="44">
        <v>101</v>
      </c>
      <c r="F18" s="44">
        <v>102</v>
      </c>
      <c r="G18" s="44">
        <v>103</v>
      </c>
      <c r="H18" s="44">
        <v>103</v>
      </c>
      <c r="I18" s="44">
        <v>105</v>
      </c>
      <c r="J18" s="44">
        <v>109</v>
      </c>
      <c r="K18" s="44">
        <v>110</v>
      </c>
      <c r="L18" s="44">
        <v>110</v>
      </c>
    </row>
    <row r="19" spans="1:12" s="27" customFormat="1" ht="25.5" customHeight="1">
      <c r="A19" s="28" t="s">
        <v>25</v>
      </c>
      <c r="B19" s="44">
        <v>319</v>
      </c>
      <c r="C19" s="44">
        <v>324</v>
      </c>
      <c r="D19" s="44">
        <v>329</v>
      </c>
      <c r="E19" s="44">
        <v>336</v>
      </c>
      <c r="F19" s="44">
        <v>337</v>
      </c>
      <c r="G19" s="44">
        <v>336</v>
      </c>
      <c r="H19" s="44">
        <v>331</v>
      </c>
      <c r="I19" s="44">
        <v>328</v>
      </c>
      <c r="J19" s="44">
        <v>328</v>
      </c>
      <c r="K19" s="44">
        <v>329</v>
      </c>
      <c r="L19" s="44">
        <v>340</v>
      </c>
    </row>
    <row r="20" spans="1:12" s="27" customFormat="1" ht="33.75" customHeight="1">
      <c r="A20" s="30" t="s">
        <v>26</v>
      </c>
      <c r="B20" s="31">
        <f aca="true" t="shared" si="0" ref="B20:I20">SUM(B5,B7,B8,B9,B10,B11,B12,B13,B14,B15,B16,B17,B18,B19)</f>
        <v>366520</v>
      </c>
      <c r="C20" s="31">
        <f t="shared" si="0"/>
        <v>384115</v>
      </c>
      <c r="D20" s="31">
        <f t="shared" si="0"/>
        <v>400919</v>
      </c>
      <c r="E20" s="31">
        <f t="shared" si="0"/>
        <v>421926</v>
      </c>
      <c r="F20" s="49">
        <f t="shared" si="0"/>
        <v>443495</v>
      </c>
      <c r="G20" s="49">
        <f t="shared" si="0"/>
        <v>465052</v>
      </c>
      <c r="H20" s="49">
        <f t="shared" si="0"/>
        <v>486144</v>
      </c>
      <c r="I20" s="49">
        <f t="shared" si="0"/>
        <v>507676</v>
      </c>
      <c r="J20" s="49">
        <f>SUM(J5,J7,J8,J9,J10,J11,J12,J13,J14,J15,J16,J17,J18,J19)</f>
        <v>531797</v>
      </c>
      <c r="K20" s="49">
        <f>SUM(K5,K7,K8,K9,K10,K11,K12,K13,K14,K15,K16,K17,K18,K19)</f>
        <v>556001</v>
      </c>
      <c r="L20" s="49">
        <f>SUM(L5,L7,L8,L9,L10,L11,L12,L13,L14,L15,L16,L17,L18,L19)</f>
        <v>568879</v>
      </c>
    </row>
    <row r="21" spans="1:11" ht="4.5" customHeight="1">
      <c r="A21" s="27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.75">
      <c r="A22" s="50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6.5" customHeight="1">
      <c r="A23" s="47" t="s">
        <v>118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sheetProtection/>
  <hyperlinks>
    <hyperlink ref="A1" location="'Table of Contents'!A4" display="Back to table of contents"/>
  </hyperlinks>
  <printOptions horizontalCentered="1" verticalCentered="1"/>
  <pageMargins left="0.3937007874015748" right="0" top="0.4724409448818898" bottom="0.5118110236220472" header="0.2755905511811024" footer="0.31496062992125984"/>
  <pageSetup horizontalDpi="1200" verticalDpi="1200" orientation="landscape" paperSize="9" r:id="rId2"/>
  <ignoredErrors>
    <ignoredError sqref="L20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28.16015625" style="33" customWidth="1"/>
    <col min="2" max="7" width="14.33203125" style="33" customWidth="1"/>
    <col min="8" max="8" width="14.83203125" style="33" customWidth="1"/>
    <col min="9" max="9" width="14.33203125" style="33" customWidth="1"/>
    <col min="10" max="10" width="12.16015625" style="33" customWidth="1"/>
    <col min="11" max="11" width="1.66796875" style="33" customWidth="1"/>
    <col min="12" max="16384" width="10.66015625" style="33" customWidth="1"/>
  </cols>
  <sheetData>
    <row r="1" ht="15">
      <c r="A1" s="320" t="s">
        <v>155</v>
      </c>
    </row>
    <row r="2" spans="1:9" ht="22.5" customHeight="1">
      <c r="A2" s="311" t="s">
        <v>135</v>
      </c>
      <c r="B2" s="311"/>
      <c r="C2" s="311"/>
      <c r="D2" s="311"/>
      <c r="E2" s="311"/>
      <c r="F2" s="311"/>
      <c r="G2" s="311"/>
      <c r="H2" s="312"/>
      <c r="I2" s="312"/>
    </row>
    <row r="3" spans="1:9" ht="9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37.5" customHeight="1">
      <c r="A4" s="306" t="s">
        <v>0</v>
      </c>
      <c r="B4" s="304" t="s">
        <v>27</v>
      </c>
      <c r="C4" s="305"/>
      <c r="D4" s="302" t="s">
        <v>28</v>
      </c>
      <c r="E4" s="303"/>
      <c r="F4" s="309" t="s">
        <v>119</v>
      </c>
      <c r="G4" s="310"/>
      <c r="H4" s="309" t="s">
        <v>120</v>
      </c>
      <c r="I4" s="310"/>
    </row>
    <row r="5" spans="1:9" ht="23.25" customHeight="1">
      <c r="A5" s="307"/>
      <c r="B5" s="35" t="s">
        <v>29</v>
      </c>
      <c r="C5" s="35" t="s">
        <v>29</v>
      </c>
      <c r="D5" s="35" t="s">
        <v>29</v>
      </c>
      <c r="E5" s="35" t="s">
        <v>29</v>
      </c>
      <c r="F5" s="35" t="s">
        <v>29</v>
      </c>
      <c r="G5" s="35" t="s">
        <v>29</v>
      </c>
      <c r="H5" s="35" t="s">
        <v>29</v>
      </c>
      <c r="I5" s="35" t="s">
        <v>29</v>
      </c>
    </row>
    <row r="6" spans="1:9" ht="23.25" customHeight="1">
      <c r="A6" s="308"/>
      <c r="B6" s="36">
        <v>2018</v>
      </c>
      <c r="C6" s="36">
        <v>2019</v>
      </c>
      <c r="D6" s="36">
        <v>2018</v>
      </c>
      <c r="E6" s="36">
        <v>2019</v>
      </c>
      <c r="F6" s="36">
        <v>2018</v>
      </c>
      <c r="G6" s="36">
        <v>2019</v>
      </c>
      <c r="H6" s="36">
        <v>2018</v>
      </c>
      <c r="I6" s="37">
        <v>2019</v>
      </c>
    </row>
    <row r="7" spans="1:11" ht="33" customHeight="1">
      <c r="A7" s="38" t="s">
        <v>1</v>
      </c>
      <c r="B7" s="187">
        <v>4041</v>
      </c>
      <c r="C7" s="188">
        <v>4335</v>
      </c>
      <c r="D7" s="188">
        <v>3889</v>
      </c>
      <c r="E7" s="188">
        <v>4584</v>
      </c>
      <c r="F7" s="188">
        <v>380</v>
      </c>
      <c r="G7" s="188">
        <v>233</v>
      </c>
      <c r="H7" s="189">
        <v>641</v>
      </c>
      <c r="I7" s="189">
        <v>676</v>
      </c>
      <c r="K7" s="41"/>
    </row>
    <row r="8" spans="1:11" ht="33" customHeight="1">
      <c r="A8" s="38" t="s">
        <v>6</v>
      </c>
      <c r="B8" s="187">
        <v>0</v>
      </c>
      <c r="C8" s="187">
        <v>1</v>
      </c>
      <c r="D8" s="188">
        <v>3</v>
      </c>
      <c r="E8" s="188">
        <v>5</v>
      </c>
      <c r="F8" s="188">
        <v>2</v>
      </c>
      <c r="G8" s="188">
        <v>6</v>
      </c>
      <c r="H8" s="190">
        <v>210</v>
      </c>
      <c r="I8" s="190">
        <v>199</v>
      </c>
      <c r="K8" s="46"/>
    </row>
    <row r="9" spans="1:12" ht="33" customHeight="1">
      <c r="A9" s="12" t="s">
        <v>36</v>
      </c>
      <c r="B9" s="187">
        <v>669</v>
      </c>
      <c r="C9" s="188">
        <v>713</v>
      </c>
      <c r="D9" s="188">
        <v>5</v>
      </c>
      <c r="E9" s="188">
        <v>15</v>
      </c>
      <c r="F9" s="188">
        <v>67</v>
      </c>
      <c r="G9" s="188">
        <v>29</v>
      </c>
      <c r="H9" s="190">
        <v>184</v>
      </c>
      <c r="I9" s="190">
        <v>179</v>
      </c>
      <c r="K9" s="41"/>
      <c r="L9" s="41"/>
    </row>
    <row r="10" spans="1:11" ht="33" customHeight="1">
      <c r="A10" s="38" t="s">
        <v>7</v>
      </c>
      <c r="B10" s="187">
        <v>3213</v>
      </c>
      <c r="C10" s="188">
        <v>3411</v>
      </c>
      <c r="D10" s="188">
        <v>15</v>
      </c>
      <c r="E10" s="188">
        <v>8</v>
      </c>
      <c r="F10" s="188">
        <v>259</v>
      </c>
      <c r="G10" s="188">
        <v>267</v>
      </c>
      <c r="H10" s="190">
        <v>469</v>
      </c>
      <c r="I10" s="190">
        <v>528</v>
      </c>
      <c r="K10" s="41"/>
    </row>
    <row r="11" spans="1:9" ht="33" customHeight="1">
      <c r="A11" s="38" t="s">
        <v>8</v>
      </c>
      <c r="B11" s="187">
        <v>995</v>
      </c>
      <c r="C11" s="188">
        <v>925</v>
      </c>
      <c r="D11" s="188">
        <v>0</v>
      </c>
      <c r="E11" s="188">
        <v>0</v>
      </c>
      <c r="F11" s="188">
        <v>0</v>
      </c>
      <c r="G11" s="188">
        <v>0</v>
      </c>
      <c r="H11" s="190">
        <v>721</v>
      </c>
      <c r="I11" s="190">
        <v>726</v>
      </c>
    </row>
    <row r="12" spans="1:9" ht="33" customHeight="1">
      <c r="A12" s="38" t="s">
        <v>9</v>
      </c>
      <c r="B12" s="187">
        <v>176</v>
      </c>
      <c r="C12" s="188">
        <v>261</v>
      </c>
      <c r="D12" s="188">
        <v>72</v>
      </c>
      <c r="E12" s="188">
        <v>101</v>
      </c>
      <c r="F12" s="188">
        <v>41</v>
      </c>
      <c r="G12" s="188">
        <v>36</v>
      </c>
      <c r="H12" s="190">
        <v>79</v>
      </c>
      <c r="I12" s="190">
        <v>102</v>
      </c>
    </row>
    <row r="13" spans="1:9" ht="33" customHeight="1">
      <c r="A13" s="38" t="s">
        <v>2</v>
      </c>
      <c r="B13" s="187">
        <v>263</v>
      </c>
      <c r="C13" s="188">
        <v>295</v>
      </c>
      <c r="D13" s="188">
        <v>181</v>
      </c>
      <c r="E13" s="188">
        <v>188</v>
      </c>
      <c r="F13" s="188">
        <v>59</v>
      </c>
      <c r="G13" s="188">
        <v>54</v>
      </c>
      <c r="H13" s="190">
        <v>301</v>
      </c>
      <c r="I13" s="190">
        <v>313</v>
      </c>
    </row>
    <row r="14" spans="1:9" ht="33" customHeight="1">
      <c r="A14" s="38" t="s">
        <v>3</v>
      </c>
      <c r="B14" s="187">
        <v>36</v>
      </c>
      <c r="C14" s="188">
        <v>33</v>
      </c>
      <c r="D14" s="188">
        <v>0</v>
      </c>
      <c r="E14" s="188">
        <v>0</v>
      </c>
      <c r="F14" s="188">
        <v>0</v>
      </c>
      <c r="G14" s="188">
        <v>0</v>
      </c>
      <c r="H14" s="190">
        <v>40</v>
      </c>
      <c r="I14" s="190">
        <v>28</v>
      </c>
    </row>
    <row r="15" spans="1:9" ht="33" customHeight="1">
      <c r="A15" s="39" t="s">
        <v>4</v>
      </c>
      <c r="B15" s="187">
        <v>85</v>
      </c>
      <c r="C15" s="188">
        <v>120</v>
      </c>
      <c r="D15" s="188">
        <v>68</v>
      </c>
      <c r="E15" s="188">
        <v>79</v>
      </c>
      <c r="F15" s="188">
        <v>33</v>
      </c>
      <c r="G15" s="188">
        <v>14</v>
      </c>
      <c r="H15" s="190">
        <v>81</v>
      </c>
      <c r="I15" s="190">
        <v>84</v>
      </c>
    </row>
    <row r="16" spans="1:9" ht="40.5" customHeight="1">
      <c r="A16" s="40" t="s">
        <v>5</v>
      </c>
      <c r="B16" s="191">
        <f>SUM(B7:B15)</f>
        <v>9478</v>
      </c>
      <c r="C16" s="191">
        <f aca="true" t="shared" si="0" ref="C16:I16">SUM(C7:C15)</f>
        <v>10094</v>
      </c>
      <c r="D16" s="191">
        <f t="shared" si="0"/>
        <v>4233</v>
      </c>
      <c r="E16" s="191">
        <f t="shared" si="0"/>
        <v>4980</v>
      </c>
      <c r="F16" s="191">
        <f t="shared" si="0"/>
        <v>841</v>
      </c>
      <c r="G16" s="191">
        <f t="shared" si="0"/>
        <v>639</v>
      </c>
      <c r="H16" s="191">
        <f t="shared" si="0"/>
        <v>2726</v>
      </c>
      <c r="I16" s="192">
        <f t="shared" si="0"/>
        <v>2835</v>
      </c>
    </row>
    <row r="17" ht="4.5" customHeight="1"/>
    <row r="18" ht="15.75">
      <c r="A18" s="34" t="s">
        <v>37</v>
      </c>
    </row>
    <row r="19" ht="15.75">
      <c r="A19" s="34" t="s">
        <v>38</v>
      </c>
    </row>
    <row r="20" ht="12.75">
      <c r="C20" s="41"/>
    </row>
    <row r="21" ht="12.75">
      <c r="C21" s="41"/>
    </row>
  </sheetData>
  <sheetProtection/>
  <mergeCells count="6">
    <mergeCell ref="D4:E4"/>
    <mergeCell ref="B4:C4"/>
    <mergeCell ref="A4:A6"/>
    <mergeCell ref="F4:G4"/>
    <mergeCell ref="H4:I4"/>
    <mergeCell ref="A2:I2"/>
  </mergeCells>
  <hyperlinks>
    <hyperlink ref="A1" location="'Table of Contents'!A5" display="Back to table of contents"/>
  </hyperlinks>
  <printOptions/>
  <pageMargins left="0.5905511811023623" right="0" top="0.5511811023622047" bottom="0.5118110236220472" header="0.31496062992125984" footer="0.31496062992125984"/>
  <pageSetup horizontalDpi="1200" verticalDpi="1200" orientation="landscape" paperSize="9" r:id="rId2"/>
  <ignoredErrors>
    <ignoredError sqref="B16 C16:I1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3" width="10.66015625" style="56" customWidth="1"/>
    <col min="4" max="4" width="11.83203125" style="56" customWidth="1"/>
    <col min="5" max="5" width="7.16015625" style="56" customWidth="1"/>
    <col min="6" max="8" width="13" style="56" customWidth="1"/>
    <col min="9" max="9" width="12.5" style="56" customWidth="1"/>
    <col min="10" max="16384" width="10.66015625" style="56" customWidth="1"/>
  </cols>
  <sheetData>
    <row r="1" ht="15">
      <c r="A1" s="320" t="s">
        <v>155</v>
      </c>
    </row>
    <row r="2" spans="1:9" s="54" customFormat="1" ht="18.75">
      <c r="A2" s="195" t="s">
        <v>136</v>
      </c>
      <c r="B2" s="51"/>
      <c r="C2" s="52"/>
      <c r="D2" s="52"/>
      <c r="E2" s="52"/>
      <c r="F2" s="52"/>
      <c r="G2" s="53"/>
      <c r="H2" s="53"/>
      <c r="I2" s="53"/>
    </row>
    <row r="3" spans="1:9" ht="9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</row>
    <row r="4" spans="1:9" ht="24" customHeight="1">
      <c r="A4" s="57"/>
      <c r="B4" s="58"/>
      <c r="C4" s="58"/>
      <c r="D4" s="58"/>
      <c r="E4" s="59"/>
      <c r="F4" s="60" t="s">
        <v>39</v>
      </c>
      <c r="G4" s="60" t="s">
        <v>39</v>
      </c>
      <c r="H4" s="61" t="s">
        <v>138</v>
      </c>
      <c r="I4" s="62"/>
    </row>
    <row r="5" spans="1:9" ht="27" customHeight="1">
      <c r="A5" s="63"/>
      <c r="B5" s="64"/>
      <c r="C5" s="64"/>
      <c r="D5" s="64"/>
      <c r="E5" s="65"/>
      <c r="F5" s="66">
        <v>2018</v>
      </c>
      <c r="G5" s="66" t="s">
        <v>137</v>
      </c>
      <c r="H5" s="67" t="s">
        <v>40</v>
      </c>
      <c r="I5" s="67" t="s">
        <v>41</v>
      </c>
    </row>
    <row r="6" spans="1:9" ht="13.5" customHeight="1">
      <c r="A6" s="63"/>
      <c r="B6" s="55"/>
      <c r="C6" s="55"/>
      <c r="D6" s="55"/>
      <c r="E6" s="68"/>
      <c r="F6" s="69"/>
      <c r="G6" s="69"/>
      <c r="H6" s="70"/>
      <c r="I6" s="71"/>
    </row>
    <row r="7" spans="1:9" ht="28.5" customHeight="1">
      <c r="A7" s="72" t="s">
        <v>42</v>
      </c>
      <c r="B7" s="73"/>
      <c r="C7" s="73"/>
      <c r="D7" s="55"/>
      <c r="E7" s="68"/>
      <c r="F7" s="160">
        <f>F17+F9</f>
        <v>14634</v>
      </c>
      <c r="G7" s="160">
        <f>G17+G9</f>
        <v>17001</v>
      </c>
      <c r="H7" s="74">
        <f>G7-F7</f>
        <v>2367</v>
      </c>
      <c r="I7" s="197">
        <f>(G7/F7*100)-100</f>
        <v>16.17466174661746</v>
      </c>
    </row>
    <row r="8" spans="1:9" ht="24.75" customHeight="1">
      <c r="A8" s="75" t="s">
        <v>43</v>
      </c>
      <c r="B8" s="76"/>
      <c r="C8" s="73"/>
      <c r="D8" s="55"/>
      <c r="E8" s="68"/>
      <c r="F8" s="77"/>
      <c r="G8" s="77"/>
      <c r="H8" s="77"/>
      <c r="I8" s="198"/>
    </row>
    <row r="9" spans="1:9" ht="20.25" customHeight="1">
      <c r="A9" s="75" t="s">
        <v>44</v>
      </c>
      <c r="C9" s="76"/>
      <c r="D9" s="76"/>
      <c r="E9" s="78"/>
      <c r="F9" s="79">
        <f>F11+F13+F15</f>
        <v>1253</v>
      </c>
      <c r="G9" s="79">
        <f>G11+G13+G15</f>
        <v>1395</v>
      </c>
      <c r="H9" s="79">
        <f>G9-F9</f>
        <v>142</v>
      </c>
      <c r="I9" s="199">
        <f>(G9/F9*100)-100</f>
        <v>11.332801276935342</v>
      </c>
    </row>
    <row r="10" spans="1:9" ht="15.75" customHeight="1">
      <c r="A10" s="81"/>
      <c r="B10" s="76"/>
      <c r="C10" s="76"/>
      <c r="D10" s="76"/>
      <c r="E10" s="78"/>
      <c r="F10" s="82"/>
      <c r="G10" s="82"/>
      <c r="H10" s="82"/>
      <c r="I10" s="80"/>
    </row>
    <row r="11" spans="1:9" ht="24.75" customHeight="1">
      <c r="A11" s="83" t="s">
        <v>45</v>
      </c>
      <c r="B11" s="76"/>
      <c r="C11" s="76"/>
      <c r="D11" s="76"/>
      <c r="E11" s="78"/>
      <c r="F11" s="175">
        <v>79</v>
      </c>
      <c r="G11" s="175">
        <v>64</v>
      </c>
      <c r="H11" s="175">
        <f>G11-F11</f>
        <v>-15</v>
      </c>
      <c r="I11" s="196">
        <f>(G11/F11*100)-100</f>
        <v>-18.987341772151893</v>
      </c>
    </row>
    <row r="12" spans="1:9" ht="11.25" customHeight="1">
      <c r="A12" s="84"/>
      <c r="B12" s="76"/>
      <c r="C12" s="76"/>
      <c r="D12" s="76"/>
      <c r="E12" s="78"/>
      <c r="F12" s="85"/>
      <c r="G12" s="85"/>
      <c r="H12" s="85"/>
      <c r="I12" s="86"/>
    </row>
    <row r="13" spans="1:9" ht="24.75" customHeight="1">
      <c r="A13" s="84" t="s">
        <v>46</v>
      </c>
      <c r="B13" s="76"/>
      <c r="C13" s="76"/>
      <c r="D13" s="76"/>
      <c r="E13" s="78"/>
      <c r="F13" s="85">
        <v>242</v>
      </c>
      <c r="G13" s="85">
        <v>269</v>
      </c>
      <c r="H13" s="85">
        <f>G13-F13</f>
        <v>27</v>
      </c>
      <c r="I13" s="200">
        <f>(G13/F13*100)-100</f>
        <v>11.15702479338843</v>
      </c>
    </row>
    <row r="14" spans="1:9" ht="15.75" customHeight="1">
      <c r="A14" s="84"/>
      <c r="B14" s="76"/>
      <c r="C14" s="76"/>
      <c r="D14" s="76"/>
      <c r="E14" s="78"/>
      <c r="F14" s="85"/>
      <c r="G14" s="85"/>
      <c r="H14" s="85"/>
      <c r="I14" s="200"/>
    </row>
    <row r="15" spans="1:9" ht="24.75" customHeight="1">
      <c r="A15" s="84" t="s">
        <v>47</v>
      </c>
      <c r="B15" s="76"/>
      <c r="C15" s="76"/>
      <c r="D15" s="76"/>
      <c r="E15" s="78"/>
      <c r="F15" s="85">
        <v>932</v>
      </c>
      <c r="G15" s="85">
        <v>1062</v>
      </c>
      <c r="H15" s="85">
        <f>G15-F15</f>
        <v>130</v>
      </c>
      <c r="I15" s="200">
        <f>(G15/F15*100)-100</f>
        <v>13.94849785407726</v>
      </c>
    </row>
    <row r="16" spans="1:9" ht="15.75">
      <c r="A16" s="75"/>
      <c r="B16" s="76"/>
      <c r="C16" s="76"/>
      <c r="D16" s="76"/>
      <c r="E16" s="78"/>
      <c r="F16" s="79"/>
      <c r="G16" s="79"/>
      <c r="H16" s="79"/>
      <c r="I16" s="200"/>
    </row>
    <row r="17" spans="1:9" ht="24.75" customHeight="1">
      <c r="A17" s="75" t="s">
        <v>151</v>
      </c>
      <c r="B17" s="76"/>
      <c r="C17" s="76"/>
      <c r="D17" s="76"/>
      <c r="E17" s="78"/>
      <c r="F17" s="178">
        <v>13381</v>
      </c>
      <c r="G17" s="178">
        <v>15606</v>
      </c>
      <c r="H17" s="177">
        <f>G17-F17</f>
        <v>2225</v>
      </c>
      <c r="I17" s="201">
        <f>(G17/F17*100)-100</f>
        <v>16.628054704431648</v>
      </c>
    </row>
    <row r="18" spans="1:9" ht="15.75">
      <c r="A18" s="75" t="s">
        <v>48</v>
      </c>
      <c r="B18" s="76"/>
      <c r="C18" s="76"/>
      <c r="D18" s="76"/>
      <c r="E18" s="78"/>
      <c r="F18" s="79"/>
      <c r="G18" s="79"/>
      <c r="H18" s="79"/>
      <c r="I18" s="199"/>
    </row>
    <row r="19" spans="1:9" ht="26.25" customHeight="1">
      <c r="A19" s="72" t="s">
        <v>49</v>
      </c>
      <c r="B19" s="73"/>
      <c r="C19" s="73"/>
      <c r="D19" s="55"/>
      <c r="E19" s="68"/>
      <c r="F19" s="74">
        <v>28709</v>
      </c>
      <c r="G19" s="74">
        <v>30561</v>
      </c>
      <c r="H19" s="74">
        <f>G19-F19</f>
        <v>1852</v>
      </c>
      <c r="I19" s="202">
        <f>(G19/F19*100)-100</f>
        <v>6.4509387300149825</v>
      </c>
    </row>
    <row r="20" spans="1:9" ht="12" customHeight="1">
      <c r="A20" s="87"/>
      <c r="B20" s="73"/>
      <c r="C20" s="73"/>
      <c r="D20" s="55"/>
      <c r="E20" s="68"/>
      <c r="F20" s="82"/>
      <c r="G20" s="82"/>
      <c r="H20" s="82"/>
      <c r="I20" s="198"/>
    </row>
    <row r="21" spans="1:9" ht="12.75" customHeight="1">
      <c r="A21" s="63"/>
      <c r="B21" s="76" t="s">
        <v>50</v>
      </c>
      <c r="C21" s="55"/>
      <c r="D21" s="55"/>
      <c r="E21" s="68"/>
      <c r="F21" s="77"/>
      <c r="G21" s="77"/>
      <c r="H21" s="77"/>
      <c r="I21" s="198"/>
    </row>
    <row r="22" spans="1:9" ht="17.25" customHeight="1">
      <c r="A22" s="75"/>
      <c r="B22" s="88" t="s">
        <v>51</v>
      </c>
      <c r="C22" s="88"/>
      <c r="E22" s="78"/>
      <c r="F22" s="85">
        <v>28650</v>
      </c>
      <c r="G22" s="85">
        <v>30476</v>
      </c>
      <c r="H22" s="85">
        <f>G22-F22</f>
        <v>1826</v>
      </c>
      <c r="I22" s="200">
        <f>(G22/F22*100)-100</f>
        <v>6.373472949389168</v>
      </c>
    </row>
    <row r="23" spans="1:9" ht="12" customHeight="1">
      <c r="A23" s="75"/>
      <c r="B23" s="76"/>
      <c r="C23" s="76"/>
      <c r="D23" s="76"/>
      <c r="E23" s="78"/>
      <c r="F23" s="79"/>
      <c r="G23" s="79"/>
      <c r="H23" s="79"/>
      <c r="I23" s="199"/>
    </row>
    <row r="24" spans="1:9" ht="24" customHeight="1">
      <c r="A24" s="84" t="s">
        <v>152</v>
      </c>
      <c r="B24" s="88"/>
      <c r="C24" s="88"/>
      <c r="D24" s="88"/>
      <c r="E24" s="78"/>
      <c r="F24" s="85">
        <v>1938</v>
      </c>
      <c r="G24" s="85">
        <v>2055</v>
      </c>
      <c r="H24" s="85">
        <f>G24-F24</f>
        <v>117</v>
      </c>
      <c r="I24" s="200">
        <f>(G24/F24*100)-100</f>
        <v>6.037151702786375</v>
      </c>
    </row>
    <row r="25" spans="1:9" ht="13.5" customHeight="1">
      <c r="A25" s="84" t="s">
        <v>52</v>
      </c>
      <c r="B25" s="89"/>
      <c r="C25" s="88"/>
      <c r="D25" s="88"/>
      <c r="E25" s="78"/>
      <c r="F25" s="79"/>
      <c r="G25" s="79"/>
      <c r="H25" s="79"/>
      <c r="I25" s="80"/>
    </row>
    <row r="26" spans="1:9" ht="15.75">
      <c r="A26" s="75"/>
      <c r="B26" s="76"/>
      <c r="C26" s="76"/>
      <c r="D26" s="76"/>
      <c r="E26" s="78"/>
      <c r="F26" s="79"/>
      <c r="G26" s="79"/>
      <c r="H26" s="79"/>
      <c r="I26" s="80"/>
    </row>
    <row r="27" spans="1:9" ht="26.25" customHeight="1">
      <c r="A27" s="72" t="s">
        <v>53</v>
      </c>
      <c r="B27" s="90"/>
      <c r="C27" s="76"/>
      <c r="D27" s="76"/>
      <c r="E27" s="78"/>
      <c r="F27" s="74">
        <f>F29+F31+F33</f>
        <v>1763</v>
      </c>
      <c r="G27" s="74">
        <f>G29+G31+G33</f>
        <v>1834</v>
      </c>
      <c r="H27" s="74">
        <f>G27-F27</f>
        <v>71</v>
      </c>
      <c r="I27" s="197">
        <f>(G27/F27*100)-100</f>
        <v>4.027226318774808</v>
      </c>
    </row>
    <row r="28" spans="1:9" ht="12.75" customHeight="1">
      <c r="A28" s="72"/>
      <c r="B28" s="90"/>
      <c r="C28" s="76"/>
      <c r="D28" s="76"/>
      <c r="E28" s="78"/>
      <c r="F28" s="79"/>
      <c r="G28" s="79"/>
      <c r="H28" s="79"/>
      <c r="I28" s="80"/>
    </row>
    <row r="29" spans="1:9" ht="24.75" customHeight="1">
      <c r="A29" s="84" t="s">
        <v>54</v>
      </c>
      <c r="B29" s="76"/>
      <c r="C29" s="76"/>
      <c r="D29" s="76"/>
      <c r="E29" s="78"/>
      <c r="F29" s="85">
        <v>88</v>
      </c>
      <c r="G29" s="85">
        <v>69</v>
      </c>
      <c r="H29" s="85">
        <f>G29-F29</f>
        <v>-19</v>
      </c>
      <c r="I29" s="196">
        <f>(G29/F29*100)-100</f>
        <v>-21.590909090909093</v>
      </c>
    </row>
    <row r="30" spans="1:9" ht="12.75" customHeight="1">
      <c r="A30" s="84"/>
      <c r="B30" s="76"/>
      <c r="C30" s="76"/>
      <c r="D30" s="76"/>
      <c r="E30" s="78"/>
      <c r="F30" s="85"/>
      <c r="G30" s="85"/>
      <c r="H30" s="85"/>
      <c r="I30" s="176"/>
    </row>
    <row r="31" spans="1:9" ht="24.75" customHeight="1">
      <c r="A31" s="84" t="s">
        <v>55</v>
      </c>
      <c r="B31" s="76"/>
      <c r="C31" s="76"/>
      <c r="D31" s="76"/>
      <c r="E31" s="78"/>
      <c r="F31" s="85">
        <v>274</v>
      </c>
      <c r="G31" s="85">
        <v>304</v>
      </c>
      <c r="H31" s="85">
        <f>G31-F31</f>
        <v>30</v>
      </c>
      <c r="I31" s="203">
        <f>(G31/F31*100)-100</f>
        <v>10.948905109489047</v>
      </c>
    </row>
    <row r="32" spans="1:9" ht="15.75">
      <c r="A32" s="84"/>
      <c r="B32" s="76"/>
      <c r="C32" s="76"/>
      <c r="D32" s="76"/>
      <c r="E32" s="78"/>
      <c r="F32" s="85"/>
      <c r="G32" s="85"/>
      <c r="H32" s="85"/>
      <c r="I32" s="203"/>
    </row>
    <row r="33" spans="1:9" ht="24.75" customHeight="1">
      <c r="A33" s="84" t="s">
        <v>56</v>
      </c>
      <c r="B33" s="76"/>
      <c r="C33" s="76"/>
      <c r="D33" s="76"/>
      <c r="E33" s="78"/>
      <c r="F33" s="85">
        <v>1401</v>
      </c>
      <c r="G33" s="85">
        <v>1461</v>
      </c>
      <c r="H33" s="85">
        <f>G33-F33</f>
        <v>60</v>
      </c>
      <c r="I33" s="203">
        <f>(G33/F33*100)-100</f>
        <v>4.282655246252688</v>
      </c>
    </row>
    <row r="34" spans="1:9" ht="12.75">
      <c r="A34" s="91"/>
      <c r="B34" s="92"/>
      <c r="C34" s="92"/>
      <c r="D34" s="92"/>
      <c r="E34" s="93"/>
      <c r="F34" s="94"/>
      <c r="G34" s="94"/>
      <c r="H34" s="95"/>
      <c r="I34" s="94"/>
    </row>
    <row r="35" spans="1:9" ht="5.25" customHeight="1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8.75" customHeight="1">
      <c r="A36" s="96" t="s">
        <v>57</v>
      </c>
      <c r="B36" s="97"/>
      <c r="C36" s="97"/>
      <c r="D36" s="97"/>
      <c r="E36" s="97"/>
      <c r="F36" s="97"/>
      <c r="G36" s="55"/>
      <c r="H36" s="55"/>
      <c r="I36" s="55"/>
    </row>
    <row r="37" spans="1:9" ht="18.75" customHeight="1">
      <c r="A37" s="98" t="s">
        <v>58</v>
      </c>
      <c r="B37" s="97"/>
      <c r="C37" s="97"/>
      <c r="D37" s="97"/>
      <c r="E37" s="97"/>
      <c r="F37" s="97"/>
      <c r="G37" s="55"/>
      <c r="H37" s="55"/>
      <c r="I37" s="55"/>
    </row>
    <row r="38" spans="1:9" ht="18" customHeight="1">
      <c r="A38" s="206" t="s">
        <v>140</v>
      </c>
      <c r="B38" s="55"/>
      <c r="C38" s="55"/>
      <c r="D38" s="55"/>
      <c r="E38" s="55"/>
      <c r="F38" s="55"/>
      <c r="G38" s="55"/>
      <c r="H38" s="55"/>
      <c r="I38" s="55"/>
    </row>
  </sheetData>
  <sheetProtection/>
  <hyperlinks>
    <hyperlink ref="A1" location="'Table of Contents'!A6" display="Back to table of contents"/>
  </hyperlinks>
  <printOptions/>
  <pageMargins left="0.39305555555555555" right="0.5111111111111111" top="1.0625" bottom="0.5902777777777778" header="0.5111111111111111" footer="0.3145833333333333"/>
  <pageSetup horizontalDpi="600" verticalDpi="600" orientation="portrait" paperSize="9" r:id="rId1"/>
  <headerFooter alignWithMargins="0">
    <oddHeader>&amp;C&amp;12- 9 -&amp;"Arial"&amp;10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06" customWidth="1"/>
    <col min="2" max="2" width="31.66015625" style="106" customWidth="1"/>
    <col min="3" max="12" width="9.33203125" style="106" customWidth="1"/>
    <col min="13" max="14" width="11.83203125" style="106" customWidth="1"/>
    <col min="15" max="15" width="2.83203125" style="106" customWidth="1"/>
    <col min="16" max="16384" width="10.66015625" style="106" customWidth="1"/>
  </cols>
  <sheetData>
    <row r="1" ht="15">
      <c r="A1" s="320" t="s">
        <v>155</v>
      </c>
    </row>
    <row r="2" spans="1:13" s="100" customFormat="1" ht="18" customHeight="1">
      <c r="A2" s="208" t="s">
        <v>142</v>
      </c>
      <c r="B2" s="99"/>
      <c r="M2" s="101"/>
    </row>
    <row r="3" spans="1:14" ht="9" customHeight="1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33" customHeight="1">
      <c r="A4" s="107"/>
      <c r="B4" s="108"/>
      <c r="C4" s="174">
        <v>2009</v>
      </c>
      <c r="D4" s="174">
        <v>2010</v>
      </c>
      <c r="E4" s="174">
        <v>2011</v>
      </c>
      <c r="F4" s="174">
        <v>2012</v>
      </c>
      <c r="G4" s="174">
        <v>2013</v>
      </c>
      <c r="H4" s="174">
        <v>2014</v>
      </c>
      <c r="I4" s="174">
        <v>2015</v>
      </c>
      <c r="J4" s="174">
        <v>2016</v>
      </c>
      <c r="K4" s="174">
        <v>2017</v>
      </c>
      <c r="L4" s="204">
        <v>2018</v>
      </c>
      <c r="M4" s="205" t="s">
        <v>139</v>
      </c>
      <c r="N4" s="109"/>
    </row>
    <row r="5" spans="1:13" ht="10.5" customHeight="1">
      <c r="A5" s="110"/>
      <c r="B5" s="111"/>
      <c r="C5" s="112"/>
      <c r="D5" s="112"/>
      <c r="E5" s="112"/>
      <c r="F5" s="112"/>
      <c r="G5" s="112"/>
      <c r="H5" s="112"/>
      <c r="I5" s="112"/>
      <c r="J5" s="113"/>
      <c r="K5" s="113"/>
      <c r="L5" s="113"/>
      <c r="M5" s="113"/>
    </row>
    <row r="6" spans="1:13" ht="15" customHeight="1">
      <c r="A6" s="114" t="s">
        <v>59</v>
      </c>
      <c r="B6" s="115"/>
      <c r="C6" s="116"/>
      <c r="D6" s="116"/>
      <c r="E6" s="116"/>
      <c r="F6" s="116"/>
      <c r="G6" s="116"/>
      <c r="H6" s="116"/>
      <c r="I6" s="116"/>
      <c r="J6" s="117"/>
      <c r="K6" s="117"/>
      <c r="L6" s="117"/>
      <c r="M6" s="117"/>
    </row>
    <row r="7" spans="1:14" ht="18" customHeight="1">
      <c r="A7" s="114"/>
      <c r="B7" s="111" t="s">
        <v>40</v>
      </c>
      <c r="C7" s="118">
        <v>19542</v>
      </c>
      <c r="D7" s="118">
        <v>21243</v>
      </c>
      <c r="E7" s="118">
        <v>22387</v>
      </c>
      <c r="F7" s="118">
        <v>21056</v>
      </c>
      <c r="G7" s="118">
        <v>23563</v>
      </c>
      <c r="H7" s="118">
        <v>26400</v>
      </c>
      <c r="I7" s="118">
        <v>28476</v>
      </c>
      <c r="J7" s="118">
        <v>29277</v>
      </c>
      <c r="K7" s="118">
        <v>29627</v>
      </c>
      <c r="L7" s="118">
        <v>29075</v>
      </c>
      <c r="M7" s="161">
        <v>17001</v>
      </c>
      <c r="N7" s="119"/>
    </row>
    <row r="8" spans="1:13" ht="18" customHeight="1">
      <c r="A8" s="114"/>
      <c r="B8" s="111" t="s">
        <v>60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20"/>
    </row>
    <row r="9" spans="1:14" ht="16.5" customHeight="1">
      <c r="A9" s="114"/>
      <c r="B9" s="162" t="s">
        <v>124</v>
      </c>
      <c r="C9" s="118">
        <v>1617.9268480480061</v>
      </c>
      <c r="D9" s="118">
        <v>1755.052706109018</v>
      </c>
      <c r="E9" s="118">
        <v>1847.1579329521358</v>
      </c>
      <c r="F9" s="118">
        <v>1733</v>
      </c>
      <c r="G9" s="118">
        <v>1936</v>
      </c>
      <c r="H9" s="118">
        <v>2165</v>
      </c>
      <c r="I9" s="118">
        <v>2333</v>
      </c>
      <c r="J9" s="118">
        <v>2397</v>
      </c>
      <c r="K9" s="118">
        <v>2425</v>
      </c>
      <c r="L9" s="118">
        <v>2379</v>
      </c>
      <c r="M9" s="163" t="s">
        <v>117</v>
      </c>
      <c r="N9" s="121"/>
    </row>
    <row r="10" spans="1:13" ht="14.25" customHeight="1">
      <c r="A10" s="114"/>
      <c r="B10" s="111" t="s">
        <v>61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20"/>
    </row>
    <row r="11" spans="1:14" ht="15.75" customHeight="1">
      <c r="A11" s="114"/>
      <c r="B11" s="111" t="s">
        <v>62</v>
      </c>
      <c r="C11" s="118">
        <v>54</v>
      </c>
      <c r="D11" s="118">
        <v>57</v>
      </c>
      <c r="E11" s="118">
        <v>57</v>
      </c>
      <c r="F11" s="118">
        <v>51</v>
      </c>
      <c r="G11" s="118">
        <v>55</v>
      </c>
      <c r="H11" s="118">
        <v>58</v>
      </c>
      <c r="I11" s="118">
        <v>60</v>
      </c>
      <c r="J11" s="118">
        <v>59</v>
      </c>
      <c r="K11" s="118">
        <v>57</v>
      </c>
      <c r="L11" s="118">
        <v>54</v>
      </c>
      <c r="M11" s="163" t="s">
        <v>117</v>
      </c>
      <c r="N11" s="121"/>
    </row>
    <row r="12" spans="1:15" ht="10.5" customHeight="1">
      <c r="A12" s="114"/>
      <c r="B12" s="11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20"/>
      <c r="O12" s="122"/>
    </row>
    <row r="13" spans="1:13" ht="15" customHeight="1">
      <c r="A13" s="123" t="s">
        <v>63</v>
      </c>
      <c r="B13" s="115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20"/>
    </row>
    <row r="14" spans="1:14" ht="16.5" customHeight="1">
      <c r="A14" s="114"/>
      <c r="B14" s="111" t="s">
        <v>64</v>
      </c>
      <c r="C14" s="118">
        <v>38058</v>
      </c>
      <c r="D14" s="118">
        <v>41084</v>
      </c>
      <c r="E14" s="118">
        <v>41294</v>
      </c>
      <c r="F14" s="118">
        <v>40759</v>
      </c>
      <c r="G14" s="118">
        <v>41888</v>
      </c>
      <c r="H14" s="118">
        <v>51264</v>
      </c>
      <c r="I14" s="118">
        <v>55617</v>
      </c>
      <c r="J14" s="118">
        <v>57335</v>
      </c>
      <c r="K14" s="118">
        <v>58178</v>
      </c>
      <c r="L14" s="118">
        <v>56962</v>
      </c>
      <c r="M14" s="118">
        <v>30476</v>
      </c>
      <c r="N14" s="119"/>
    </row>
    <row r="15" spans="1:13" ht="9" customHeight="1">
      <c r="A15" s="114"/>
      <c r="B15" s="111" t="s">
        <v>10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4" ht="16.5" customHeight="1">
      <c r="A16" s="114"/>
      <c r="B16" s="111" t="s">
        <v>61</v>
      </c>
      <c r="C16" s="118">
        <v>105.54517828765786</v>
      </c>
      <c r="D16" s="118">
        <v>110</v>
      </c>
      <c r="E16" s="118">
        <v>105</v>
      </c>
      <c r="F16" s="118">
        <v>99</v>
      </c>
      <c r="G16" s="118">
        <v>97</v>
      </c>
      <c r="H16" s="118">
        <v>113</v>
      </c>
      <c r="I16" s="118">
        <v>117</v>
      </c>
      <c r="J16" s="118">
        <v>115</v>
      </c>
      <c r="K16" s="118">
        <v>112</v>
      </c>
      <c r="L16" s="118">
        <v>105</v>
      </c>
      <c r="M16" s="163" t="s">
        <v>117</v>
      </c>
      <c r="N16" s="121"/>
    </row>
    <row r="17" spans="1:13" ht="12" customHeight="1">
      <c r="A17" s="114"/>
      <c r="B17" s="111" t="s">
        <v>62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0"/>
    </row>
    <row r="18" spans="1:13" ht="15" customHeight="1">
      <c r="A18" s="114" t="s">
        <v>65</v>
      </c>
      <c r="B18" s="115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0"/>
    </row>
    <row r="19" spans="1:16" ht="16.5" customHeight="1">
      <c r="A19" s="110"/>
      <c r="B19" s="125" t="s">
        <v>66</v>
      </c>
      <c r="C19" s="118">
        <v>3661</v>
      </c>
      <c r="D19" s="118">
        <f>SUM(D21:D23)</f>
        <v>3640</v>
      </c>
      <c r="E19" s="118">
        <v>3422</v>
      </c>
      <c r="F19" s="118">
        <v>3653</v>
      </c>
      <c r="G19" s="118">
        <v>3610</v>
      </c>
      <c r="H19" s="118">
        <v>3592</v>
      </c>
      <c r="I19" s="118">
        <v>3722</v>
      </c>
      <c r="J19" s="118">
        <v>3862</v>
      </c>
      <c r="K19" s="118">
        <v>4209</v>
      </c>
      <c r="L19" s="118">
        <v>3718</v>
      </c>
      <c r="M19" s="118">
        <v>1834</v>
      </c>
      <c r="N19" s="119"/>
      <c r="P19" s="126"/>
    </row>
    <row r="20" spans="1:13" ht="13.5" customHeight="1">
      <c r="A20" s="123" t="s">
        <v>10</v>
      </c>
      <c r="B20" s="111" t="s">
        <v>67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8" customHeight="1">
      <c r="A21" s="114"/>
      <c r="B21" s="127" t="s">
        <v>68</v>
      </c>
      <c r="C21" s="129">
        <v>140</v>
      </c>
      <c r="D21" s="128">
        <v>158</v>
      </c>
      <c r="E21" s="128">
        <v>152</v>
      </c>
      <c r="F21" s="128">
        <v>156</v>
      </c>
      <c r="G21" s="128">
        <v>136</v>
      </c>
      <c r="H21" s="128">
        <v>137</v>
      </c>
      <c r="I21" s="128">
        <v>139</v>
      </c>
      <c r="J21" s="128">
        <v>144</v>
      </c>
      <c r="K21" s="128">
        <v>157</v>
      </c>
      <c r="L21" s="128">
        <v>143</v>
      </c>
      <c r="M21" s="128">
        <v>69</v>
      </c>
    </row>
    <row r="22" spans="1:13" ht="18" customHeight="1">
      <c r="A22" s="114"/>
      <c r="B22" s="127" t="s">
        <v>69</v>
      </c>
      <c r="C22" s="128">
        <v>516</v>
      </c>
      <c r="D22" s="128">
        <v>569</v>
      </c>
      <c r="E22" s="128">
        <v>487</v>
      </c>
      <c r="F22" s="128">
        <v>549</v>
      </c>
      <c r="G22" s="128">
        <v>465</v>
      </c>
      <c r="H22" s="128">
        <v>505</v>
      </c>
      <c r="I22" s="128">
        <v>530</v>
      </c>
      <c r="J22" s="128">
        <v>512</v>
      </c>
      <c r="K22" s="128">
        <v>560</v>
      </c>
      <c r="L22" s="128">
        <v>597</v>
      </c>
      <c r="M22" s="128">
        <v>304</v>
      </c>
    </row>
    <row r="23" spans="1:17" ht="18" customHeight="1">
      <c r="A23" s="114"/>
      <c r="B23" s="127" t="s">
        <v>70</v>
      </c>
      <c r="C23" s="130">
        <v>3005</v>
      </c>
      <c r="D23" s="130">
        <v>2913</v>
      </c>
      <c r="E23" s="130">
        <v>2783</v>
      </c>
      <c r="F23" s="130">
        <v>2948</v>
      </c>
      <c r="G23" s="130">
        <v>3009</v>
      </c>
      <c r="H23" s="130">
        <v>2950</v>
      </c>
      <c r="I23" s="130">
        <v>3053</v>
      </c>
      <c r="J23" s="130">
        <v>3206</v>
      </c>
      <c r="K23" s="130">
        <v>3492</v>
      </c>
      <c r="L23" s="130">
        <v>2978</v>
      </c>
      <c r="M23" s="130">
        <v>1461</v>
      </c>
      <c r="Q23" s="126"/>
    </row>
    <row r="24" spans="1:13" ht="13.5" customHeight="1">
      <c r="A24" s="114"/>
      <c r="B24" s="115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0"/>
    </row>
    <row r="25" spans="1:13" ht="18.75" customHeight="1">
      <c r="A25" s="114" t="s">
        <v>71</v>
      </c>
      <c r="B25" s="115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0"/>
    </row>
    <row r="26" spans="1:14" ht="15.75" customHeight="1">
      <c r="A26" s="110" t="s">
        <v>10</v>
      </c>
      <c r="B26" s="125" t="s">
        <v>72</v>
      </c>
      <c r="C26" s="131">
        <v>11.6</v>
      </c>
      <c r="D26" s="131">
        <v>13.1</v>
      </c>
      <c r="E26" s="131">
        <v>12.5</v>
      </c>
      <c r="F26" s="131">
        <v>12.8</v>
      </c>
      <c r="G26" s="131">
        <v>11.2</v>
      </c>
      <c r="H26" s="131">
        <f>137/1219265*100000</f>
        <v>11.236277593468197</v>
      </c>
      <c r="I26" s="131">
        <f>139/1220663*100000</f>
        <v>11.387254303603862</v>
      </c>
      <c r="J26" s="131">
        <f>144/1221213*100000</f>
        <v>11.791554790196304</v>
      </c>
      <c r="K26" s="131">
        <v>12.8</v>
      </c>
      <c r="L26" s="131">
        <v>11.7</v>
      </c>
      <c r="M26" s="163" t="s">
        <v>117</v>
      </c>
      <c r="N26" s="121"/>
    </row>
    <row r="27" spans="1:13" ht="15" customHeight="1">
      <c r="A27" s="114"/>
      <c r="B27" s="111" t="s">
        <v>61</v>
      </c>
      <c r="C27" s="131"/>
      <c r="D27" s="131"/>
      <c r="E27" s="131"/>
      <c r="F27" s="131"/>
      <c r="G27" s="131"/>
      <c r="H27" s="131"/>
      <c r="I27" s="132"/>
      <c r="J27" s="132"/>
      <c r="K27" s="132"/>
      <c r="L27" s="132"/>
      <c r="M27" s="133"/>
    </row>
    <row r="28" spans="1:14" ht="15" customHeight="1">
      <c r="A28" s="114"/>
      <c r="B28" s="111" t="s">
        <v>73</v>
      </c>
      <c r="C28" s="131">
        <v>0.390309180629513</v>
      </c>
      <c r="D28" s="131">
        <v>0.4</v>
      </c>
      <c r="E28" s="131">
        <v>0.4</v>
      </c>
      <c r="F28" s="131">
        <v>0.4</v>
      </c>
      <c r="G28" s="131">
        <v>0.3</v>
      </c>
      <c r="H28" s="131">
        <f>137/452588*1000</f>
        <v>0.3027035626220757</v>
      </c>
      <c r="I28" s="131">
        <f>139/474364*1000</f>
        <v>0.29302392255736104</v>
      </c>
      <c r="J28" s="131">
        <f>144/496755*1000</f>
        <v>0.28988132983060055</v>
      </c>
      <c r="K28" s="131">
        <v>0.3</v>
      </c>
      <c r="L28" s="131">
        <v>0.3</v>
      </c>
      <c r="M28" s="163" t="s">
        <v>117</v>
      </c>
      <c r="N28" s="121"/>
    </row>
    <row r="29" spans="1:14" ht="13.5" customHeight="1">
      <c r="A29" s="114"/>
      <c r="B29" s="115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4"/>
      <c r="N29" s="121"/>
    </row>
    <row r="30" spans="1:14" s="138" customFormat="1" ht="18.75" customHeight="1">
      <c r="A30" s="135"/>
      <c r="B30" s="166" t="s">
        <v>122</v>
      </c>
      <c r="C30" s="136">
        <v>3.830369357045144</v>
      </c>
      <c r="D30" s="136">
        <v>4.3</v>
      </c>
      <c r="E30" s="136">
        <v>4.4</v>
      </c>
      <c r="F30" s="136">
        <v>4.3</v>
      </c>
      <c r="G30" s="136">
        <v>3.8</v>
      </c>
      <c r="H30" s="136">
        <f>137/3592*100</f>
        <v>3.814031180400891</v>
      </c>
      <c r="I30" s="136">
        <v>3.7</v>
      </c>
      <c r="J30" s="136">
        <f>144/3862*100</f>
        <v>3.728638011393061</v>
      </c>
      <c r="K30" s="136">
        <v>3.7</v>
      </c>
      <c r="L30" s="136">
        <v>3.8</v>
      </c>
      <c r="M30" s="164" t="s">
        <v>117</v>
      </c>
      <c r="N30" s="137"/>
    </row>
    <row r="31" spans="1:13" ht="0.75" customHeight="1">
      <c r="A31" s="111" t="s">
        <v>10</v>
      </c>
      <c r="B31" s="111"/>
      <c r="C31" s="111"/>
      <c r="D31" s="111"/>
      <c r="E31" s="111"/>
      <c r="F31" s="111"/>
      <c r="G31" s="111"/>
      <c r="H31" s="111"/>
      <c r="I31" s="139"/>
      <c r="J31" s="139"/>
      <c r="K31" s="139"/>
      <c r="L31" s="139"/>
      <c r="M31" s="139"/>
    </row>
    <row r="32" spans="1:13" ht="17.25" customHeight="1">
      <c r="A32" s="140" t="s">
        <v>74</v>
      </c>
      <c r="B32" s="140"/>
      <c r="C32" s="140"/>
      <c r="D32" s="167" t="s">
        <v>10</v>
      </c>
      <c r="E32" s="140"/>
      <c r="G32" s="140"/>
      <c r="H32" s="140"/>
      <c r="I32" s="139"/>
      <c r="J32" s="139"/>
      <c r="K32" s="139"/>
      <c r="L32" s="139"/>
      <c r="M32" s="139"/>
    </row>
    <row r="33" spans="1:8" ht="15" customHeight="1">
      <c r="A33" s="167" t="s">
        <v>123</v>
      </c>
      <c r="B33" s="140"/>
      <c r="C33" s="140"/>
      <c r="D33" s="165" t="s">
        <v>121</v>
      </c>
      <c r="E33" s="140"/>
      <c r="F33" s="140"/>
      <c r="G33" s="140"/>
      <c r="H33" s="140"/>
    </row>
    <row r="34" spans="1:8" ht="15" customHeight="1">
      <c r="A34" s="206" t="s">
        <v>140</v>
      </c>
      <c r="B34" s="140"/>
      <c r="C34" s="140"/>
      <c r="D34" s="140"/>
      <c r="E34" s="140"/>
      <c r="F34" s="140"/>
      <c r="G34" s="140"/>
      <c r="H34" s="140"/>
    </row>
    <row r="35" spans="2:8" ht="15" customHeight="1">
      <c r="B35" s="141"/>
      <c r="C35" s="141"/>
      <c r="D35" s="141"/>
      <c r="E35" s="141"/>
      <c r="G35" s="141"/>
      <c r="H35" s="141"/>
    </row>
    <row r="36" spans="1:8" ht="15" customHeight="1">
      <c r="A36" s="140"/>
      <c r="B36" s="140"/>
      <c r="C36" s="140"/>
      <c r="D36" s="140"/>
      <c r="E36" s="140"/>
      <c r="F36" s="140"/>
      <c r="G36" s="140"/>
      <c r="H36" s="140"/>
    </row>
    <row r="37" s="142" customFormat="1" ht="15" customHeight="1">
      <c r="B37" s="143"/>
    </row>
    <row r="38" spans="1:2" ht="12.75">
      <c r="A38" s="144"/>
      <c r="B38" s="144"/>
    </row>
    <row r="39" spans="1:2" ht="12.75">
      <c r="A39" s="144"/>
      <c r="B39" s="144"/>
    </row>
  </sheetData>
  <sheetProtection/>
  <hyperlinks>
    <hyperlink ref="A1" location="'Table of Contents'!A7" display="Back to table of contents"/>
  </hyperlinks>
  <printOptions horizontalCentered="1" verticalCentered="1"/>
  <pageMargins left="0.4" right="0.25" top="0.5298611111111111" bottom="0.2361111111111111" header="0.5111111111111111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30.66015625" style="270" customWidth="1"/>
    <col min="2" max="9" width="13.33203125" style="270" customWidth="1"/>
    <col min="10" max="10" width="11.66015625" style="270" customWidth="1"/>
    <col min="11" max="11" width="3.5" style="270" customWidth="1"/>
    <col min="12" max="16384" width="10.66015625" style="270" customWidth="1"/>
  </cols>
  <sheetData>
    <row r="1" ht="15">
      <c r="A1" s="320" t="s">
        <v>155</v>
      </c>
    </row>
    <row r="2" spans="1:9" ht="18.75">
      <c r="A2" s="268" t="s">
        <v>75</v>
      </c>
      <c r="B2" s="269"/>
      <c r="C2" s="269"/>
      <c r="D2" s="269"/>
      <c r="E2" s="269"/>
      <c r="F2" s="269"/>
      <c r="G2" s="269"/>
      <c r="H2" s="269"/>
      <c r="I2" s="269"/>
    </row>
    <row r="3" ht="15.75" customHeight="1">
      <c r="A3" s="271"/>
    </row>
    <row r="4" spans="1:9" ht="21.75" customHeight="1">
      <c r="A4" s="272"/>
      <c r="B4" s="313">
        <v>2018</v>
      </c>
      <c r="C4" s="314"/>
      <c r="D4" s="314"/>
      <c r="E4" s="314"/>
      <c r="F4" s="314"/>
      <c r="G4" s="315"/>
      <c r="H4" s="207" t="s">
        <v>148</v>
      </c>
      <c r="I4" s="273"/>
    </row>
    <row r="5" spans="1:9" ht="21.75" customHeight="1">
      <c r="A5" s="274" t="s">
        <v>0</v>
      </c>
      <c r="B5" s="207" t="s">
        <v>39</v>
      </c>
      <c r="C5" s="273"/>
      <c r="D5" s="275" t="s">
        <v>76</v>
      </c>
      <c r="E5" s="273"/>
      <c r="F5" s="275" t="s">
        <v>77</v>
      </c>
      <c r="G5" s="273"/>
      <c r="H5" s="207" t="s">
        <v>39</v>
      </c>
      <c r="I5" s="273"/>
    </row>
    <row r="6" spans="1:9" ht="21.75" customHeight="1">
      <c r="A6" s="276"/>
      <c r="B6" s="277" t="s">
        <v>40</v>
      </c>
      <c r="C6" s="273" t="s">
        <v>78</v>
      </c>
      <c r="D6" s="278" t="s">
        <v>40</v>
      </c>
      <c r="E6" s="207" t="s">
        <v>78</v>
      </c>
      <c r="F6" s="279" t="s">
        <v>40</v>
      </c>
      <c r="G6" s="273" t="s">
        <v>78</v>
      </c>
      <c r="H6" s="277" t="s">
        <v>40</v>
      </c>
      <c r="I6" s="273" t="s">
        <v>78</v>
      </c>
    </row>
    <row r="7" spans="1:9" ht="31.5" customHeight="1">
      <c r="A7" s="272" t="s">
        <v>79</v>
      </c>
      <c r="B7" s="280">
        <v>694</v>
      </c>
      <c r="C7" s="281">
        <v>34.8</v>
      </c>
      <c r="D7" s="282">
        <v>846</v>
      </c>
      <c r="E7" s="283">
        <v>36.3</v>
      </c>
      <c r="F7" s="284">
        <f aca="true" t="shared" si="0" ref="F7:F15">SUM(B7,D7)</f>
        <v>1540</v>
      </c>
      <c r="G7" s="281">
        <v>35.6</v>
      </c>
      <c r="H7" s="280">
        <v>750</v>
      </c>
      <c r="I7" s="169">
        <v>35</v>
      </c>
    </row>
    <row r="8" spans="1:9" ht="32.25" customHeight="1">
      <c r="A8" s="285" t="s">
        <v>80</v>
      </c>
      <c r="B8" s="286">
        <v>18</v>
      </c>
      <c r="C8" s="287">
        <v>0.9</v>
      </c>
      <c r="D8" s="288">
        <v>27</v>
      </c>
      <c r="E8" s="168">
        <v>1.2</v>
      </c>
      <c r="F8" s="289">
        <f t="shared" si="0"/>
        <v>45</v>
      </c>
      <c r="G8" s="287">
        <v>1</v>
      </c>
      <c r="H8" s="286">
        <v>17</v>
      </c>
      <c r="I8" s="290">
        <v>0.8</v>
      </c>
    </row>
    <row r="9" spans="1:9" ht="31.5" customHeight="1">
      <c r="A9" s="285" t="s">
        <v>81</v>
      </c>
      <c r="B9" s="286">
        <v>137</v>
      </c>
      <c r="C9" s="287">
        <v>6.9</v>
      </c>
      <c r="D9" s="288">
        <v>136</v>
      </c>
      <c r="E9" s="287">
        <v>5.8</v>
      </c>
      <c r="F9" s="289">
        <f t="shared" si="0"/>
        <v>273</v>
      </c>
      <c r="G9" s="287">
        <v>6.3</v>
      </c>
      <c r="H9" s="286">
        <v>145</v>
      </c>
      <c r="I9" s="170">
        <v>6.8</v>
      </c>
    </row>
    <row r="10" spans="1:9" ht="32.25" customHeight="1">
      <c r="A10" s="285" t="s">
        <v>82</v>
      </c>
      <c r="B10" s="286">
        <v>45</v>
      </c>
      <c r="C10" s="287">
        <v>2.3</v>
      </c>
      <c r="D10" s="288">
        <v>53</v>
      </c>
      <c r="E10" s="287">
        <v>2.3</v>
      </c>
      <c r="F10" s="289">
        <f t="shared" si="0"/>
        <v>98</v>
      </c>
      <c r="G10" s="168">
        <v>2.3</v>
      </c>
      <c r="H10" s="286">
        <v>57</v>
      </c>
      <c r="I10" s="290">
        <v>2.7</v>
      </c>
    </row>
    <row r="11" spans="1:9" ht="32.25" customHeight="1">
      <c r="A11" s="285" t="s">
        <v>19</v>
      </c>
      <c r="B11" s="286">
        <v>151</v>
      </c>
      <c r="C11" s="287">
        <v>7.6</v>
      </c>
      <c r="D11" s="288">
        <v>167</v>
      </c>
      <c r="E11" s="287">
        <v>7.2</v>
      </c>
      <c r="F11" s="289">
        <f t="shared" si="0"/>
        <v>318</v>
      </c>
      <c r="G11" s="287">
        <v>7.4</v>
      </c>
      <c r="H11" s="286">
        <v>160</v>
      </c>
      <c r="I11" s="290">
        <v>7.5</v>
      </c>
    </row>
    <row r="12" spans="1:9" ht="32.25" customHeight="1">
      <c r="A12" s="285" t="s">
        <v>83</v>
      </c>
      <c r="B12" s="286">
        <v>768</v>
      </c>
      <c r="C12" s="287">
        <v>38.5</v>
      </c>
      <c r="D12" s="288">
        <v>884</v>
      </c>
      <c r="E12" s="168">
        <v>38</v>
      </c>
      <c r="F12" s="289">
        <f t="shared" si="0"/>
        <v>1652</v>
      </c>
      <c r="G12" s="287">
        <v>38.2</v>
      </c>
      <c r="H12" s="286">
        <v>830</v>
      </c>
      <c r="I12" s="290">
        <v>38.8</v>
      </c>
    </row>
    <row r="13" spans="1:9" ht="34.5" customHeight="1">
      <c r="A13" s="285" t="s">
        <v>84</v>
      </c>
      <c r="B13" s="286">
        <v>125</v>
      </c>
      <c r="C13" s="168">
        <v>6.3</v>
      </c>
      <c r="D13" s="288">
        <v>132</v>
      </c>
      <c r="E13" s="290">
        <v>5.7</v>
      </c>
      <c r="F13" s="289">
        <f t="shared" si="0"/>
        <v>257</v>
      </c>
      <c r="G13" s="287">
        <v>5.9</v>
      </c>
      <c r="H13" s="286">
        <v>95</v>
      </c>
      <c r="I13" s="290">
        <v>4.4</v>
      </c>
    </row>
    <row r="14" spans="1:9" s="295" customFormat="1" ht="34.5" customHeight="1">
      <c r="A14" s="291" t="s">
        <v>85</v>
      </c>
      <c r="B14" s="292">
        <f>SUM(B7:B13)</f>
        <v>1938</v>
      </c>
      <c r="C14" s="171">
        <v>97</v>
      </c>
      <c r="D14" s="293">
        <f>SUM(D7:D13)</f>
        <v>2245</v>
      </c>
      <c r="E14" s="294">
        <v>96.4</v>
      </c>
      <c r="F14" s="293">
        <f t="shared" si="0"/>
        <v>4183</v>
      </c>
      <c r="G14" s="294">
        <v>96.7</v>
      </c>
      <c r="H14" s="292">
        <v>2055</v>
      </c>
      <c r="I14" s="294">
        <v>96</v>
      </c>
    </row>
    <row r="15" spans="1:9" ht="32.25" customHeight="1">
      <c r="A15" s="285" t="s">
        <v>86</v>
      </c>
      <c r="B15" s="296">
        <v>59</v>
      </c>
      <c r="C15" s="170">
        <v>3</v>
      </c>
      <c r="D15" s="289">
        <v>83</v>
      </c>
      <c r="E15" s="290">
        <v>3.6</v>
      </c>
      <c r="F15" s="289">
        <f t="shared" si="0"/>
        <v>142</v>
      </c>
      <c r="G15" s="287">
        <v>3.3</v>
      </c>
      <c r="H15" s="296">
        <v>85</v>
      </c>
      <c r="I15" s="290">
        <v>4</v>
      </c>
    </row>
    <row r="16" spans="1:9" ht="33" customHeight="1">
      <c r="A16" s="276" t="s">
        <v>87</v>
      </c>
      <c r="B16" s="296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</row>
    <row r="17" spans="1:9" ht="32.25" customHeight="1">
      <c r="A17" s="297" t="s">
        <v>88</v>
      </c>
      <c r="B17" s="293">
        <f>SUM(B14,B15:B16)</f>
        <v>1997</v>
      </c>
      <c r="C17" s="294">
        <f>SUM(C14,C15:C16)</f>
        <v>100</v>
      </c>
      <c r="D17" s="293">
        <f>SUM(D14,D15:D16)</f>
        <v>2328</v>
      </c>
      <c r="E17" s="294">
        <f>SUM(E14,E15:E16)</f>
        <v>100</v>
      </c>
      <c r="F17" s="293">
        <f>SUM(F14:F16)</f>
        <v>4325</v>
      </c>
      <c r="G17" s="294">
        <f>SUM(G14,G15:G16)</f>
        <v>100</v>
      </c>
      <c r="H17" s="293">
        <f>SUM(H14:H16)</f>
        <v>2140</v>
      </c>
      <c r="I17" s="294">
        <f>I14+I15</f>
        <v>100</v>
      </c>
    </row>
    <row r="19" ht="12.75">
      <c r="A19" s="270" t="s">
        <v>89</v>
      </c>
    </row>
    <row r="20" ht="15.75">
      <c r="A20" s="172" t="s">
        <v>141</v>
      </c>
    </row>
    <row r="21" ht="18" customHeight="1">
      <c r="A21" s="270" t="s">
        <v>149</v>
      </c>
    </row>
  </sheetData>
  <sheetProtection/>
  <mergeCells count="1">
    <mergeCell ref="B4:G4"/>
  </mergeCells>
  <hyperlinks>
    <hyperlink ref="A1" location="'Table of Contents'!A8" display="Back to table of contents"/>
  </hyperlinks>
  <printOptions/>
  <pageMargins left="0.75" right="0.019444444444444445" top="0.75" bottom="0" header="0.5" footer="0"/>
  <pageSetup horizontalDpi="600" verticalDpi="600" orientation="landscape" paperSize="9" r:id="rId2"/>
  <ignoredErrors>
    <ignoredError sqref="F14 F17:G17" formula="1"/>
    <ignoredError sqref="H17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28.33203125" style="215" customWidth="1"/>
    <col min="2" max="2" width="11" style="215" customWidth="1"/>
    <col min="3" max="3" width="9.16015625" style="215" customWidth="1"/>
    <col min="4" max="4" width="11.5" style="215" customWidth="1"/>
    <col min="5" max="5" width="10.83203125" style="215" customWidth="1"/>
    <col min="6" max="7" width="12.83203125" style="215" customWidth="1"/>
    <col min="8" max="8" width="5" style="215" customWidth="1"/>
    <col min="9" max="16384" width="10.66015625" style="215" customWidth="1"/>
  </cols>
  <sheetData>
    <row r="1" ht="15">
      <c r="A1" s="320" t="s">
        <v>155</v>
      </c>
    </row>
    <row r="2" spans="1:7" ht="21" customHeight="1">
      <c r="A2" s="209" t="s">
        <v>143</v>
      </c>
      <c r="B2" s="213"/>
      <c r="C2" s="213"/>
      <c r="D2" s="214"/>
      <c r="E2" s="214"/>
      <c r="F2" s="214"/>
      <c r="G2" s="214"/>
    </row>
    <row r="3" ht="7.5" customHeight="1">
      <c r="F3" s="216"/>
    </row>
    <row r="4" spans="1:7" ht="33.75" customHeight="1">
      <c r="A4" s="217" t="s">
        <v>90</v>
      </c>
      <c r="B4" s="313">
        <v>2018</v>
      </c>
      <c r="C4" s="314"/>
      <c r="D4" s="314"/>
      <c r="E4" s="315"/>
      <c r="F4" s="219">
        <v>2019</v>
      </c>
      <c r="G4" s="220"/>
    </row>
    <row r="5" spans="1:7" s="222" customFormat="1" ht="33.75" customHeight="1">
      <c r="A5" s="221" t="s">
        <v>91</v>
      </c>
      <c r="B5" s="313" t="s">
        <v>39</v>
      </c>
      <c r="C5" s="315"/>
      <c r="D5" s="313" t="s">
        <v>76</v>
      </c>
      <c r="E5" s="315"/>
      <c r="F5" s="314" t="s">
        <v>39</v>
      </c>
      <c r="G5" s="315"/>
    </row>
    <row r="6" spans="1:7" s="222" customFormat="1" ht="33.75" customHeight="1">
      <c r="A6" s="223"/>
      <c r="B6" s="224" t="s">
        <v>40</v>
      </c>
      <c r="C6" s="218" t="s">
        <v>78</v>
      </c>
      <c r="D6" s="224" t="s">
        <v>40</v>
      </c>
      <c r="E6" s="218" t="s">
        <v>78</v>
      </c>
      <c r="F6" s="224" t="s">
        <v>40</v>
      </c>
      <c r="G6" s="218" t="s">
        <v>78</v>
      </c>
    </row>
    <row r="7" spans="1:7" ht="43.5" customHeight="1">
      <c r="A7" s="225" t="s">
        <v>92</v>
      </c>
      <c r="B7" s="226">
        <v>250</v>
      </c>
      <c r="C7" s="227">
        <v>14.2</v>
      </c>
      <c r="D7" s="226">
        <v>321</v>
      </c>
      <c r="E7" s="227">
        <v>16.4</v>
      </c>
      <c r="F7" s="228">
        <v>311</v>
      </c>
      <c r="G7" s="227">
        <v>17</v>
      </c>
    </row>
    <row r="8" spans="1:7" ht="43.5" customHeight="1">
      <c r="A8" s="229" t="s">
        <v>93</v>
      </c>
      <c r="B8" s="226">
        <v>461</v>
      </c>
      <c r="C8" s="227">
        <v>26.1</v>
      </c>
      <c r="D8" s="226">
        <v>503</v>
      </c>
      <c r="E8" s="227">
        <v>25.7</v>
      </c>
      <c r="F8" s="228">
        <v>451</v>
      </c>
      <c r="G8" s="227">
        <v>24.6</v>
      </c>
    </row>
    <row r="9" spans="1:7" ht="43.5" customHeight="1">
      <c r="A9" s="229" t="s">
        <v>94</v>
      </c>
      <c r="B9" s="226">
        <v>296</v>
      </c>
      <c r="C9" s="227">
        <v>16.8</v>
      </c>
      <c r="D9" s="226">
        <v>279</v>
      </c>
      <c r="E9" s="227">
        <v>14.3</v>
      </c>
      <c r="F9" s="228">
        <v>247</v>
      </c>
      <c r="G9" s="227">
        <v>13.5</v>
      </c>
    </row>
    <row r="10" spans="1:7" ht="43.5" customHeight="1">
      <c r="A10" s="230" t="s">
        <v>95</v>
      </c>
      <c r="B10" s="226">
        <v>698</v>
      </c>
      <c r="C10" s="173">
        <v>39.6</v>
      </c>
      <c r="D10" s="226">
        <v>763</v>
      </c>
      <c r="E10" s="227">
        <v>39</v>
      </c>
      <c r="F10" s="228">
        <v>740</v>
      </c>
      <c r="G10" s="227">
        <v>40.3</v>
      </c>
    </row>
    <row r="11" spans="1:7" ht="43.5" customHeight="1">
      <c r="A11" s="229" t="s">
        <v>96</v>
      </c>
      <c r="B11" s="226">
        <v>58</v>
      </c>
      <c r="C11" s="227">
        <v>3.3</v>
      </c>
      <c r="D11" s="226">
        <v>89</v>
      </c>
      <c r="E11" s="227">
        <v>4.6</v>
      </c>
      <c r="F11" s="228">
        <v>85</v>
      </c>
      <c r="G11" s="227">
        <v>4.6</v>
      </c>
    </row>
    <row r="12" spans="1:7" s="235" customFormat="1" ht="43.5" customHeight="1">
      <c r="A12" s="231" t="s">
        <v>97</v>
      </c>
      <c r="B12" s="232">
        <f aca="true" t="shared" si="0" ref="B12:G12">SUM(B7:B11)</f>
        <v>1763</v>
      </c>
      <c r="C12" s="233">
        <f t="shared" si="0"/>
        <v>99.99999999999999</v>
      </c>
      <c r="D12" s="232">
        <f t="shared" si="0"/>
        <v>1955</v>
      </c>
      <c r="E12" s="233">
        <f t="shared" si="0"/>
        <v>99.99999999999999</v>
      </c>
      <c r="F12" s="234">
        <f t="shared" si="0"/>
        <v>1834</v>
      </c>
      <c r="G12" s="233">
        <f t="shared" si="0"/>
        <v>100</v>
      </c>
    </row>
    <row r="13" spans="1:5" ht="25.5" customHeight="1">
      <c r="A13" s="210" t="s">
        <v>145</v>
      </c>
      <c r="B13" s="211" t="s">
        <v>10</v>
      </c>
      <c r="C13" s="236"/>
      <c r="E13" s="237"/>
    </row>
    <row r="14" spans="1:5" ht="22.5" customHeight="1">
      <c r="A14" s="238"/>
      <c r="B14" s="210"/>
      <c r="C14" s="236"/>
      <c r="E14" s="237"/>
    </row>
    <row r="15" spans="2:3" ht="12.75">
      <c r="B15" s="236"/>
      <c r="C15" s="236"/>
    </row>
    <row r="16" spans="1:3" s="240" customFormat="1" ht="18.75" customHeight="1">
      <c r="A16" s="212" t="s">
        <v>144</v>
      </c>
      <c r="B16" s="239"/>
      <c r="C16" s="239"/>
    </row>
    <row r="17" spans="2:3" ht="14.25" customHeight="1">
      <c r="B17" s="236"/>
      <c r="C17" s="236"/>
    </row>
    <row r="18" spans="1:7" s="242" customFormat="1" ht="41.25" customHeight="1">
      <c r="A18" s="241"/>
      <c r="B18" s="313">
        <v>2018</v>
      </c>
      <c r="C18" s="314"/>
      <c r="D18" s="314"/>
      <c r="E18" s="315"/>
      <c r="F18" s="313" t="s">
        <v>147</v>
      </c>
      <c r="G18" s="315"/>
    </row>
    <row r="19" spans="1:7" s="235" customFormat="1" ht="6.75" customHeight="1" hidden="1">
      <c r="A19" s="243"/>
      <c r="B19" s="243"/>
      <c r="C19" s="212"/>
      <c r="D19" s="212"/>
      <c r="E19" s="244"/>
      <c r="F19" s="212"/>
      <c r="G19" s="245"/>
    </row>
    <row r="20" spans="1:7" s="222" customFormat="1" ht="35.25" customHeight="1">
      <c r="A20" s="221" t="s">
        <v>98</v>
      </c>
      <c r="B20" s="313" t="s">
        <v>39</v>
      </c>
      <c r="C20" s="315"/>
      <c r="D20" s="313" t="s">
        <v>76</v>
      </c>
      <c r="E20" s="315"/>
      <c r="F20" s="313" t="s">
        <v>39</v>
      </c>
      <c r="G20" s="315"/>
    </row>
    <row r="21" spans="1:7" s="222" customFormat="1" ht="31.5" customHeight="1">
      <c r="A21" s="246"/>
      <c r="B21" s="224" t="s">
        <v>40</v>
      </c>
      <c r="C21" s="218" t="s">
        <v>78</v>
      </c>
      <c r="D21" s="224" t="s">
        <v>40</v>
      </c>
      <c r="E21" s="218" t="s">
        <v>78</v>
      </c>
      <c r="F21" s="218" t="s">
        <v>40</v>
      </c>
      <c r="G21" s="218" t="s">
        <v>78</v>
      </c>
    </row>
    <row r="22" spans="1:7" ht="15.75">
      <c r="A22" s="247"/>
      <c r="B22" s="248"/>
      <c r="C22" s="249"/>
      <c r="D22" s="248"/>
      <c r="E22" s="250"/>
      <c r="F22" s="250"/>
      <c r="G22" s="250"/>
    </row>
    <row r="23" spans="1:7" ht="37.5" customHeight="1">
      <c r="A23" s="251" t="s">
        <v>99</v>
      </c>
      <c r="B23" s="252">
        <v>32</v>
      </c>
      <c r="C23" s="253">
        <f>B23/B26*100</f>
        <v>32.98969072164948</v>
      </c>
      <c r="D23" s="252">
        <v>24</v>
      </c>
      <c r="E23" s="253">
        <f>D23/D26*100</f>
        <v>43.63636363636363</v>
      </c>
      <c r="F23" s="254">
        <v>27</v>
      </c>
      <c r="G23" s="253">
        <f>F23/42*100</f>
        <v>64.28571428571429</v>
      </c>
    </row>
    <row r="24" spans="1:7" ht="34.5" customHeight="1">
      <c r="A24" s="251" t="s">
        <v>100</v>
      </c>
      <c r="B24" s="252">
        <v>65</v>
      </c>
      <c r="C24" s="253">
        <f>B24/B26*100</f>
        <v>67.0103092783505</v>
      </c>
      <c r="D24" s="252">
        <v>31</v>
      </c>
      <c r="E24" s="253">
        <f>D24/D26*100</f>
        <v>56.36363636363636</v>
      </c>
      <c r="F24" s="254">
        <v>15</v>
      </c>
      <c r="G24" s="253">
        <f>F24/42*100</f>
        <v>35.714285714285715</v>
      </c>
    </row>
    <row r="25" spans="1:7" ht="15.75">
      <c r="A25" s="255"/>
      <c r="B25" s="252"/>
      <c r="C25" s="256"/>
      <c r="D25" s="252"/>
      <c r="E25" s="254"/>
      <c r="F25" s="254"/>
      <c r="G25" s="257"/>
    </row>
    <row r="26" spans="1:7" s="235" customFormat="1" ht="32.25" customHeight="1">
      <c r="A26" s="258" t="s">
        <v>101</v>
      </c>
      <c r="B26" s="259">
        <f>SUM(B23:B25)</f>
        <v>97</v>
      </c>
      <c r="C26" s="260">
        <f>SUM(C23:C25)</f>
        <v>99.99999999999999</v>
      </c>
      <c r="D26" s="259">
        <f>SUM(D23:D25)</f>
        <v>55</v>
      </c>
      <c r="E26" s="260">
        <f>SUM(E23:E25)</f>
        <v>100</v>
      </c>
      <c r="F26" s="261">
        <f>SUM(F23:F24)</f>
        <v>42</v>
      </c>
      <c r="G26" s="260">
        <f>SUM(G23:G25)</f>
        <v>100</v>
      </c>
    </row>
    <row r="27" spans="1:7" ht="9.75" customHeight="1">
      <c r="A27" s="262"/>
      <c r="B27" s="263"/>
      <c r="C27" s="264"/>
      <c r="D27" s="263"/>
      <c r="E27" s="265"/>
      <c r="F27" s="266"/>
      <c r="G27" s="265"/>
    </row>
    <row r="28" spans="1:6" ht="22.5" customHeight="1">
      <c r="A28" s="238" t="s">
        <v>146</v>
      </c>
      <c r="B28" s="211" t="s">
        <v>10</v>
      </c>
      <c r="F28" s="267"/>
    </row>
  </sheetData>
  <sheetProtection/>
  <mergeCells count="9">
    <mergeCell ref="B20:C20"/>
    <mergeCell ref="D20:E20"/>
    <mergeCell ref="F20:G20"/>
    <mergeCell ref="B4:E4"/>
    <mergeCell ref="B5:C5"/>
    <mergeCell ref="D5:E5"/>
    <mergeCell ref="F5:G5"/>
    <mergeCell ref="B18:E18"/>
    <mergeCell ref="F18:G18"/>
  </mergeCells>
  <hyperlinks>
    <hyperlink ref="A1" location="'Table of Contents'!A9" display="Back to table of contents"/>
  </hyperlinks>
  <printOptions/>
  <pageMargins left="0.4724409448818898" right="0.4724409448818898" top="0.7086614173228347" bottom="0.31496062992125984" header="0.31496062992125984" footer="0.15748031496062992"/>
  <pageSetup horizontalDpi="1200" verticalDpi="1200" orientation="portrait" paperSize="9" r:id="rId1"/>
  <headerFooter alignWithMargins="0">
    <oddHeader>&amp;C&amp;12- 12 -</oddHeader>
  </headerFooter>
  <ignoredErrors>
    <ignoredError sqref="F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L4" sqref="L4"/>
    </sheetView>
  </sheetViews>
  <sheetFormatPr defaultColWidth="9" defaultRowHeight="12.75"/>
  <cols>
    <col min="1" max="1" width="31.83203125" style="146" customWidth="1"/>
    <col min="2" max="2" width="16.83203125" style="146" customWidth="1"/>
    <col min="3" max="4" width="17.83203125" style="146" customWidth="1"/>
    <col min="5" max="5" width="16.66015625" style="146" customWidth="1"/>
    <col min="6" max="6" width="17.83203125" style="146" customWidth="1"/>
    <col min="7" max="7" width="16.66015625" style="146" customWidth="1"/>
    <col min="8" max="8" width="12.66015625" style="146" customWidth="1"/>
    <col min="9" max="9" width="4.16015625" style="146" customWidth="1"/>
    <col min="10" max="16384" width="9" style="146" customWidth="1"/>
  </cols>
  <sheetData>
    <row r="1" ht="15" customHeight="1">
      <c r="A1" s="320" t="s">
        <v>155</v>
      </c>
    </row>
    <row r="2" ht="40.5" customHeight="1">
      <c r="A2" s="145" t="s">
        <v>150</v>
      </c>
    </row>
    <row r="3" spans="1:7" ht="45" customHeight="1">
      <c r="A3" s="147" t="s">
        <v>102</v>
      </c>
      <c r="B3" s="316" t="s">
        <v>103</v>
      </c>
      <c r="C3" s="316" t="s">
        <v>104</v>
      </c>
      <c r="D3" s="316" t="s">
        <v>105</v>
      </c>
      <c r="E3" s="316" t="s">
        <v>106</v>
      </c>
      <c r="F3" s="316" t="s">
        <v>107</v>
      </c>
      <c r="G3" s="318" t="s">
        <v>101</v>
      </c>
    </row>
    <row r="4" spans="1:7" ht="39.75" customHeight="1">
      <c r="A4" s="149" t="s">
        <v>108</v>
      </c>
      <c r="B4" s="317"/>
      <c r="C4" s="317"/>
      <c r="D4" s="317"/>
      <c r="E4" s="317"/>
      <c r="F4" s="317"/>
      <c r="G4" s="319"/>
    </row>
    <row r="5" spans="1:7" ht="42" customHeight="1">
      <c r="A5" s="148" t="s">
        <v>109</v>
      </c>
      <c r="B5" s="158">
        <v>0</v>
      </c>
      <c r="C5" s="158">
        <v>0</v>
      </c>
      <c r="D5" s="153">
        <v>0</v>
      </c>
      <c r="E5" s="153">
        <v>0</v>
      </c>
      <c r="F5" s="158">
        <v>0</v>
      </c>
      <c r="G5" s="154">
        <v>0</v>
      </c>
    </row>
    <row r="6" spans="1:7" ht="42" customHeight="1">
      <c r="A6" s="151" t="s">
        <v>110</v>
      </c>
      <c r="B6" s="158">
        <v>0</v>
      </c>
      <c r="C6" s="158">
        <v>0</v>
      </c>
      <c r="D6" s="158">
        <v>1</v>
      </c>
      <c r="E6" s="158">
        <v>0</v>
      </c>
      <c r="F6" s="153">
        <v>0</v>
      </c>
      <c r="G6" s="154">
        <v>1</v>
      </c>
    </row>
    <row r="7" spans="1:7" ht="42" customHeight="1">
      <c r="A7" s="151" t="s">
        <v>111</v>
      </c>
      <c r="B7" s="158">
        <v>1</v>
      </c>
      <c r="C7" s="153">
        <v>3</v>
      </c>
      <c r="D7" s="153">
        <v>5</v>
      </c>
      <c r="E7" s="153">
        <v>1</v>
      </c>
      <c r="F7" s="153">
        <v>8</v>
      </c>
      <c r="G7" s="154">
        <v>18</v>
      </c>
    </row>
    <row r="8" spans="1:7" ht="42" customHeight="1">
      <c r="A8" s="151" t="s">
        <v>112</v>
      </c>
      <c r="B8" s="158">
        <v>0</v>
      </c>
      <c r="C8" s="153">
        <v>4</v>
      </c>
      <c r="D8" s="153">
        <v>3</v>
      </c>
      <c r="E8" s="153">
        <v>1</v>
      </c>
      <c r="F8" s="153">
        <v>10</v>
      </c>
      <c r="G8" s="154">
        <v>18</v>
      </c>
    </row>
    <row r="9" spans="1:7" ht="42" customHeight="1">
      <c r="A9" s="151" t="s">
        <v>113</v>
      </c>
      <c r="B9" s="153">
        <v>3</v>
      </c>
      <c r="C9" s="153">
        <v>2</v>
      </c>
      <c r="D9" s="153">
        <v>0</v>
      </c>
      <c r="E9" s="153">
        <v>7</v>
      </c>
      <c r="F9" s="153">
        <v>5</v>
      </c>
      <c r="G9" s="154">
        <v>17</v>
      </c>
    </row>
    <row r="10" spans="1:7" ht="42" customHeight="1">
      <c r="A10" s="151" t="s">
        <v>114</v>
      </c>
      <c r="B10" s="153">
        <v>0</v>
      </c>
      <c r="C10" s="158">
        <v>0</v>
      </c>
      <c r="D10" s="158">
        <v>0</v>
      </c>
      <c r="E10" s="153">
        <v>6</v>
      </c>
      <c r="F10" s="153">
        <v>1</v>
      </c>
      <c r="G10" s="154">
        <v>7</v>
      </c>
    </row>
    <row r="11" spans="1:7" ht="42" customHeight="1">
      <c r="A11" s="150" t="s">
        <v>115</v>
      </c>
      <c r="B11" s="153">
        <v>2</v>
      </c>
      <c r="C11" s="158">
        <v>0</v>
      </c>
      <c r="D11" s="158">
        <v>0</v>
      </c>
      <c r="E11" s="155">
        <v>6</v>
      </c>
      <c r="F11" s="153">
        <v>0</v>
      </c>
      <c r="G11" s="156">
        <v>8</v>
      </c>
    </row>
    <row r="12" spans="1:7" ht="42" customHeight="1">
      <c r="A12" s="152" t="s">
        <v>116</v>
      </c>
      <c r="B12" s="157">
        <v>6</v>
      </c>
      <c r="C12" s="157">
        <v>9</v>
      </c>
      <c r="D12" s="157">
        <v>9</v>
      </c>
      <c r="E12" s="157">
        <v>21</v>
      </c>
      <c r="F12" s="157">
        <v>24</v>
      </c>
      <c r="G12" s="157">
        <v>69</v>
      </c>
    </row>
  </sheetData>
  <sheetProtection/>
  <mergeCells count="6">
    <mergeCell ref="B3:B4"/>
    <mergeCell ref="C3:C4"/>
    <mergeCell ref="D3:D4"/>
    <mergeCell ref="E3:E4"/>
    <mergeCell ref="F3:F4"/>
    <mergeCell ref="G3:G4"/>
  </mergeCells>
  <hyperlinks>
    <hyperlink ref="A1" location="'Table of Contents'!A11" display="Back to table of contents"/>
  </hyperlinks>
  <printOptions/>
  <pageMargins left="0.7480314960629921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 Bundhoo</cp:lastModifiedBy>
  <cp:lastPrinted>2019-08-26T06:22:42Z</cp:lastPrinted>
  <dcterms:created xsi:type="dcterms:W3CDTF">2001-05-14T10:05:21Z</dcterms:created>
  <dcterms:modified xsi:type="dcterms:W3CDTF">2019-08-28T11:24:36Z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</Properties>
</file>