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firstSheet="3" activeTab="8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'[1]Tab 1.12f'!#REF!</definedName>
    <definedName name="_xlnm.Print_Area" localSheetId="1">'FIG1-1'!$A$1:$M$35</definedName>
    <definedName name="_xlnm.Print_Area" localSheetId="6">'Fig2.1'!$A$1:$I$58</definedName>
    <definedName name="_xlnm.Print_Area" localSheetId="4">'tab 1.4'!$A$1:$E$35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<sst xmlns="http://schemas.openxmlformats.org/spreadsheetml/2006/main" count="257" uniqueCount="180">
  <si>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</si>
  <si>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</si>
  <si>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</si>
  <si>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</si>
  <si>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</si>
  <si>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</si>
  <si>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</si>
  <si>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</si>
  <si>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</si>
  <si>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</si>
  <si>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</si>
  <si>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</si>
  <si>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</si>
  <si>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</si>
  <si>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</si>
  <si>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</si>
  <si>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</si>
  <si>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</si>
  <si>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</si>
  <si>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</si>
  <si>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</si>
  <si>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</si>
  <si>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</si>
  <si>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</si>
  <si>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</si>
  <si>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</si>
  <si>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</si>
  <si>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</si>
  <si>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</si>
  <si>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</si>
  <si>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</si>
  <si>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</si>
  <si>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</si>
  <si>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</si>
  <si>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</si>
  <si>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</si>
  <si>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</si>
  <si>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</si>
  <si>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</si>
  <si>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</si>
  <si>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</si>
  <si>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</si>
  <si>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</si>
  <si>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</si>
  <si>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</si>
  <si>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</si>
  <si>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</si>
  <si>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</si>
  <si>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</si>
  <si>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</si>
  <si>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</si>
  <si>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</si>
  <si>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</si>
  <si>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</si>
  <si>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</si>
  <si>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</si>
  <si>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</si>
  <si>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</si>
  <si>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</si>
  <si>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</si>
  <si>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</si>
  <si>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</si>
  <si>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causing casualties</t>
  </si>
  <si>
    <t>N.A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</si>
  <si>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</si>
  <si>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</si>
  <si>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</si>
  <si>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</si>
  <si>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</si>
  <si>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</si>
  <si>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</si>
  <si>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</si>
  <si>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</si>
  <si>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</si>
  <si>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</si>
  <si>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</si>
  <si>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</si>
  <si>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</si>
  <si>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</si>
  <si>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</si>
  <si>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</si>
  <si>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</si>
  <si>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</si>
  <si>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</si>
  <si>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</si>
  <si>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</si>
  <si>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</si>
  <si>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</si>
  <si>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</si>
  <si>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</si>
  <si>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</si>
  <si>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</si>
  <si>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</si>
  <si>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</si>
  <si>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</si>
  <si>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</si>
  <si>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</si>
  <si>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</si>
  <si>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</si>
  <si>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</si>
  <si>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</si>
  <si>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</si>
  <si>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</si>
  <si>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</si>
  <si>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</si>
  <si>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</si>
  <si>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</si>
  <si>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</si>
  <si>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</si>
  <si>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</si>
  <si>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t xml:space="preserve"> Other non-motor vehicles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</si>
  <si>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</si>
  <si>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-     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</si>
  <si>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</si>
  <si>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</si>
  <si>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</si>
  <si>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</si>
  <si>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</si>
  <si>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</si>
  <si>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</si>
  <si>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-  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</si>
  <si>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</si>
  <si>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</si>
  <si>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</si>
  <si>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</si>
  <si>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</si>
  <si>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</si>
  <si>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</si>
  <si>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</si>
  <si>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</si>
  <si>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</si>
  <si>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</si>
  <si>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</si>
  <si>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</si>
  <si>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           Category of road users</t>
  </si>
  <si>
    <t xml:space="preserve">  Age - group (years)</t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</si>
  <si>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</si>
  <si>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</si>
  <si>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>2.  Motor vehicle involved :</t>
  </si>
  <si>
    <t xml:space="preserve">   </t>
  </si>
  <si>
    <t>3.  Casualties :</t>
  </si>
  <si>
    <t xml:space="preserve"> ¹  Exclude accidents involving bicycles only or bicycle and pedestrian. </t>
  </si>
  <si>
    <t xml:space="preserve"> -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</si>
  <si>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</si>
  <si>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 xml:space="preserve">            Number of motor vehicles involved in accidents</t>
  </si>
  <si>
    <t>Rate per 1,000 registered  motor vehicles</t>
  </si>
  <si>
    <t xml:space="preserve">  Rider (auto/motor cycle)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</si>
  <si>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</si>
  <si>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</si>
  <si>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r>
      <t xml:space="preserve"> 3</t>
    </r>
    <r>
      <rPr>
        <sz val="10"/>
        <rFont val="Times New Roman"/>
        <family val="1"/>
      </rPr>
      <t xml:space="preserve"> Revised</t>
    </r>
  </si>
  <si>
    <t xml:space="preserve">        Under 5</t>
  </si>
  <si>
    <t xml:space="preserve">            5 - 14</t>
  </si>
  <si>
    <t xml:space="preserve">           15 - 29 </t>
  </si>
  <si>
    <t xml:space="preserve">          30 - 44 </t>
  </si>
  <si>
    <t xml:space="preserve">           45 - 59 </t>
  </si>
  <si>
    <t xml:space="preserve">           60 - 69 </t>
  </si>
  <si>
    <t xml:space="preserve">         Over 69 </t>
  </si>
  <si>
    <t xml:space="preserve">        All ages</t>
  </si>
  <si>
    <t xml:space="preserve">          of which</t>
  </si>
  <si>
    <t xml:space="preserve">          Motor Vehicles</t>
  </si>
  <si>
    <t>No.  of vehicles at 31.12.16</t>
  </si>
  <si>
    <t xml:space="preserve">      Fatal</t>
  </si>
  <si>
    <t xml:space="preserve">  Table 1.1 - Vehicles¹ registered in 2017</t>
  </si>
  <si>
    <t>No.  of vehicles at 31.12.17</t>
  </si>
  <si>
    <t>Net change 2017</t>
  </si>
  <si>
    <t xml:space="preserve"> Table  1.2   -   Vehicles¹ registered , 2008 - 2017</t>
  </si>
  <si>
    <t>Table 2.6 - Number of fatalities by category of road users and age-group, 2017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</si>
  <si>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2016 - 2017</t>
    </r>
  </si>
  <si>
    <r>
      <t xml:space="preserve">2016 </t>
    </r>
    <r>
      <rPr>
        <b/>
        <vertAlign val="superscript"/>
        <sz val="12"/>
        <rFont val="Times New Roman"/>
        <family val="1"/>
      </rPr>
      <t>3</t>
    </r>
  </si>
  <si>
    <r>
      <t xml:space="preserve">2017 </t>
    </r>
    <r>
      <rPr>
        <b/>
        <vertAlign val="superscript"/>
        <sz val="12"/>
        <rFont val="Times New Roman"/>
        <family val="1"/>
      </rPr>
      <t>4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</si>
  <si>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2008 - 2017</t>
    </r>
  </si>
  <si>
    <r>
      <t xml:space="preserve">  2016 </t>
    </r>
    <r>
      <rPr>
        <b/>
        <vertAlign val="superscript"/>
        <sz val="12"/>
        <rFont val="Times New Roman"/>
        <family val="1"/>
      </rPr>
      <t>3</t>
    </r>
  </si>
  <si>
    <t xml:space="preserve"> Table 2.4 - Number of casualties by class of road users, 2016- 2017</t>
  </si>
  <si>
    <r>
      <t xml:space="preserve">2016 </t>
    </r>
    <r>
      <rPr>
        <b/>
        <vertAlign val="superscript"/>
        <sz val="12"/>
        <rFont val="Times New Roman"/>
        <family val="1"/>
      </rPr>
      <t>1</t>
    </r>
  </si>
  <si>
    <t>Table 2.5 - Number of accidents (causing casualties) involved in"hit and run"cases, 2016- 2017.</t>
  </si>
  <si>
    <r>
      <t xml:space="preserve"> Table 2.3 -Number of  vehicles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2016 - 2017</t>
    </r>
  </si>
  <si>
    <t xml:space="preserve">    Note: Prior to the year 2013, 'Double cab pickup' was included in 'Dual purpose vehicle'</t>
  </si>
  <si>
    <t xml:space="preserve">  Note: Prior to the year 2013, 'Double cab pickup' was included in 'Dual purpose vehicle'</t>
  </si>
  <si>
    <t>Table 1.3 - Age composition of cars, dual purpose vehicles and double cab pickup, 2016 - 2017</t>
  </si>
  <si>
    <t>Table 1.4  - Age composition of operational public bus fleet ¹, 2016 - 2017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</si>
</sst>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\ "/>
    <numFmt numFmtId="188" formatCode="\+\ 0.0"/>
    <numFmt numFmtId="189" formatCode="\ #,##0"/>
    <numFmt numFmtId="190" formatCode="\ 0.0"/>
    <numFmt numFmtId="191" formatCode="\ \+\ 0.0"/>
    <numFmt numFmtId="192" formatCode="#,##0.0"/>
    <numFmt numFmtId="193" formatCode="\ \ \ #,##0\ "/>
    <numFmt numFmtId="194" formatCode="\ \ \ \ \ #,##0\ "/>
    <numFmt numFmtId="195" formatCode="\ \ \ \-\-"/>
    <numFmt numFmtId="196" formatCode="0\ \ \ \ \ \ \ \ \ "/>
    <numFmt numFmtId="197" formatCode="\ \ 0.0"/>
    <numFmt numFmtId="198" formatCode="\+\ 0"/>
    <numFmt numFmtId="199" formatCode="\ \ #,##0"/>
    <numFmt numFmtId="200" formatCode="\ \ \ \ \ #,##0"/>
    <numFmt numFmtId="201" formatCode="\ \ \ \ \ \ \ #,##0"/>
    <numFmt numFmtId="202" formatCode="\ \ \ \ 0"/>
    <numFmt numFmtId="203" formatCode="\ 0"/>
    <numFmt numFmtId="204" formatCode="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 #,##0.0_);\(#,##0.0\)"/>
    <numFmt numFmtId="210" formatCode="\ \ #,##0.0_);\(#,##0.0\)"/>
    <numFmt numFmtId="211" formatCode="\-\ 0.0"/>
    <numFmt numFmtId="212" formatCode="0.0000"/>
    <numFmt numFmtId="213" formatCode="\-\ #,##0"/>
    <numFmt numFmtId="214" formatCode="\ #,##0.0"/>
    <numFmt numFmtId="215" formatCode="0.00000"/>
    <numFmt numFmtId="216" formatCode="\+\ #,##0.0"/>
  </numFmts>
  <fonts count="94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Symbol"/>
      <family val="0"/>
    </font>
    <font>
      <sz val="10.1"/>
      <color indexed="8"/>
      <name val="Times New Roman"/>
      <family val="0"/>
    </font>
    <font>
      <sz val="15.25"/>
      <color indexed="8"/>
      <name val="Arial"/>
      <family val="0"/>
    </font>
    <font>
      <sz val="9.5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2"/>
      <color indexed="8"/>
      <name val="MS Sans Serif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3" applyFont="1" applyBorder="1" applyAlignment="1">
      <alignment horizontal="left"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6" fillId="0" borderId="0" xfId="63">
      <alignment/>
      <protection/>
    </xf>
    <xf numFmtId="12" fontId="6" fillId="0" borderId="0" xfId="63" applyNumberFormat="1">
      <alignment/>
      <protection/>
    </xf>
    <xf numFmtId="0" fontId="1" fillId="0" borderId="23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Continuous" vertical="center"/>
      <protection/>
    </xf>
    <xf numFmtId="0" fontId="1" fillId="0" borderId="24" xfId="63" applyFont="1" applyBorder="1" applyAlignment="1">
      <alignment horizontal="centerContinuous" vertical="center"/>
      <protection/>
    </xf>
    <xf numFmtId="0" fontId="1" fillId="0" borderId="12" xfId="63" applyFont="1" applyBorder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4" fillId="0" borderId="18" xfId="63" applyFont="1" applyBorder="1" applyAlignment="1">
      <alignment vertical="center"/>
      <protection/>
    </xf>
    <xf numFmtId="0" fontId="4" fillId="0" borderId="18" xfId="63" applyFont="1" applyBorder="1" applyAlignment="1">
      <alignment vertical="center" wrapText="1"/>
      <protection/>
    </xf>
    <xf numFmtId="0" fontId="6" fillId="0" borderId="0" xfId="63" applyAlignment="1">
      <alignment horizontal="right"/>
      <protection/>
    </xf>
    <xf numFmtId="0" fontId="1" fillId="0" borderId="15" xfId="63" applyFont="1" applyBorder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" fillId="0" borderId="0" xfId="63" applyFont="1" applyBorder="1">
      <alignment/>
      <protection/>
    </xf>
    <xf numFmtId="0" fontId="1" fillId="0" borderId="21" xfId="63" applyFont="1" applyBorder="1">
      <alignment/>
      <protection/>
    </xf>
    <xf numFmtId="0" fontId="12" fillId="0" borderId="0" xfId="63" applyFont="1">
      <alignment/>
      <protection/>
    </xf>
    <xf numFmtId="0" fontId="4" fillId="0" borderId="2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6" xfId="63" applyFont="1" applyBorder="1">
      <alignment/>
      <protection/>
    </xf>
    <xf numFmtId="0" fontId="1" fillId="0" borderId="13" xfId="63" applyFont="1" applyBorder="1" applyAlignment="1">
      <alignment horizontal="center"/>
      <protection/>
    </xf>
    <xf numFmtId="0" fontId="4" fillId="0" borderId="19" xfId="63" applyFont="1" applyBorder="1">
      <alignment/>
      <protection/>
    </xf>
    <xf numFmtId="0" fontId="10" fillId="0" borderId="0" xfId="62" applyFont="1" applyAlignment="1">
      <alignment horizontal="centerContinuous"/>
      <protection/>
    </xf>
    <xf numFmtId="0" fontId="6" fillId="0" borderId="0" xfId="62" applyFont="1">
      <alignment/>
      <protection/>
    </xf>
    <xf numFmtId="0" fontId="8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Continuous"/>
      <protection/>
    </xf>
    <xf numFmtId="0" fontId="6" fillId="0" borderId="0" xfId="62" applyAlignment="1">
      <alignment horizontal="centerContinuous"/>
      <protection/>
    </xf>
    <xf numFmtId="0" fontId="6" fillId="0" borderId="0" xfId="62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1" fillId="0" borderId="10" xfId="62" applyFont="1" applyBorder="1" applyAlignment="1">
      <alignment horizontal="center"/>
      <protection/>
    </xf>
    <xf numFmtId="0" fontId="19" fillId="0" borderId="0" xfId="62" applyFont="1" applyBorder="1" applyAlignment="1">
      <alignment/>
      <protection/>
    </xf>
    <xf numFmtId="0" fontId="4" fillId="0" borderId="16" xfId="62" applyFont="1" applyBorder="1">
      <alignment/>
      <protection/>
    </xf>
    <xf numFmtId="0" fontId="4" fillId="0" borderId="0" xfId="62" applyFont="1" applyBorder="1">
      <alignment/>
      <protection/>
    </xf>
    <xf numFmtId="0" fontId="1" fillId="0" borderId="23" xfId="62" applyFont="1" applyBorder="1">
      <alignment/>
      <protection/>
    </xf>
    <xf numFmtId="0" fontId="6" fillId="0" borderId="0" xfId="62" applyBorder="1">
      <alignment/>
      <protection/>
    </xf>
    <xf numFmtId="0" fontId="1" fillId="0" borderId="16" xfId="62" applyFont="1" applyBorder="1">
      <alignment/>
      <protection/>
    </xf>
    <xf numFmtId="0" fontId="1" fillId="0" borderId="0" xfId="62" applyFont="1" applyBorder="1">
      <alignment/>
      <protection/>
    </xf>
    <xf numFmtId="0" fontId="4" fillId="0" borderId="18" xfId="62" applyFont="1" applyBorder="1">
      <alignment/>
      <protection/>
    </xf>
    <xf numFmtId="0" fontId="12" fillId="0" borderId="0" xfId="62" applyFont="1" applyBorder="1">
      <alignment/>
      <protection/>
    </xf>
    <xf numFmtId="3" fontId="4" fillId="0" borderId="18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25" fillId="0" borderId="0" xfId="62" applyFont="1" applyBorder="1" applyAlignment="1">
      <alignment/>
      <protection/>
    </xf>
    <xf numFmtId="0" fontId="6" fillId="0" borderId="0" xfId="62" applyAlignment="1">
      <alignment horizontal="center" vertical="top"/>
      <protection/>
    </xf>
    <xf numFmtId="0" fontId="1" fillId="0" borderId="16" xfId="62" applyFont="1" applyBorder="1" applyAlignment="1">
      <alignment horizontal="left"/>
      <protection/>
    </xf>
    <xf numFmtId="0" fontId="25" fillId="0" borderId="0" xfId="62" applyFont="1" applyBorder="1">
      <alignment/>
      <protection/>
    </xf>
    <xf numFmtId="0" fontId="4" fillId="0" borderId="0" xfId="62" applyFont="1" applyBorder="1" applyAlignment="1">
      <alignment horizontal="left"/>
      <protection/>
    </xf>
    <xf numFmtId="0" fontId="1" fillId="0" borderId="16" xfId="62" applyFont="1" applyBorder="1" applyAlignment="1">
      <alignment/>
      <protection/>
    </xf>
    <xf numFmtId="0" fontId="1" fillId="0" borderId="0" xfId="62" applyFont="1" applyBorder="1" applyAlignment="1">
      <alignment/>
      <protection/>
    </xf>
    <xf numFmtId="0" fontId="1" fillId="0" borderId="19" xfId="62" applyFont="1" applyBorder="1" applyAlignment="1">
      <alignment vertical="top"/>
      <protection/>
    </xf>
    <xf numFmtId="0" fontId="4" fillId="0" borderId="20" xfId="62" applyFont="1" applyBorder="1" applyAlignment="1">
      <alignment vertical="top"/>
      <protection/>
    </xf>
    <xf numFmtId="3" fontId="6" fillId="0" borderId="0" xfId="62" applyNumberFormat="1" applyFont="1" applyBorder="1" applyAlignment="1">
      <alignment vertical="top"/>
      <protection/>
    </xf>
    <xf numFmtId="0" fontId="6" fillId="0" borderId="0" xfId="62" applyAlignment="1">
      <alignment vertical="top"/>
      <protection/>
    </xf>
    <xf numFmtId="0" fontId="18" fillId="0" borderId="0" xfId="62" applyFont="1">
      <alignment/>
      <protection/>
    </xf>
    <xf numFmtId="0" fontId="7" fillId="0" borderId="0" xfId="62" applyFont="1">
      <alignment/>
      <protection/>
    </xf>
    <xf numFmtId="0" fontId="26" fillId="0" borderId="0" xfId="62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7" fillId="0" borderId="0" xfId="0" applyFont="1" applyAlignment="1">
      <alignment/>
    </xf>
    <xf numFmtId="0" fontId="5" fillId="0" borderId="0" xfId="62" applyFont="1" applyAlignment="1">
      <alignment horizontal="left"/>
      <protection/>
    </xf>
    <xf numFmtId="0" fontId="4" fillId="0" borderId="23" xfId="63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0" fontId="1" fillId="0" borderId="22" xfId="63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3" applyFont="1" applyBorder="1" applyAlignment="1">
      <alignment horizontal="centerContinuous" vertical="center"/>
      <protection/>
    </xf>
    <xf numFmtId="0" fontId="6" fillId="0" borderId="0" xfId="63" applyFont="1" quotePrefix="1">
      <alignment/>
      <protection/>
    </xf>
    <xf numFmtId="177" fontId="4" fillId="0" borderId="18" xfId="63" applyNumberFormat="1" applyFont="1" applyBorder="1" applyAlignment="1">
      <alignment horizontal="center"/>
      <protection/>
    </xf>
    <xf numFmtId="177" fontId="1" fillId="0" borderId="23" xfId="63" applyNumberFormat="1" applyFont="1" applyBorder="1" applyAlignment="1">
      <alignment horizont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Continuous" vertical="center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1" fillId="0" borderId="0" xfId="62" applyFont="1" applyBorder="1">
      <alignment/>
      <protection/>
    </xf>
    <xf numFmtId="0" fontId="1" fillId="0" borderId="15" xfId="0" applyFont="1" applyBorder="1" applyAlignment="1">
      <alignment horizontal="center"/>
    </xf>
    <xf numFmtId="0" fontId="13" fillId="0" borderId="12" xfId="63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78" fontId="4" fillId="0" borderId="17" xfId="0" applyNumberFormat="1" applyFont="1" applyBorder="1" applyAlignment="1">
      <alignment horizontal="center"/>
    </xf>
    <xf numFmtId="177" fontId="4" fillId="0" borderId="16" xfId="63" applyNumberFormat="1" applyFont="1" applyBorder="1" applyAlignment="1">
      <alignment horizontal="center"/>
      <protection/>
    </xf>
    <xf numFmtId="0" fontId="1" fillId="33" borderId="18" xfId="6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16" xfId="0" applyNumberFormat="1" applyFont="1" applyBorder="1" applyAlignment="1">
      <alignment vertical="center"/>
    </xf>
    <xf numFmtId="173" fontId="4" fillId="0" borderId="16" xfId="0" applyNumberFormat="1" applyFont="1" applyBorder="1" applyAlignment="1">
      <alignment vertical="center"/>
    </xf>
    <xf numFmtId="174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72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4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0" fontId="1" fillId="0" borderId="10" xfId="60" applyFont="1" applyBorder="1" applyAlignment="1">
      <alignment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1" fontId="8" fillId="0" borderId="0" xfId="60" applyNumberFormat="1" applyFont="1" applyAlignment="1">
      <alignment horizontal="centerContinuous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8" xfId="60" applyFont="1" applyBorder="1">
      <alignment/>
      <protection/>
    </xf>
    <xf numFmtId="0" fontId="6" fillId="0" borderId="0" xfId="60" applyBorder="1">
      <alignment/>
      <protection/>
    </xf>
    <xf numFmtId="37" fontId="4" fillId="0" borderId="0" xfId="60" applyNumberFormat="1" applyFont="1" applyBorder="1">
      <alignment/>
      <protection/>
    </xf>
    <xf numFmtId="175" fontId="1" fillId="0" borderId="24" xfId="60" applyNumberFormat="1" applyFont="1" applyBorder="1" applyAlignment="1">
      <alignment vertical="center"/>
      <protection/>
    </xf>
    <xf numFmtId="175" fontId="1" fillId="0" borderId="12" xfId="60" applyNumberFormat="1" applyFont="1" applyBorder="1" applyAlignment="1">
      <alignment vertical="center"/>
      <protection/>
    </xf>
    <xf numFmtId="37" fontId="30" fillId="0" borderId="0" xfId="60" applyNumberFormat="1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31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32" fillId="0" borderId="0" xfId="58" applyFont="1" applyAlignment="1">
      <alignment vertical="center"/>
      <protection/>
    </xf>
    <xf numFmtId="0" fontId="33" fillId="0" borderId="0" xfId="58" applyFont="1" applyAlignment="1">
      <alignment horizontal="right" vertical="center"/>
      <protection/>
    </xf>
    <xf numFmtId="0" fontId="6" fillId="0" borderId="0" xfId="58" applyBorder="1">
      <alignment/>
      <protection/>
    </xf>
    <xf numFmtId="0" fontId="34" fillId="0" borderId="0" xfId="58" applyFont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>
      <alignment/>
      <protection/>
    </xf>
    <xf numFmtId="0" fontId="1" fillId="0" borderId="23" xfId="59" applyFont="1" applyBorder="1" applyAlignment="1">
      <alignment horizontal="centerContinuous" vertical="center"/>
      <protection/>
    </xf>
    <xf numFmtId="0" fontId="1" fillId="0" borderId="24" xfId="59" applyFont="1" applyBorder="1" applyAlignment="1">
      <alignment horizontal="centerContinuous" vertical="center"/>
      <protection/>
    </xf>
    <xf numFmtId="0" fontId="1" fillId="0" borderId="12" xfId="59" applyFont="1" applyBorder="1" applyAlignment="1">
      <alignment horizontal="centerContinuous" vertical="center"/>
      <protection/>
    </xf>
    <xf numFmtId="0" fontId="1" fillId="0" borderId="22" xfId="59" applyFont="1" applyBorder="1" applyAlignment="1">
      <alignment horizontal="centerContinuous" vertical="center"/>
      <protection/>
    </xf>
    <xf numFmtId="0" fontId="36" fillId="0" borderId="23" xfId="59" applyFont="1" applyBorder="1" applyAlignment="1">
      <alignment horizontal="centerContinuous" vertical="center"/>
      <protection/>
    </xf>
    <xf numFmtId="176" fontId="4" fillId="0" borderId="0" xfId="59" applyNumberFormat="1" applyFont="1" applyBorder="1" applyAlignment="1">
      <alignment vertical="center"/>
      <protection/>
    </xf>
    <xf numFmtId="0" fontId="36" fillId="0" borderId="18" xfId="59" applyFont="1" applyBorder="1" applyAlignment="1">
      <alignment horizontal="centerContinuous" vertical="center"/>
      <protection/>
    </xf>
    <xf numFmtId="0" fontId="1" fillId="0" borderId="18" xfId="59" applyFont="1" applyBorder="1" applyAlignment="1">
      <alignment horizontal="centerContinuous" vertical="center"/>
      <protection/>
    </xf>
    <xf numFmtId="0" fontId="1" fillId="0" borderId="10" xfId="59" applyFont="1" applyBorder="1" applyAlignment="1">
      <alignment horizontal="centerContinuous" vertical="center"/>
      <protection/>
    </xf>
    <xf numFmtId="176" fontId="1" fillId="0" borderId="12" xfId="59" applyNumberFormat="1" applyFont="1" applyBorder="1" applyAlignment="1">
      <alignment vertical="center"/>
      <protection/>
    </xf>
    <xf numFmtId="1" fontId="6" fillId="0" borderId="0" xfId="59" applyNumberFormat="1">
      <alignment/>
      <protection/>
    </xf>
    <xf numFmtId="0" fontId="10" fillId="0" borderId="0" xfId="59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Continuous" vertical="center"/>
    </xf>
    <xf numFmtId="180" fontId="4" fillId="0" borderId="0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horizontal="centerContinuous" vertical="center"/>
    </xf>
    <xf numFmtId="180" fontId="1" fillId="0" borderId="12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75" fontId="1" fillId="0" borderId="10" xfId="0" applyNumberFormat="1" applyFont="1" applyBorder="1" applyAlignment="1">
      <alignment horizontal="centerContinuous" vertical="center"/>
    </xf>
    <xf numFmtId="49" fontId="6" fillId="0" borderId="0" xfId="62" applyNumberFormat="1">
      <alignment/>
      <protection/>
    </xf>
    <xf numFmtId="0" fontId="36" fillId="0" borderId="23" xfId="0" applyFont="1" applyBorder="1" applyAlignment="1">
      <alignment horizontal="centerContinuous" vertical="center"/>
    </xf>
    <xf numFmtId="0" fontId="3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72" fontId="4" fillId="0" borderId="23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/>
    </xf>
    <xf numFmtId="181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9" fillId="0" borderId="12" xfId="63" applyFont="1" applyBorder="1" applyAlignment="1">
      <alignment horizontal="centerContinuous" vertical="center"/>
      <protection/>
    </xf>
    <xf numFmtId="185" fontId="11" fillId="0" borderId="17" xfId="63" applyNumberFormat="1" applyFont="1" applyBorder="1" applyAlignment="1">
      <alignment horizontal="right" vertical="center"/>
      <protection/>
    </xf>
    <xf numFmtId="0" fontId="13" fillId="0" borderId="10" xfId="63" applyFont="1" applyBorder="1" applyAlignment="1">
      <alignment horizontal="left" vertical="center" indent="1"/>
      <protection/>
    </xf>
    <xf numFmtId="185" fontId="11" fillId="0" borderId="10" xfId="63" applyNumberFormat="1" applyFont="1" applyBorder="1" applyAlignment="1">
      <alignment horizontal="right" vertical="center"/>
      <protection/>
    </xf>
    <xf numFmtId="0" fontId="4" fillId="0" borderId="15" xfId="63" applyFont="1" applyBorder="1">
      <alignment/>
      <protection/>
    </xf>
    <xf numFmtId="186" fontId="11" fillId="0" borderId="17" xfId="63" applyNumberFormat="1" applyFont="1" applyBorder="1" applyAlignment="1">
      <alignment horizontal="center"/>
      <protection/>
    </xf>
    <xf numFmtId="186" fontId="11" fillId="0" borderId="23" xfId="63" applyNumberFormat="1" applyFont="1" applyBorder="1" applyAlignment="1">
      <alignment horizontal="center"/>
      <protection/>
    </xf>
    <xf numFmtId="189" fontId="1" fillId="0" borderId="18" xfId="0" applyNumberFormat="1" applyFont="1" applyBorder="1" applyAlignment="1">
      <alignment horizontal="center"/>
    </xf>
    <xf numFmtId="189" fontId="11" fillId="0" borderId="18" xfId="0" applyNumberFormat="1" applyFont="1" applyBorder="1" applyAlignment="1">
      <alignment horizontal="center"/>
    </xf>
    <xf numFmtId="0" fontId="6" fillId="0" borderId="0" xfId="63" applyAlignment="1">
      <alignment vertical="top"/>
      <protection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84" fontId="6" fillId="0" borderId="0" xfId="63" applyNumberFormat="1">
      <alignment/>
      <protection/>
    </xf>
    <xf numFmtId="178" fontId="0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92" fontId="0" fillId="0" borderId="0" xfId="0" applyNumberFormat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92" fillId="0" borderId="23" xfId="0" applyFont="1" applyBorder="1" applyAlignment="1">
      <alignment horizontal="left" vertical="center"/>
    </xf>
    <xf numFmtId="195" fontId="4" fillId="0" borderId="23" xfId="57" applyNumberFormat="1" applyFont="1" applyBorder="1" applyAlignment="1" quotePrefix="1">
      <alignment horizontal="right" vertical="center"/>
      <protection/>
    </xf>
    <xf numFmtId="0" fontId="92" fillId="0" borderId="18" xfId="0" applyFont="1" applyFill="1" applyBorder="1" applyAlignment="1">
      <alignment vertical="center"/>
    </xf>
    <xf numFmtId="195" fontId="4" fillId="0" borderId="18" xfId="57" applyNumberFormat="1" applyFont="1" applyBorder="1" applyAlignment="1" quotePrefix="1">
      <alignment horizontal="right" vertical="center"/>
      <protection/>
    </xf>
    <xf numFmtId="196" fontId="4" fillId="0" borderId="18" xfId="0" applyNumberFormat="1" applyFont="1" applyBorder="1" applyAlignment="1">
      <alignment vertical="center"/>
    </xf>
    <xf numFmtId="196" fontId="92" fillId="0" borderId="18" xfId="0" applyNumberFormat="1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196" fontId="4" fillId="0" borderId="22" xfId="0" applyNumberFormat="1" applyFont="1" applyBorder="1" applyAlignment="1">
      <alignment vertical="center"/>
    </xf>
    <xf numFmtId="195" fontId="4" fillId="0" borderId="22" xfId="57" applyNumberFormat="1" applyFont="1" applyBorder="1" applyAlignment="1" quotePrefix="1">
      <alignment horizontal="right" vertical="center"/>
      <protection/>
    </xf>
    <xf numFmtId="196" fontId="92" fillId="0" borderId="22" xfId="0" applyNumberFormat="1" applyFont="1" applyBorder="1" applyAlignment="1">
      <alignment vertical="center"/>
    </xf>
    <xf numFmtId="196" fontId="92" fillId="0" borderId="10" xfId="0" applyNumberFormat="1" applyFont="1" applyBorder="1" applyAlignment="1">
      <alignment vertical="center"/>
    </xf>
    <xf numFmtId="191" fontId="11" fillId="0" borderId="18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200" fontId="4" fillId="0" borderId="18" xfId="0" applyNumberFormat="1" applyFont="1" applyBorder="1" applyAlignment="1">
      <alignment horizontal="center"/>
    </xf>
    <xf numFmtId="201" fontId="11" fillId="0" borderId="18" xfId="0" applyNumberFormat="1" applyFont="1" applyBorder="1" applyAlignment="1">
      <alignment horizontal="center"/>
    </xf>
    <xf numFmtId="202" fontId="11" fillId="0" borderId="18" xfId="0" applyNumberFormat="1" applyFont="1" applyBorder="1" applyAlignment="1">
      <alignment horizontal="center"/>
    </xf>
    <xf numFmtId="204" fontId="4" fillId="0" borderId="18" xfId="0" applyNumberFormat="1" applyFont="1" applyBorder="1" applyAlignment="1" quotePrefix="1">
      <alignment horizontal="right" vertical="center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Continuous" vertical="center"/>
      <protection/>
    </xf>
    <xf numFmtId="0" fontId="4" fillId="0" borderId="16" xfId="61" applyFont="1" applyBorder="1">
      <alignment/>
      <protection/>
    </xf>
    <xf numFmtId="37" fontId="4" fillId="0" borderId="23" xfId="61" applyNumberFormat="1" applyFont="1" applyBorder="1">
      <alignment/>
      <protection/>
    </xf>
    <xf numFmtId="0" fontId="11" fillId="0" borderId="18" xfId="61" applyFont="1" applyBorder="1" applyAlignment="1">
      <alignment vertical="center"/>
      <protection/>
    </xf>
    <xf numFmtId="181" fontId="11" fillId="0" borderId="18" xfId="61" applyNumberFormat="1" applyFont="1" applyBorder="1" applyAlignment="1">
      <alignment vertical="center"/>
      <protection/>
    </xf>
    <xf numFmtId="37" fontId="4" fillId="0" borderId="18" xfId="61" applyNumberFormat="1" applyFont="1" applyBorder="1">
      <alignment/>
      <protection/>
    </xf>
    <xf numFmtId="0" fontId="4" fillId="0" borderId="18" xfId="0" applyFont="1" applyBorder="1" applyAlignment="1">
      <alignment/>
    </xf>
    <xf numFmtId="204" fontId="4" fillId="0" borderId="18" xfId="0" applyNumberFormat="1" applyFont="1" applyBorder="1" applyAlignment="1" quotePrefix="1">
      <alignment horizontal="right"/>
    </xf>
    <xf numFmtId="0" fontId="1" fillId="0" borderId="11" xfId="61" applyFont="1" applyBorder="1" applyAlignment="1">
      <alignment vertical="center"/>
      <protection/>
    </xf>
    <xf numFmtId="37" fontId="1" fillId="0" borderId="11" xfId="61" applyNumberFormat="1" applyFont="1" applyBorder="1" applyAlignment="1">
      <alignment vertical="center"/>
      <protection/>
    </xf>
    <xf numFmtId="0" fontId="6" fillId="0" borderId="0" xfId="61" applyBorder="1">
      <alignment/>
      <protection/>
    </xf>
    <xf numFmtId="37" fontId="6" fillId="0" borderId="0" xfId="61" applyNumberFormat="1" applyBorder="1">
      <alignment/>
      <protection/>
    </xf>
    <xf numFmtId="0" fontId="6" fillId="0" borderId="0" xfId="61">
      <alignment/>
      <protection/>
    </xf>
    <xf numFmtId="0" fontId="7" fillId="0" borderId="0" xfId="61" applyFont="1" applyBorder="1">
      <alignment/>
      <protection/>
    </xf>
    <xf numFmtId="0" fontId="1" fillId="0" borderId="22" xfId="0" applyFont="1" applyBorder="1" applyAlignment="1">
      <alignment vertical="center"/>
    </xf>
    <xf numFmtId="0" fontId="4" fillId="0" borderId="18" xfId="60" applyFont="1" applyBorder="1" applyAlignment="1">
      <alignment wrapText="1"/>
      <protection/>
    </xf>
    <xf numFmtId="37" fontId="1" fillId="0" borderId="10" xfId="61" applyNumberFormat="1" applyFont="1" applyBorder="1" applyAlignment="1">
      <alignment vertical="center"/>
      <protection/>
    </xf>
    <xf numFmtId="178" fontId="6" fillId="0" borderId="0" xfId="63" applyNumberFormat="1">
      <alignment/>
      <protection/>
    </xf>
    <xf numFmtId="178" fontId="11" fillId="0" borderId="18" xfId="0" applyNumberFormat="1" applyFont="1" applyBorder="1" applyAlignment="1">
      <alignment horizontal="center"/>
    </xf>
    <xf numFmtId="210" fontId="4" fillId="0" borderId="18" xfId="0" applyNumberFormat="1" applyFont="1" applyBorder="1" applyAlignment="1">
      <alignment horizontal="centerContinuous" vertical="center"/>
    </xf>
    <xf numFmtId="0" fontId="1" fillId="0" borderId="10" xfId="62" applyFont="1" applyFill="1" applyBorder="1" applyAlignment="1">
      <alignment horizontal="center"/>
      <protection/>
    </xf>
    <xf numFmtId="0" fontId="1" fillId="0" borderId="23" xfId="62" applyFont="1" applyFill="1" applyBorder="1">
      <alignment/>
      <protection/>
    </xf>
    <xf numFmtId="0" fontId="4" fillId="0" borderId="18" xfId="62" applyFont="1" applyFill="1" applyBorder="1">
      <alignment/>
      <protection/>
    </xf>
    <xf numFmtId="3" fontId="4" fillId="0" borderId="18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17" fillId="0" borderId="0" xfId="62" applyFont="1">
      <alignment/>
      <protection/>
    </xf>
    <xf numFmtId="3" fontId="1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62" applyFont="1" applyBorder="1" applyAlignment="1">
      <alignment wrapText="1"/>
      <protection/>
    </xf>
    <xf numFmtId="188" fontId="11" fillId="0" borderId="18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75" fontId="4" fillId="0" borderId="17" xfId="63" applyNumberFormat="1" applyFont="1" applyBorder="1" applyAlignment="1">
      <alignment horizontal="right" vertical="center"/>
      <protection/>
    </xf>
    <xf numFmtId="175" fontId="4" fillId="0" borderId="18" xfId="63" applyNumberFormat="1" applyFont="1" applyBorder="1" applyAlignment="1">
      <alignment vertical="center"/>
      <protection/>
    </xf>
    <xf numFmtId="175" fontId="1" fillId="0" borderId="24" xfId="63" applyNumberFormat="1" applyFont="1" applyBorder="1" applyAlignment="1">
      <alignment horizontal="right" vertical="center"/>
      <protection/>
    </xf>
    <xf numFmtId="175" fontId="1" fillId="0" borderId="10" xfId="63" applyNumberFormat="1" applyFont="1" applyBorder="1" applyAlignment="1">
      <alignment horizontal="right" vertical="center"/>
      <protection/>
    </xf>
    <xf numFmtId="37" fontId="1" fillId="0" borderId="10" xfId="59" applyNumberFormat="1" applyFont="1" applyBorder="1" applyAlignment="1">
      <alignment horizontal="centerContinuous" vertical="center"/>
      <protection/>
    </xf>
    <xf numFmtId="178" fontId="4" fillId="0" borderId="18" xfId="59" applyNumberFormat="1" applyFont="1" applyBorder="1" applyAlignment="1">
      <alignment horizontal="centerContinuous" vertical="center"/>
      <protection/>
    </xf>
    <xf numFmtId="179" fontId="1" fillId="0" borderId="10" xfId="59" applyNumberFormat="1" applyFont="1" applyBorder="1" applyAlignment="1">
      <alignment horizontal="centerContinuous" vertical="center"/>
      <protection/>
    </xf>
    <xf numFmtId="3" fontId="4" fillId="0" borderId="18" xfId="62" applyNumberFormat="1" applyFont="1" applyBorder="1" applyAlignment="1">
      <alignment horizontal="right"/>
      <protection/>
    </xf>
    <xf numFmtId="3" fontId="4" fillId="0" borderId="18" xfId="62" applyNumberFormat="1" applyFont="1" applyFill="1" applyBorder="1" applyAlignment="1">
      <alignment horizontal="right"/>
      <protection/>
    </xf>
    <xf numFmtId="0" fontId="11" fillId="0" borderId="18" xfId="62" applyNumberFormat="1" applyFont="1" applyBorder="1" applyAlignment="1">
      <alignment horizontal="right"/>
      <protection/>
    </xf>
    <xf numFmtId="49" fontId="11" fillId="0" borderId="18" xfId="62" applyNumberFormat="1" applyFont="1" applyBorder="1" applyAlignment="1">
      <alignment horizontal="right"/>
      <protection/>
    </xf>
    <xf numFmtId="0" fontId="11" fillId="0" borderId="18" xfId="62" applyNumberFormat="1" applyFont="1" applyFill="1" applyBorder="1" applyAlignment="1">
      <alignment horizontal="right"/>
      <protection/>
    </xf>
    <xf numFmtId="3" fontId="11" fillId="0" borderId="18" xfId="62" applyNumberFormat="1" applyFont="1" applyBorder="1" applyAlignment="1">
      <alignment horizontal="right"/>
      <protection/>
    </xf>
    <xf numFmtId="3" fontId="11" fillId="0" borderId="18" xfId="62" applyNumberFormat="1" applyFont="1" applyFill="1" applyBorder="1" applyAlignment="1">
      <alignment horizontal="right"/>
      <protection/>
    </xf>
    <xf numFmtId="178" fontId="4" fillId="0" borderId="18" xfId="62" applyNumberFormat="1" applyFont="1" applyBorder="1" applyAlignment="1">
      <alignment horizontal="right"/>
      <protection/>
    </xf>
    <xf numFmtId="178" fontId="4" fillId="0" borderId="18" xfId="62" applyNumberFormat="1" applyFont="1" applyFill="1" applyBorder="1" applyAlignment="1">
      <alignment horizontal="right"/>
      <protection/>
    </xf>
    <xf numFmtId="178" fontId="4" fillId="0" borderId="22" xfId="62" applyNumberFormat="1" applyFont="1" applyBorder="1" applyAlignment="1">
      <alignment horizontal="right" vertical="top"/>
      <protection/>
    </xf>
    <xf numFmtId="178" fontId="4" fillId="0" borderId="22" xfId="62" applyNumberFormat="1" applyFont="1" applyFill="1" applyBorder="1" applyAlignment="1">
      <alignment horizontal="right" vertical="top"/>
      <protection/>
    </xf>
    <xf numFmtId="0" fontId="1" fillId="0" borderId="23" xfId="63" applyFont="1" applyBorder="1" applyAlignment="1">
      <alignment horizontal="right" vertical="center"/>
      <protection/>
    </xf>
    <xf numFmtId="0" fontId="1" fillId="0" borderId="18" xfId="63" applyFont="1" applyBorder="1">
      <alignment/>
      <protection/>
    </xf>
    <xf numFmtId="0" fontId="1" fillId="33" borderId="18" xfId="63" applyFont="1" applyFill="1" applyBorder="1" applyAlignment="1">
      <alignment horizontal="left" vertical="center"/>
      <protection/>
    </xf>
    <xf numFmtId="188" fontId="21" fillId="0" borderId="18" xfId="0" applyNumberFormat="1" applyFont="1" applyBorder="1" applyAlignment="1">
      <alignment horizontal="center"/>
    </xf>
    <xf numFmtId="199" fontId="11" fillId="0" borderId="18" xfId="0" applyNumberFormat="1" applyFont="1" applyBorder="1" applyAlignment="1">
      <alignment horizontal="center"/>
    </xf>
    <xf numFmtId="3" fontId="92" fillId="0" borderId="18" xfId="0" applyNumberFormat="1" applyFont="1" applyBorder="1" applyAlignment="1">
      <alignment horizontal="right"/>
    </xf>
    <xf numFmtId="3" fontId="93" fillId="0" borderId="18" xfId="0" applyNumberFormat="1" applyFont="1" applyBorder="1" applyAlignment="1">
      <alignment horizontal="right"/>
    </xf>
    <xf numFmtId="178" fontId="93" fillId="0" borderId="18" xfId="62" applyNumberFormat="1" applyFont="1" applyFill="1" applyBorder="1" applyAlignment="1">
      <alignment horizontal="right"/>
      <protection/>
    </xf>
    <xf numFmtId="178" fontId="93" fillId="0" borderId="22" xfId="62" applyNumberFormat="1" applyFont="1" applyFill="1" applyBorder="1" applyAlignment="1">
      <alignment horizontal="right" vertical="top"/>
      <protection/>
    </xf>
    <xf numFmtId="192" fontId="6" fillId="0" borderId="0" xfId="63" applyNumberFormat="1">
      <alignment/>
      <protection/>
    </xf>
    <xf numFmtId="37" fontId="6" fillId="0" borderId="0" xfId="60" applyNumberFormat="1">
      <alignment/>
      <protection/>
    </xf>
    <xf numFmtId="216" fontId="11" fillId="0" borderId="18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right"/>
    </xf>
    <xf numFmtId="0" fontId="4" fillId="0" borderId="20" xfId="59" applyFont="1" applyBorder="1" applyAlignment="1">
      <alignment horizontal="center"/>
      <protection/>
    </xf>
    <xf numFmtId="0" fontId="35" fillId="0" borderId="0" xfId="59" applyFont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6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ind 1-3 march2008" xfId="59"/>
    <cellStyle name="Normal_ind fig 1-1 march2008" xfId="60"/>
    <cellStyle name="Normal_TAB-1.2" xfId="61"/>
    <cellStyle name="Normal_TMUTAB2.2" xfId="62"/>
    <cellStyle name="Normal_TMUTAB2.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2008 - 2017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825"/>
          <c:w val="0.964"/>
          <c:h val="0.760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47147"/>
        <c:crosses val="autoZero"/>
        <c:auto val="0"/>
        <c:lblOffset val="100"/>
        <c:tickLblSkip val="1"/>
        <c:noMultiLvlLbl val="0"/>
      </c:catAx>
      <c:valAx>
        <c:axId val="10347147"/>
        <c:scaling>
          <c:orientation val="minMax"/>
          <c:max val="5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4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11675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 dual purpose vehicles and double cab pickup
(as at 31st  December)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35"/>
          <c:w val="0.816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2017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'Tab1.3'!$D$5:$D$8</c:f>
              <c:numCache/>
            </c:numRef>
          </c:val>
        </c:ser>
        <c:gapWidth val="50"/>
        <c:axId val="26015460"/>
        <c:axId val="32812549"/>
      </c:barChart>
      <c:catAx>
        <c:axId val="2601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2549"/>
        <c:crosses val="autoZero"/>
        <c:auto val="0"/>
        <c:lblOffset val="100"/>
        <c:tickLblSkip val="1"/>
        <c:noMultiLvlLbl val="0"/>
      </c:catAx>
      <c:valAx>
        <c:axId val="32812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1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0925"/>
          <c:w val="0.09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public bus fleet vehicles                  (as at 31st December)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47"/>
          <c:w val="0.760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2017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26877486"/>
        <c:axId val="40570783"/>
      </c:barChart>
      <c:cat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77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117"/>
          <c:w val="0.13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2008 - 2017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875"/>
          <c:w val="0.914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29592728"/>
        <c:axId val="65007961"/>
      </c:barChart>
      <c:cat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2008 - 2017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48200738"/>
        <c:axId val="31153459"/>
      </c:bar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15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534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66675</xdr:rowOff>
    </xdr:from>
    <xdr:to>
      <xdr:col>7</xdr:col>
      <xdr:colOff>781050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24900" y="66675"/>
          <a:ext cx="447675" cy="655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7049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31</xdr:row>
      <xdr:rowOff>190500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810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0" y="3505200"/>
        <a:ext cx="52768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114300</xdr:rowOff>
    </xdr:from>
    <xdr:to>
      <xdr:col>4</xdr:col>
      <xdr:colOff>657225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3676650"/>
        <a:ext cx="54673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</xdr:row>
      <xdr:rowOff>9525</xdr:rowOff>
    </xdr:from>
    <xdr:to>
      <xdr:col>12</xdr:col>
      <xdr:colOff>762000</xdr:colOff>
      <xdr:row>29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77275" y="219075"/>
          <a:ext cx="342900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485775</xdr:colOff>
      <xdr:row>27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47675" cy="520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485775</xdr:colOff>
      <xdr:row>27</xdr:row>
      <xdr:rowOff>200025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47675" cy="520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571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0" customWidth="1"/>
    <col min="6" max="6" width="14.7109375" style="0" customWidth="1"/>
    <col min="7" max="7" width="13.140625" style="0" customWidth="1"/>
    <col min="8" max="8" width="14.7109375" style="0" customWidth="1"/>
    <col min="9" max="9" width="8.140625" style="0" customWidth="1"/>
    <col min="10" max="10" width="1.1484375" style="0" customWidth="1"/>
    <col min="12" max="13" width="10.421875" style="0" bestFit="1" customWidth="1"/>
    <col min="14" max="14" width="9.421875" style="0" bestFit="1" customWidth="1"/>
  </cols>
  <sheetData>
    <row r="1" spans="1:9" s="153" customFormat="1" ht="21.75" customHeight="1">
      <c r="A1" s="150" t="s">
        <v>162</v>
      </c>
      <c r="B1" s="151"/>
      <c r="C1" s="151"/>
      <c r="D1" s="151"/>
      <c r="E1" s="151"/>
      <c r="F1" s="151"/>
      <c r="G1" s="151"/>
      <c r="H1" s="151"/>
      <c r="I1" s="152"/>
    </row>
    <row r="2" spans="1:9" ht="9" customHeight="1">
      <c r="A2" s="2"/>
      <c r="B2" s="2"/>
      <c r="C2" s="2"/>
      <c r="D2" s="2"/>
      <c r="E2" s="2"/>
      <c r="F2" s="2"/>
      <c r="G2" s="3"/>
      <c r="H2" s="3"/>
      <c r="I2" s="154"/>
    </row>
    <row r="3" spans="1:9" s="160" customFormat="1" ht="63" customHeight="1">
      <c r="A3" s="1" t="s">
        <v>0</v>
      </c>
      <c r="B3" s="155" t="s">
        <v>160</v>
      </c>
      <c r="C3" s="156" t="s">
        <v>116</v>
      </c>
      <c r="D3" s="157" t="s">
        <v>117</v>
      </c>
      <c r="E3" s="155" t="s">
        <v>118</v>
      </c>
      <c r="F3" s="155" t="s">
        <v>119</v>
      </c>
      <c r="G3" s="155" t="s">
        <v>163</v>
      </c>
      <c r="H3" s="158" t="s">
        <v>164</v>
      </c>
      <c r="I3" s="159"/>
    </row>
    <row r="4" spans="1:9" ht="33.75" customHeight="1">
      <c r="A4" s="161" t="s">
        <v>64</v>
      </c>
      <c r="B4" s="162">
        <v>202696</v>
      </c>
      <c r="C4" s="163">
        <v>8882</v>
      </c>
      <c r="D4" s="163">
        <v>7881</v>
      </c>
      <c r="E4" s="163">
        <v>756</v>
      </c>
      <c r="F4" s="164">
        <v>1239</v>
      </c>
      <c r="G4" s="229">
        <f aca="true" t="shared" si="0" ref="G4:G10">B4+C4+D4+E4-F4</f>
        <v>218976</v>
      </c>
      <c r="H4" s="165">
        <f aca="true" t="shared" si="1" ref="H4:H12">C4+D4+E4-F4</f>
        <v>16280</v>
      </c>
      <c r="I4" s="166"/>
    </row>
    <row r="5" spans="1:12" ht="33.75" customHeight="1">
      <c r="A5" s="161" t="s">
        <v>65</v>
      </c>
      <c r="B5" s="167">
        <v>48961</v>
      </c>
      <c r="C5" s="163">
        <v>1</v>
      </c>
      <c r="D5" s="163">
        <v>6</v>
      </c>
      <c r="E5" s="163">
        <v>9</v>
      </c>
      <c r="F5" s="164">
        <v>374</v>
      </c>
      <c r="G5" s="167">
        <f t="shared" si="0"/>
        <v>48603</v>
      </c>
      <c r="H5" s="165">
        <f t="shared" si="1"/>
        <v>-358</v>
      </c>
      <c r="I5" s="166"/>
      <c r="L5" s="172"/>
    </row>
    <row r="6" spans="1:13" ht="33.75" customHeight="1">
      <c r="A6" s="161" t="s">
        <v>111</v>
      </c>
      <c r="B6" s="167">
        <v>3542</v>
      </c>
      <c r="C6" s="163">
        <v>1279</v>
      </c>
      <c r="D6" s="163">
        <v>17</v>
      </c>
      <c r="E6" s="163">
        <v>148</v>
      </c>
      <c r="F6" s="164">
        <v>352</v>
      </c>
      <c r="G6" s="167">
        <f t="shared" si="0"/>
        <v>4634</v>
      </c>
      <c r="H6" s="165">
        <f t="shared" si="1"/>
        <v>1092</v>
      </c>
      <c r="I6" s="166"/>
      <c r="L6" s="172"/>
      <c r="M6" s="172"/>
    </row>
    <row r="7" spans="1:15" ht="33.75" customHeight="1">
      <c r="A7" s="161" t="s">
        <v>66</v>
      </c>
      <c r="B7" s="167">
        <v>82746</v>
      </c>
      <c r="C7" s="163">
        <v>5986</v>
      </c>
      <c r="D7" s="163">
        <v>23</v>
      </c>
      <c r="E7" s="163">
        <v>489</v>
      </c>
      <c r="F7" s="164">
        <v>884</v>
      </c>
      <c r="G7" s="167">
        <f t="shared" si="0"/>
        <v>88360</v>
      </c>
      <c r="H7" s="165">
        <f t="shared" si="1"/>
        <v>5614</v>
      </c>
      <c r="I7" s="166"/>
      <c r="L7" s="172"/>
      <c r="M7" s="172"/>
      <c r="N7" s="172"/>
      <c r="O7" s="172"/>
    </row>
    <row r="8" spans="1:14" ht="33.75" customHeight="1">
      <c r="A8" s="161" t="s">
        <v>67</v>
      </c>
      <c r="B8" s="167">
        <v>116653</v>
      </c>
      <c r="C8" s="163">
        <v>1832</v>
      </c>
      <c r="D8" s="163">
        <v>3</v>
      </c>
      <c r="E8" s="163">
        <v>1</v>
      </c>
      <c r="F8" s="164">
        <v>1356</v>
      </c>
      <c r="G8" s="167">
        <f t="shared" si="0"/>
        <v>117133</v>
      </c>
      <c r="H8" s="165">
        <f t="shared" si="1"/>
        <v>480</v>
      </c>
      <c r="I8" s="166"/>
      <c r="L8" s="172"/>
      <c r="M8" s="172"/>
      <c r="N8" s="172"/>
    </row>
    <row r="9" spans="1:14" ht="33.75" customHeight="1">
      <c r="A9" s="161" t="s">
        <v>68</v>
      </c>
      <c r="B9" s="167">
        <v>14645</v>
      </c>
      <c r="C9" s="163">
        <v>350</v>
      </c>
      <c r="D9" s="163">
        <v>149</v>
      </c>
      <c r="E9" s="163">
        <v>110</v>
      </c>
      <c r="F9" s="164">
        <v>230</v>
      </c>
      <c r="G9" s="167">
        <f t="shared" si="0"/>
        <v>15024</v>
      </c>
      <c r="H9" s="165">
        <f t="shared" si="1"/>
        <v>379</v>
      </c>
      <c r="I9" s="166"/>
      <c r="M9" s="172"/>
      <c r="N9" s="240"/>
    </row>
    <row r="10" spans="1:9" ht="33.75" customHeight="1">
      <c r="A10" s="161" t="s">
        <v>69</v>
      </c>
      <c r="B10" s="167">
        <v>27656</v>
      </c>
      <c r="C10" s="163">
        <v>534</v>
      </c>
      <c r="D10" s="163">
        <v>401</v>
      </c>
      <c r="E10" s="163">
        <v>114</v>
      </c>
      <c r="F10" s="164">
        <v>584</v>
      </c>
      <c r="G10" s="167">
        <f t="shared" si="0"/>
        <v>28121</v>
      </c>
      <c r="H10" s="165">
        <f t="shared" si="1"/>
        <v>465</v>
      </c>
      <c r="I10" s="166"/>
    </row>
    <row r="11" spans="1:9" ht="33.75" customHeight="1">
      <c r="A11" s="161" t="s">
        <v>70</v>
      </c>
      <c r="B11" s="167">
        <v>3107</v>
      </c>
      <c r="C11" s="163">
        <v>79</v>
      </c>
      <c r="D11" s="283" t="s">
        <v>112</v>
      </c>
      <c r="E11" s="283" t="s">
        <v>112</v>
      </c>
      <c r="F11" s="164">
        <v>85</v>
      </c>
      <c r="G11" s="167">
        <f>B11+C11-F11</f>
        <v>3101</v>
      </c>
      <c r="H11" s="165">
        <f>C11-F11</f>
        <v>-6</v>
      </c>
      <c r="I11" s="166"/>
    </row>
    <row r="12" spans="1:12" ht="33.75" customHeight="1">
      <c r="A12" s="161" t="s">
        <v>71</v>
      </c>
      <c r="B12" s="167">
        <v>7670</v>
      </c>
      <c r="C12" s="163">
        <v>166</v>
      </c>
      <c r="D12" s="163">
        <v>104</v>
      </c>
      <c r="E12" s="163">
        <v>66</v>
      </c>
      <c r="F12" s="164">
        <v>161</v>
      </c>
      <c r="G12" s="167">
        <f>B12+C12+D12+E12-F12</f>
        <v>7845</v>
      </c>
      <c r="H12" s="165">
        <f t="shared" si="1"/>
        <v>175</v>
      </c>
      <c r="I12" s="166"/>
      <c r="L12" s="172"/>
    </row>
    <row r="13" spans="1:9" ht="33.75" customHeight="1">
      <c r="A13" s="168" t="s">
        <v>72</v>
      </c>
      <c r="B13" s="284">
        <f aca="true" t="shared" si="2" ref="B13:G13">SUM(B4:B12)</f>
        <v>507676</v>
      </c>
      <c r="C13" s="284">
        <f t="shared" si="2"/>
        <v>19109</v>
      </c>
      <c r="D13" s="285">
        <f t="shared" si="2"/>
        <v>8584</v>
      </c>
      <c r="E13" s="285">
        <f t="shared" si="2"/>
        <v>1693</v>
      </c>
      <c r="F13" s="284">
        <f t="shared" si="2"/>
        <v>5265</v>
      </c>
      <c r="G13" s="224">
        <f t="shared" si="2"/>
        <v>531797</v>
      </c>
      <c r="H13" s="169">
        <f>C13+D13+E13-F13</f>
        <v>24121</v>
      </c>
      <c r="I13" s="166"/>
    </row>
    <row r="14" spans="1:9" s="170" customFormat="1" ht="7.5" customHeight="1">
      <c r="A14"/>
      <c r="B14"/>
      <c r="C14"/>
      <c r="D14"/>
      <c r="E14"/>
      <c r="F14"/>
      <c r="G14"/>
      <c r="H14"/>
      <c r="I14" s="166"/>
    </row>
    <row r="15" spans="1:9" s="170" customFormat="1" ht="15" customHeight="1">
      <c r="A15" s="286" t="s">
        <v>113</v>
      </c>
      <c r="B15"/>
      <c r="C15"/>
      <c r="D15" s="193"/>
      <c r="E15"/>
      <c r="F15"/>
      <c r="G15"/>
      <c r="H15"/>
      <c r="I15" s="171"/>
    </row>
    <row r="16" spans="1:9" s="170" customFormat="1" ht="15" customHeight="1">
      <c r="A16" s="4" t="s">
        <v>114</v>
      </c>
      <c r="B16"/>
      <c r="C16"/>
      <c r="D16" s="10"/>
      <c r="E16"/>
      <c r="F16"/>
      <c r="G16" s="172"/>
      <c r="H16" s="172"/>
      <c r="I16" s="153"/>
    </row>
    <row r="17" spans="1:9" s="170" customFormat="1" ht="17.25" customHeight="1">
      <c r="A17" s="4" t="s">
        <v>115</v>
      </c>
      <c r="B17"/>
      <c r="C17"/>
      <c r="D17" s="172"/>
      <c r="E17" s="263"/>
      <c r="F17" s="263"/>
      <c r="G17" s="263"/>
      <c r="H17"/>
      <c r="I17" s="153"/>
    </row>
    <row r="23" ht="12.75">
      <c r="C23" s="172"/>
    </row>
    <row r="24" spans="3:6" ht="12.75">
      <c r="C24" s="240"/>
      <c r="D24" s="240"/>
      <c r="E24" s="240"/>
      <c r="F24" s="240"/>
    </row>
    <row r="25" spans="2:8" ht="12.75">
      <c r="B25" s="172"/>
      <c r="C25" s="172"/>
      <c r="D25" s="172"/>
      <c r="E25" s="172"/>
      <c r="F25" s="172"/>
      <c r="G25" s="172"/>
      <c r="H25" s="263"/>
    </row>
    <row r="28" ht="12.75">
      <c r="E28" s="172"/>
    </row>
    <row r="30" ht="12.75">
      <c r="G30" s="240"/>
    </row>
    <row r="35" spans="3:6" ht="12.75">
      <c r="C35" s="172"/>
      <c r="D35" s="172"/>
      <c r="E35" s="172"/>
      <c r="F35" s="172"/>
    </row>
    <row r="37" ht="12.75">
      <c r="E37" s="172"/>
    </row>
  </sheetData>
  <sheetProtection/>
  <printOptions/>
  <pageMargins left="0.75" right="0" top="0.75" bottom="0.75" header="0.5" footer="0.25"/>
  <pageSetup horizontalDpi="600" verticalDpi="600" orientation="landscape" paperSize="9" r:id="rId2"/>
  <ignoredErrors>
    <ignoredError sqref="G11:H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23.7109375" style="58" customWidth="1"/>
    <col min="2" max="3" width="8.28125" style="58" customWidth="1"/>
    <col min="4" max="4" width="7.7109375" style="58" customWidth="1"/>
    <col min="5" max="5" width="8.28125" style="58" customWidth="1"/>
    <col min="6" max="7" width="8.57421875" style="58" customWidth="1"/>
    <col min="8" max="9" width="8.28125" style="58" customWidth="1"/>
    <col min="10" max="16384" width="9.140625" style="58" customWidth="1"/>
  </cols>
  <sheetData>
    <row r="1" spans="1:9" ht="29.25" customHeight="1">
      <c r="A1" s="55" t="s">
        <v>172</v>
      </c>
      <c r="B1" s="56"/>
      <c r="C1" s="57"/>
      <c r="D1" s="57"/>
      <c r="E1" s="57"/>
      <c r="F1" s="57"/>
      <c r="G1" s="57"/>
      <c r="H1" s="57"/>
      <c r="I1" s="57"/>
    </row>
    <row r="2" ht="7.5" customHeight="1">
      <c r="F2" s="59"/>
    </row>
    <row r="3" spans="1:9" ht="28.5" customHeight="1">
      <c r="A3" s="60" t="s">
        <v>28</v>
      </c>
      <c r="B3" s="62" t="s">
        <v>173</v>
      </c>
      <c r="C3" s="61"/>
      <c r="D3" s="61"/>
      <c r="E3" s="63"/>
      <c r="F3" s="366">
        <v>2017</v>
      </c>
      <c r="G3" s="367"/>
      <c r="H3" s="367"/>
      <c r="I3" s="368"/>
    </row>
    <row r="4" spans="1:9" s="64" customFormat="1" ht="30" customHeight="1">
      <c r="A4" s="149" t="s">
        <v>29</v>
      </c>
      <c r="B4" s="138" t="s">
        <v>30</v>
      </c>
      <c r="C4" s="132" t="s">
        <v>31</v>
      </c>
      <c r="D4" s="249" t="s">
        <v>1</v>
      </c>
      <c r="E4" s="247" t="s">
        <v>3</v>
      </c>
      <c r="F4" s="138" t="s">
        <v>30</v>
      </c>
      <c r="G4" s="132" t="s">
        <v>31</v>
      </c>
      <c r="H4" s="249" t="s">
        <v>1</v>
      </c>
      <c r="I4" s="247" t="s">
        <v>3</v>
      </c>
    </row>
    <row r="5" spans="1:12" ht="53.25" customHeight="1">
      <c r="A5" s="119" t="s">
        <v>32</v>
      </c>
      <c r="B5" s="320">
        <v>299</v>
      </c>
      <c r="C5" s="320">
        <v>295</v>
      </c>
      <c r="D5" s="321">
        <f>SUM(B5:C5)</f>
        <v>594</v>
      </c>
      <c r="E5" s="248">
        <f>D5/D10*100</f>
        <v>15.380631796996374</v>
      </c>
      <c r="F5" s="320">
        <v>347</v>
      </c>
      <c r="G5" s="320">
        <v>336</v>
      </c>
      <c r="H5" s="321">
        <f aca="true" t="shared" si="0" ref="H5:H10">F5+G5</f>
        <v>683</v>
      </c>
      <c r="I5" s="248">
        <f>H5/H10*100</f>
        <v>16.265777566087163</v>
      </c>
      <c r="L5" s="347"/>
    </row>
    <row r="6" spans="1:12" ht="53.25" customHeight="1">
      <c r="A6" s="65" t="s">
        <v>33</v>
      </c>
      <c r="B6" s="320">
        <v>397</v>
      </c>
      <c r="C6" s="320">
        <v>518</v>
      </c>
      <c r="D6" s="321">
        <f>SUM(B6:C6)</f>
        <v>915</v>
      </c>
      <c r="E6" s="248">
        <f>D6/D10*100</f>
        <v>23.69238736406007</v>
      </c>
      <c r="F6" s="320">
        <v>493</v>
      </c>
      <c r="G6" s="320">
        <v>513</v>
      </c>
      <c r="H6" s="321">
        <f t="shared" si="0"/>
        <v>1006</v>
      </c>
      <c r="I6" s="248">
        <f>H6/H10*100</f>
        <v>23.958085258394856</v>
      </c>
      <c r="K6" s="305"/>
      <c r="L6" s="347"/>
    </row>
    <row r="7" spans="1:12" ht="53.25" customHeight="1">
      <c r="A7" s="65" t="s">
        <v>34</v>
      </c>
      <c r="B7" s="320">
        <v>315</v>
      </c>
      <c r="C7" s="320">
        <v>336</v>
      </c>
      <c r="D7" s="321">
        <f>SUM(B7:C7)</f>
        <v>651</v>
      </c>
      <c r="E7" s="248">
        <f>D7/D10*100</f>
        <v>16.856551009839464</v>
      </c>
      <c r="F7" s="320">
        <v>314</v>
      </c>
      <c r="G7" s="320">
        <v>330</v>
      </c>
      <c r="H7" s="321">
        <f t="shared" si="0"/>
        <v>644</v>
      </c>
      <c r="I7" s="248">
        <f>H7/H10*100</f>
        <v>15.336984996427722</v>
      </c>
      <c r="L7" s="347"/>
    </row>
    <row r="8" spans="1:12" ht="53.25" customHeight="1">
      <c r="A8" s="66" t="s">
        <v>146</v>
      </c>
      <c r="B8" s="320">
        <v>781</v>
      </c>
      <c r="C8" s="320">
        <v>767</v>
      </c>
      <c r="D8" s="321">
        <f>SUM(B8:C8)</f>
        <v>1548</v>
      </c>
      <c r="E8" s="248">
        <v>40</v>
      </c>
      <c r="F8" s="320">
        <v>846</v>
      </c>
      <c r="G8" s="320">
        <v>843</v>
      </c>
      <c r="H8" s="321">
        <f t="shared" si="0"/>
        <v>1689</v>
      </c>
      <c r="I8" s="248">
        <f>H8/H10*100</f>
        <v>40.22386282448202</v>
      </c>
      <c r="L8" s="347"/>
    </row>
    <row r="9" spans="1:12" ht="53.25" customHeight="1">
      <c r="A9" s="65" t="s">
        <v>35</v>
      </c>
      <c r="B9" s="320">
        <v>87</v>
      </c>
      <c r="C9" s="320">
        <v>67</v>
      </c>
      <c r="D9" s="321">
        <f>SUM(B9:C9)</f>
        <v>154</v>
      </c>
      <c r="E9" s="248">
        <f>D9/D10*100</f>
        <v>3.98757120662869</v>
      </c>
      <c r="F9" s="320">
        <v>96</v>
      </c>
      <c r="G9" s="320">
        <v>81</v>
      </c>
      <c r="H9" s="321">
        <f t="shared" si="0"/>
        <v>177</v>
      </c>
      <c r="I9" s="248">
        <f>H9/H10*100</f>
        <v>4.21528935460824</v>
      </c>
      <c r="L9" s="347"/>
    </row>
    <row r="10" spans="1:12" ht="44.25" customHeight="1">
      <c r="A10" s="128" t="s">
        <v>1</v>
      </c>
      <c r="B10" s="322">
        <f>SUM(B5:B9)</f>
        <v>1879</v>
      </c>
      <c r="C10" s="323">
        <f>SUM(C5:C9)</f>
        <v>1983</v>
      </c>
      <c r="D10" s="323">
        <f>SUM(D5:D9)</f>
        <v>3862</v>
      </c>
      <c r="E10" s="250">
        <f>D10/D10*100</f>
        <v>100</v>
      </c>
      <c r="F10" s="322">
        <f>SUM(F5:F9)</f>
        <v>2096</v>
      </c>
      <c r="G10" s="323">
        <f>SUM(G5:G9)</f>
        <v>2103</v>
      </c>
      <c r="H10" s="323">
        <f t="shared" si="0"/>
        <v>4199</v>
      </c>
      <c r="I10" s="250">
        <f>H10/H10*100</f>
        <v>100</v>
      </c>
      <c r="K10" s="259"/>
      <c r="L10" s="347"/>
    </row>
    <row r="11" ht="12.75">
      <c r="B11" s="67"/>
    </row>
    <row r="12" spans="1:2" ht="22.5" customHeight="1">
      <c r="A12" s="256" t="s">
        <v>101</v>
      </c>
      <c r="B12" s="67"/>
    </row>
    <row r="13" ht="12.75">
      <c r="B13" s="67"/>
    </row>
    <row r="14" spans="1:2" s="135" customFormat="1" ht="15.75" customHeight="1">
      <c r="A14" s="70" t="s">
        <v>174</v>
      </c>
      <c r="B14" s="134"/>
    </row>
    <row r="15" ht="12.75">
      <c r="B15" s="67"/>
    </row>
    <row r="16" spans="1:9" s="69" customFormat="1" ht="41.25" customHeight="1">
      <c r="A16" s="338" t="s">
        <v>52</v>
      </c>
      <c r="B16" s="61">
        <v>2016</v>
      </c>
      <c r="C16" s="61"/>
      <c r="D16" s="61"/>
      <c r="E16" s="68"/>
      <c r="F16" s="61">
        <v>2017</v>
      </c>
      <c r="G16" s="61"/>
      <c r="H16" s="61"/>
      <c r="I16" s="68"/>
    </row>
    <row r="17" spans="1:9" s="72" customFormat="1" ht="6.75" customHeight="1">
      <c r="A17" s="339"/>
      <c r="B17" s="70"/>
      <c r="C17" s="70"/>
      <c r="D17" s="70"/>
      <c r="E17" s="71"/>
      <c r="F17" s="70"/>
      <c r="G17" s="70"/>
      <c r="H17" s="70"/>
      <c r="I17" s="71"/>
    </row>
    <row r="18" spans="1:9" s="64" customFormat="1" ht="30" customHeight="1">
      <c r="A18" s="340" t="s">
        <v>36</v>
      </c>
      <c r="B18" s="133" t="s">
        <v>30</v>
      </c>
      <c r="C18" s="132" t="s">
        <v>31</v>
      </c>
      <c r="D18" s="249" t="s">
        <v>1</v>
      </c>
      <c r="E18" s="247" t="s">
        <v>3</v>
      </c>
      <c r="F18" s="133" t="s">
        <v>30</v>
      </c>
      <c r="G18" s="132" t="s">
        <v>31</v>
      </c>
      <c r="H18" s="249" t="s">
        <v>1</v>
      </c>
      <c r="I18" s="247" t="s">
        <v>3</v>
      </c>
    </row>
    <row r="19" spans="1:9" ht="15.75">
      <c r="A19" s="73"/>
      <c r="B19" s="74"/>
      <c r="C19" s="73"/>
      <c r="D19" s="73"/>
      <c r="E19" s="251"/>
      <c r="F19" s="74"/>
      <c r="G19" s="73"/>
      <c r="H19" s="73"/>
      <c r="I19" s="251"/>
    </row>
    <row r="20" spans="1:9" ht="43.5" customHeight="1">
      <c r="A20" s="75" t="s">
        <v>99</v>
      </c>
      <c r="B20" s="130">
        <v>32</v>
      </c>
      <c r="C20" s="130">
        <v>27</v>
      </c>
      <c r="D20" s="130">
        <f>SUM(B20:C20)</f>
        <v>59</v>
      </c>
      <c r="E20" s="252">
        <f>D20/D23*100</f>
        <v>40.689655172413794</v>
      </c>
      <c r="F20" s="130">
        <v>40</v>
      </c>
      <c r="G20" s="130">
        <v>27</v>
      </c>
      <c r="H20" s="130">
        <f>SUM(F20:G20)</f>
        <v>67</v>
      </c>
      <c r="I20" s="252">
        <f>H20/H23*100</f>
        <v>42.94871794871795</v>
      </c>
    </row>
    <row r="21" spans="1:9" ht="43.5" customHeight="1">
      <c r="A21" s="75" t="s">
        <v>100</v>
      </c>
      <c r="B21" s="148">
        <v>56</v>
      </c>
      <c r="C21" s="130">
        <v>30</v>
      </c>
      <c r="D21" s="130">
        <f>SUM(B21:C21)</f>
        <v>86</v>
      </c>
      <c r="E21" s="252">
        <f>D21/D23*100</f>
        <v>59.310344827586206</v>
      </c>
      <c r="F21" s="148">
        <v>58</v>
      </c>
      <c r="G21" s="130">
        <v>31</v>
      </c>
      <c r="H21" s="130">
        <f>SUM(F21:G21)</f>
        <v>89</v>
      </c>
      <c r="I21" s="252">
        <f>H21/H23*100</f>
        <v>57.05128205128205</v>
      </c>
    </row>
    <row r="22" spans="1:9" ht="18" customHeight="1">
      <c r="A22" s="75"/>
      <c r="B22" s="148"/>
      <c r="C22" s="130"/>
      <c r="D22" s="130"/>
      <c r="E22" s="252"/>
      <c r="F22" s="148"/>
      <c r="G22" s="130"/>
      <c r="H22" s="130"/>
      <c r="I22" s="252"/>
    </row>
    <row r="23" spans="1:9" s="72" customFormat="1" ht="30.75" customHeight="1">
      <c r="A23" s="76" t="s">
        <v>1</v>
      </c>
      <c r="B23" s="131">
        <f>SUM(B20:B21)</f>
        <v>88</v>
      </c>
      <c r="C23" s="131">
        <f>SUM(C20:C21)</f>
        <v>57</v>
      </c>
      <c r="D23" s="131">
        <f>SUM(D20:D21)</f>
        <v>145</v>
      </c>
      <c r="E23" s="253">
        <f>D23/D23*100</f>
        <v>100</v>
      </c>
      <c r="F23" s="131">
        <f>SUM(F20:F21)</f>
        <v>98</v>
      </c>
      <c r="G23" s="131">
        <f>SUM(G20:G21)</f>
        <v>58</v>
      </c>
      <c r="H23" s="131">
        <f>SUM(H20:H21)</f>
        <v>156</v>
      </c>
      <c r="I23" s="253">
        <f>H23/H23*100</f>
        <v>100</v>
      </c>
    </row>
    <row r="24" spans="1:9" ht="16.5" customHeight="1">
      <c r="A24" s="77"/>
      <c r="B24" s="126"/>
      <c r="C24" s="126"/>
      <c r="D24" s="126"/>
      <c r="E24" s="71"/>
      <c r="F24" s="126"/>
      <c r="G24" s="126"/>
      <c r="H24" s="126"/>
      <c r="I24" s="71"/>
    </row>
    <row r="25" ht="8.25" customHeight="1"/>
    <row r="26" ht="18" customHeight="1"/>
    <row r="29" ht="12.75">
      <c r="D29" s="129"/>
    </row>
  </sheetData>
  <sheetProtection/>
  <mergeCells count="1">
    <mergeCell ref="F3:I3"/>
  </mergeCells>
  <printOptions horizontalCentered="1"/>
  <pageMargins left="0.75" right="0.53" top="0.75" bottom="0.75" header="0.5" footer="0.5"/>
  <pageSetup horizontalDpi="600" verticalDpi="600" orientation="portrait" paperSize="9" r:id="rId2"/>
  <headerFooter alignWithMargins="0">
    <oddHeader>&amp;C&amp;"Times New Roman,Regular"&amp;12 15</oddHeader>
  </headerFooter>
  <ignoredErrors>
    <ignoredError sqref="I23" evalError="1"/>
    <ignoredError sqref="F23:G23 H20:H21" emptyCellReference="1"/>
    <ignoredError sqref="E2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25.57421875" style="0" customWidth="1"/>
    <col min="2" max="7" width="16.7109375" style="0" customWidth="1"/>
    <col min="8" max="8" width="12.8515625" style="0" customWidth="1"/>
  </cols>
  <sheetData>
    <row r="1" ht="40.5" customHeight="1">
      <c r="A1" s="316" t="s">
        <v>166</v>
      </c>
    </row>
    <row r="2" spans="1:7" ht="52.5" customHeight="1">
      <c r="A2" s="264" t="s">
        <v>134</v>
      </c>
      <c r="B2" s="369" t="s">
        <v>104</v>
      </c>
      <c r="C2" s="369" t="s">
        <v>105</v>
      </c>
      <c r="D2" s="369" t="s">
        <v>106</v>
      </c>
      <c r="E2" s="369" t="s">
        <v>107</v>
      </c>
      <c r="F2" s="369" t="s">
        <v>108</v>
      </c>
      <c r="G2" s="371" t="s">
        <v>1</v>
      </c>
    </row>
    <row r="3" spans="1:10" ht="41.25" customHeight="1">
      <c r="A3" s="302" t="s">
        <v>135</v>
      </c>
      <c r="B3" s="370"/>
      <c r="C3" s="370"/>
      <c r="D3" s="370"/>
      <c r="E3" s="370"/>
      <c r="F3" s="370"/>
      <c r="G3" s="372"/>
      <c r="J3" s="265"/>
    </row>
    <row r="4" spans="1:7" ht="45" customHeight="1">
      <c r="A4" s="266" t="s">
        <v>150</v>
      </c>
      <c r="B4" s="267" t="s">
        <v>109</v>
      </c>
      <c r="C4" s="267" t="s">
        <v>109</v>
      </c>
      <c r="D4" s="270">
        <v>2</v>
      </c>
      <c r="E4" s="269" t="s">
        <v>109</v>
      </c>
      <c r="F4" s="267" t="s">
        <v>109</v>
      </c>
      <c r="G4" s="271">
        <f aca="true" t="shared" si="0" ref="G4:G11">SUM(B4:F4)</f>
        <v>2</v>
      </c>
    </row>
    <row r="5" spans="1:7" ht="45" customHeight="1">
      <c r="A5" s="268" t="s">
        <v>151</v>
      </c>
      <c r="B5" s="270">
        <v>1</v>
      </c>
      <c r="C5" s="269" t="s">
        <v>109</v>
      </c>
      <c r="D5" s="270">
        <v>1</v>
      </c>
      <c r="E5" s="269" t="s">
        <v>109</v>
      </c>
      <c r="F5" s="270">
        <v>1</v>
      </c>
      <c r="G5" s="271">
        <f t="shared" si="0"/>
        <v>3</v>
      </c>
    </row>
    <row r="6" spans="1:7" ht="45" customHeight="1">
      <c r="A6" s="268" t="s">
        <v>152</v>
      </c>
      <c r="B6" s="269" t="s">
        <v>109</v>
      </c>
      <c r="C6" s="270">
        <v>7</v>
      </c>
      <c r="D6" s="270">
        <v>9</v>
      </c>
      <c r="E6" s="270">
        <v>3</v>
      </c>
      <c r="F6" s="270">
        <v>26</v>
      </c>
      <c r="G6" s="271">
        <f t="shared" si="0"/>
        <v>45</v>
      </c>
    </row>
    <row r="7" spans="1:7" ht="45" customHeight="1">
      <c r="A7" s="268" t="s">
        <v>153</v>
      </c>
      <c r="B7" s="270">
        <v>4</v>
      </c>
      <c r="C7" s="270">
        <v>3</v>
      </c>
      <c r="D7" s="270">
        <v>2</v>
      </c>
      <c r="E7" s="270">
        <v>8</v>
      </c>
      <c r="F7" s="270">
        <v>16</v>
      </c>
      <c r="G7" s="271">
        <f t="shared" si="0"/>
        <v>33</v>
      </c>
    </row>
    <row r="8" spans="1:7" ht="45" customHeight="1">
      <c r="A8" s="268" t="s">
        <v>154</v>
      </c>
      <c r="B8" s="270">
        <v>4</v>
      </c>
      <c r="C8" s="270">
        <v>1</v>
      </c>
      <c r="D8" s="270">
        <v>5</v>
      </c>
      <c r="E8" s="270">
        <v>18</v>
      </c>
      <c r="F8" s="270">
        <v>13</v>
      </c>
      <c r="G8" s="271">
        <f t="shared" si="0"/>
        <v>41</v>
      </c>
    </row>
    <row r="9" spans="1:7" ht="45" customHeight="1">
      <c r="A9" s="268" t="s">
        <v>155</v>
      </c>
      <c r="B9" s="270">
        <v>4</v>
      </c>
      <c r="C9" s="269" t="s">
        <v>109</v>
      </c>
      <c r="D9" s="270">
        <v>2</v>
      </c>
      <c r="E9" s="270">
        <v>12</v>
      </c>
      <c r="F9" s="270">
        <v>3</v>
      </c>
      <c r="G9" s="271">
        <f t="shared" si="0"/>
        <v>21</v>
      </c>
    </row>
    <row r="10" spans="1:7" ht="45" customHeight="1">
      <c r="A10" s="272" t="s">
        <v>156</v>
      </c>
      <c r="B10" s="274" t="s">
        <v>109</v>
      </c>
      <c r="C10" s="273">
        <v>1</v>
      </c>
      <c r="D10" s="273">
        <v>3</v>
      </c>
      <c r="E10" s="273">
        <v>6</v>
      </c>
      <c r="F10" s="270">
        <v>2</v>
      </c>
      <c r="G10" s="275">
        <f t="shared" si="0"/>
        <v>12</v>
      </c>
    </row>
    <row r="11" spans="1:7" ht="45" customHeight="1">
      <c r="A11" s="168" t="s">
        <v>157</v>
      </c>
      <c r="B11" s="276">
        <f>SUM(B4:B10)</f>
        <v>13</v>
      </c>
      <c r="C11" s="276">
        <f>SUM(C4:C10)</f>
        <v>12</v>
      </c>
      <c r="D11" s="276">
        <f>SUM(D4:D10)</f>
        <v>24</v>
      </c>
      <c r="E11" s="276">
        <f>SUM(E4:E10)</f>
        <v>47</v>
      </c>
      <c r="F11" s="276">
        <f>SUM(F4:F10)</f>
        <v>61</v>
      </c>
      <c r="G11" s="276">
        <f t="shared" si="0"/>
        <v>157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5905511811023623" right="0.11811023622047245" top="0.5905511811023623" bottom="0.35433070866141736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8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2.57421875" style="173" customWidth="1"/>
    <col min="2" max="7" width="9.00390625" style="173" customWidth="1"/>
    <col min="8" max="11" width="9.28125" style="173" customWidth="1"/>
    <col min="12" max="12" width="2.7109375" style="173" customWidth="1"/>
    <col min="13" max="13" width="6.7109375" style="173" customWidth="1"/>
    <col min="14" max="14" width="10.00390625" style="173" customWidth="1"/>
    <col min="15" max="16" width="10.28125" style="173" bestFit="1" customWidth="1"/>
    <col min="17" max="17" width="9.28125" style="173" bestFit="1" customWidth="1"/>
    <col min="18" max="23" width="9.140625" style="173" customWidth="1"/>
    <col min="24" max="24" width="5.00390625" style="173" bestFit="1" customWidth="1"/>
    <col min="25" max="25" width="8.7109375" style="173" bestFit="1" customWidth="1"/>
    <col min="26" max="26" width="11.57421875" style="173" bestFit="1" customWidth="1"/>
    <col min="27" max="27" width="7.00390625" style="173" bestFit="1" customWidth="1"/>
    <col min="28" max="28" width="7.421875" style="173" bestFit="1" customWidth="1"/>
    <col min="29" max="16384" width="9.140625" style="173" customWidth="1"/>
  </cols>
  <sheetData>
    <row r="1" ht="6.75" customHeight="1"/>
    <row r="3" spans="25:28" ht="12.75">
      <c r="Y3" s="173" t="s">
        <v>73</v>
      </c>
      <c r="Z3" s="173" t="s">
        <v>74</v>
      </c>
      <c r="AA3" s="173" t="s">
        <v>75</v>
      </c>
      <c r="AB3" s="173" t="s">
        <v>1</v>
      </c>
    </row>
    <row r="4" spans="24:28" ht="12.75">
      <c r="X4" s="173">
        <v>2008</v>
      </c>
      <c r="Y4" s="174">
        <v>155528</v>
      </c>
      <c r="Z4" s="174">
        <v>147988</v>
      </c>
      <c r="AA4" s="174">
        <v>47890</v>
      </c>
      <c r="AB4" s="174">
        <f aca="true" t="shared" si="0" ref="AB4:AB11">SUM(Y4:AA4)</f>
        <v>351406</v>
      </c>
    </row>
    <row r="5" spans="24:28" ht="12.75">
      <c r="X5" s="173">
        <v>2009</v>
      </c>
      <c r="Y5" s="174">
        <v>165036</v>
      </c>
      <c r="Z5" s="174">
        <v>152935</v>
      </c>
      <c r="AA5" s="174">
        <v>48549</v>
      </c>
      <c r="AB5" s="174">
        <f t="shared" si="0"/>
        <v>366520</v>
      </c>
    </row>
    <row r="6" spans="24:28" ht="12.75">
      <c r="X6" s="173">
        <v>2010</v>
      </c>
      <c r="Y6" s="174">
        <v>175634</v>
      </c>
      <c r="Z6" s="174">
        <v>159329</v>
      </c>
      <c r="AA6" s="174">
        <v>49152</v>
      </c>
      <c r="AB6" s="174">
        <f t="shared" si="0"/>
        <v>384115</v>
      </c>
    </row>
    <row r="7" spans="24:28" ht="12.75">
      <c r="X7" s="173">
        <v>2011</v>
      </c>
      <c r="Y7" s="174">
        <v>185357</v>
      </c>
      <c r="Z7" s="174">
        <v>165706</v>
      </c>
      <c r="AA7" s="174">
        <v>49856</v>
      </c>
      <c r="AB7" s="174">
        <f t="shared" si="0"/>
        <v>400919</v>
      </c>
    </row>
    <row r="8" spans="24:28" ht="12.75">
      <c r="X8" s="173">
        <v>2012</v>
      </c>
      <c r="Y8" s="174">
        <v>197849</v>
      </c>
      <c r="Z8" s="174">
        <v>173508</v>
      </c>
      <c r="AA8" s="174">
        <v>50569</v>
      </c>
      <c r="AB8" s="174">
        <f t="shared" si="0"/>
        <v>421926</v>
      </c>
    </row>
    <row r="9" spans="24:28" ht="12.75">
      <c r="X9" s="173">
        <v>2013</v>
      </c>
      <c r="Y9" s="174">
        <v>211586</v>
      </c>
      <c r="Z9" s="174">
        <v>180785</v>
      </c>
      <c r="AA9" s="174">
        <v>51124</v>
      </c>
      <c r="AB9" s="174">
        <f t="shared" si="0"/>
        <v>443495</v>
      </c>
    </row>
    <row r="10" spans="24:28" ht="12.75">
      <c r="X10" s="173">
        <v>2014</v>
      </c>
      <c r="Y10" s="174">
        <v>225522</v>
      </c>
      <c r="Z10" s="174">
        <v>187851</v>
      </c>
      <c r="AA10" s="174">
        <v>51679</v>
      </c>
      <c r="AB10" s="174">
        <f t="shared" si="0"/>
        <v>465052</v>
      </c>
    </row>
    <row r="11" spans="24:28" ht="12.75">
      <c r="X11" s="173">
        <v>2015</v>
      </c>
      <c r="Y11" s="174">
        <v>240289</v>
      </c>
      <c r="Z11" s="174">
        <v>193688</v>
      </c>
      <c r="AA11" s="174">
        <v>52167</v>
      </c>
      <c r="AB11" s="174">
        <f t="shared" si="0"/>
        <v>486144</v>
      </c>
    </row>
    <row r="12" spans="24:28" ht="12.75">
      <c r="X12" s="173">
        <v>2016</v>
      </c>
      <c r="Y12" s="174">
        <v>255199</v>
      </c>
      <c r="Z12" s="174">
        <v>199399</v>
      </c>
      <c r="AA12" s="174">
        <v>53078</v>
      </c>
      <c r="AB12" s="174">
        <f>SUM(Y12:AA12)</f>
        <v>507676</v>
      </c>
    </row>
    <row r="13" spans="24:28" ht="12.75">
      <c r="X13" s="173">
        <v>2017</v>
      </c>
      <c r="Y13" s="173">
        <v>272213</v>
      </c>
      <c r="Z13" s="173">
        <v>205493</v>
      </c>
      <c r="AA13" s="173">
        <v>54091</v>
      </c>
      <c r="AB13" s="174">
        <f>SUM(Y13:AA13)</f>
        <v>531797</v>
      </c>
    </row>
    <row r="16" ht="12.75">
      <c r="AD16" s="174"/>
    </row>
    <row r="19" spans="25:27" ht="12.75">
      <c r="Y19"/>
      <c r="Z19"/>
      <c r="AA19"/>
    </row>
    <row r="20" ht="12.75">
      <c r="O20" s="174"/>
    </row>
    <row r="25" ht="41.25" customHeight="1"/>
    <row r="28" spans="1:16" s="180" customFormat="1" ht="15.75">
      <c r="A28" s="175" t="s">
        <v>76</v>
      </c>
      <c r="B28" s="176">
        <v>2008</v>
      </c>
      <c r="C28" s="176">
        <v>2009</v>
      </c>
      <c r="D28" s="176">
        <v>2010</v>
      </c>
      <c r="E28" s="176">
        <v>2011</v>
      </c>
      <c r="F28" s="176">
        <v>2012</v>
      </c>
      <c r="G28" s="176">
        <v>2013</v>
      </c>
      <c r="H28" s="176">
        <v>2014</v>
      </c>
      <c r="I28" s="176">
        <v>2015</v>
      </c>
      <c r="J28" s="176">
        <v>2016</v>
      </c>
      <c r="K28" s="177">
        <v>2017</v>
      </c>
      <c r="L28" s="178"/>
      <c r="M28" s="179"/>
      <c r="N28" s="179"/>
      <c r="O28" s="179"/>
      <c r="P28" s="179"/>
    </row>
    <row r="29" spans="1:11" ht="31.5">
      <c r="A29" s="303" t="s">
        <v>136</v>
      </c>
      <c r="B29" s="183">
        <v>155528</v>
      </c>
      <c r="C29" s="183">
        <v>165036</v>
      </c>
      <c r="D29" s="183">
        <v>175634</v>
      </c>
      <c r="E29" s="261">
        <v>185357</v>
      </c>
      <c r="F29" s="261">
        <v>197849</v>
      </c>
      <c r="G29" s="261">
        <v>211586</v>
      </c>
      <c r="H29" s="261">
        <v>225522</v>
      </c>
      <c r="I29" s="261">
        <v>240289</v>
      </c>
      <c r="J29" s="261">
        <v>255199</v>
      </c>
      <c r="K29" s="257">
        <v>272213</v>
      </c>
    </row>
    <row r="30" spans="1:11" ht="15.75">
      <c r="A30" s="181" t="s">
        <v>78</v>
      </c>
      <c r="B30" s="183">
        <v>147988</v>
      </c>
      <c r="C30" s="183">
        <v>152935</v>
      </c>
      <c r="D30" s="183">
        <v>159329</v>
      </c>
      <c r="E30" s="261">
        <v>165706</v>
      </c>
      <c r="F30" s="261">
        <v>173508</v>
      </c>
      <c r="G30" s="261">
        <v>180785</v>
      </c>
      <c r="H30" s="261">
        <v>187851</v>
      </c>
      <c r="I30" s="261">
        <v>193688</v>
      </c>
      <c r="J30" s="261">
        <v>199399</v>
      </c>
      <c r="K30" s="257">
        <v>205493</v>
      </c>
    </row>
    <row r="31" spans="1:11" ht="15.75">
      <c r="A31" s="181" t="s">
        <v>75</v>
      </c>
      <c r="B31" s="183">
        <v>47890</v>
      </c>
      <c r="C31" s="183">
        <v>48549</v>
      </c>
      <c r="D31" s="183">
        <v>49152</v>
      </c>
      <c r="E31" s="262">
        <v>49856</v>
      </c>
      <c r="F31" s="262">
        <v>50569</v>
      </c>
      <c r="G31" s="262">
        <v>51124</v>
      </c>
      <c r="H31" s="262">
        <v>51679</v>
      </c>
      <c r="I31" s="262">
        <v>52167</v>
      </c>
      <c r="J31" s="262">
        <v>53078</v>
      </c>
      <c r="K31" s="258">
        <v>54091</v>
      </c>
    </row>
    <row r="32" spans="1:16" s="182" customFormat="1" ht="15.75">
      <c r="A32" s="175" t="s">
        <v>79</v>
      </c>
      <c r="B32" s="184">
        <f aca="true" t="shared" si="1" ref="B32:I32">SUM(B29:B31)</f>
        <v>351406</v>
      </c>
      <c r="C32" s="184">
        <f t="shared" si="1"/>
        <v>366520</v>
      </c>
      <c r="D32" s="184">
        <f t="shared" si="1"/>
        <v>384115</v>
      </c>
      <c r="E32" s="184">
        <f t="shared" si="1"/>
        <v>400919</v>
      </c>
      <c r="F32" s="184">
        <f t="shared" si="1"/>
        <v>421926</v>
      </c>
      <c r="G32" s="184">
        <f t="shared" si="1"/>
        <v>443495</v>
      </c>
      <c r="H32" s="184">
        <f t="shared" si="1"/>
        <v>465052</v>
      </c>
      <c r="I32" s="184">
        <f t="shared" si="1"/>
        <v>486144</v>
      </c>
      <c r="J32" s="184">
        <f>SUM(J29:J31)</f>
        <v>507676</v>
      </c>
      <c r="K32" s="185">
        <f>SUM(K29:K31)</f>
        <v>531797</v>
      </c>
      <c r="L32" s="186"/>
      <c r="M32" s="173"/>
      <c r="N32" s="173"/>
      <c r="O32" s="173"/>
      <c r="P32" s="173"/>
    </row>
    <row r="33" ht="8.25" customHeight="1"/>
    <row r="34" ht="16.5" customHeight="1">
      <c r="A34" s="193" t="s">
        <v>137</v>
      </c>
    </row>
    <row r="35" ht="12.75">
      <c r="A35" s="10" t="s">
        <v>176</v>
      </c>
    </row>
    <row r="38" spans="9:10" ht="12.75">
      <c r="I38" s="348"/>
      <c r="J38" s="348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ignoredErrors>
    <ignoredError sqref="A32 K32 B32:J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3.421875" style="189" customWidth="1"/>
    <col min="2" max="11" width="10.7109375" style="189" customWidth="1"/>
    <col min="12" max="12" width="9.00390625" style="189" customWidth="1"/>
    <col min="13" max="16384" width="9.140625" style="189" customWidth="1"/>
  </cols>
  <sheetData>
    <row r="1" spans="1:10" ht="18.75" customHeight="1">
      <c r="A1" s="187" t="s">
        <v>165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9" customHeight="1">
      <c r="A2" s="188" t="s">
        <v>4</v>
      </c>
      <c r="B2" s="188"/>
      <c r="C2" s="188"/>
      <c r="D2" s="188"/>
      <c r="E2" s="188"/>
      <c r="F2" s="188"/>
      <c r="G2" s="190"/>
      <c r="H2" s="191"/>
      <c r="I2" s="191"/>
      <c r="J2" s="191"/>
    </row>
    <row r="3" spans="1:11" s="192" customFormat="1" ht="36" customHeight="1">
      <c r="A3" s="287" t="s">
        <v>76</v>
      </c>
      <c r="B3" s="288">
        <v>2008</v>
      </c>
      <c r="C3" s="288">
        <v>2009</v>
      </c>
      <c r="D3" s="288">
        <v>2010</v>
      </c>
      <c r="E3" s="288">
        <v>2011</v>
      </c>
      <c r="F3" s="288">
        <v>2012</v>
      </c>
      <c r="G3" s="288">
        <v>2013</v>
      </c>
      <c r="H3" s="288">
        <v>2014</v>
      </c>
      <c r="I3" s="288">
        <v>2015</v>
      </c>
      <c r="J3" s="288">
        <v>2016</v>
      </c>
      <c r="K3" s="288">
        <v>2017</v>
      </c>
    </row>
    <row r="4" spans="1:11" s="192" customFormat="1" ht="22.5" customHeight="1">
      <c r="A4" s="289" t="s">
        <v>77</v>
      </c>
      <c r="B4" s="290">
        <v>109507</v>
      </c>
      <c r="C4" s="230">
        <v>117890</v>
      </c>
      <c r="D4" s="230">
        <v>127363</v>
      </c>
      <c r="E4" s="230">
        <v>136225</v>
      </c>
      <c r="F4" s="230">
        <v>147733</v>
      </c>
      <c r="G4" s="230">
        <v>160701</v>
      </c>
      <c r="H4" s="230">
        <v>173954</v>
      </c>
      <c r="I4" s="230">
        <v>188299</v>
      </c>
      <c r="J4" s="230">
        <v>202696</v>
      </c>
      <c r="K4" s="230">
        <v>218976</v>
      </c>
    </row>
    <row r="5" spans="1:11" s="192" customFormat="1" ht="22.5" customHeight="1">
      <c r="A5" s="291" t="s">
        <v>121</v>
      </c>
      <c r="B5" s="292">
        <v>6941</v>
      </c>
      <c r="C5" s="231">
        <v>6921</v>
      </c>
      <c r="D5" s="231">
        <v>6924</v>
      </c>
      <c r="E5" s="231">
        <v>6907</v>
      </c>
      <c r="F5" s="231">
        <v>6905</v>
      </c>
      <c r="G5" s="231">
        <v>6915</v>
      </c>
      <c r="H5" s="231">
        <v>6911</v>
      </c>
      <c r="I5" s="231">
        <v>6907</v>
      </c>
      <c r="J5" s="231">
        <v>6905</v>
      </c>
      <c r="K5" s="231">
        <v>6909</v>
      </c>
    </row>
    <row r="6" spans="1:11" s="192" customFormat="1" ht="22.5" customHeight="1">
      <c r="A6" s="289" t="s">
        <v>122</v>
      </c>
      <c r="B6" s="293">
        <v>46021</v>
      </c>
      <c r="C6" s="232">
        <v>47146</v>
      </c>
      <c r="D6" s="232">
        <v>48271</v>
      </c>
      <c r="E6" s="232">
        <v>49132</v>
      </c>
      <c r="F6" s="232">
        <v>50116</v>
      </c>
      <c r="G6" s="232">
        <v>49730</v>
      </c>
      <c r="H6" s="232">
        <v>49503</v>
      </c>
      <c r="I6" s="232">
        <v>49301</v>
      </c>
      <c r="J6" s="232">
        <v>48961</v>
      </c>
      <c r="K6" s="232">
        <v>48603</v>
      </c>
    </row>
    <row r="7" spans="1:11" s="192" customFormat="1" ht="22.5" customHeight="1">
      <c r="A7" s="294" t="s">
        <v>123</v>
      </c>
      <c r="B7" s="295" t="s">
        <v>120</v>
      </c>
      <c r="C7" s="295" t="s">
        <v>120</v>
      </c>
      <c r="D7" s="295" t="s">
        <v>120</v>
      </c>
      <c r="E7" s="295" t="s">
        <v>120</v>
      </c>
      <c r="F7" s="295" t="s">
        <v>120</v>
      </c>
      <c r="G7" s="232">
        <v>1155</v>
      </c>
      <c r="H7" s="232">
        <v>2065</v>
      </c>
      <c r="I7" s="232">
        <v>2689</v>
      </c>
      <c r="J7" s="232">
        <v>3542</v>
      </c>
      <c r="K7" s="232">
        <v>4634</v>
      </c>
    </row>
    <row r="8" spans="1:11" s="192" customFormat="1" ht="22.5" customHeight="1">
      <c r="A8" s="289" t="s">
        <v>124</v>
      </c>
      <c r="B8" s="293">
        <v>1290</v>
      </c>
      <c r="C8" s="232">
        <v>1275</v>
      </c>
      <c r="D8" s="232">
        <v>1249</v>
      </c>
      <c r="E8" s="232">
        <v>1230</v>
      </c>
      <c r="F8" s="232">
        <v>1244</v>
      </c>
      <c r="G8" s="232">
        <v>1250</v>
      </c>
      <c r="H8" s="232">
        <v>1271</v>
      </c>
      <c r="I8" s="232">
        <v>1284</v>
      </c>
      <c r="J8" s="232">
        <v>1316</v>
      </c>
      <c r="K8" s="232">
        <v>1345</v>
      </c>
    </row>
    <row r="9" spans="1:11" s="192" customFormat="1" ht="22.5" customHeight="1">
      <c r="A9" s="289" t="s">
        <v>125</v>
      </c>
      <c r="B9" s="293">
        <v>40804</v>
      </c>
      <c r="C9" s="232">
        <v>44222</v>
      </c>
      <c r="D9" s="232">
        <v>48655</v>
      </c>
      <c r="E9" s="232">
        <v>53410</v>
      </c>
      <c r="F9" s="232">
        <v>59637</v>
      </c>
      <c r="G9" s="232">
        <v>65827</v>
      </c>
      <c r="H9" s="232">
        <v>72067</v>
      </c>
      <c r="I9" s="232">
        <v>77603</v>
      </c>
      <c r="J9" s="232">
        <v>82746</v>
      </c>
      <c r="K9" s="232">
        <v>88360</v>
      </c>
    </row>
    <row r="10" spans="1:11" s="192" customFormat="1" ht="22.5" customHeight="1">
      <c r="A10" s="289" t="s">
        <v>126</v>
      </c>
      <c r="B10" s="293">
        <v>107184</v>
      </c>
      <c r="C10" s="232">
        <v>108713</v>
      </c>
      <c r="D10" s="232">
        <v>110674</v>
      </c>
      <c r="E10" s="232">
        <v>112296</v>
      </c>
      <c r="F10" s="232">
        <v>113871</v>
      </c>
      <c r="G10" s="232">
        <v>114958</v>
      </c>
      <c r="H10" s="232">
        <v>115784</v>
      </c>
      <c r="I10" s="232">
        <v>116085</v>
      </c>
      <c r="J10" s="232">
        <v>116653</v>
      </c>
      <c r="K10" s="232">
        <v>117133</v>
      </c>
    </row>
    <row r="11" spans="1:11" s="192" customFormat="1" ht="22.5" customHeight="1">
      <c r="A11" s="289" t="s">
        <v>127</v>
      </c>
      <c r="B11" s="293">
        <v>12726</v>
      </c>
      <c r="C11" s="232">
        <v>12950</v>
      </c>
      <c r="D11" s="232">
        <v>13186</v>
      </c>
      <c r="E11" s="232">
        <v>13539</v>
      </c>
      <c r="F11" s="232">
        <v>13902</v>
      </c>
      <c r="G11" s="232">
        <v>14061</v>
      </c>
      <c r="H11" s="232">
        <v>14243</v>
      </c>
      <c r="I11" s="232">
        <v>14372</v>
      </c>
      <c r="J11" s="232">
        <v>14645</v>
      </c>
      <c r="K11" s="232">
        <v>15024</v>
      </c>
    </row>
    <row r="12" spans="1:11" s="192" customFormat="1" ht="22.5" customHeight="1">
      <c r="A12" s="289" t="s">
        <v>80</v>
      </c>
      <c r="B12" s="293">
        <v>25334</v>
      </c>
      <c r="C12" s="232">
        <v>25622</v>
      </c>
      <c r="D12" s="232">
        <v>25914</v>
      </c>
      <c r="E12" s="232">
        <v>26090</v>
      </c>
      <c r="F12" s="232">
        <v>26293</v>
      </c>
      <c r="G12" s="232">
        <v>26624</v>
      </c>
      <c r="H12" s="232">
        <v>26890</v>
      </c>
      <c r="I12" s="232">
        <v>27229</v>
      </c>
      <c r="J12" s="232">
        <v>27656</v>
      </c>
      <c r="K12" s="232">
        <v>28121</v>
      </c>
    </row>
    <row r="13" spans="1:11" s="192" customFormat="1" ht="22.5" customHeight="1">
      <c r="A13" s="289" t="s">
        <v>81</v>
      </c>
      <c r="B13" s="293">
        <v>2762</v>
      </c>
      <c r="C13" s="232">
        <v>2803</v>
      </c>
      <c r="D13" s="232">
        <v>2845</v>
      </c>
      <c r="E13" s="232">
        <v>2912</v>
      </c>
      <c r="F13" s="232">
        <v>2957</v>
      </c>
      <c r="G13" s="232">
        <v>2963</v>
      </c>
      <c r="H13" s="232">
        <v>3006</v>
      </c>
      <c r="I13" s="232">
        <v>2980</v>
      </c>
      <c r="J13" s="232">
        <v>3107</v>
      </c>
      <c r="K13" s="232">
        <v>3101</v>
      </c>
    </row>
    <row r="14" spans="1:11" s="192" customFormat="1" ht="22.5" customHeight="1">
      <c r="A14" s="289" t="s">
        <v>128</v>
      </c>
      <c r="B14" s="293">
        <v>3045</v>
      </c>
      <c r="C14" s="232">
        <v>3102</v>
      </c>
      <c r="D14" s="232">
        <v>3119</v>
      </c>
      <c r="E14" s="232">
        <v>3173</v>
      </c>
      <c r="F14" s="232">
        <v>3202</v>
      </c>
      <c r="G14" s="232">
        <v>3226</v>
      </c>
      <c r="H14" s="232">
        <v>3254</v>
      </c>
      <c r="I14" s="232">
        <v>3244</v>
      </c>
      <c r="J14" s="232">
        <v>3251</v>
      </c>
      <c r="K14" s="232">
        <v>3277</v>
      </c>
    </row>
    <row r="15" spans="1:11" s="192" customFormat="1" ht="22.5" customHeight="1">
      <c r="A15" s="289" t="s">
        <v>129</v>
      </c>
      <c r="B15" s="293">
        <v>505</v>
      </c>
      <c r="C15" s="232">
        <v>558</v>
      </c>
      <c r="D15" s="232">
        <v>596</v>
      </c>
      <c r="E15" s="232">
        <v>650</v>
      </c>
      <c r="F15" s="232">
        <v>689</v>
      </c>
      <c r="G15" s="232">
        <v>715</v>
      </c>
      <c r="H15" s="232">
        <v>734</v>
      </c>
      <c r="I15" s="232">
        <v>774</v>
      </c>
      <c r="J15" s="232">
        <v>817</v>
      </c>
      <c r="K15" s="232">
        <v>873</v>
      </c>
    </row>
    <row r="16" spans="1:11" s="192" customFormat="1" ht="22.5" customHeight="1">
      <c r="A16" s="289" t="s">
        <v>82</v>
      </c>
      <c r="B16" s="293">
        <v>1809</v>
      </c>
      <c r="C16" s="232">
        <v>1823</v>
      </c>
      <c r="D16" s="232">
        <v>1821</v>
      </c>
      <c r="E16" s="232">
        <v>1834</v>
      </c>
      <c r="F16" s="232">
        <v>1845</v>
      </c>
      <c r="G16" s="232">
        <v>1846</v>
      </c>
      <c r="H16" s="232">
        <v>1842</v>
      </c>
      <c r="I16" s="232">
        <v>1850</v>
      </c>
      <c r="J16" s="232">
        <v>1853</v>
      </c>
      <c r="K16" s="232">
        <v>1913</v>
      </c>
    </row>
    <row r="17" spans="1:11" s="192" customFormat="1" ht="22.5" customHeight="1">
      <c r="A17" s="289" t="s">
        <v>130</v>
      </c>
      <c r="B17" s="293">
        <v>96</v>
      </c>
      <c r="C17" s="232">
        <v>97</v>
      </c>
      <c r="D17" s="232">
        <v>98</v>
      </c>
      <c r="E17" s="232">
        <v>99</v>
      </c>
      <c r="F17" s="232">
        <v>101</v>
      </c>
      <c r="G17" s="232">
        <v>102</v>
      </c>
      <c r="H17" s="232">
        <v>103</v>
      </c>
      <c r="I17" s="232">
        <v>103</v>
      </c>
      <c r="J17" s="232">
        <v>105</v>
      </c>
      <c r="K17" s="232">
        <v>109</v>
      </c>
    </row>
    <row r="18" spans="1:11" s="192" customFormat="1" ht="22.5" customHeight="1">
      <c r="A18" s="289" t="s">
        <v>83</v>
      </c>
      <c r="B18" s="293">
        <v>323</v>
      </c>
      <c r="C18" s="232">
        <v>319</v>
      </c>
      <c r="D18" s="232">
        <v>324</v>
      </c>
      <c r="E18" s="232">
        <v>329</v>
      </c>
      <c r="F18" s="232">
        <v>336</v>
      </c>
      <c r="G18" s="232">
        <v>337</v>
      </c>
      <c r="H18" s="232">
        <v>336</v>
      </c>
      <c r="I18" s="232">
        <v>331</v>
      </c>
      <c r="J18" s="232">
        <v>328</v>
      </c>
      <c r="K18" s="232">
        <v>328</v>
      </c>
    </row>
    <row r="19" spans="1:11" ht="24.75" customHeight="1">
      <c r="A19" s="296" t="s">
        <v>84</v>
      </c>
      <c r="B19" s="297">
        <f aca="true" t="shared" si="0" ref="B19:J19">SUM(B4,B6,B7,B8,B9,B10,B11,B12,B13,B14,B15,B16,B17,B18)</f>
        <v>351406</v>
      </c>
      <c r="C19" s="297">
        <f t="shared" si="0"/>
        <v>366520</v>
      </c>
      <c r="D19" s="297">
        <f t="shared" si="0"/>
        <v>384115</v>
      </c>
      <c r="E19" s="297">
        <f t="shared" si="0"/>
        <v>400919</v>
      </c>
      <c r="F19" s="297">
        <f t="shared" si="0"/>
        <v>421926</v>
      </c>
      <c r="G19" s="304">
        <f t="shared" si="0"/>
        <v>443495</v>
      </c>
      <c r="H19" s="304">
        <f t="shared" si="0"/>
        <v>465052</v>
      </c>
      <c r="I19" s="304">
        <f t="shared" si="0"/>
        <v>486144</v>
      </c>
      <c r="J19" s="304">
        <f t="shared" si="0"/>
        <v>507676</v>
      </c>
      <c r="K19" s="304">
        <f>SUM(K4,K6,K7,K8,K9,K10,K11,K12,K13,K14,K15,K16,K17,K18)</f>
        <v>531797</v>
      </c>
    </row>
    <row r="20" spans="1:11" ht="12.75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 ht="12.75">
      <c r="A21" s="301" t="s">
        <v>131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</row>
    <row r="22" spans="1:11" ht="15">
      <c r="A22" s="193" t="s">
        <v>132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1:11" ht="12.75">
      <c r="A23" s="10" t="s">
        <v>177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23.421875" style="195" customWidth="1"/>
    <col min="2" max="2" width="17.421875" style="195" customWidth="1"/>
    <col min="3" max="3" width="10.421875" style="195" customWidth="1"/>
    <col min="4" max="4" width="17.421875" style="195" customWidth="1"/>
    <col min="5" max="5" width="10.421875" style="195" customWidth="1"/>
    <col min="6" max="16384" width="9.140625" style="195" customWidth="1"/>
  </cols>
  <sheetData>
    <row r="1" spans="1:5" ht="33" customHeight="1">
      <c r="A1" s="352" t="s">
        <v>178</v>
      </c>
      <c r="B1" s="352"/>
      <c r="C1" s="352"/>
      <c r="D1" s="352"/>
      <c r="E1" s="352"/>
    </row>
    <row r="2" spans="4:5" ht="25.5" customHeight="1">
      <c r="D2" s="351" t="s">
        <v>85</v>
      </c>
      <c r="E2" s="351"/>
    </row>
    <row r="3" spans="1:5" ht="25.5" customHeight="1">
      <c r="A3" s="196" t="s">
        <v>86</v>
      </c>
      <c r="B3" s="197">
        <v>2016</v>
      </c>
      <c r="C3" s="198"/>
      <c r="D3" s="197">
        <v>2017</v>
      </c>
      <c r="E3" s="198"/>
    </row>
    <row r="4" spans="1:5" ht="25.5" customHeight="1">
      <c r="A4" s="199" t="s">
        <v>87</v>
      </c>
      <c r="B4" s="197" t="s">
        <v>2</v>
      </c>
      <c r="C4" s="324" t="s">
        <v>3</v>
      </c>
      <c r="D4" s="197" t="s">
        <v>2</v>
      </c>
      <c r="E4" s="324" t="s">
        <v>3</v>
      </c>
    </row>
    <row r="5" spans="1:5" ht="25.5" customHeight="1">
      <c r="A5" s="200" t="s">
        <v>89</v>
      </c>
      <c r="B5" s="201">
        <v>107691</v>
      </c>
      <c r="C5" s="325">
        <f>B5/255199*100</f>
        <v>42.198833067527694</v>
      </c>
      <c r="D5" s="201">
        <v>113843</v>
      </c>
      <c r="E5" s="325">
        <v>41.8</v>
      </c>
    </row>
    <row r="6" spans="1:5" ht="25.5" customHeight="1">
      <c r="A6" s="202" t="s">
        <v>90</v>
      </c>
      <c r="B6" s="201">
        <v>71830</v>
      </c>
      <c r="C6" s="325">
        <f>B6/255199*100</f>
        <v>28.14666201670069</v>
      </c>
      <c r="D6" s="201">
        <v>79650</v>
      </c>
      <c r="E6" s="325">
        <v>29.3</v>
      </c>
    </row>
    <row r="7" spans="1:5" ht="25.5" customHeight="1">
      <c r="A7" s="203" t="s">
        <v>91</v>
      </c>
      <c r="B7" s="201">
        <v>30315</v>
      </c>
      <c r="C7" s="325">
        <f>B7/255199*100</f>
        <v>11.878965042966469</v>
      </c>
      <c r="D7" s="201">
        <v>30916</v>
      </c>
      <c r="E7" s="325">
        <v>11.3</v>
      </c>
    </row>
    <row r="8" spans="1:5" ht="25.5" customHeight="1">
      <c r="A8" s="202" t="s">
        <v>92</v>
      </c>
      <c r="B8" s="201">
        <v>45363</v>
      </c>
      <c r="C8" s="325">
        <f>B8/255199*100</f>
        <v>17.775539872805144</v>
      </c>
      <c r="D8" s="201">
        <v>47804</v>
      </c>
      <c r="E8" s="325">
        <v>17.6</v>
      </c>
    </row>
    <row r="9" spans="1:5" ht="25.5" customHeight="1">
      <c r="A9" s="204" t="s">
        <v>88</v>
      </c>
      <c r="B9" s="205">
        <f>SUM(B5:B8)</f>
        <v>255199</v>
      </c>
      <c r="C9" s="326">
        <f>SUM(C5:C8)</f>
        <v>100</v>
      </c>
      <c r="D9" s="205">
        <f>SUM(D5:D8)</f>
        <v>272213</v>
      </c>
      <c r="E9" s="326">
        <f>SUM(E5:E8)</f>
        <v>100</v>
      </c>
    </row>
    <row r="10" ht="12.75">
      <c r="C10" s="206"/>
    </row>
    <row r="15" spans="1:5" ht="15.75">
      <c r="A15" s="194"/>
      <c r="B15" s="194"/>
      <c r="C15" s="194"/>
      <c r="D15" s="194"/>
      <c r="E15" s="194"/>
    </row>
    <row r="16" spans="1:5" ht="15.75">
      <c r="A16" s="207"/>
      <c r="B16" s="194"/>
      <c r="C16" s="194"/>
      <c r="D16" s="207"/>
      <c r="E16" s="207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6" ht="8.25" customHeight="1"/>
    <row r="37" ht="15">
      <c r="A37" s="193"/>
    </row>
    <row r="38" ht="12.75">
      <c r="A38" s="10"/>
    </row>
  </sheetData>
  <sheetProtection/>
  <mergeCells count="2">
    <mergeCell ref="D2:E2"/>
    <mergeCell ref="A1:E1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7" customWidth="1"/>
  </cols>
  <sheetData>
    <row r="1" spans="1:5" ht="22.5" customHeight="1">
      <c r="A1" s="208" t="s">
        <v>179</v>
      </c>
      <c r="B1" s="209"/>
      <c r="C1" s="209"/>
      <c r="D1" s="209"/>
      <c r="E1" s="210"/>
    </row>
    <row r="2" spans="4:5" ht="24" customHeight="1">
      <c r="D2" s="353" t="s">
        <v>93</v>
      </c>
      <c r="E2" s="353"/>
    </row>
    <row r="3" spans="1:5" ht="25.5" customHeight="1">
      <c r="A3" s="211" t="s">
        <v>86</v>
      </c>
      <c r="B3" s="213">
        <v>2016</v>
      </c>
      <c r="C3" s="6"/>
      <c r="D3" s="213">
        <v>2017</v>
      </c>
      <c r="E3" s="6"/>
    </row>
    <row r="4" spans="1:5" ht="25.5" customHeight="1">
      <c r="A4" s="214" t="s">
        <v>87</v>
      </c>
      <c r="B4" s="212" t="s">
        <v>2</v>
      </c>
      <c r="C4" s="215" t="s">
        <v>3</v>
      </c>
      <c r="D4" s="212" t="s">
        <v>2</v>
      </c>
      <c r="E4" s="215" t="s">
        <v>3</v>
      </c>
    </row>
    <row r="5" spans="1:5" ht="25.5" customHeight="1">
      <c r="A5" s="226" t="s">
        <v>94</v>
      </c>
      <c r="B5" s="217">
        <v>644</v>
      </c>
      <c r="C5" s="216">
        <f>B5/2032*100</f>
        <v>31.69291338582677</v>
      </c>
      <c r="D5" s="217">
        <v>579</v>
      </c>
      <c r="E5" s="216">
        <v>28.4</v>
      </c>
    </row>
    <row r="6" spans="1:5" ht="25.5" customHeight="1">
      <c r="A6" s="227" t="s">
        <v>97</v>
      </c>
      <c r="B6" s="217">
        <v>677</v>
      </c>
      <c r="C6" s="216">
        <f>B6/2032*100</f>
        <v>33.31692913385827</v>
      </c>
      <c r="D6" s="217">
        <v>622</v>
      </c>
      <c r="E6" s="216">
        <f>D6/2034*100</f>
        <v>30.58013765978368</v>
      </c>
    </row>
    <row r="7" spans="1:5" ht="25.5" customHeight="1">
      <c r="A7" s="228" t="s">
        <v>91</v>
      </c>
      <c r="B7" s="217">
        <v>528</v>
      </c>
      <c r="C7" s="216">
        <f>B7/2032*100</f>
        <v>25.984251968503933</v>
      </c>
      <c r="D7" s="217">
        <v>640</v>
      </c>
      <c r="E7" s="216">
        <f>D7/2034*100</f>
        <v>31.465093411996065</v>
      </c>
    </row>
    <row r="8" spans="1:5" ht="25.5" customHeight="1">
      <c r="A8" s="228" t="s">
        <v>133</v>
      </c>
      <c r="B8" s="218">
        <v>183</v>
      </c>
      <c r="C8" s="307">
        <f>B8/2032*100</f>
        <v>9.005905511811024</v>
      </c>
      <c r="D8" s="218">
        <v>193</v>
      </c>
      <c r="E8" s="307">
        <f>D8/2034*100</f>
        <v>9.488692232055064</v>
      </c>
    </row>
    <row r="9" spans="1:5" ht="25.5" customHeight="1">
      <c r="A9" s="1" t="s">
        <v>88</v>
      </c>
      <c r="B9" s="220">
        <f>SUM(B5:B8)</f>
        <v>2032</v>
      </c>
      <c r="C9" s="219">
        <f>SUM(C5:C8)</f>
        <v>100</v>
      </c>
      <c r="D9" s="220">
        <f>SUM(D5:D8)</f>
        <v>2034</v>
      </c>
      <c r="E9" s="219">
        <f>SUM(E5:E8)</f>
        <v>99.9339233038348</v>
      </c>
    </row>
    <row r="11" ht="15">
      <c r="A11" s="221" t="s">
        <v>95</v>
      </c>
    </row>
    <row r="12" ht="15">
      <c r="A12" s="221" t="s">
        <v>96</v>
      </c>
    </row>
    <row r="15" spans="1:5" ht="15.75">
      <c r="A15" s="209"/>
      <c r="B15" s="209"/>
      <c r="C15" s="209"/>
      <c r="D15" s="209"/>
      <c r="E15" s="210"/>
    </row>
    <row r="16" spans="1:5" ht="15.75">
      <c r="A16" s="222"/>
      <c r="B16" s="222"/>
      <c r="C16" s="222"/>
      <c r="D16" s="222"/>
      <c r="E16" s="223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8.8515625" style="0" customWidth="1"/>
    <col min="4" max="4" width="10.140625" style="0" customWidth="1"/>
    <col min="5" max="5" width="13.140625" style="0" customWidth="1"/>
    <col min="6" max="9" width="9.7109375" style="0" customWidth="1"/>
    <col min="12" max="12" width="9.28125" style="0" bestFit="1" customWidth="1"/>
  </cols>
  <sheetData>
    <row r="1" spans="1:9" ht="35.25" customHeight="1">
      <c r="A1" s="113" t="s">
        <v>167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54" t="s">
        <v>168</v>
      </c>
      <c r="G3" s="354" t="s">
        <v>169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55"/>
      <c r="G4" s="355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33">
        <f>SUM(F8,F16)</f>
        <v>29277</v>
      </c>
      <c r="G6" s="343">
        <f>SUM(G8,G16)</f>
        <v>29627</v>
      </c>
      <c r="H6" s="254">
        <f>G6-F6</f>
        <v>350</v>
      </c>
      <c r="I6" s="278">
        <f>(G6/F6*100)-100</f>
        <v>1.1954776787239183</v>
      </c>
      <c r="L6" s="234"/>
    </row>
    <row r="7" spans="1:9" ht="12.75">
      <c r="A7" s="24"/>
      <c r="B7" s="23"/>
      <c r="C7" s="23"/>
      <c r="D7" s="3"/>
      <c r="E7" s="18"/>
      <c r="F7" s="140"/>
      <c r="G7" s="140"/>
      <c r="H7" s="19"/>
      <c r="I7" s="19"/>
    </row>
    <row r="8" spans="1:12" s="236" customFormat="1" ht="16.5" customHeight="1">
      <c r="A8" s="28" t="s">
        <v>53</v>
      </c>
      <c r="B8" s="25"/>
      <c r="C8" s="25"/>
      <c r="D8" s="25"/>
      <c r="E8" s="26"/>
      <c r="F8" s="144">
        <f>SUM(F10:F14)</f>
        <v>2789</v>
      </c>
      <c r="G8" s="144">
        <f>SUM(G10:G14)</f>
        <v>3041</v>
      </c>
      <c r="H8" s="280">
        <f>G8-F8</f>
        <v>252</v>
      </c>
      <c r="I8" s="235">
        <f>(G8/F8*100)-100</f>
        <v>9.035496593761195</v>
      </c>
      <c r="L8" s="237"/>
    </row>
    <row r="9" spans="1:9" ht="16.5" customHeight="1">
      <c r="A9" s="28"/>
      <c r="B9" s="25"/>
      <c r="C9" s="25"/>
      <c r="D9" s="25"/>
      <c r="E9" s="26"/>
      <c r="F9" s="141"/>
      <c r="G9" s="141"/>
      <c r="H9" s="238"/>
      <c r="I9" s="46"/>
    </row>
    <row r="10" spans="1:9" ht="19.5" customHeight="1">
      <c r="A10" s="121" t="s">
        <v>54</v>
      </c>
      <c r="B10" s="25"/>
      <c r="C10" s="25"/>
      <c r="D10" s="25"/>
      <c r="E10" s="26"/>
      <c r="F10" s="239">
        <v>132</v>
      </c>
      <c r="G10" s="239">
        <v>152</v>
      </c>
      <c r="H10" s="281">
        <f>G10-F10</f>
        <v>20</v>
      </c>
      <c r="I10" s="318">
        <f>(G10/F10*100)-100</f>
        <v>15.151515151515156</v>
      </c>
    </row>
    <row r="11" spans="1:12" ht="11.25" customHeight="1">
      <c r="A11" s="121"/>
      <c r="B11" s="25"/>
      <c r="C11" s="25"/>
      <c r="D11" s="25"/>
      <c r="E11" s="26"/>
      <c r="F11" s="142"/>
      <c r="G11" s="142"/>
      <c r="H11" s="123"/>
      <c r="I11" s="306"/>
      <c r="L11" s="7"/>
    </row>
    <row r="12" spans="1:12" ht="15.75" customHeight="1">
      <c r="A12" s="121" t="s">
        <v>8</v>
      </c>
      <c r="B12" s="25"/>
      <c r="C12" s="25"/>
      <c r="D12" s="25"/>
      <c r="E12" s="26"/>
      <c r="F12" s="239">
        <v>423</v>
      </c>
      <c r="G12" s="239">
        <v>461</v>
      </c>
      <c r="H12" s="342">
        <f>G12-F12</f>
        <v>38</v>
      </c>
      <c r="I12" s="349">
        <f>(G12/F12*100)-100</f>
        <v>8.983451536643017</v>
      </c>
      <c r="L12" s="240"/>
    </row>
    <row r="13" spans="1:11" ht="14.25" customHeight="1">
      <c r="A13" s="121"/>
      <c r="B13" s="25"/>
      <c r="C13" s="25"/>
      <c r="D13" s="25"/>
      <c r="E13" s="26"/>
      <c r="F13" s="142"/>
      <c r="G13" s="142"/>
      <c r="H13" s="123"/>
      <c r="I13" s="306"/>
      <c r="K13" s="127"/>
    </row>
    <row r="14" spans="1:9" ht="13.5" customHeight="1">
      <c r="A14" s="121" t="s">
        <v>9</v>
      </c>
      <c r="B14" s="25"/>
      <c r="C14" s="25"/>
      <c r="D14" s="25"/>
      <c r="E14" s="26"/>
      <c r="F14" s="241">
        <v>2234</v>
      </c>
      <c r="G14" s="241">
        <v>2428</v>
      </c>
      <c r="H14" s="314">
        <f>G14-F14</f>
        <v>194</v>
      </c>
      <c r="I14" s="318">
        <f>(G14/F14*100)-100</f>
        <v>8.683974932855861</v>
      </c>
    </row>
    <row r="15" spans="1:9" ht="15.75">
      <c r="A15" s="28"/>
      <c r="B15" s="25"/>
      <c r="C15" s="25"/>
      <c r="D15" s="25"/>
      <c r="E15" s="26"/>
      <c r="F15" s="141"/>
      <c r="G15" s="141"/>
      <c r="H15" s="29"/>
      <c r="I15" s="30"/>
    </row>
    <row r="16" spans="1:12" s="236" customFormat="1" ht="15.75">
      <c r="A16" s="28" t="s">
        <v>55</v>
      </c>
      <c r="B16" s="25"/>
      <c r="C16" s="25"/>
      <c r="D16" s="25"/>
      <c r="E16" s="26"/>
      <c r="F16" s="344">
        <v>26488</v>
      </c>
      <c r="G16" s="344">
        <v>26586</v>
      </c>
      <c r="H16" s="279">
        <f>G16-F16</f>
        <v>98</v>
      </c>
      <c r="I16" s="235">
        <f>(G16/F16*100)-100</f>
        <v>0.36997885835094735</v>
      </c>
      <c r="K16" s="260"/>
      <c r="L16" s="260"/>
    </row>
    <row r="17" spans="1:15" ht="15.75">
      <c r="A17" s="28" t="s">
        <v>10</v>
      </c>
      <c r="B17" s="25"/>
      <c r="C17" s="25"/>
      <c r="D17" s="25"/>
      <c r="E17" s="26"/>
      <c r="F17" s="143"/>
      <c r="G17" s="143"/>
      <c r="H17" s="30"/>
      <c r="I17" s="30"/>
      <c r="O17" s="240"/>
    </row>
    <row r="18" spans="1:9" ht="16.5" customHeight="1">
      <c r="A18" s="28" t="s">
        <v>11</v>
      </c>
      <c r="B18" s="25"/>
      <c r="C18" s="25"/>
      <c r="D18" s="25"/>
      <c r="E18" s="26"/>
      <c r="F18" s="144">
        <f>F6/1221213*100000</f>
        <v>2397.370483281786</v>
      </c>
      <c r="G18" s="144">
        <v>2425</v>
      </c>
      <c r="H18" s="30" t="s">
        <v>63</v>
      </c>
      <c r="I18" s="30" t="s">
        <v>63</v>
      </c>
    </row>
    <row r="19" spans="1:9" ht="12" customHeight="1">
      <c r="A19" s="28"/>
      <c r="B19" s="25"/>
      <c r="C19" s="25"/>
      <c r="D19" s="25"/>
      <c r="E19" s="26"/>
      <c r="F19" s="143"/>
      <c r="G19" s="143"/>
      <c r="H19" s="30"/>
      <c r="I19" s="30"/>
    </row>
    <row r="20" spans="1:9" ht="15.75">
      <c r="A20" s="32" t="s">
        <v>103</v>
      </c>
      <c r="B20" s="25"/>
      <c r="C20" s="25"/>
      <c r="D20" s="25"/>
      <c r="E20" s="26"/>
      <c r="F20" s="242">
        <f>F6/494905*1000</f>
        <v>59.156807872217904</v>
      </c>
      <c r="G20" s="242">
        <v>57</v>
      </c>
      <c r="H20" s="30" t="s">
        <v>63</v>
      </c>
      <c r="I20" s="30" t="s">
        <v>63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102</v>
      </c>
      <c r="B23" s="23"/>
      <c r="C23" s="23"/>
      <c r="D23" s="3"/>
      <c r="E23" s="18"/>
      <c r="F23" s="350">
        <v>57496</v>
      </c>
      <c r="G23" s="350">
        <v>58295</v>
      </c>
      <c r="H23" s="254">
        <f>G23-F23</f>
        <v>799</v>
      </c>
      <c r="I23" s="278">
        <f>(G23/F23*100)-100</f>
        <v>1.389661889522742</v>
      </c>
    </row>
    <row r="24" spans="1:9" ht="12" customHeight="1">
      <c r="A24" s="22"/>
      <c r="B24" s="23"/>
      <c r="C24" s="23"/>
      <c r="D24" s="3"/>
      <c r="E24" s="18"/>
      <c r="F24" s="139"/>
      <c r="G24" s="139"/>
      <c r="H24" s="27"/>
      <c r="I24" s="122"/>
    </row>
    <row r="25" spans="1:9" ht="12.75" customHeight="1">
      <c r="A25" s="28" t="s">
        <v>158</v>
      </c>
      <c r="B25" s="153"/>
      <c r="C25" s="3"/>
      <c r="D25" s="3"/>
      <c r="E25" s="18"/>
      <c r="F25" s="140"/>
      <c r="G25" s="140"/>
      <c r="H25" s="33"/>
      <c r="I25" s="33"/>
    </row>
    <row r="26" spans="1:11" ht="17.25" customHeight="1">
      <c r="A26" s="121" t="s">
        <v>159</v>
      </c>
      <c r="B26" s="153"/>
      <c r="C26" s="120"/>
      <c r="D26" s="153"/>
      <c r="E26" s="26"/>
      <c r="F26" s="241">
        <v>57335</v>
      </c>
      <c r="G26" s="241">
        <v>58178</v>
      </c>
      <c r="H26" s="255">
        <f>G26-F26</f>
        <v>843</v>
      </c>
      <c r="I26" s="277">
        <f>(G26/F26*100)-100</f>
        <v>1.4703060957530312</v>
      </c>
      <c r="K26" s="127"/>
    </row>
    <row r="27" spans="1:9" ht="12" customHeight="1">
      <c r="A27" s="28"/>
      <c r="B27" s="25"/>
      <c r="C27" s="25"/>
      <c r="D27" s="25"/>
      <c r="E27" s="26"/>
      <c r="F27" s="144"/>
      <c r="G27" s="144"/>
      <c r="H27" s="31"/>
      <c r="I27" s="31"/>
    </row>
    <row r="28" spans="1:11" ht="26.25" customHeight="1">
      <c r="A28" s="28" t="s">
        <v>103</v>
      </c>
      <c r="B28" s="25"/>
      <c r="C28" s="25"/>
      <c r="D28" s="25"/>
      <c r="E28" s="26"/>
      <c r="F28" s="242">
        <v>116</v>
      </c>
      <c r="G28" s="242">
        <v>112</v>
      </c>
      <c r="H28" s="30" t="s">
        <v>63</v>
      </c>
      <c r="I28" s="30" t="s">
        <v>63</v>
      </c>
      <c r="K28" s="127"/>
    </row>
    <row r="29" spans="1:9" ht="24" customHeight="1">
      <c r="A29" s="28" t="s">
        <v>144</v>
      </c>
      <c r="B29" s="25"/>
      <c r="C29" s="25"/>
      <c r="D29" s="25"/>
      <c r="E29" s="26"/>
      <c r="F29" s="144">
        <v>4359</v>
      </c>
      <c r="G29" s="144">
        <v>4953</v>
      </c>
      <c r="H29" s="34">
        <f>G29-F29</f>
        <v>594</v>
      </c>
      <c r="I29" s="319">
        <f>(G29/F29*100)-100</f>
        <v>13.626978664831384</v>
      </c>
    </row>
    <row r="30" spans="1:9" ht="15.75">
      <c r="A30" s="28" t="s">
        <v>62</v>
      </c>
      <c r="B30" s="25"/>
      <c r="C30" s="25"/>
      <c r="D30" s="25"/>
      <c r="E30" s="26"/>
      <c r="F30" s="143"/>
      <c r="G30" s="143"/>
      <c r="H30" s="30"/>
      <c r="I30" s="30"/>
    </row>
    <row r="31" spans="1:9" ht="15.75">
      <c r="A31" s="28"/>
      <c r="B31" s="25"/>
      <c r="C31" s="25"/>
      <c r="D31" s="25"/>
      <c r="E31" s="26"/>
      <c r="F31" s="143"/>
      <c r="G31" s="143"/>
      <c r="H31" s="30"/>
      <c r="I31" s="30"/>
    </row>
    <row r="32" spans="1:9" ht="26.25" customHeight="1">
      <c r="A32" s="22" t="s">
        <v>60</v>
      </c>
      <c r="B32" s="2"/>
      <c r="C32" s="25"/>
      <c r="D32" s="25"/>
      <c r="E32" s="26"/>
      <c r="F32" s="233">
        <f>SUM(F34,F36,F38)</f>
        <v>3862</v>
      </c>
      <c r="G32" s="233">
        <f>SUM(G34,G36,G38)</f>
        <v>4199</v>
      </c>
      <c r="H32" s="315">
        <f>G32-F32</f>
        <v>337</v>
      </c>
      <c r="I32" s="341">
        <f>(G32/F32*100)-100</f>
        <v>8.726048679440709</v>
      </c>
    </row>
    <row r="33" spans="1:9" ht="12.75" customHeight="1">
      <c r="A33" s="22"/>
      <c r="B33" s="2"/>
      <c r="C33" s="25"/>
      <c r="D33" s="25"/>
      <c r="E33" s="26"/>
      <c r="F33" s="143"/>
      <c r="G33" s="143"/>
      <c r="H33" s="30"/>
      <c r="I33" s="46"/>
    </row>
    <row r="34" spans="1:9" ht="17.25" customHeight="1">
      <c r="A34" s="121" t="s">
        <v>56</v>
      </c>
      <c r="B34" s="25"/>
      <c r="C34" s="25"/>
      <c r="D34" s="25"/>
      <c r="E34" s="26"/>
      <c r="F34" s="239">
        <v>144</v>
      </c>
      <c r="G34" s="239">
        <v>157</v>
      </c>
      <c r="H34" s="282">
        <f>G34-F34</f>
        <v>13</v>
      </c>
      <c r="I34" s="318">
        <f>(G34/F34*100)-100</f>
        <v>9.027777777777771</v>
      </c>
    </row>
    <row r="35" spans="1:9" ht="12.75" customHeight="1">
      <c r="A35" s="121"/>
      <c r="B35" s="25"/>
      <c r="C35" s="25"/>
      <c r="D35" s="25"/>
      <c r="E35" s="26"/>
      <c r="F35" s="145"/>
      <c r="G35" s="145"/>
      <c r="H35" s="123"/>
      <c r="I35" s="124"/>
    </row>
    <row r="36" spans="1:9" ht="15" customHeight="1">
      <c r="A36" s="121" t="s">
        <v>12</v>
      </c>
      <c r="B36" s="25"/>
      <c r="C36" s="25"/>
      <c r="D36" s="25"/>
      <c r="E36" s="26"/>
      <c r="F36" s="239">
        <v>512</v>
      </c>
      <c r="G36" s="239">
        <v>558</v>
      </c>
      <c r="H36" s="342">
        <f>G36-F36</f>
        <v>46</v>
      </c>
      <c r="I36" s="349">
        <f>(G36/F36*100)-100</f>
        <v>8.984375</v>
      </c>
    </row>
    <row r="37" spans="1:9" ht="15.75">
      <c r="A37" s="121"/>
      <c r="B37" s="25"/>
      <c r="C37" s="25"/>
      <c r="D37" s="25"/>
      <c r="E37" s="26"/>
      <c r="F37" s="145"/>
      <c r="G37" s="145"/>
      <c r="H37" s="123"/>
      <c r="I37" s="124"/>
    </row>
    <row r="38" spans="1:9" ht="15.75">
      <c r="A38" s="121" t="s">
        <v>13</v>
      </c>
      <c r="B38" s="25"/>
      <c r="C38" s="25"/>
      <c r="D38" s="25"/>
      <c r="E38" s="26"/>
      <c r="F38" s="241">
        <v>3206</v>
      </c>
      <c r="G38" s="241">
        <v>3484</v>
      </c>
      <c r="H38" s="314">
        <f>G38-F38</f>
        <v>278</v>
      </c>
      <c r="I38" s="318">
        <f>(G38/F38*100)-100</f>
        <v>8.671241422333125</v>
      </c>
    </row>
    <row r="39" spans="1:9" ht="12.75">
      <c r="A39" s="35"/>
      <c r="B39" s="36"/>
      <c r="C39" s="36"/>
      <c r="D39" s="36"/>
      <c r="E39" s="37"/>
      <c r="F39" s="146"/>
      <c r="G39" s="146"/>
      <c r="H39" s="38"/>
      <c r="I39" s="38"/>
    </row>
    <row r="40" spans="1:9" ht="5.2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9.5" customHeight="1">
      <c r="A41" s="4" t="s">
        <v>57</v>
      </c>
      <c r="B41" s="39"/>
      <c r="C41" s="39"/>
      <c r="D41" s="39"/>
      <c r="E41" s="39"/>
      <c r="F41" s="39"/>
      <c r="G41" s="10"/>
      <c r="H41" s="10"/>
      <c r="I41" s="10"/>
    </row>
    <row r="42" spans="1:9" ht="19.5" customHeight="1">
      <c r="A42" s="40" t="s">
        <v>14</v>
      </c>
      <c r="B42" s="39"/>
      <c r="C42" s="39"/>
      <c r="D42" s="39"/>
      <c r="E42" s="39"/>
      <c r="F42" s="39"/>
      <c r="I42" s="10"/>
    </row>
    <row r="43" spans="1:9" ht="19.5" customHeight="1">
      <c r="A43" s="10" t="s">
        <v>98</v>
      </c>
      <c r="B43" s="10"/>
      <c r="D43" s="10"/>
      <c r="E43" s="10"/>
      <c r="F43" s="10"/>
      <c r="G43" s="10"/>
      <c r="H43" s="10"/>
      <c r="I43" s="10"/>
    </row>
    <row r="44" spans="1:9" ht="19.5" customHeight="1">
      <c r="A44" s="10" t="s">
        <v>143</v>
      </c>
      <c r="B44" s="10"/>
      <c r="C44" s="10"/>
      <c r="D44" s="10"/>
      <c r="E44" s="10"/>
      <c r="F44" s="10"/>
      <c r="G44" s="10"/>
      <c r="H44" s="10"/>
      <c r="I44" s="10"/>
    </row>
    <row r="45" ht="19.5" customHeight="1">
      <c r="A45" s="4" t="s">
        <v>61</v>
      </c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600" verticalDpi="600" orientation="portrait" paperSize="9" r:id="rId1"/>
  <headerFooter alignWithMargins="0">
    <oddHeader>&amp;C&amp;"Times New Roman,Regular"&amp;12 11</oddHeader>
  </headerFooter>
  <ignoredErrors>
    <ignoredError sqref="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N20" sqref="N20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58</v>
      </c>
      <c r="AF4" t="s">
        <v>59</v>
      </c>
    </row>
    <row r="5" spans="28:32" ht="12.75">
      <c r="AB5">
        <v>2008</v>
      </c>
      <c r="AC5" s="127">
        <v>351406</v>
      </c>
      <c r="AE5">
        <v>2008</v>
      </c>
      <c r="AF5" s="127">
        <v>20873</v>
      </c>
    </row>
    <row r="6" spans="28:32" ht="12.75">
      <c r="AB6">
        <v>2009</v>
      </c>
      <c r="AC6" s="127">
        <v>366520</v>
      </c>
      <c r="AE6">
        <v>2009</v>
      </c>
      <c r="AF6" s="127">
        <v>19542</v>
      </c>
    </row>
    <row r="7" spans="28:32" ht="12.75">
      <c r="AB7">
        <v>2010</v>
      </c>
      <c r="AC7" s="127">
        <v>384115</v>
      </c>
      <c r="AE7">
        <v>2010</v>
      </c>
      <c r="AF7" s="127">
        <v>21243</v>
      </c>
    </row>
    <row r="8" spans="28:32" ht="12.75">
      <c r="AB8">
        <v>2011</v>
      </c>
      <c r="AC8" s="127">
        <v>400919</v>
      </c>
      <c r="AE8">
        <v>2011</v>
      </c>
      <c r="AF8" s="127">
        <v>22387</v>
      </c>
    </row>
    <row r="9" spans="28:32" ht="12.75">
      <c r="AB9">
        <v>2012</v>
      </c>
      <c r="AC9" s="127">
        <v>421926</v>
      </c>
      <c r="AE9">
        <v>2012</v>
      </c>
      <c r="AF9" s="127">
        <v>21195</v>
      </c>
    </row>
    <row r="10" spans="28:32" ht="12.75">
      <c r="AB10">
        <v>2013</v>
      </c>
      <c r="AC10" s="127">
        <v>443495</v>
      </c>
      <c r="AE10">
        <v>2013</v>
      </c>
      <c r="AF10" s="127">
        <v>23563</v>
      </c>
    </row>
    <row r="11" spans="28:32" ht="12.75">
      <c r="AB11">
        <v>2014</v>
      </c>
      <c r="AC11" s="127">
        <v>465052</v>
      </c>
      <c r="AE11">
        <v>2014</v>
      </c>
      <c r="AF11" s="127">
        <v>26400</v>
      </c>
    </row>
    <row r="12" spans="28:32" ht="12.75">
      <c r="AB12">
        <v>2015</v>
      </c>
      <c r="AC12" s="127">
        <v>486144</v>
      </c>
      <c r="AE12">
        <v>2015</v>
      </c>
      <c r="AF12" s="127">
        <v>28476</v>
      </c>
    </row>
    <row r="13" spans="28:32" ht="12.75">
      <c r="AB13">
        <v>2016</v>
      </c>
      <c r="AC13" s="127">
        <v>507676</v>
      </c>
      <c r="AE13">
        <v>2016</v>
      </c>
      <c r="AF13" s="127">
        <v>29277</v>
      </c>
    </row>
    <row r="14" spans="28:32" ht="12.75">
      <c r="AB14">
        <v>2017</v>
      </c>
      <c r="AC14" s="127">
        <v>531797</v>
      </c>
      <c r="AE14">
        <v>2017</v>
      </c>
      <c r="AF14" s="127">
        <v>29627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6.7109375" style="83" customWidth="1"/>
    <col min="2" max="2" width="27.140625" style="83" customWidth="1"/>
    <col min="3" max="12" width="9.00390625" style="83" customWidth="1"/>
    <col min="13" max="13" width="12.7109375" style="83" customWidth="1"/>
    <col min="14" max="14" width="4.00390625" style="83" customWidth="1"/>
    <col min="15" max="16384" width="9.140625" style="83" customWidth="1"/>
  </cols>
  <sheetData>
    <row r="1" spans="1:13" s="79" customFormat="1" ht="16.5" customHeight="1">
      <c r="A1" s="118" t="s">
        <v>170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9" customHeight="1">
      <c r="A2" s="80"/>
      <c r="B2" s="78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6.25" customHeight="1">
      <c r="A3" s="84"/>
      <c r="B3" s="85"/>
      <c r="C3" s="86">
        <v>2008</v>
      </c>
      <c r="D3" s="86">
        <v>2009</v>
      </c>
      <c r="E3" s="86">
        <v>2010</v>
      </c>
      <c r="F3" s="308">
        <v>2011</v>
      </c>
      <c r="G3" s="308">
        <v>2012</v>
      </c>
      <c r="H3" s="308">
        <v>2013</v>
      </c>
      <c r="I3" s="308">
        <v>2014</v>
      </c>
      <c r="J3" s="308">
        <v>2015</v>
      </c>
      <c r="K3" s="308" t="s">
        <v>171</v>
      </c>
      <c r="L3" s="308">
        <v>2017</v>
      </c>
      <c r="M3" s="87"/>
    </row>
    <row r="4" spans="1:13" ht="10.5" customHeight="1">
      <c r="A4" s="88"/>
      <c r="B4" s="89"/>
      <c r="C4" s="90"/>
      <c r="D4" s="90"/>
      <c r="E4" s="90"/>
      <c r="F4" s="309"/>
      <c r="G4" s="309"/>
      <c r="H4" s="309"/>
      <c r="I4" s="309"/>
      <c r="J4" s="309"/>
      <c r="K4" s="309"/>
      <c r="L4" s="309"/>
      <c r="M4" s="91"/>
    </row>
    <row r="5" spans="1:13" ht="15" customHeight="1">
      <c r="A5" s="92" t="s">
        <v>37</v>
      </c>
      <c r="B5" s="93"/>
      <c r="C5" s="94"/>
      <c r="D5" s="94"/>
      <c r="E5" s="94"/>
      <c r="F5" s="310"/>
      <c r="G5" s="310"/>
      <c r="H5" s="310"/>
      <c r="I5" s="310"/>
      <c r="J5" s="310"/>
      <c r="K5" s="310"/>
      <c r="L5" s="310"/>
      <c r="M5" s="91"/>
    </row>
    <row r="6" spans="1:13" ht="15.75" customHeight="1">
      <c r="A6" s="92"/>
      <c r="B6" s="89" t="s">
        <v>2</v>
      </c>
      <c r="C6" s="327">
        <v>20873</v>
      </c>
      <c r="D6" s="327">
        <v>19542</v>
      </c>
      <c r="E6" s="327">
        <v>21243</v>
      </c>
      <c r="F6" s="328">
        <v>22387</v>
      </c>
      <c r="G6" s="328">
        <v>21056</v>
      </c>
      <c r="H6" s="328">
        <v>23563</v>
      </c>
      <c r="I6" s="328">
        <v>26400</v>
      </c>
      <c r="J6" s="328">
        <v>28476</v>
      </c>
      <c r="K6" s="328">
        <v>29277</v>
      </c>
      <c r="L6" s="328">
        <v>29627</v>
      </c>
      <c r="M6" s="95"/>
    </row>
    <row r="7" spans="1:13" ht="15.75" customHeight="1">
      <c r="A7" s="92"/>
      <c r="B7" s="89" t="s">
        <v>38</v>
      </c>
      <c r="C7" s="327"/>
      <c r="D7" s="327"/>
      <c r="E7" s="327"/>
      <c r="F7" s="328"/>
      <c r="G7" s="328"/>
      <c r="H7" s="328"/>
      <c r="I7" s="328"/>
      <c r="J7" s="328"/>
      <c r="K7" s="328"/>
      <c r="L7" s="328"/>
      <c r="M7" s="97"/>
    </row>
    <row r="8" spans="1:13" ht="13.5" customHeight="1">
      <c r="A8" s="92"/>
      <c r="B8" s="98" t="s">
        <v>39</v>
      </c>
      <c r="C8" s="327">
        <v>1732.2638604761173</v>
      </c>
      <c r="D8" s="327">
        <v>1617.9268480480061</v>
      </c>
      <c r="E8" s="327">
        <v>1755.052706109018</v>
      </c>
      <c r="F8" s="328">
        <v>1847.1579329521358</v>
      </c>
      <c r="G8" s="328">
        <v>1733</v>
      </c>
      <c r="H8" s="328">
        <v>1936</v>
      </c>
      <c r="I8" s="328">
        <v>2165</v>
      </c>
      <c r="J8" s="328">
        <v>2333</v>
      </c>
      <c r="K8" s="328">
        <v>2397</v>
      </c>
      <c r="L8" s="328">
        <v>2425</v>
      </c>
      <c r="M8" s="99"/>
    </row>
    <row r="9" spans="1:13" ht="14.25" customHeight="1">
      <c r="A9" s="92"/>
      <c r="B9" s="89" t="s">
        <v>40</v>
      </c>
      <c r="C9" s="327"/>
      <c r="D9" s="327"/>
      <c r="E9" s="327"/>
      <c r="F9" s="328"/>
      <c r="G9" s="328"/>
      <c r="H9" s="328"/>
      <c r="I9" s="328"/>
      <c r="J9" s="328"/>
      <c r="K9" s="328"/>
      <c r="L9" s="328"/>
      <c r="M9" s="97"/>
    </row>
    <row r="10" spans="1:13" ht="15.75" customHeight="1">
      <c r="A10" s="92"/>
      <c r="B10" s="98" t="s">
        <v>41</v>
      </c>
      <c r="C10" s="327">
        <v>61</v>
      </c>
      <c r="D10" s="327">
        <v>54</v>
      </c>
      <c r="E10" s="327">
        <v>57</v>
      </c>
      <c r="F10" s="328">
        <v>57</v>
      </c>
      <c r="G10" s="328">
        <v>51</v>
      </c>
      <c r="H10" s="328">
        <v>55</v>
      </c>
      <c r="I10" s="328">
        <v>58</v>
      </c>
      <c r="J10" s="328">
        <v>60</v>
      </c>
      <c r="K10" s="328">
        <v>59</v>
      </c>
      <c r="L10" s="328">
        <v>57</v>
      </c>
      <c r="M10" s="99"/>
    </row>
    <row r="11" spans="1:14" ht="10.5" customHeight="1">
      <c r="A11" s="92"/>
      <c r="B11" s="93"/>
      <c r="C11" s="327"/>
      <c r="D11" s="327"/>
      <c r="E11" s="327"/>
      <c r="F11" s="328"/>
      <c r="G11" s="328"/>
      <c r="H11" s="328"/>
      <c r="I11" s="328"/>
      <c r="J11" s="328"/>
      <c r="K11" s="328"/>
      <c r="L11" s="328"/>
      <c r="M11" s="97"/>
      <c r="N11" s="100"/>
    </row>
    <row r="12" spans="1:13" ht="15" customHeight="1">
      <c r="A12" s="101" t="s">
        <v>138</v>
      </c>
      <c r="B12" s="93"/>
      <c r="C12" s="327"/>
      <c r="D12" s="327"/>
      <c r="E12" s="327"/>
      <c r="F12" s="328"/>
      <c r="G12" s="328"/>
      <c r="H12" s="328"/>
      <c r="I12" s="328"/>
      <c r="J12" s="328"/>
      <c r="K12" s="328"/>
      <c r="L12" s="328"/>
      <c r="M12" s="97"/>
    </row>
    <row r="13" spans="1:13" ht="16.5" customHeight="1">
      <c r="A13" s="92"/>
      <c r="B13" s="89" t="s">
        <v>42</v>
      </c>
      <c r="C13" s="327">
        <v>42910</v>
      </c>
      <c r="D13" s="327">
        <v>38058</v>
      </c>
      <c r="E13" s="327">
        <v>41084</v>
      </c>
      <c r="F13" s="328">
        <v>41294</v>
      </c>
      <c r="G13" s="328">
        <v>40759</v>
      </c>
      <c r="H13" s="328">
        <v>41888</v>
      </c>
      <c r="I13" s="328">
        <v>51264</v>
      </c>
      <c r="J13" s="328">
        <v>55617</v>
      </c>
      <c r="K13" s="328">
        <v>57335</v>
      </c>
      <c r="L13" s="328">
        <v>58178</v>
      </c>
      <c r="M13" s="95"/>
    </row>
    <row r="14" spans="1:13" ht="9" customHeight="1">
      <c r="A14" s="92"/>
      <c r="B14" s="89" t="s">
        <v>4</v>
      </c>
      <c r="C14" s="94"/>
      <c r="D14" s="94"/>
      <c r="E14" s="94"/>
      <c r="F14" s="310"/>
      <c r="G14" s="310"/>
      <c r="H14" s="310"/>
      <c r="I14" s="310"/>
      <c r="J14" s="310"/>
      <c r="K14" s="310"/>
      <c r="L14" s="310"/>
      <c r="M14" s="97"/>
    </row>
    <row r="15" spans="1:13" ht="33.75" customHeight="1">
      <c r="A15" s="92"/>
      <c r="B15" s="317" t="s">
        <v>145</v>
      </c>
      <c r="C15" s="327">
        <v>125</v>
      </c>
      <c r="D15" s="327">
        <v>105.54517828765786</v>
      </c>
      <c r="E15" s="327">
        <v>110</v>
      </c>
      <c r="F15" s="328">
        <v>105</v>
      </c>
      <c r="G15" s="328">
        <v>99</v>
      </c>
      <c r="H15" s="328">
        <v>97</v>
      </c>
      <c r="I15" s="328">
        <v>113</v>
      </c>
      <c r="J15" s="328">
        <v>117</v>
      </c>
      <c r="K15" s="328">
        <v>115</v>
      </c>
      <c r="L15" s="328">
        <v>112</v>
      </c>
      <c r="M15" s="102"/>
    </row>
    <row r="16" spans="1:13" ht="12" customHeight="1">
      <c r="A16" s="92"/>
      <c r="B16" s="98" t="s">
        <v>139</v>
      </c>
      <c r="C16" s="96"/>
      <c r="D16" s="96"/>
      <c r="E16" s="96"/>
      <c r="F16" s="311"/>
      <c r="G16" s="311"/>
      <c r="H16" s="311"/>
      <c r="I16" s="311"/>
      <c r="J16" s="311"/>
      <c r="K16" s="311"/>
      <c r="L16" s="311"/>
      <c r="M16" s="97"/>
    </row>
    <row r="17" spans="1:13" ht="15" customHeight="1">
      <c r="A17" s="92" t="s">
        <v>140</v>
      </c>
      <c r="B17" s="93"/>
      <c r="C17" s="96"/>
      <c r="D17" s="96"/>
      <c r="E17" s="96"/>
      <c r="F17" s="311"/>
      <c r="G17" s="311"/>
      <c r="H17" s="311"/>
      <c r="I17" s="311"/>
      <c r="J17" s="311"/>
      <c r="K17" s="311"/>
      <c r="L17" s="311"/>
      <c r="M17" s="97"/>
    </row>
    <row r="18" spans="1:16" ht="16.5" customHeight="1">
      <c r="A18" s="88"/>
      <c r="B18" s="103" t="s">
        <v>43</v>
      </c>
      <c r="C18" s="327">
        <v>3435</v>
      </c>
      <c r="D18" s="327">
        <v>3661</v>
      </c>
      <c r="E18" s="327">
        <f>SUM(E20:E22)</f>
        <v>3640</v>
      </c>
      <c r="F18" s="328">
        <v>3422</v>
      </c>
      <c r="G18" s="328">
        <v>3653</v>
      </c>
      <c r="H18" s="328">
        <v>3610</v>
      </c>
      <c r="I18" s="328">
        <v>3592</v>
      </c>
      <c r="J18" s="328">
        <v>3722</v>
      </c>
      <c r="K18" s="328">
        <v>3862</v>
      </c>
      <c r="L18" s="328">
        <v>4199</v>
      </c>
      <c r="M18" s="95"/>
      <c r="P18" s="243"/>
    </row>
    <row r="19" spans="1:13" ht="13.5" customHeight="1">
      <c r="A19" s="101" t="s">
        <v>4</v>
      </c>
      <c r="B19" s="89" t="s">
        <v>44</v>
      </c>
      <c r="C19" s="96"/>
      <c r="D19" s="96"/>
      <c r="E19" s="96"/>
      <c r="F19" s="311"/>
      <c r="G19" s="311"/>
      <c r="H19" s="311"/>
      <c r="I19" s="311"/>
      <c r="J19" s="311"/>
      <c r="K19" s="311"/>
      <c r="L19" s="311"/>
      <c r="M19" s="97"/>
    </row>
    <row r="20" spans="1:15" ht="16.5" customHeight="1">
      <c r="A20" s="92"/>
      <c r="B20" s="136" t="s">
        <v>161</v>
      </c>
      <c r="C20" s="329">
        <v>168</v>
      </c>
      <c r="D20" s="330">
        <v>140</v>
      </c>
      <c r="E20" s="329">
        <v>158</v>
      </c>
      <c r="F20" s="331">
        <v>152</v>
      </c>
      <c r="G20" s="331">
        <v>156</v>
      </c>
      <c r="H20" s="331">
        <v>136</v>
      </c>
      <c r="I20" s="331">
        <v>137</v>
      </c>
      <c r="J20" s="331">
        <v>139</v>
      </c>
      <c r="K20" s="331">
        <v>144</v>
      </c>
      <c r="L20" s="331">
        <v>157</v>
      </c>
      <c r="M20" s="97"/>
      <c r="O20" s="225"/>
    </row>
    <row r="21" spans="1:13" ht="16.5" customHeight="1">
      <c r="A21" s="92"/>
      <c r="B21" s="136" t="s">
        <v>45</v>
      </c>
      <c r="C21" s="329">
        <v>512</v>
      </c>
      <c r="D21" s="329">
        <v>516</v>
      </c>
      <c r="E21" s="329">
        <v>569</v>
      </c>
      <c r="F21" s="331">
        <v>487</v>
      </c>
      <c r="G21" s="331">
        <v>549</v>
      </c>
      <c r="H21" s="331">
        <v>465</v>
      </c>
      <c r="I21" s="331">
        <v>505</v>
      </c>
      <c r="J21" s="331">
        <v>530</v>
      </c>
      <c r="K21" s="331">
        <v>512</v>
      </c>
      <c r="L21" s="331">
        <v>558</v>
      </c>
      <c r="M21" s="97"/>
    </row>
    <row r="22" spans="1:13" ht="17.25" customHeight="1">
      <c r="A22" s="92"/>
      <c r="B22" s="136" t="s">
        <v>46</v>
      </c>
      <c r="C22" s="332">
        <v>2755</v>
      </c>
      <c r="D22" s="332">
        <v>3005</v>
      </c>
      <c r="E22" s="332">
        <v>2913</v>
      </c>
      <c r="F22" s="333">
        <v>2783</v>
      </c>
      <c r="G22" s="333">
        <v>2948</v>
      </c>
      <c r="H22" s="333">
        <v>3009</v>
      </c>
      <c r="I22" s="333">
        <v>2950</v>
      </c>
      <c r="J22" s="333">
        <v>3053</v>
      </c>
      <c r="K22" s="333">
        <v>3206</v>
      </c>
      <c r="L22" s="333">
        <v>3484</v>
      </c>
      <c r="M22" s="97"/>
    </row>
    <row r="23" spans="1:13" ht="13.5" customHeight="1">
      <c r="A23" s="92"/>
      <c r="B23" s="93"/>
      <c r="C23" s="96"/>
      <c r="D23" s="96"/>
      <c r="E23" s="96"/>
      <c r="F23" s="311"/>
      <c r="G23" s="311"/>
      <c r="H23" s="311"/>
      <c r="I23" s="311"/>
      <c r="J23" s="311"/>
      <c r="K23" s="311"/>
      <c r="L23" s="311"/>
      <c r="M23" s="97"/>
    </row>
    <row r="24" spans="1:13" ht="18.75" customHeight="1">
      <c r="A24" s="104" t="s">
        <v>47</v>
      </c>
      <c r="B24" s="105"/>
      <c r="C24" s="96"/>
      <c r="D24" s="96"/>
      <c r="E24" s="96"/>
      <c r="F24" s="311"/>
      <c r="G24" s="311"/>
      <c r="H24" s="311"/>
      <c r="I24" s="311"/>
      <c r="J24" s="311"/>
      <c r="K24" s="311"/>
      <c r="L24" s="311"/>
      <c r="M24" s="97"/>
    </row>
    <row r="25" spans="1:13" ht="15.75" customHeight="1">
      <c r="A25" s="88" t="s">
        <v>4</v>
      </c>
      <c r="B25" s="103" t="s">
        <v>48</v>
      </c>
      <c r="C25" s="334">
        <v>13.9</v>
      </c>
      <c r="D25" s="334">
        <v>11.6</v>
      </c>
      <c r="E25" s="334">
        <v>13.1</v>
      </c>
      <c r="F25" s="335">
        <v>12.5</v>
      </c>
      <c r="G25" s="335">
        <v>12.8</v>
      </c>
      <c r="H25" s="335">
        <v>11.2</v>
      </c>
      <c r="I25" s="335">
        <v>11.2</v>
      </c>
      <c r="J25" s="335">
        <v>11.4</v>
      </c>
      <c r="K25" s="335">
        <v>11.8</v>
      </c>
      <c r="L25" s="345">
        <v>12.8</v>
      </c>
      <c r="M25" s="102"/>
    </row>
    <row r="26" spans="1:13" ht="15" customHeight="1">
      <c r="A26" s="92"/>
      <c r="B26" s="89" t="s">
        <v>40</v>
      </c>
      <c r="C26" s="334"/>
      <c r="D26" s="334"/>
      <c r="E26" s="334"/>
      <c r="F26" s="335"/>
      <c r="G26" s="335"/>
      <c r="H26" s="335"/>
      <c r="I26" s="335"/>
      <c r="J26" s="335"/>
      <c r="K26" s="335"/>
      <c r="L26" s="345"/>
      <c r="M26" s="97"/>
    </row>
    <row r="27" spans="1:13" ht="15" customHeight="1">
      <c r="A27" s="92"/>
      <c r="B27" s="98" t="s">
        <v>49</v>
      </c>
      <c r="C27" s="334">
        <v>0.5</v>
      </c>
      <c r="D27" s="334">
        <v>0.4</v>
      </c>
      <c r="E27" s="334">
        <v>0.4</v>
      </c>
      <c r="F27" s="335">
        <v>0.4</v>
      </c>
      <c r="G27" s="335">
        <v>0.4</v>
      </c>
      <c r="H27" s="335">
        <v>0.3</v>
      </c>
      <c r="I27" s="335">
        <v>0.3</v>
      </c>
      <c r="J27" s="335">
        <v>0.3</v>
      </c>
      <c r="K27" s="335">
        <v>0.3</v>
      </c>
      <c r="L27" s="345">
        <v>0.3</v>
      </c>
      <c r="M27" s="99"/>
    </row>
    <row r="28" spans="1:13" ht="13.5" customHeight="1">
      <c r="A28" s="92"/>
      <c r="B28" s="105"/>
      <c r="C28" s="334"/>
      <c r="D28" s="334"/>
      <c r="E28" s="334"/>
      <c r="F28" s="335"/>
      <c r="G28" s="335"/>
      <c r="H28" s="335"/>
      <c r="I28" s="335"/>
      <c r="J28" s="335"/>
      <c r="K28" s="335"/>
      <c r="L28" s="345"/>
      <c r="M28" s="99"/>
    </row>
    <row r="29" spans="1:13" s="109" customFormat="1" ht="18.75" customHeight="1">
      <c r="A29" s="106"/>
      <c r="B29" s="107" t="s">
        <v>148</v>
      </c>
      <c r="C29" s="336">
        <v>4.9</v>
      </c>
      <c r="D29" s="336">
        <v>3.8</v>
      </c>
      <c r="E29" s="336">
        <v>4.3</v>
      </c>
      <c r="F29" s="337">
        <v>4.4</v>
      </c>
      <c r="G29" s="337">
        <v>4.3</v>
      </c>
      <c r="H29" s="337">
        <v>3.8</v>
      </c>
      <c r="I29" s="337">
        <v>3.8</v>
      </c>
      <c r="J29" s="337">
        <v>3.7</v>
      </c>
      <c r="K29" s="337">
        <v>3.7</v>
      </c>
      <c r="L29" s="346">
        <v>3.7</v>
      </c>
      <c r="M29" s="108"/>
    </row>
    <row r="30" spans="1:12" ht="17.25" customHeight="1">
      <c r="A30" s="312" t="s">
        <v>141</v>
      </c>
      <c r="B30" s="111"/>
      <c r="C30" s="111"/>
      <c r="D30" s="111"/>
      <c r="F30" s="111"/>
      <c r="G30" s="111"/>
      <c r="H30" s="111"/>
      <c r="I30" s="111"/>
      <c r="J30" s="111"/>
      <c r="K30" s="111"/>
      <c r="L30" s="110"/>
    </row>
    <row r="31" spans="1:2" ht="15" customHeight="1">
      <c r="A31" s="313" t="s">
        <v>147</v>
      </c>
      <c r="B31" s="112"/>
    </row>
    <row r="32" spans="1:2" ht="15.75">
      <c r="A32" s="313" t="s">
        <v>149</v>
      </c>
      <c r="B32" s="112"/>
    </row>
  </sheetData>
  <sheetProtection/>
  <printOptions horizontalCentered="1" verticalCentered="1"/>
  <pageMargins left="0.7480314960629921" right="0" top="0.5511811023622047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3" max="13" width="8.8515625" style="0" customWidth="1"/>
    <col min="14" max="16384" width="9.140625" style="10" customWidth="1"/>
  </cols>
  <sheetData>
    <row r="1" spans="1:13" s="8" customFormat="1" ht="19.5" customHeight="1">
      <c r="A1" s="8" t="s">
        <v>175</v>
      </c>
      <c r="M1"/>
    </row>
    <row r="2" ht="9" customHeight="1"/>
    <row r="3" spans="1:12" ht="18.75" customHeight="1">
      <c r="A3" s="356" t="s">
        <v>0</v>
      </c>
      <c r="B3" s="357"/>
      <c r="C3" s="362">
        <v>2016</v>
      </c>
      <c r="D3" s="362"/>
      <c r="E3" s="362"/>
      <c r="F3" s="362"/>
      <c r="G3" s="363"/>
      <c r="H3" s="362">
        <v>2017</v>
      </c>
      <c r="I3" s="362"/>
      <c r="J3" s="362"/>
      <c r="K3" s="362"/>
      <c r="L3" s="363"/>
    </row>
    <row r="4" spans="1:12" ht="18.75" customHeight="1">
      <c r="A4" s="358"/>
      <c r="B4" s="359"/>
      <c r="C4" s="114" t="s">
        <v>50</v>
      </c>
      <c r="D4" s="114"/>
      <c r="E4" s="114"/>
      <c r="F4" s="114"/>
      <c r="G4" s="116"/>
      <c r="H4" s="114" t="s">
        <v>50</v>
      </c>
      <c r="I4" s="114"/>
      <c r="J4" s="114"/>
      <c r="K4" s="114"/>
      <c r="L4" s="116"/>
    </row>
    <row r="5" spans="1:12" ht="17.25" customHeight="1">
      <c r="A5" s="360"/>
      <c r="B5" s="361"/>
      <c r="C5" s="41" t="s">
        <v>15</v>
      </c>
      <c r="D5" s="42" t="s">
        <v>16</v>
      </c>
      <c r="E5" s="42" t="s">
        <v>17</v>
      </c>
      <c r="F5" s="42" t="s">
        <v>1</v>
      </c>
      <c r="G5" s="41" t="s">
        <v>3</v>
      </c>
      <c r="H5" s="41" t="s">
        <v>15</v>
      </c>
      <c r="I5" s="42" t="s">
        <v>16</v>
      </c>
      <c r="J5" s="42" t="s">
        <v>17</v>
      </c>
      <c r="K5" s="42" t="s">
        <v>1</v>
      </c>
      <c r="L5" s="41" t="s">
        <v>3</v>
      </c>
    </row>
    <row r="6" spans="1:12" ht="14.25" customHeight="1">
      <c r="A6" s="22"/>
      <c r="B6" s="43"/>
      <c r="C6" s="45"/>
      <c r="D6" s="44"/>
      <c r="E6" s="44"/>
      <c r="F6" s="44"/>
      <c r="G6" s="45"/>
      <c r="H6" s="45"/>
      <c r="I6" s="44"/>
      <c r="J6" s="44"/>
      <c r="K6" s="44"/>
      <c r="L6" s="45"/>
    </row>
    <row r="7" spans="1:12" ht="15" customHeight="1">
      <c r="A7" s="28" t="s">
        <v>18</v>
      </c>
      <c r="B7" s="26"/>
      <c r="C7" s="48">
        <v>51</v>
      </c>
      <c r="D7" s="30">
        <v>247</v>
      </c>
      <c r="E7" s="34">
        <v>1280</v>
      </c>
      <c r="F7" s="34">
        <f>SUM(C7:E7)</f>
        <v>1578</v>
      </c>
      <c r="G7" s="46">
        <v>34.9</v>
      </c>
      <c r="H7" s="48">
        <v>82</v>
      </c>
      <c r="I7" s="30">
        <v>293</v>
      </c>
      <c r="J7" s="34">
        <v>1338</v>
      </c>
      <c r="K7" s="34">
        <f>SUM(H7:J7)</f>
        <v>1713</v>
      </c>
      <c r="L7" s="46">
        <f>K7/K27*100</f>
        <v>33.43743900058559</v>
      </c>
    </row>
    <row r="8" spans="1:12" ht="14.25" customHeight="1">
      <c r="A8" s="28"/>
      <c r="B8" s="26"/>
      <c r="C8" s="26"/>
      <c r="D8" s="47"/>
      <c r="E8" s="47" t="s">
        <v>4</v>
      </c>
      <c r="F8" s="47"/>
      <c r="G8" s="26"/>
      <c r="H8" s="26"/>
      <c r="I8" s="47"/>
      <c r="J8" s="47" t="s">
        <v>4</v>
      </c>
      <c r="K8" s="47"/>
      <c r="L8" s="26"/>
    </row>
    <row r="9" spans="1:12" ht="15" customHeight="1">
      <c r="A9" s="28" t="s">
        <v>19</v>
      </c>
      <c r="B9" s="26"/>
      <c r="C9" s="48">
        <v>3</v>
      </c>
      <c r="D9" s="30">
        <v>8</v>
      </c>
      <c r="E9" s="30">
        <v>45</v>
      </c>
      <c r="F9" s="30">
        <f>SUM(C9:E9)</f>
        <v>56</v>
      </c>
      <c r="G9" s="46">
        <f>F9/F27*100</f>
        <v>1.238938053097345</v>
      </c>
      <c r="H9" s="48">
        <v>3</v>
      </c>
      <c r="I9" s="30">
        <v>7</v>
      </c>
      <c r="J9" s="30">
        <v>49</v>
      </c>
      <c r="K9" s="30">
        <f>SUM(H9:J9)</f>
        <v>59</v>
      </c>
      <c r="L9" s="46">
        <v>1.1</v>
      </c>
    </row>
    <row r="10" spans="1:12" ht="14.25" customHeight="1">
      <c r="A10" s="28"/>
      <c r="B10" s="26"/>
      <c r="C10" s="26"/>
      <c r="D10" s="47"/>
      <c r="E10" s="47" t="s">
        <v>4</v>
      </c>
      <c r="F10" s="30"/>
      <c r="G10" s="26"/>
      <c r="H10" s="26"/>
      <c r="I10" s="47"/>
      <c r="J10" s="47" t="s">
        <v>4</v>
      </c>
      <c r="K10" s="30"/>
      <c r="L10" s="26"/>
    </row>
    <row r="11" spans="1:12" ht="15" customHeight="1">
      <c r="A11" s="28" t="s">
        <v>20</v>
      </c>
      <c r="B11" s="26"/>
      <c r="C11" s="48">
        <v>17</v>
      </c>
      <c r="D11" s="30">
        <v>39</v>
      </c>
      <c r="E11" s="30">
        <v>245</v>
      </c>
      <c r="F11" s="30">
        <f>SUM(C11:E11)</f>
        <v>301</v>
      </c>
      <c r="G11" s="46">
        <v>6.7</v>
      </c>
      <c r="H11" s="48">
        <v>12</v>
      </c>
      <c r="I11" s="30">
        <v>40</v>
      </c>
      <c r="J11" s="30">
        <v>280</v>
      </c>
      <c r="K11" s="30">
        <f>SUM(H11:J11)</f>
        <v>332</v>
      </c>
      <c r="L11" s="46">
        <f>K11/K27*100</f>
        <v>6.4805777864532494</v>
      </c>
    </row>
    <row r="12" spans="1:12" ht="13.5" customHeight="1">
      <c r="A12" s="28"/>
      <c r="B12" s="26"/>
      <c r="C12" s="26"/>
      <c r="D12" s="47"/>
      <c r="E12" s="47"/>
      <c r="F12" s="47"/>
      <c r="G12" s="26"/>
      <c r="H12" s="26"/>
      <c r="I12" s="47"/>
      <c r="J12" s="47"/>
      <c r="K12" s="47"/>
      <c r="L12" s="26"/>
    </row>
    <row r="13" spans="1:12" ht="15" customHeight="1">
      <c r="A13" s="28" t="s">
        <v>21</v>
      </c>
      <c r="B13" s="26"/>
      <c r="C13" s="48">
        <v>10</v>
      </c>
      <c r="D13" s="30">
        <v>23</v>
      </c>
      <c r="E13" s="30">
        <v>58</v>
      </c>
      <c r="F13" s="30">
        <f>SUM(C13:E13)</f>
        <v>91</v>
      </c>
      <c r="G13" s="46">
        <f>F13/F27*100</f>
        <v>2.013274336283186</v>
      </c>
      <c r="H13" s="48">
        <v>8</v>
      </c>
      <c r="I13" s="30">
        <v>24</v>
      </c>
      <c r="J13" s="30">
        <v>63</v>
      </c>
      <c r="K13" s="30">
        <f>SUM(H13:J13)</f>
        <v>95</v>
      </c>
      <c r="L13" s="46">
        <f>K13/K27*100</f>
        <v>1.8543821979308996</v>
      </c>
    </row>
    <row r="14" spans="1:12" ht="13.5" customHeight="1">
      <c r="A14" s="28"/>
      <c r="B14" s="26"/>
      <c r="C14" s="26"/>
      <c r="D14" s="47"/>
      <c r="E14" s="47"/>
      <c r="F14" s="47"/>
      <c r="G14" s="26"/>
      <c r="H14" s="26"/>
      <c r="I14" s="47"/>
      <c r="J14" s="47"/>
      <c r="K14" s="47"/>
      <c r="L14" s="26"/>
    </row>
    <row r="15" spans="1:12" ht="15" customHeight="1">
      <c r="A15" s="28" t="s">
        <v>22</v>
      </c>
      <c r="B15" s="26"/>
      <c r="C15" s="48">
        <v>8</v>
      </c>
      <c r="D15" s="30">
        <v>35</v>
      </c>
      <c r="E15" s="30">
        <v>207</v>
      </c>
      <c r="F15" s="30">
        <f>SUM(C15:E15)</f>
        <v>250</v>
      </c>
      <c r="G15" s="46">
        <f>F15/F27*100</f>
        <v>5.530973451327434</v>
      </c>
      <c r="H15" s="48">
        <v>5</v>
      </c>
      <c r="I15" s="30">
        <v>35</v>
      </c>
      <c r="J15" s="30">
        <v>246</v>
      </c>
      <c r="K15" s="30">
        <f>SUM(H15:J15)</f>
        <v>286</v>
      </c>
      <c r="L15" s="46">
        <f>K15/K27*100</f>
        <v>5.582666406402499</v>
      </c>
    </row>
    <row r="16" spans="1:12" ht="14.25" customHeight="1">
      <c r="A16" s="28"/>
      <c r="B16" s="26"/>
      <c r="C16" s="26"/>
      <c r="D16" s="47"/>
      <c r="E16" s="47"/>
      <c r="F16" s="47"/>
      <c r="G16" s="26"/>
      <c r="H16" s="26"/>
      <c r="I16" s="47"/>
      <c r="J16" s="47"/>
      <c r="K16" s="47"/>
      <c r="L16" s="26"/>
    </row>
    <row r="17" spans="1:12" ht="15" customHeight="1">
      <c r="A17" s="28" t="s">
        <v>23</v>
      </c>
      <c r="B17" s="26"/>
      <c r="C17" s="48">
        <v>68</v>
      </c>
      <c r="D17" s="30">
        <v>294</v>
      </c>
      <c r="E17" s="34">
        <v>1346</v>
      </c>
      <c r="F17" s="34">
        <f>SUM(C17:E17)</f>
        <v>1708</v>
      </c>
      <c r="G17" s="46">
        <v>37.8</v>
      </c>
      <c r="H17" s="48">
        <v>77</v>
      </c>
      <c r="I17" s="30">
        <v>350</v>
      </c>
      <c r="J17" s="34">
        <v>1592</v>
      </c>
      <c r="K17" s="34">
        <f>SUM(H17:J17)</f>
        <v>2019</v>
      </c>
      <c r="L17" s="46">
        <f>K17/K27*100</f>
        <v>39.41050165918407</v>
      </c>
    </row>
    <row r="18" spans="1:12" ht="15" customHeight="1">
      <c r="A18" s="28"/>
      <c r="B18" s="26"/>
      <c r="C18" s="26"/>
      <c r="D18" s="47"/>
      <c r="E18" s="47"/>
      <c r="F18" s="47"/>
      <c r="G18" s="26"/>
      <c r="H18" s="26"/>
      <c r="I18" s="47"/>
      <c r="J18" s="47"/>
      <c r="K18" s="47"/>
      <c r="L18" s="26"/>
    </row>
    <row r="19" spans="1:12" ht="15" customHeight="1">
      <c r="A19" s="28" t="s">
        <v>24</v>
      </c>
      <c r="B19" s="26"/>
      <c r="C19" s="48">
        <v>20</v>
      </c>
      <c r="D19" s="30">
        <v>47</v>
      </c>
      <c r="E19" s="30">
        <v>308</v>
      </c>
      <c r="F19" s="30">
        <f>SUM(C19:E19)</f>
        <v>375</v>
      </c>
      <c r="G19" s="46">
        <f>F19/F27*100</f>
        <v>8.29646017699115</v>
      </c>
      <c r="H19" s="48">
        <v>32</v>
      </c>
      <c r="I19" s="30">
        <v>52</v>
      </c>
      <c r="J19" s="30">
        <v>365</v>
      </c>
      <c r="K19" s="30">
        <f>SUM(H19:J19)</f>
        <v>449</v>
      </c>
      <c r="L19" s="46">
        <f>K19/K27*100</f>
        <v>8.764395861799727</v>
      </c>
    </row>
    <row r="20" spans="1:12" ht="12" customHeight="1">
      <c r="A20" s="28"/>
      <c r="B20" s="26"/>
      <c r="C20" s="50"/>
      <c r="D20" s="49"/>
      <c r="E20" s="49"/>
      <c r="F20" s="49"/>
      <c r="G20" s="50"/>
      <c r="H20" s="50"/>
      <c r="I20" s="49"/>
      <c r="J20" s="49"/>
      <c r="K20" s="49"/>
      <c r="L20" s="50"/>
    </row>
    <row r="21" spans="1:12" ht="27" customHeight="1">
      <c r="A21" s="51" t="s">
        <v>25</v>
      </c>
      <c r="B21" s="52"/>
      <c r="C21" s="53">
        <f>SUM(C7:C20)</f>
        <v>177</v>
      </c>
      <c r="D21" s="53">
        <f>SUM(D7:D20)</f>
        <v>693</v>
      </c>
      <c r="E21" s="244">
        <f>SUM(E7:E20)</f>
        <v>3489</v>
      </c>
      <c r="F21" s="115">
        <f>SUM(C21:E21)</f>
        <v>4359</v>
      </c>
      <c r="G21" s="245">
        <v>96.4</v>
      </c>
      <c r="H21" s="53">
        <f>SUM(H7:H20)</f>
        <v>219</v>
      </c>
      <c r="I21" s="53">
        <f>SUM(I7:I20)</f>
        <v>801</v>
      </c>
      <c r="J21" s="244">
        <f>SUM(J7:J20)</f>
        <v>3933</v>
      </c>
      <c r="K21" s="115">
        <f>SUM(H21:J21)</f>
        <v>4953</v>
      </c>
      <c r="L21" s="245">
        <v>96.7</v>
      </c>
    </row>
    <row r="22" spans="1:12" ht="15" customHeight="1">
      <c r="A22" s="28"/>
      <c r="B22" s="26"/>
      <c r="C22" s="45"/>
      <c r="D22" s="44"/>
      <c r="E22" s="44"/>
      <c r="F22" s="44"/>
      <c r="G22" s="45"/>
      <c r="H22" s="45"/>
      <c r="I22" s="44"/>
      <c r="J22" s="44"/>
      <c r="K22" s="44"/>
      <c r="L22" s="45"/>
    </row>
    <row r="23" spans="1:12" ht="15" customHeight="1">
      <c r="A23" s="28" t="s">
        <v>26</v>
      </c>
      <c r="B23" s="26"/>
      <c r="C23" s="48">
        <v>10</v>
      </c>
      <c r="D23" s="30">
        <v>13</v>
      </c>
      <c r="E23" s="30">
        <v>138</v>
      </c>
      <c r="F23" s="30">
        <f>SUM(C23:E23)</f>
        <v>161</v>
      </c>
      <c r="G23" s="147">
        <f>F23/F27*100</f>
        <v>3.5619469026548676</v>
      </c>
      <c r="H23" s="48">
        <v>13</v>
      </c>
      <c r="I23" s="30">
        <v>40</v>
      </c>
      <c r="J23" s="30">
        <v>117</v>
      </c>
      <c r="K23" s="30">
        <f>SUM(H23:J23)</f>
        <v>170</v>
      </c>
      <c r="L23" s="147">
        <f>K23/K27*100</f>
        <v>3.318368143665821</v>
      </c>
    </row>
    <row r="24" spans="1:12" ht="15" customHeight="1">
      <c r="A24" s="28"/>
      <c r="B24" s="26"/>
      <c r="C24" s="26"/>
      <c r="D24" s="47"/>
      <c r="E24" s="47"/>
      <c r="F24" s="47"/>
      <c r="G24" s="26"/>
      <c r="H24" s="26"/>
      <c r="I24" s="47"/>
      <c r="J24" s="47"/>
      <c r="K24" s="47"/>
      <c r="L24" s="26"/>
    </row>
    <row r="25" spans="1:12" ht="15" customHeight="1">
      <c r="A25" s="28" t="s">
        <v>110</v>
      </c>
      <c r="B25" s="26"/>
      <c r="C25" s="48" t="s">
        <v>142</v>
      </c>
      <c r="D25" s="48" t="s">
        <v>142</v>
      </c>
      <c r="E25" s="48" t="s">
        <v>142</v>
      </c>
      <c r="F25" s="48" t="s">
        <v>142</v>
      </c>
      <c r="G25" s="48" t="s">
        <v>142</v>
      </c>
      <c r="H25" s="48" t="s">
        <v>142</v>
      </c>
      <c r="I25" s="48" t="s">
        <v>142</v>
      </c>
      <c r="J25" s="48" t="s">
        <v>142</v>
      </c>
      <c r="K25" s="48" t="s">
        <v>142</v>
      </c>
      <c r="L25" s="48" t="s">
        <v>142</v>
      </c>
    </row>
    <row r="26" spans="1:12" ht="15" customHeight="1">
      <c r="A26" s="22"/>
      <c r="B26" s="43"/>
      <c r="C26" s="26"/>
      <c r="D26" s="47"/>
      <c r="E26" s="47"/>
      <c r="F26" s="47"/>
      <c r="G26" s="26"/>
      <c r="H26" s="26"/>
      <c r="I26" s="47"/>
      <c r="J26" s="47"/>
      <c r="K26" s="47"/>
      <c r="L26" s="26"/>
    </row>
    <row r="27" spans="1:12" ht="21.75" customHeight="1">
      <c r="A27" s="364" t="s">
        <v>27</v>
      </c>
      <c r="B27" s="365"/>
      <c r="C27" s="137">
        <f>SUM(C21,C23,C25)</f>
        <v>187</v>
      </c>
      <c r="D27" s="137">
        <f>SUM(D21,D23,D25)</f>
        <v>706</v>
      </c>
      <c r="E27" s="246">
        <f>SUM(E21,E23,E25)</f>
        <v>3627</v>
      </c>
      <c r="F27" s="246">
        <f>SUM(F21,F23,F25)</f>
        <v>4520</v>
      </c>
      <c r="G27" s="125">
        <f>SUM(G21,G23)</f>
        <v>99.96194690265487</v>
      </c>
      <c r="H27" s="137">
        <f>SUM(H21,H23,H25)</f>
        <v>232</v>
      </c>
      <c r="I27" s="137">
        <f>SUM(I21,I23,I25)</f>
        <v>841</v>
      </c>
      <c r="J27" s="246">
        <f>SUM(J21,J23,J25)</f>
        <v>4050</v>
      </c>
      <c r="K27" s="246">
        <f>SUM(K21,K23,K25)</f>
        <v>5123</v>
      </c>
      <c r="L27" s="125">
        <f>SUM(L21,L23)</f>
        <v>100.01836814366582</v>
      </c>
    </row>
    <row r="28" spans="1:12" ht="18.75" customHeight="1">
      <c r="A28" s="54"/>
      <c r="B28" s="50"/>
      <c r="C28" s="50"/>
      <c r="D28" s="49"/>
      <c r="E28" s="49"/>
      <c r="F28" s="49"/>
      <c r="G28" s="49"/>
      <c r="H28" s="50"/>
      <c r="I28" s="49"/>
      <c r="J28" s="49"/>
      <c r="K28" s="49"/>
      <c r="L28" s="49"/>
    </row>
    <row r="29" spans="1:13" s="4" customFormat="1" ht="18.75" customHeight="1">
      <c r="A29" s="40" t="s">
        <v>51</v>
      </c>
      <c r="M29" s="117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ignoredErrors>
    <ignoredError sqref="K19 K13 K7:K12 K14:K17" formulaRange="1"/>
    <ignoredError sqref="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2018-03-28T06:27:00Z</cp:lastPrinted>
  <dcterms:created xsi:type="dcterms:W3CDTF">2005-02-21T06:18:41Z</dcterms:created>
  <dcterms:modified xsi:type="dcterms:W3CDTF">2018-03-28T06:27:22Z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</Properties>
</file>