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115" tabRatio="604" activeTab="9"/>
  </bookViews>
  <sheets>
    <sheet name="TAB 1" sheetId="1" r:id="rId1"/>
    <sheet name="TAB 2 " sheetId="2" r:id="rId2"/>
    <sheet name="TAB 3 " sheetId="3" r:id="rId3"/>
    <sheet name="Tab 4 " sheetId="4" r:id="rId4"/>
    <sheet name="TAB 5 " sheetId="5" r:id="rId5"/>
    <sheet name="Tab 6" sheetId="6" r:id="rId6"/>
    <sheet name="Tab 7" sheetId="7" r:id="rId7"/>
    <sheet name="Tab 8" sheetId="8" r:id="rId8"/>
    <sheet name="Tab 9" sheetId="9" r:id="rId9"/>
    <sheet name="Tab 10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aa" localSheetId="0">'[1]Table 1'!#REF!</definedName>
    <definedName name="aa">'[1]Table 1'!#REF!</definedName>
    <definedName name="ccc" localSheetId="0">'[2]Table 1'!#REF!</definedName>
    <definedName name="ccc">'[2]Table 1'!#REF!</definedName>
    <definedName name="DATABASE" localSheetId="0">'[1]Table 1'!#REF!</definedName>
    <definedName name="DATABASE">'[1]Table 1'!#REF!</definedName>
    <definedName name="gd" localSheetId="0">'[3]Table 1'!#REF!</definedName>
    <definedName name="gd">'[3]Table 1'!#REF!</definedName>
    <definedName name="hd" localSheetId="0">'[3]Table 1'!#REF!</definedName>
    <definedName name="hd">'[3]Table 1'!#REF!</definedName>
    <definedName name="HTML_CodePage" hidden="1">1252</definedName>
    <definedName name="HTML_Control" localSheetId="0" hidden="1">{"'net change'!$A$4:$EL$14"}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new">#REF!</definedName>
    <definedName name="_xlnm.Print_Area" localSheetId="9">'Tab 10'!$A$1:$M$47</definedName>
    <definedName name="_xlnm.Print_Area" localSheetId="2">'TAB 3 '!$A$1:$J$23</definedName>
    <definedName name="_xlnm.Print_Area" localSheetId="3">'Tab 4 '!$A$1:$G$22</definedName>
    <definedName name="_xlnm.Print_Area" localSheetId="4">'TAB 5 '!$A$1:$H$23</definedName>
    <definedName name="_xlnm.Print_Area" localSheetId="5">'Tab 6'!$A$1:$M$14</definedName>
    <definedName name="_xlnm.Print_Area" localSheetId="6">'Tab 7'!$A$1:$N$34</definedName>
    <definedName name="_xlnm.Print_Area" localSheetId="7">'Tab 8'!$A$1:$M$36</definedName>
    <definedName name="_xlnm.Print_Area" localSheetId="8">'Tab 9'!$A$1:$M$43</definedName>
    <definedName name="re" localSheetId="0">'[5]Page77'!#REF!</definedName>
    <definedName name="re">'[5]Page77'!#REF!</definedName>
    <definedName name="ss" localSheetId="0">'[3]Table 1'!#REF!</definedName>
    <definedName name="ss">'[3]Table 1'!#REF!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<sst xmlns="http://schemas.openxmlformats.org/spreadsheetml/2006/main" count="364" uniqueCount="219">
  <si>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</si>
  <si>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</si>
  <si>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</si>
  <si>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</si>
  <si>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</si>
  <si>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</si>
  <si>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</si>
  <si>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</si>
  <si>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</si>
  <si>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</si>
  <si>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</si>
  <si>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</si>
  <si>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</si>
  <si>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</si>
  <si>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</si>
  <si>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</si>
  <si>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</si>
  <si>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- Net change</t>
  </si>
  <si>
    <t xml:space="preserve"> - Growth rate (%)</t>
  </si>
  <si>
    <t xml:space="preserve"> - Machinery &amp; spare parts</t>
  </si>
  <si>
    <t>Employment</t>
  </si>
  <si>
    <t>Category</t>
  </si>
  <si>
    <t>Male</t>
  </si>
  <si>
    <t>Female</t>
  </si>
  <si>
    <t>Enterprises with less than 10 employees</t>
  </si>
  <si>
    <t>Outworkers</t>
  </si>
  <si>
    <t>T O T A L</t>
  </si>
  <si>
    <t>10.   Jewellery and related articles</t>
  </si>
  <si>
    <t xml:space="preserve">11.   Toys and carnival articles   </t>
  </si>
  <si>
    <t>12.   Other</t>
  </si>
  <si>
    <t>Enterprises with 10 or more employees</t>
  </si>
  <si>
    <t xml:space="preserve">   4.   Wearing apparel:</t>
  </si>
  <si>
    <t>A. Total exports ( f.o.b )</t>
  </si>
  <si>
    <t xml:space="preserve">     Raw materials</t>
  </si>
  <si>
    <t xml:space="preserve">    Machinery </t>
  </si>
  <si>
    <t>Net Exports as % of Total Exports</t>
  </si>
  <si>
    <t>Total EOE Exports</t>
  </si>
  <si>
    <t xml:space="preserve"> 0 - Food and live animals</t>
  </si>
  <si>
    <t xml:space="preserve">     of  which :</t>
  </si>
  <si>
    <t>Live animals other than fish</t>
  </si>
  <si>
    <t>Fish &amp; fish preparations</t>
  </si>
  <si>
    <t>Cereals and cereal preparations</t>
  </si>
  <si>
    <t xml:space="preserve"> 2 - Crude materials, inedible, except fuels</t>
  </si>
  <si>
    <t xml:space="preserve"> 5 - Chemicals and related products, n.e.s</t>
  </si>
  <si>
    <t>Medicaments (including Veterinary medicaments)</t>
  </si>
  <si>
    <t xml:space="preserve"> 6 - Manufactured goods classified chiefly by material </t>
  </si>
  <si>
    <t xml:space="preserve">Paper, paperboard and articles </t>
  </si>
  <si>
    <t>Textile yarn, fabrics, made up articles</t>
  </si>
  <si>
    <t>Glass</t>
  </si>
  <si>
    <t>Pearls, precious  &amp; semi-precious stones</t>
  </si>
  <si>
    <t>Iron and steel</t>
  </si>
  <si>
    <t xml:space="preserve"> 7 - Machinery and transport equipment </t>
  </si>
  <si>
    <t xml:space="preserve"> 8 - Miscellaneous manufactured articles </t>
  </si>
  <si>
    <t>Travel goods, handbags and similar containers</t>
  </si>
  <si>
    <t>Articles of apparel and clothing</t>
  </si>
  <si>
    <t>Optical goods</t>
  </si>
  <si>
    <t>Watches and clocks</t>
  </si>
  <si>
    <t>Printed matter</t>
  </si>
  <si>
    <t>Articles, n.e.s. of plastics</t>
  </si>
  <si>
    <t>Toys, games and sporting goods</t>
  </si>
  <si>
    <t>Jewellery, goldsmiths &amp; silversmiths wares</t>
  </si>
  <si>
    <t>Other sections</t>
  </si>
  <si>
    <t>Total EOE Imports</t>
  </si>
  <si>
    <t xml:space="preserve">  0 - Food and live animals</t>
  </si>
  <si>
    <t xml:space="preserve">           Meat and meat preparations</t>
  </si>
  <si>
    <t xml:space="preserve">           Fish &amp; fish preparations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</si>
  <si>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</si>
  <si>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</si>
  <si>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</si>
  <si>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</si>
  <si>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</si>
  <si>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</si>
  <si>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</si>
  <si>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</si>
  <si>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 </t>
  </si>
  <si>
    <t xml:space="preserve">          Paper, paperboard and articles </t>
  </si>
  <si>
    <t xml:space="preserve">          Textile yarn and fabrics </t>
  </si>
  <si>
    <t xml:space="preserve">          Pearls, precious and semi-precious stones  </t>
  </si>
  <si>
    <t xml:space="preserve">          Iron and steel</t>
  </si>
  <si>
    <t xml:space="preserve">          Non-ferrous metals</t>
  </si>
  <si>
    <t xml:space="preserve">  7 -  Machinery &amp; transport equipment</t>
  </si>
  <si>
    <t xml:space="preserve">          Machinery specialized for particular industries</t>
  </si>
  <si>
    <t xml:space="preserve">  8 -  Miscellaneous manufactured articles</t>
  </si>
  <si>
    <t xml:space="preserve">         Optical goods, watches &amp; clocks </t>
  </si>
  <si>
    <t xml:space="preserve">         Printed matter</t>
  </si>
  <si>
    <t xml:space="preserve">         Articles, n.e.s. of plastics</t>
  </si>
  <si>
    <t xml:space="preserve">         Jewellery, goldsmiths &amp; silversmiths wares</t>
  </si>
  <si>
    <t xml:space="preserve">         Other sections</t>
  </si>
  <si>
    <t>Country of destination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</si>
  <si>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</si>
  <si>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</si>
  <si>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</si>
  <si>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</si>
  <si>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</si>
  <si>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</si>
  <si>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</si>
  <si>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</si>
  <si>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</si>
  <si>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</si>
  <si>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</si>
  <si>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 xml:space="preserve">   China</t>
  </si>
  <si>
    <t xml:space="preserve">   India</t>
  </si>
  <si>
    <t xml:space="preserve">   Japan</t>
  </si>
  <si>
    <t xml:space="preserve">   Sri Lanka</t>
  </si>
  <si>
    <t xml:space="preserve">   Other</t>
  </si>
  <si>
    <t xml:space="preserve">   Reunion</t>
  </si>
  <si>
    <t xml:space="preserve">   Seychelles</t>
  </si>
  <si>
    <t xml:space="preserve">   South Africa, Republic of</t>
  </si>
  <si>
    <t xml:space="preserve">   Canada</t>
  </si>
  <si>
    <t xml:space="preserve">   Panama</t>
  </si>
  <si>
    <t xml:space="preserve">   U.S.A</t>
  </si>
  <si>
    <t xml:space="preserve">   Australia</t>
  </si>
  <si>
    <t xml:space="preserve">   New Zealand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</si>
  <si>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</si>
  <si>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</si>
  <si>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</si>
  <si>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</si>
  <si>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</si>
  <si>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</si>
  <si>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</si>
  <si>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</si>
  <si>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</si>
  <si>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</si>
  <si>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</si>
  <si>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</si>
  <si>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</si>
  <si>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</si>
  <si>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</si>
  <si>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</si>
  <si>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</si>
  <si>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</si>
  <si>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</si>
  <si>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</si>
  <si>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</si>
  <si>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Mali</t>
  </si>
  <si>
    <t xml:space="preserve">    Seychelles</t>
  </si>
  <si>
    <t xml:space="preserve">    South Africa, Republic of</t>
  </si>
  <si>
    <t xml:space="preserve">    Zambia</t>
  </si>
  <si>
    <t xml:space="preserve">    Brazil</t>
  </si>
  <si>
    <t xml:space="preserve">    U.S.A</t>
  </si>
  <si>
    <t xml:space="preserve">    Australia</t>
  </si>
  <si>
    <t xml:space="preserve">1st Qr  </t>
  </si>
  <si>
    <t xml:space="preserve">2nd Qr  </t>
  </si>
  <si>
    <t xml:space="preserve">3rd Qr  </t>
  </si>
  <si>
    <t xml:space="preserve">4th Qr  </t>
  </si>
  <si>
    <t xml:space="preserve"> Net Exports (A - B)</t>
  </si>
  <si>
    <t xml:space="preserve">   Madagascar</t>
  </si>
  <si>
    <t xml:space="preserve"> 3.  Exports (f.o.b, R million)</t>
  </si>
  <si>
    <t>5.  Net exports (R million)</t>
  </si>
  <si>
    <t>6.  Net exports to Exports (%)</t>
  </si>
  <si>
    <t xml:space="preserve"> - Share in Manufacturing (%)</t>
  </si>
  <si>
    <t xml:space="preserve">9. Investment (R million)        </t>
  </si>
  <si>
    <t xml:space="preserve"> - of which Machinery</t>
  </si>
  <si>
    <t xml:space="preserve">    Madagascar</t>
  </si>
  <si>
    <t xml:space="preserve"> 2. Employment as at December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</si>
  <si>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Provisional</t>
    </r>
  </si>
  <si>
    <t xml:space="preserve">   Vietnam</t>
  </si>
  <si>
    <t>Number of enterprises as at</t>
  </si>
  <si>
    <t xml:space="preserve"> 4.  Imports (c.i.f, R million):</t>
  </si>
  <si>
    <t>Both sexes</t>
  </si>
  <si>
    <t>Pullovers</t>
  </si>
  <si>
    <t xml:space="preserve">Other garments </t>
  </si>
  <si>
    <t xml:space="preserve"> 12.   Other products</t>
  </si>
  <si>
    <t>Number of enterprises</t>
  </si>
  <si>
    <t>B. Total imports ( c.i.f ):</t>
  </si>
  <si>
    <t>SITC Section/Description</t>
  </si>
  <si>
    <t>Item</t>
  </si>
  <si>
    <t>Europe:</t>
  </si>
  <si>
    <t xml:space="preserve">    Canada</t>
  </si>
  <si>
    <t>Asia:</t>
  </si>
  <si>
    <t>Africa:</t>
  </si>
  <si>
    <t>America:</t>
  </si>
  <si>
    <t>Oceania:</t>
  </si>
  <si>
    <t xml:space="preserve"> - Raw materials</t>
  </si>
  <si>
    <t xml:space="preserve"> - Share in Gross value added (%)</t>
  </si>
  <si>
    <t>Value: R Million</t>
  </si>
  <si>
    <t xml:space="preserve">Value (F.o.b): R Million </t>
  </si>
  <si>
    <t xml:space="preserve">Value (C.i.f): R Million </t>
  </si>
  <si>
    <t>3rd Qr</t>
  </si>
  <si>
    <t>Table 1 - Main economic indicators, EOE Sector, 2008 - 2016</t>
  </si>
  <si>
    <t xml:space="preserve">N.A   </t>
  </si>
  <si>
    <t xml:space="preserve">N.A  </t>
  </si>
  <si>
    <t>Mauritian</t>
  </si>
  <si>
    <r>
      <t>1</t>
    </r>
    <r>
      <rPr>
        <sz val="10.5"/>
        <rFont val="Times New Roman"/>
        <family val="1"/>
      </rPr>
      <t xml:space="preserve">  Provisional</t>
    </r>
  </si>
  <si>
    <r>
      <t xml:space="preserve">2016 </t>
    </r>
    <r>
      <rPr>
        <b/>
        <vertAlign val="superscript"/>
        <sz val="10.5"/>
        <rFont val="Times New Roman"/>
        <family val="1"/>
      </rPr>
      <t>1</t>
    </r>
  </si>
  <si>
    <r>
      <t>1</t>
    </r>
    <r>
      <rPr>
        <sz val="10.5"/>
        <rFont val="Times New Roman"/>
        <family val="1"/>
      </rPr>
      <t xml:space="preserve"> Provisional </t>
    </r>
  </si>
  <si>
    <r>
      <t xml:space="preserve">    Hong Kong (S.A.R)</t>
    </r>
    <r>
      <rPr>
        <vertAlign val="superscript"/>
        <sz val="10.5"/>
        <rFont val="Times New Roman"/>
        <family val="1"/>
      </rPr>
      <t xml:space="preserve"> 2</t>
    </r>
    <r>
      <rPr>
        <sz val="10.5"/>
        <rFont val="Times New Roman"/>
        <family val="1"/>
      </rPr>
      <t xml:space="preserve"> </t>
    </r>
  </si>
  <si>
    <r>
      <t>1</t>
    </r>
    <r>
      <rPr>
        <sz val="10"/>
        <rFont val="Times New Roman"/>
        <family val="1"/>
      </rPr>
      <t xml:space="preserve"> Provisional </t>
    </r>
  </si>
  <si>
    <t>Foreign workers (Expatriates)</t>
  </si>
  <si>
    <t xml:space="preserve">-   </t>
  </si>
  <si>
    <t>7. Value added at basic prices (R million)</t>
  </si>
  <si>
    <t>8. Annual Real Growth rate of Value added (%)</t>
  </si>
  <si>
    <t>N.A - Not applicable</t>
  </si>
  <si>
    <r>
      <t xml:space="preserve">2017 </t>
    </r>
    <r>
      <rPr>
        <b/>
        <vertAlign val="superscript"/>
        <sz val="10.5"/>
        <rFont val="Times New Roman"/>
        <family val="1"/>
      </rPr>
      <t>1</t>
    </r>
  </si>
  <si>
    <t xml:space="preserve">June 17 </t>
  </si>
  <si>
    <t>June 2017</t>
  </si>
  <si>
    <t>Jun. 17</t>
  </si>
  <si>
    <r>
      <t xml:space="preserve">2016 </t>
    </r>
    <r>
      <rPr>
        <b/>
        <vertAlign val="superscript"/>
        <sz val="11"/>
        <rFont val="Times New Roman"/>
        <family val="1"/>
      </rPr>
      <t>1</t>
    </r>
  </si>
  <si>
    <r>
      <t xml:space="preserve">2017 </t>
    </r>
    <r>
      <rPr>
        <b/>
        <vertAlign val="superscript"/>
        <sz val="11"/>
        <rFont val="Times New Roman"/>
        <family val="1"/>
      </rPr>
      <t>1</t>
    </r>
  </si>
  <si>
    <r>
      <t xml:space="preserve">   Hong Kong (S.A.R) </t>
    </r>
    <r>
      <rPr>
        <vertAlign val="superscript"/>
        <sz val="10.5"/>
        <rFont val="Times New Roman"/>
        <family val="1"/>
      </rPr>
      <t>3</t>
    </r>
  </si>
  <si>
    <t>Table 2 - Employment by size of enterprise and sex, EOE Sector, September 2016 - September 2017</t>
  </si>
  <si>
    <t>September 16</t>
  </si>
  <si>
    <t>September 2016</t>
  </si>
  <si>
    <t>September 2017</t>
  </si>
  <si>
    <t xml:space="preserve">September 17 </t>
  </si>
  <si>
    <t>Table 3 - Employment by product group and sex, EOE Sector, September 2016 - September 2017</t>
  </si>
  <si>
    <t>Table 4 - Net change in employment by product group, EOE Sector, September 2016 - September 2017</t>
  </si>
  <si>
    <t>Table 5 - Expatriate employment by product group and sex, EOE Sector, September 2016 - September 2017</t>
  </si>
  <si>
    <r>
      <t>Table 7 - EOE exports of selected commodities by SITC section, 2015 - 3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Quarter 2017</t>
    </r>
  </si>
  <si>
    <r>
      <t>Table 8 - EOE imports of selected commodities by SITC section, 2015 - 3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Quarter 2017</t>
    </r>
  </si>
  <si>
    <r>
      <t>Table 9 - EOE exports by country of destination, 2015 - 3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Quater 2017</t>
    </r>
  </si>
  <si>
    <r>
      <t>Table 10 - EOE imports by country of origin, 2015 - 3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Quarter 2017</t>
    </r>
  </si>
  <si>
    <r>
      <t>1</t>
    </r>
    <r>
      <rPr>
        <sz val="11"/>
        <rFont val="Times New Roman"/>
        <family val="1"/>
      </rPr>
      <t xml:space="preserve"> Provisional               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Special Administrative Region of China </t>
    </r>
  </si>
  <si>
    <r>
      <t>Table 6 - Net EOE Exports, 2015 -  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Quarter 2017</t>
    </r>
  </si>
  <si>
    <t>Sept. 16</t>
  </si>
  <si>
    <t>Sept. 17</t>
  </si>
  <si>
    <t>Jun. 17 to Sept. 17</t>
  </si>
  <si>
    <t>Sep. 16 to Sept. 17</t>
  </si>
  <si>
    <t>Jan-Sept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</si>
</sst>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"/>
    <numFmt numFmtId="165" formatCode="#,##0\ "/>
    <numFmt numFmtId="166" formatCode="#,##0\ \ "/>
    <numFmt numFmtId="167" formatCode="General\ \ \ \ \ \ \ \ \ \ \ \ \ \ \ \ \ \ \ \ \ \ \ \ \ \ \ \ \ \ \ \ \ \ \ \ \ \ \ \ \ \ \ \ \ \ \ \ \ \ \ \ "/>
    <numFmt numFmtId="168" formatCode="0.0\ \ "/>
    <numFmt numFmtId="169" formatCode="\+0.0\ \ "/>
    <numFmt numFmtId="170" formatCode="#,##0\ \ \ \ \ \ \ "/>
    <numFmt numFmtId="171" formatCode="#,##0\ \ \ \ \ \ "/>
    <numFmt numFmtId="172" formatCode="#,##0\ \ \ \ \ \ \ \ \ "/>
    <numFmt numFmtId="173" formatCode="mmmm\ yyyy"/>
    <numFmt numFmtId="174" formatCode="0."/>
    <numFmt numFmtId="175" formatCode="\(0\)"/>
    <numFmt numFmtId="176" formatCode="\ \ \ \-\ \ "/>
    <numFmt numFmtId="177" formatCode="\-#,##0\ \ "/>
    <numFmt numFmtId="178" formatCode="0.0"/>
    <numFmt numFmtId="179" formatCode="_(* #,##0_);_(* \(#,##0\);_(* &quot;-&quot;??_);_(@_)"/>
    <numFmt numFmtId="180" formatCode="#,##0\ \ \ "/>
    <numFmt numFmtId="181" formatCode="#,##0.0\ \ \ \ \ \ \ "/>
    <numFmt numFmtId="182" formatCode="\+#,##0\ \ "/>
    <numFmt numFmtId="183" formatCode="\ \ \ \-\ \ \ \ "/>
    <numFmt numFmtId="184" formatCode="#,##0.0"/>
    <numFmt numFmtId="185" formatCode="\(#,##0\)\ \ \ \ \ \ "/>
    <numFmt numFmtId="186" formatCode="0.0\ \ \ \ \ "/>
  </numFmts>
  <fonts count="53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u val="single"/>
      <sz val="12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0.5"/>
      <name val="Times New Roman"/>
      <family val="1"/>
    </font>
    <font>
      <vertAlign val="superscript"/>
      <sz val="10.5"/>
      <name val="Times New Roman"/>
      <family val="1"/>
    </font>
    <font>
      <b/>
      <u val="single"/>
      <sz val="10.5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>
        <color theme="1"/>
      </right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72" applyFont="1">
      <alignment/>
      <protection/>
    </xf>
    <xf numFmtId="0" fontId="3" fillId="0" borderId="0" xfId="71" applyFont="1">
      <alignment/>
      <protection/>
    </xf>
    <xf numFmtId="0" fontId="3" fillId="0" borderId="0" xfId="72" applyFont="1" applyAlignment="1">
      <alignment/>
      <protection/>
    </xf>
    <xf numFmtId="3" fontId="3" fillId="0" borderId="0" xfId="72" applyNumberFormat="1" applyFont="1" applyAlignment="1">
      <alignment/>
      <protection/>
    </xf>
    <xf numFmtId="171" fontId="3" fillId="0" borderId="0" xfId="72" applyNumberFormat="1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70" applyFont="1">
      <alignment/>
      <protection/>
    </xf>
    <xf numFmtId="0" fontId="3" fillId="0" borderId="0" xfId="70" applyFont="1" applyAlignment="1">
      <alignment horizontal="left"/>
      <protection/>
    </xf>
    <xf numFmtId="0" fontId="3" fillId="0" borderId="0" xfId="70" applyFont="1">
      <alignment/>
      <protection/>
    </xf>
    <xf numFmtId="164" fontId="3" fillId="0" borderId="0" xfId="0" applyNumberFormat="1" applyFont="1" applyAlignment="1">
      <alignment/>
    </xf>
    <xf numFmtId="172" fontId="3" fillId="0" borderId="0" xfId="71" applyNumberFormat="1" applyFont="1">
      <alignment/>
      <protection/>
    </xf>
    <xf numFmtId="171" fontId="3" fillId="0" borderId="0" xfId="71" applyNumberFormat="1" applyFont="1">
      <alignment/>
      <protection/>
    </xf>
    <xf numFmtId="171" fontId="3" fillId="0" borderId="0" xfId="72" applyNumberFormat="1" applyFont="1" applyAlignment="1">
      <alignment/>
      <protection/>
    </xf>
    <xf numFmtId="0" fontId="3" fillId="0" borderId="0" xfId="0" applyFont="1" applyAlignment="1">
      <alignment/>
    </xf>
    <xf numFmtId="0" fontId="3" fillId="0" borderId="0" xfId="71" applyFont="1" applyAlignment="1">
      <alignment/>
      <protection/>
    </xf>
    <xf numFmtId="0" fontId="3" fillId="0" borderId="0" xfId="70" applyFont="1" applyFill="1">
      <alignment/>
      <protection/>
    </xf>
    <xf numFmtId="0" fontId="29" fillId="0" borderId="0" xfId="69" applyFont="1" applyFill="1">
      <alignment/>
      <protection/>
    </xf>
    <xf numFmtId="0" fontId="29" fillId="0" borderId="0" xfId="69" applyFont="1" applyFill="1" applyAlignment="1">
      <alignment horizontal="center"/>
      <protection/>
    </xf>
    <xf numFmtId="166" fontId="30" fillId="0" borderId="10" xfId="69" applyNumberFormat="1" applyFont="1" applyFill="1" applyBorder="1" applyAlignment="1">
      <alignment horizontal="right" shrinkToFit="1"/>
      <protection/>
    </xf>
    <xf numFmtId="166" fontId="30" fillId="0" borderId="10" xfId="69" applyNumberFormat="1" applyFont="1" applyFill="1" applyBorder="1" applyAlignment="1">
      <alignment shrinkToFit="1"/>
      <protection/>
    </xf>
    <xf numFmtId="177" fontId="30" fillId="0" borderId="10" xfId="69" applyNumberFormat="1" applyFont="1" applyBorder="1" applyAlignment="1">
      <alignment horizontal="right" shrinkToFit="1"/>
      <protection/>
    </xf>
    <xf numFmtId="168" fontId="30" fillId="0" borderId="10" xfId="69" applyNumberFormat="1" applyFont="1" applyBorder="1" applyAlignment="1">
      <alignment horizontal="right" shrinkToFit="1"/>
      <protection/>
    </xf>
    <xf numFmtId="168" fontId="30" fillId="0" borderId="10" xfId="69" applyNumberFormat="1" applyFont="1" applyFill="1" applyBorder="1" applyAlignment="1">
      <alignment horizontal="right" shrinkToFit="1"/>
      <protection/>
    </xf>
    <xf numFmtId="0" fontId="3" fillId="0" borderId="0" xfId="67" applyFont="1" applyBorder="1" applyAlignment="1">
      <alignment horizontal="left" vertical="top" wrapText="1"/>
      <protection/>
    </xf>
    <xf numFmtId="0" fontId="28" fillId="0" borderId="0" xfId="65" applyFont="1" applyBorder="1" applyAlignment="1">
      <alignment horizontal="left"/>
      <protection/>
    </xf>
    <xf numFmtId="0" fontId="3" fillId="0" borderId="0" xfId="65" applyFont="1">
      <alignment/>
      <protection/>
    </xf>
    <xf numFmtId="0" fontId="33" fillId="0" borderId="0" xfId="65" applyFont="1" applyBorder="1">
      <alignment/>
      <protection/>
    </xf>
    <xf numFmtId="0" fontId="29" fillId="0" borderId="0" xfId="65" applyFont="1">
      <alignment/>
      <protection/>
    </xf>
    <xf numFmtId="0" fontId="3" fillId="0" borderId="0" xfId="65" applyFont="1" applyBorder="1">
      <alignment/>
      <protection/>
    </xf>
    <xf numFmtId="0" fontId="2" fillId="0" borderId="0" xfId="65" applyFont="1">
      <alignment/>
      <protection/>
    </xf>
    <xf numFmtId="0" fontId="28" fillId="0" borderId="0" xfId="62" applyFont="1" applyAlignment="1">
      <alignment horizontal="left"/>
      <protection/>
    </xf>
    <xf numFmtId="0" fontId="4" fillId="0" borderId="0" xfId="62" applyFont="1">
      <alignment/>
      <protection/>
    </xf>
    <xf numFmtId="0" fontId="3" fillId="0" borderId="0" xfId="62" applyFont="1">
      <alignment/>
      <protection/>
    </xf>
    <xf numFmtId="0" fontId="2" fillId="0" borderId="0" xfId="62" applyFo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vertical="top" wrapText="1"/>
      <protection/>
    </xf>
    <xf numFmtId="0" fontId="2" fillId="0" borderId="0" xfId="62" applyFont="1" applyAlignment="1">
      <alignment/>
      <protection/>
    </xf>
    <xf numFmtId="165" fontId="3" fillId="0" borderId="0" xfId="62" applyNumberFormat="1" applyFont="1">
      <alignment/>
      <protection/>
    </xf>
    <xf numFmtId="165" fontId="29" fillId="0" borderId="0" xfId="62" applyNumberFormat="1" applyFont="1">
      <alignment/>
      <protection/>
    </xf>
    <xf numFmtId="0" fontId="28" fillId="0" borderId="0" xfId="65" applyFont="1" applyAlignment="1">
      <alignment horizontal="left"/>
      <protection/>
    </xf>
    <xf numFmtId="0" fontId="3" fillId="0" borderId="0" xfId="65" applyFont="1" applyAlignment="1">
      <alignment/>
      <protection/>
    </xf>
    <xf numFmtId="166" fontId="3" fillId="0" borderId="0" xfId="65" applyNumberFormat="1" applyFont="1">
      <alignment/>
      <protection/>
    </xf>
    <xf numFmtId="0" fontId="3" fillId="0" borderId="0" xfId="65" applyFont="1" applyAlignment="1">
      <alignment vertical="top" wrapText="1"/>
      <protection/>
    </xf>
    <xf numFmtId="0" fontId="3" fillId="0" borderId="0" xfId="65" applyFont="1" applyFill="1">
      <alignment/>
      <protection/>
    </xf>
    <xf numFmtId="166" fontId="3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6" fillId="0" borderId="0" xfId="65" applyFont="1" applyFill="1">
      <alignment/>
      <protection/>
    </xf>
    <xf numFmtId="0" fontId="29" fillId="0" borderId="0" xfId="65" applyFont="1" applyFill="1" applyAlignment="1">
      <alignment/>
      <protection/>
    </xf>
    <xf numFmtId="0" fontId="29" fillId="0" borderId="0" xfId="65" applyFont="1" applyFill="1">
      <alignment/>
      <protection/>
    </xf>
    <xf numFmtId="0" fontId="3" fillId="0" borderId="0" xfId="65" applyFont="1" applyFill="1" applyAlignment="1">
      <alignment/>
      <protection/>
    </xf>
    <xf numFmtId="166" fontId="3" fillId="0" borderId="0" xfId="65" applyNumberFormat="1" applyFont="1" applyFill="1" applyAlignment="1">
      <alignment/>
      <protection/>
    </xf>
    <xf numFmtId="166" fontId="30" fillId="0" borderId="10" xfId="70" applyNumberFormat="1" applyFont="1" applyBorder="1" applyAlignment="1">
      <alignment horizontal="right"/>
      <protection/>
    </xf>
    <xf numFmtId="0" fontId="30" fillId="0" borderId="0" xfId="70" applyFont="1">
      <alignment/>
      <protection/>
    </xf>
    <xf numFmtId="166" fontId="30" fillId="0" borderId="10" xfId="71" applyNumberFormat="1" applyFont="1" applyBorder="1" applyAlignment="1">
      <alignment/>
      <protection/>
    </xf>
    <xf numFmtId="166" fontId="32" fillId="0" borderId="10" xfId="71" applyNumberFormat="1" applyFont="1" applyBorder="1" applyAlignment="1">
      <alignment/>
      <protection/>
    </xf>
    <xf numFmtId="166" fontId="32" fillId="0" borderId="0" xfId="69" applyNumberFormat="1" applyFont="1" applyFill="1" applyBorder="1" applyAlignment="1">
      <alignment horizontal="right" shrinkToFit="1"/>
      <protection/>
    </xf>
    <xf numFmtId="0" fontId="30" fillId="0" borderId="0" xfId="71" applyFont="1">
      <alignment/>
      <protection/>
    </xf>
    <xf numFmtId="171" fontId="30" fillId="0" borderId="0" xfId="71" applyNumberFormat="1" applyFont="1">
      <alignment/>
      <protection/>
    </xf>
    <xf numFmtId="164" fontId="31" fillId="0" borderId="0" xfId="0" applyNumberFormat="1" applyFont="1" applyBorder="1" applyAlignment="1">
      <alignment horizontal="center" vertical="center"/>
    </xf>
    <xf numFmtId="180" fontId="31" fillId="0" borderId="0" xfId="0" applyNumberFormat="1" applyFont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80" fontId="30" fillId="0" borderId="10" xfId="72" applyNumberFormat="1" applyFont="1" applyBorder="1" applyAlignment="1">
      <alignment/>
      <protection/>
    </xf>
    <xf numFmtId="180" fontId="32" fillId="0" borderId="10" xfId="72" applyNumberFormat="1" applyFont="1" applyBorder="1" applyAlignment="1">
      <alignment horizontal="right"/>
      <protection/>
    </xf>
    <xf numFmtId="180" fontId="32" fillId="0" borderId="10" xfId="72" applyNumberFormat="1" applyFont="1" applyBorder="1" applyAlignment="1">
      <alignment/>
      <protection/>
    </xf>
    <xf numFmtId="180" fontId="30" fillId="0" borderId="11" xfId="72" applyNumberFormat="1" applyFont="1" applyBorder="1" applyAlignment="1">
      <alignment/>
      <protection/>
    </xf>
    <xf numFmtId="180" fontId="30" fillId="0" borderId="12" xfId="72" applyNumberFormat="1" applyFont="1" applyBorder="1" applyAlignment="1">
      <alignment/>
      <protection/>
    </xf>
    <xf numFmtId="180" fontId="32" fillId="0" borderId="12" xfId="72" applyNumberFormat="1" applyFont="1" applyBorder="1" applyAlignment="1">
      <alignment horizontal="right"/>
      <protection/>
    </xf>
    <xf numFmtId="0" fontId="30" fillId="0" borderId="13" xfId="65" applyFont="1" applyBorder="1" applyAlignment="1">
      <alignment horizontal="center" vertical="center"/>
      <protection/>
    </xf>
    <xf numFmtId="0" fontId="31" fillId="0" borderId="10" xfId="65" applyFont="1" applyBorder="1" applyAlignment="1">
      <alignment horizontal="left" vertical="center"/>
      <protection/>
    </xf>
    <xf numFmtId="0" fontId="30" fillId="0" borderId="10" xfId="65" applyFont="1" applyBorder="1" applyAlignment="1">
      <alignment vertical="center"/>
      <protection/>
    </xf>
    <xf numFmtId="0" fontId="32" fillId="0" borderId="10" xfId="65" applyFont="1" applyBorder="1" applyAlignment="1">
      <alignment horizontal="left" vertical="center" indent="3"/>
      <protection/>
    </xf>
    <xf numFmtId="175" fontId="32" fillId="0" borderId="10" xfId="65" applyNumberFormat="1" applyFont="1" applyFill="1" applyBorder="1" applyAlignment="1">
      <alignment horizontal="left" vertical="center" indent="3"/>
      <protection/>
    </xf>
    <xf numFmtId="0" fontId="30" fillId="0" borderId="11" xfId="65" applyFont="1" applyBorder="1" applyAlignment="1">
      <alignment horizontal="left" vertical="center"/>
      <protection/>
    </xf>
    <xf numFmtId="0" fontId="31" fillId="0" borderId="13" xfId="65" applyFont="1" applyBorder="1" applyAlignment="1">
      <alignment horizontal="left" vertical="center"/>
      <protection/>
    </xf>
    <xf numFmtId="0" fontId="31" fillId="0" borderId="0" xfId="62" applyFont="1">
      <alignment/>
      <protection/>
    </xf>
    <xf numFmtId="0" fontId="31" fillId="0" borderId="14" xfId="62" applyFont="1" applyBorder="1" applyAlignment="1">
      <alignment horizontal="center" vertical="center"/>
      <protection/>
    </xf>
    <xf numFmtId="0" fontId="31" fillId="0" borderId="15" xfId="62" applyFont="1" applyBorder="1">
      <alignment/>
      <protection/>
    </xf>
    <xf numFmtId="0" fontId="31" fillId="0" borderId="16" xfId="62" applyFont="1" applyBorder="1" applyAlignment="1">
      <alignment/>
      <protection/>
    </xf>
    <xf numFmtId="0" fontId="30" fillId="0" borderId="12" xfId="62" applyFont="1" applyBorder="1" applyAlignment="1">
      <alignment/>
      <protection/>
    </xf>
    <xf numFmtId="0" fontId="30" fillId="0" borderId="16" xfId="62" applyFont="1" applyBorder="1" applyAlignment="1">
      <alignment/>
      <protection/>
    </xf>
    <xf numFmtId="0" fontId="30" fillId="0" borderId="16" xfId="62" applyFont="1" applyBorder="1">
      <alignment/>
      <protection/>
    </xf>
    <xf numFmtId="0" fontId="31" fillId="0" borderId="16" xfId="62" applyFont="1" applyBorder="1" applyAlignment="1">
      <alignment horizontal="left"/>
      <protection/>
    </xf>
    <xf numFmtId="0" fontId="30" fillId="0" borderId="12" xfId="65" applyFont="1" applyBorder="1">
      <alignment/>
      <protection/>
    </xf>
    <xf numFmtId="0" fontId="30" fillId="0" borderId="16" xfId="62" applyFont="1" applyBorder="1" applyAlignment="1">
      <alignment vertical="top" wrapText="1"/>
      <protection/>
    </xf>
    <xf numFmtId="0" fontId="31" fillId="0" borderId="12" xfId="62" applyFont="1" applyBorder="1" applyAlignment="1">
      <alignment/>
      <protection/>
    </xf>
    <xf numFmtId="0" fontId="31" fillId="0" borderId="17" xfId="62" applyFont="1" applyBorder="1">
      <alignment/>
      <protection/>
    </xf>
    <xf numFmtId="165" fontId="30" fillId="0" borderId="0" xfId="62" applyNumberFormat="1" applyFont="1" applyBorder="1">
      <alignment/>
      <protection/>
    </xf>
    <xf numFmtId="0" fontId="31" fillId="0" borderId="0" xfId="68" applyFont="1" applyAlignment="1">
      <alignment horizontal="right"/>
      <protection/>
    </xf>
    <xf numFmtId="0" fontId="31" fillId="0" borderId="0" xfId="65" applyFont="1" applyFill="1" applyAlignment="1" quotePrefix="1">
      <alignment horizontal="left"/>
      <protection/>
    </xf>
    <xf numFmtId="166" fontId="30" fillId="0" borderId="0" xfId="65" applyNumberFormat="1" applyFont="1" applyFill="1">
      <alignment/>
      <protection/>
    </xf>
    <xf numFmtId="0" fontId="30" fillId="0" borderId="0" xfId="65" applyFont="1" applyFill="1" applyAlignment="1">
      <alignment horizontal="right"/>
      <protection/>
    </xf>
    <xf numFmtId="0" fontId="30" fillId="0" borderId="0" xfId="65" applyFont="1" applyFill="1">
      <alignment/>
      <protection/>
    </xf>
    <xf numFmtId="166" fontId="30" fillId="0" borderId="0" xfId="65" applyNumberFormat="1" applyFont="1" applyFill="1" applyAlignment="1">
      <alignment/>
      <protection/>
    </xf>
    <xf numFmtId="176" fontId="30" fillId="0" borderId="0" xfId="65" applyNumberFormat="1" applyFont="1" applyFill="1">
      <alignment/>
      <protection/>
    </xf>
    <xf numFmtId="0" fontId="31" fillId="0" borderId="0" xfId="65" applyFont="1" applyFill="1" applyAlignment="1">
      <alignment horizontal="right"/>
      <protection/>
    </xf>
    <xf numFmtId="0" fontId="30" fillId="0" borderId="0" xfId="65" applyFont="1" applyFill="1" applyBorder="1" applyAlignment="1">
      <alignment horizontal="left" indent="1"/>
      <protection/>
    </xf>
    <xf numFmtId="166" fontId="30" fillId="0" borderId="0" xfId="65" applyNumberFormat="1" applyFont="1" applyFill="1" applyBorder="1" applyAlignment="1">
      <alignment/>
      <protection/>
    </xf>
    <xf numFmtId="176" fontId="30" fillId="0" borderId="0" xfId="65" applyNumberFormat="1" applyFont="1" applyFill="1" applyBorder="1" applyAlignment="1">
      <alignment/>
      <protection/>
    </xf>
    <xf numFmtId="166" fontId="30" fillId="0" borderId="0" xfId="65" applyNumberFormat="1" applyFont="1" applyFill="1" applyBorder="1">
      <alignment/>
      <protection/>
    </xf>
    <xf numFmtId="0" fontId="2" fillId="0" borderId="0" xfId="68" applyFont="1" applyAlignment="1">
      <alignment horizontal="right"/>
      <protection/>
    </xf>
    <xf numFmtId="0" fontId="30" fillId="0" borderId="12" xfId="62" applyFont="1" applyBorder="1" applyAlignment="1">
      <alignment horizontal="left" indent="1"/>
      <protection/>
    </xf>
    <xf numFmtId="0" fontId="30" fillId="0" borderId="12" xfId="65" applyFont="1" applyBorder="1" applyAlignment="1">
      <alignment horizontal="left" indent="1"/>
      <protection/>
    </xf>
    <xf numFmtId="0" fontId="36" fillId="0" borderId="0" xfId="0" applyFont="1" applyAlignment="1">
      <alignment horizontal="left"/>
    </xf>
    <xf numFmtId="0" fontId="38" fillId="0" borderId="0" xfId="0" applyFont="1" applyFill="1" applyAlignment="1">
      <alignment/>
    </xf>
    <xf numFmtId="166" fontId="29" fillId="0" borderId="0" xfId="65" applyNumberFormat="1" applyFont="1">
      <alignment/>
      <protection/>
    </xf>
    <xf numFmtId="182" fontId="30" fillId="0" borderId="10" xfId="69" applyNumberFormat="1" applyFont="1" applyBorder="1" applyAlignment="1">
      <alignment horizontal="right" shrinkToFit="1"/>
      <protection/>
    </xf>
    <xf numFmtId="169" fontId="30" fillId="0" borderId="10" xfId="69" applyNumberFormat="1" applyFont="1" applyBorder="1" applyAlignment="1">
      <alignment horizontal="right" shrinkToFit="1"/>
      <protection/>
    </xf>
    <xf numFmtId="0" fontId="40" fillId="0" borderId="0" xfId="70" applyFont="1">
      <alignment/>
      <protection/>
    </xf>
    <xf numFmtId="0" fontId="6" fillId="0" borderId="0" xfId="70" applyFont="1">
      <alignment/>
      <protection/>
    </xf>
    <xf numFmtId="3" fontId="30" fillId="0" borderId="10" xfId="70" applyNumberFormat="1" applyFont="1" applyFill="1" applyBorder="1" applyAlignment="1">
      <alignment horizontal="right"/>
      <protection/>
    </xf>
    <xf numFmtId="183" fontId="30" fillId="0" borderId="10" xfId="69" applyNumberFormat="1" applyFont="1" applyFill="1" applyBorder="1" applyAlignment="1">
      <alignment shrinkToFit="1"/>
      <protection/>
    </xf>
    <xf numFmtId="0" fontId="29" fillId="0" borderId="0" xfId="61" applyFont="1" applyFill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5" fillId="0" borderId="0" xfId="61" applyFont="1" applyFill="1" applyBorder="1">
      <alignment/>
      <protection/>
    </xf>
    <xf numFmtId="0" fontId="32" fillId="0" borderId="0" xfId="61" applyFont="1" applyFill="1" applyBorder="1" applyAlignment="1">
      <alignment horizontal="left"/>
      <protection/>
    </xf>
    <xf numFmtId="0" fontId="3" fillId="0" borderId="0" xfId="61" applyFont="1">
      <alignment/>
      <protection/>
    </xf>
    <xf numFmtId="0" fontId="39" fillId="0" borderId="0" xfId="0" applyFont="1" applyAlignment="1">
      <alignment horizontal="left"/>
    </xf>
    <xf numFmtId="166" fontId="30" fillId="0" borderId="11" xfId="71" applyNumberFormat="1" applyFont="1" applyBorder="1" applyAlignment="1">
      <alignment/>
      <protection/>
    </xf>
    <xf numFmtId="0" fontId="41" fillId="0" borderId="0" xfId="65" applyFont="1" applyBorder="1">
      <alignment/>
      <protection/>
    </xf>
    <xf numFmtId="0" fontId="42" fillId="0" borderId="0" xfId="65" applyFont="1">
      <alignment/>
      <protection/>
    </xf>
    <xf numFmtId="0" fontId="42" fillId="0" borderId="0" xfId="65" applyFont="1" applyBorder="1">
      <alignment/>
      <protection/>
    </xf>
    <xf numFmtId="166" fontId="43" fillId="0" borderId="0" xfId="65" applyNumberFormat="1" applyFont="1" applyBorder="1" quotePrefix="1">
      <alignment/>
      <protection/>
    </xf>
    <xf numFmtId="166" fontId="42" fillId="0" borderId="0" xfId="65" applyNumberFormat="1" applyFont="1">
      <alignment/>
      <protection/>
    </xf>
    <xf numFmtId="170" fontId="31" fillId="0" borderId="13" xfId="0" applyNumberFormat="1" applyFont="1" applyBorder="1" applyAlignment="1">
      <alignment horizontal="center" vertical="distributed" shrinkToFit="1"/>
    </xf>
    <xf numFmtId="181" fontId="31" fillId="0" borderId="13" xfId="0" applyNumberFormat="1" applyFont="1" applyBorder="1" applyAlignment="1">
      <alignment horizontal="center" vertical="distributed" shrinkToFit="1"/>
    </xf>
    <xf numFmtId="0" fontId="31" fillId="0" borderId="0" xfId="65" applyFont="1" applyAlignment="1">
      <alignment horizontal="right"/>
      <protection/>
    </xf>
    <xf numFmtId="0" fontId="3" fillId="0" borderId="0" xfId="70" applyFont="1" applyAlignment="1">
      <alignment horizontal="center"/>
      <protection/>
    </xf>
    <xf numFmtId="166" fontId="3" fillId="0" borderId="0" xfId="70" applyNumberFormat="1" applyFont="1">
      <alignment/>
      <protection/>
    </xf>
    <xf numFmtId="180" fontId="30" fillId="0" borderId="10" xfId="0" applyNumberFormat="1" applyFont="1" applyBorder="1" applyAlignment="1">
      <alignment horizontal="right"/>
    </xf>
    <xf numFmtId="180" fontId="32" fillId="0" borderId="10" xfId="0" applyNumberFormat="1" applyFont="1" applyBorder="1" applyAlignment="1">
      <alignment horizontal="right"/>
    </xf>
    <xf numFmtId="180" fontId="3" fillId="0" borderId="0" xfId="0" applyNumberFormat="1" applyFont="1" applyAlignment="1">
      <alignment/>
    </xf>
    <xf numFmtId="166" fontId="31" fillId="0" borderId="18" xfId="0" applyNumberFormat="1" applyFont="1" applyBorder="1" applyAlignment="1">
      <alignment horizontal="center" vertical="center" shrinkToFit="1"/>
    </xf>
    <xf numFmtId="166" fontId="31" fillId="0" borderId="10" xfId="0" applyNumberFormat="1" applyFont="1" applyBorder="1" applyAlignment="1">
      <alignment horizontal="center" vertical="center" shrinkToFit="1"/>
    </xf>
    <xf numFmtId="166" fontId="31" fillId="0" borderId="12" xfId="0" applyNumberFormat="1" applyFont="1" applyBorder="1" applyAlignment="1">
      <alignment horizontal="center" vertical="center" shrinkToFit="1"/>
    </xf>
    <xf numFmtId="171" fontId="32" fillId="0" borderId="10" xfId="0" applyNumberFormat="1" applyFont="1" applyBorder="1" applyAlignment="1" quotePrefix="1">
      <alignment horizontal="center" vertical="distributed" shrinkToFit="1"/>
    </xf>
    <xf numFmtId="171" fontId="32" fillId="0" borderId="10" xfId="0" applyNumberFormat="1" applyFont="1" applyFill="1" applyBorder="1" applyAlignment="1" quotePrefix="1">
      <alignment horizontal="center" vertical="distributed" shrinkToFit="1"/>
    </xf>
    <xf numFmtId="166" fontId="30" fillId="0" borderId="11" xfId="0" applyNumberFormat="1" applyFont="1" applyBorder="1" applyAlignment="1">
      <alignment horizontal="center" vertical="center" shrinkToFit="1"/>
    </xf>
    <xf numFmtId="166" fontId="30" fillId="0" borderId="12" xfId="0" applyNumberFormat="1" applyFont="1" applyBorder="1" applyAlignment="1">
      <alignment horizontal="center" vertical="center" shrinkToFit="1"/>
    </xf>
    <xf numFmtId="0" fontId="29" fillId="0" borderId="15" xfId="61" applyFont="1" applyFill="1" applyBorder="1" applyAlignment="1">
      <alignment vertical="center"/>
      <protection/>
    </xf>
    <xf numFmtId="0" fontId="29" fillId="0" borderId="14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horizontal="left" indent="1"/>
      <protection/>
    </xf>
    <xf numFmtId="0" fontId="31" fillId="0" borderId="12" xfId="61" applyFont="1" applyFill="1" applyBorder="1" applyAlignment="1">
      <alignment horizontal="left"/>
      <protection/>
    </xf>
    <xf numFmtId="0" fontId="30" fillId="0" borderId="12" xfId="61" applyFont="1" applyFill="1" applyBorder="1" applyAlignment="1">
      <alignment horizontal="left"/>
      <protection/>
    </xf>
    <xf numFmtId="0" fontId="30" fillId="0" borderId="12" xfId="61" applyFont="1" applyFill="1" applyBorder="1" applyAlignment="1">
      <alignment/>
      <protection/>
    </xf>
    <xf numFmtId="0" fontId="30" fillId="0" borderId="12" xfId="61" applyFont="1" applyFill="1" applyBorder="1">
      <alignment/>
      <protection/>
    </xf>
    <xf numFmtId="0" fontId="31" fillId="0" borderId="12" xfId="61" applyFont="1" applyFill="1" applyBorder="1">
      <alignment/>
      <protection/>
    </xf>
    <xf numFmtId="0" fontId="5" fillId="0" borderId="17" xfId="61" applyFont="1" applyFill="1" applyBorder="1">
      <alignment/>
      <protection/>
    </xf>
    <xf numFmtId="0" fontId="32" fillId="0" borderId="19" xfId="61" applyFont="1" applyFill="1" applyBorder="1" applyAlignment="1">
      <alignment horizontal="left"/>
      <protection/>
    </xf>
    <xf numFmtId="0" fontId="31" fillId="0" borderId="13" xfId="69" applyFont="1" applyFill="1" applyBorder="1" applyAlignment="1" applyProtection="1">
      <alignment horizontal="center" vertical="center"/>
      <protection/>
    </xf>
    <xf numFmtId="166" fontId="30" fillId="0" borderId="12" xfId="69" applyNumberFormat="1" applyFont="1" applyFill="1" applyBorder="1" applyAlignment="1">
      <alignment shrinkToFit="1"/>
      <protection/>
    </xf>
    <xf numFmtId="166" fontId="30" fillId="0" borderId="12" xfId="69" applyNumberFormat="1" applyFont="1" applyFill="1" applyBorder="1" applyAlignment="1">
      <alignment horizontal="right" shrinkToFit="1"/>
      <protection/>
    </xf>
    <xf numFmtId="168" fontId="30" fillId="0" borderId="12" xfId="69" applyNumberFormat="1" applyFont="1" applyBorder="1" applyAlignment="1">
      <alignment horizontal="right" shrinkToFit="1"/>
      <protection/>
    </xf>
    <xf numFmtId="166" fontId="32" fillId="0" borderId="11" xfId="69" applyNumberFormat="1" applyFont="1" applyFill="1" applyBorder="1" applyAlignment="1">
      <alignment horizontal="right" shrinkToFit="1"/>
      <protection/>
    </xf>
    <xf numFmtId="3" fontId="30" fillId="0" borderId="11" xfId="70" applyNumberFormat="1" applyFont="1" applyBorder="1" applyAlignment="1">
      <alignment horizontal="right"/>
      <protection/>
    </xf>
    <xf numFmtId="0" fontId="31" fillId="0" borderId="0" xfId="70" applyFont="1" applyBorder="1" applyAlignment="1">
      <alignment/>
      <protection/>
    </xf>
    <xf numFmtId="3" fontId="30" fillId="0" borderId="0" xfId="70" applyNumberFormat="1" applyFont="1" applyBorder="1" applyAlignment="1">
      <alignment horizontal="right"/>
      <protection/>
    </xf>
    <xf numFmtId="17" fontId="31" fillId="0" borderId="13" xfId="70" applyNumberFormat="1" applyFont="1" applyBorder="1" applyAlignment="1" quotePrefix="1">
      <alignment horizontal="centerContinuous" vertical="center"/>
      <protection/>
    </xf>
    <xf numFmtId="17" fontId="31" fillId="0" borderId="13" xfId="70" applyNumberFormat="1" applyFont="1" applyBorder="1" applyAlignment="1">
      <alignment horizontal="centerContinuous" vertical="center"/>
      <protection/>
    </xf>
    <xf numFmtId="0" fontId="30" fillId="0" borderId="13" xfId="70" applyFont="1" applyBorder="1" applyAlignment="1">
      <alignment horizontal="centerContinuous"/>
      <protection/>
    </xf>
    <xf numFmtId="17" fontId="30" fillId="0" borderId="13" xfId="70" applyNumberFormat="1" applyFont="1" applyBorder="1" applyAlignment="1" quotePrefix="1">
      <alignment horizontal="center" vertical="center"/>
      <protection/>
    </xf>
    <xf numFmtId="17" fontId="30" fillId="0" borderId="13" xfId="70" applyNumberFormat="1" applyFont="1" applyBorder="1" applyAlignment="1">
      <alignment horizontal="center" vertical="center"/>
      <protection/>
    </xf>
    <xf numFmtId="0" fontId="30" fillId="0" borderId="13" xfId="70" applyFont="1" applyBorder="1" applyAlignment="1">
      <alignment horizontal="center" vertical="center"/>
      <protection/>
    </xf>
    <xf numFmtId="0" fontId="30" fillId="0" borderId="13" xfId="70" applyFont="1" applyBorder="1" applyAlignment="1">
      <alignment horizontal="center" vertical="center" wrapText="1"/>
      <protection/>
    </xf>
    <xf numFmtId="166" fontId="30" fillId="0" borderId="14" xfId="70" applyNumberFormat="1" applyFont="1" applyBorder="1" applyAlignment="1">
      <alignment horizontal="right"/>
      <protection/>
    </xf>
    <xf numFmtId="166" fontId="30" fillId="0" borderId="12" xfId="70" applyNumberFormat="1" applyFont="1" applyBorder="1" applyAlignment="1">
      <alignment horizontal="right"/>
      <protection/>
    </xf>
    <xf numFmtId="166" fontId="31" fillId="0" borderId="12" xfId="70" applyNumberFormat="1" applyFont="1" applyFill="1" applyBorder="1" applyAlignment="1">
      <alignment horizontal="right"/>
      <protection/>
    </xf>
    <xf numFmtId="166" fontId="32" fillId="0" borderId="12" xfId="70" applyNumberFormat="1" applyFont="1" applyFill="1" applyBorder="1" applyAlignment="1">
      <alignment horizontal="right"/>
      <protection/>
    </xf>
    <xf numFmtId="166" fontId="32" fillId="0" borderId="19" xfId="70" applyNumberFormat="1" applyFont="1" applyFill="1" applyBorder="1" applyAlignment="1">
      <alignment horizontal="right"/>
      <protection/>
    </xf>
    <xf numFmtId="0" fontId="30" fillId="0" borderId="18" xfId="70" applyFont="1" applyBorder="1" applyAlignment="1">
      <alignment wrapText="1"/>
      <protection/>
    </xf>
    <xf numFmtId="0" fontId="30" fillId="0" borderId="10" xfId="70" applyFont="1" applyBorder="1" applyAlignment="1" quotePrefix="1">
      <alignment wrapText="1"/>
      <protection/>
    </xf>
    <xf numFmtId="0" fontId="30" fillId="0" borderId="10" xfId="70" applyFont="1" applyBorder="1" applyAlignment="1" quotePrefix="1">
      <alignment horizontal="left" indent="1"/>
      <protection/>
    </xf>
    <xf numFmtId="0" fontId="31" fillId="0" borderId="10" xfId="70" applyFont="1" applyBorder="1" applyAlignment="1">
      <alignment/>
      <protection/>
    </xf>
    <xf numFmtId="0" fontId="31" fillId="0" borderId="10" xfId="70" applyFont="1" applyBorder="1" applyAlignment="1">
      <alignment horizontal="left" indent="1"/>
      <protection/>
    </xf>
    <xf numFmtId="0" fontId="32" fillId="0" borderId="10" xfId="70" applyFont="1" applyBorder="1" applyAlignment="1">
      <alignment horizontal="left" indent="2"/>
      <protection/>
    </xf>
    <xf numFmtId="166" fontId="32" fillId="0" borderId="11" xfId="70" applyNumberFormat="1" applyFont="1" applyFill="1" applyBorder="1" applyAlignment="1">
      <alignment horizontal="center" wrapText="1"/>
      <protection/>
    </xf>
    <xf numFmtId="166" fontId="30" fillId="0" borderId="18" xfId="70" applyNumberFormat="1" applyFont="1" applyFill="1" applyBorder="1" applyAlignment="1">
      <alignment horizontal="right"/>
      <protection/>
    </xf>
    <xf numFmtId="166" fontId="30" fillId="0" borderId="10" xfId="70" applyNumberFormat="1" applyFont="1" applyFill="1" applyBorder="1" applyAlignment="1">
      <alignment horizontal="right"/>
      <protection/>
    </xf>
    <xf numFmtId="166" fontId="30" fillId="0" borderId="18" xfId="70" applyNumberFormat="1" applyFont="1" applyBorder="1" applyAlignment="1">
      <alignment horizontal="right"/>
      <protection/>
    </xf>
    <xf numFmtId="166" fontId="30" fillId="0" borderId="18" xfId="0" applyNumberFormat="1" applyFont="1" applyFill="1" applyBorder="1" applyAlignment="1">
      <alignment horizontal="right" indent="1"/>
    </xf>
    <xf numFmtId="166" fontId="31" fillId="0" borderId="18" xfId="70" applyNumberFormat="1" applyFont="1" applyFill="1" applyBorder="1" applyAlignment="1">
      <alignment horizontal="right"/>
      <protection/>
    </xf>
    <xf numFmtId="3" fontId="32" fillId="0" borderId="10" xfId="70" applyNumberFormat="1" applyFont="1" applyFill="1" applyBorder="1" applyAlignment="1">
      <alignment horizontal="right"/>
      <protection/>
    </xf>
    <xf numFmtId="3" fontId="32" fillId="0" borderId="11" xfId="70" applyNumberFormat="1" applyFont="1" applyFill="1" applyBorder="1" applyAlignment="1">
      <alignment horizontal="right"/>
      <protection/>
    </xf>
    <xf numFmtId="166" fontId="32" fillId="0" borderId="10" xfId="70" applyNumberFormat="1" applyFont="1" applyFill="1" applyBorder="1" applyAlignment="1">
      <alignment horizontal="right"/>
      <protection/>
    </xf>
    <xf numFmtId="166" fontId="32" fillId="0" borderId="11" xfId="70" applyNumberFormat="1" applyFont="1" applyFill="1" applyBorder="1" applyAlignment="1">
      <alignment horizontal="right"/>
      <protection/>
    </xf>
    <xf numFmtId="0" fontId="3" fillId="0" borderId="0" xfId="71" applyFont="1" applyBorder="1">
      <alignment/>
      <protection/>
    </xf>
    <xf numFmtId="17" fontId="30" fillId="0" borderId="13" xfId="71" applyNumberFormat="1" applyFont="1" applyBorder="1" applyAlignment="1">
      <alignment horizontal="center" vertical="center"/>
      <protection/>
    </xf>
    <xf numFmtId="0" fontId="30" fillId="0" borderId="13" xfId="70" applyFont="1" applyBorder="1" applyAlignment="1">
      <alignment horizontal="centerContinuous" vertical="center" wrapText="1"/>
      <protection/>
    </xf>
    <xf numFmtId="166" fontId="30" fillId="0" borderId="12" xfId="71" applyNumberFormat="1" applyFont="1" applyBorder="1" applyAlignment="1">
      <alignment/>
      <protection/>
    </xf>
    <xf numFmtId="0" fontId="4" fillId="0" borderId="0" xfId="71" applyFont="1" applyBorder="1">
      <alignment/>
      <protection/>
    </xf>
    <xf numFmtId="166" fontId="32" fillId="0" borderId="12" xfId="71" applyNumberFormat="1" applyFont="1" applyBorder="1" applyAlignment="1">
      <alignment/>
      <protection/>
    </xf>
    <xf numFmtId="0" fontId="31" fillId="0" borderId="13" xfId="71" applyNumberFormat="1" applyFont="1" applyBorder="1" applyAlignment="1" quotePrefix="1">
      <alignment horizontal="centerContinuous" vertical="center"/>
      <protection/>
    </xf>
    <xf numFmtId="0" fontId="30" fillId="0" borderId="13" xfId="71" applyFont="1" applyBorder="1" applyAlignment="1">
      <alignment horizontal="centerContinuous"/>
      <protection/>
    </xf>
    <xf numFmtId="164" fontId="31" fillId="0" borderId="13" xfId="71" applyNumberFormat="1" applyFont="1" applyBorder="1" applyAlignment="1">
      <alignment horizontal="center" vertical="center"/>
      <protection/>
    </xf>
    <xf numFmtId="166" fontId="31" fillId="0" borderId="13" xfId="71" applyNumberFormat="1" applyFont="1" applyBorder="1" applyAlignment="1">
      <alignment vertical="center"/>
      <protection/>
    </xf>
    <xf numFmtId="0" fontId="30" fillId="0" borderId="18" xfId="71" applyFont="1" applyBorder="1" applyAlignment="1">
      <alignment horizontal="left"/>
      <protection/>
    </xf>
    <xf numFmtId="0" fontId="30" fillId="0" borderId="10" xfId="71" applyFont="1" applyBorder="1" applyAlignment="1">
      <alignment horizontal="left"/>
      <protection/>
    </xf>
    <xf numFmtId="0" fontId="32" fillId="0" borderId="10" xfId="71" applyFont="1" applyBorder="1" applyAlignment="1">
      <alignment horizontal="left" indent="5"/>
      <protection/>
    </xf>
    <xf numFmtId="0" fontId="30" fillId="0" borderId="11" xfId="71" applyFont="1" applyBorder="1" applyAlignment="1">
      <alignment/>
      <protection/>
    </xf>
    <xf numFmtId="166" fontId="30" fillId="0" borderId="18" xfId="71" applyNumberFormat="1" applyFont="1" applyBorder="1" applyAlignment="1">
      <alignment/>
      <protection/>
    </xf>
    <xf numFmtId="180" fontId="30" fillId="0" borderId="12" xfId="0" applyNumberFormat="1" applyFont="1" applyBorder="1" applyAlignment="1">
      <alignment horizontal="right"/>
    </xf>
    <xf numFmtId="0" fontId="31" fillId="0" borderId="13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17" fontId="30" fillId="0" borderId="13" xfId="0" applyNumberFormat="1" applyFont="1" applyBorder="1" applyAlignment="1" quotePrefix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164" fontId="31" fillId="0" borderId="13" xfId="0" applyNumberFormat="1" applyFont="1" applyBorder="1" applyAlignment="1">
      <alignment horizontal="center" vertical="center"/>
    </xf>
    <xf numFmtId="180" fontId="31" fillId="0" borderId="13" xfId="0" applyNumberFormat="1" applyFont="1" applyBorder="1" applyAlignment="1">
      <alignment horizontal="right" vertical="center"/>
    </xf>
    <xf numFmtId="0" fontId="30" fillId="0" borderId="18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1" xfId="0" applyFont="1" applyBorder="1" applyAlignment="1">
      <alignment/>
    </xf>
    <xf numFmtId="180" fontId="30" fillId="0" borderId="18" xfId="0" applyNumberFormat="1" applyFont="1" applyBorder="1" applyAlignment="1">
      <alignment horizontal="right"/>
    </xf>
    <xf numFmtId="180" fontId="30" fillId="0" borderId="11" xfId="0" applyNumberFormat="1" applyFont="1" applyBorder="1" applyAlignment="1">
      <alignment horizontal="right"/>
    </xf>
    <xf numFmtId="183" fontId="30" fillId="0" borderId="12" xfId="69" applyNumberFormat="1" applyFont="1" applyFill="1" applyBorder="1" applyAlignment="1">
      <alignment shrinkToFit="1"/>
      <protection/>
    </xf>
    <xf numFmtId="17" fontId="30" fillId="0" borderId="13" xfId="72" applyNumberFormat="1" applyFont="1" applyBorder="1" applyAlignment="1">
      <alignment horizontal="center" vertical="center"/>
      <protection/>
    </xf>
    <xf numFmtId="180" fontId="31" fillId="0" borderId="13" xfId="72" applyNumberFormat="1" applyFont="1" applyBorder="1" applyAlignment="1">
      <alignment vertical="center"/>
      <protection/>
    </xf>
    <xf numFmtId="0" fontId="30" fillId="0" borderId="18" xfId="72" applyFont="1" applyBorder="1" applyAlignment="1">
      <alignment horizontal="left"/>
      <protection/>
    </xf>
    <xf numFmtId="0" fontId="30" fillId="0" borderId="10" xfId="72" applyFont="1" applyBorder="1" applyAlignment="1">
      <alignment horizontal="left"/>
      <protection/>
    </xf>
    <xf numFmtId="0" fontId="30" fillId="0" borderId="11" xfId="72" applyFont="1" applyBorder="1" applyAlignment="1">
      <alignment/>
      <protection/>
    </xf>
    <xf numFmtId="180" fontId="30" fillId="0" borderId="18" xfId="72" applyNumberFormat="1" applyFont="1" applyBorder="1" applyAlignment="1">
      <alignment/>
      <protection/>
    </xf>
    <xf numFmtId="183" fontId="30" fillId="0" borderId="10" xfId="69" applyNumberFormat="1" applyFont="1" applyFill="1" applyBorder="1" applyAlignment="1">
      <alignment horizontal="right" shrinkToFit="1"/>
      <protection/>
    </xf>
    <xf numFmtId="171" fontId="32" fillId="0" borderId="12" xfId="0" applyNumberFormat="1" applyFont="1" applyBorder="1" applyAlignment="1" quotePrefix="1">
      <alignment horizontal="center" vertical="distributed" shrinkToFit="1"/>
    </xf>
    <xf numFmtId="0" fontId="31" fillId="0" borderId="13" xfId="65" applyFont="1" applyBorder="1" applyAlignment="1">
      <alignment horizontal="left" vertical="center" wrapText="1"/>
      <protection/>
    </xf>
    <xf numFmtId="0" fontId="31" fillId="0" borderId="18" xfId="65" applyFont="1" applyBorder="1" applyAlignment="1">
      <alignment horizontal="left" vertical="center"/>
      <protection/>
    </xf>
    <xf numFmtId="0" fontId="31" fillId="0" borderId="19" xfId="62" applyFont="1" applyBorder="1">
      <alignment/>
      <protection/>
    </xf>
    <xf numFmtId="166" fontId="37" fillId="0" borderId="20" xfId="65" applyNumberFormat="1" applyFont="1" applyBorder="1" applyAlignment="1">
      <alignment horizontal="right" vertical="center"/>
      <protection/>
    </xf>
    <xf numFmtId="166" fontId="31" fillId="0" borderId="20" xfId="65" applyNumberFormat="1" applyFont="1" applyBorder="1" applyAlignment="1">
      <alignment horizontal="right"/>
      <protection/>
    </xf>
    <xf numFmtId="166" fontId="30" fillId="0" borderId="20" xfId="65" applyNumberFormat="1" applyFont="1" applyBorder="1" applyAlignment="1">
      <alignment horizontal="right"/>
      <protection/>
    </xf>
    <xf numFmtId="166" fontId="31" fillId="0" borderId="20" xfId="65" applyNumberFormat="1" applyFont="1" applyBorder="1" applyAlignment="1" quotePrefix="1">
      <alignment horizontal="right"/>
      <protection/>
    </xf>
    <xf numFmtId="166" fontId="31" fillId="0" borderId="21" xfId="65" applyNumberFormat="1" applyFont="1" applyBorder="1" applyAlignment="1">
      <alignment horizontal="right" vertical="center"/>
      <protection/>
    </xf>
    <xf numFmtId="0" fontId="30" fillId="0" borderId="22" xfId="65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1" fillId="0" borderId="23" xfId="65" applyFont="1" applyBorder="1" applyAlignment="1">
      <alignment horizontal="centerContinuous" vertical="center"/>
      <protection/>
    </xf>
    <xf numFmtId="0" fontId="31" fillId="0" borderId="24" xfId="65" applyFont="1" applyBorder="1">
      <alignment/>
      <protection/>
    </xf>
    <xf numFmtId="0" fontId="30" fillId="0" borderId="24" xfId="65" applyFont="1" applyBorder="1">
      <alignment/>
      <protection/>
    </xf>
    <xf numFmtId="0" fontId="30" fillId="0" borderId="24" xfId="68" applyFont="1" applyBorder="1">
      <alignment/>
      <protection/>
    </xf>
    <xf numFmtId="0" fontId="31" fillId="0" borderId="24" xfId="65" applyFont="1" applyBorder="1" applyAlignment="1">
      <alignment wrapText="1"/>
      <protection/>
    </xf>
    <xf numFmtId="0" fontId="30" fillId="0" borderId="24" xfId="65" applyFont="1" applyBorder="1" applyAlignment="1">
      <alignment/>
      <protection/>
    </xf>
    <xf numFmtId="0" fontId="30" fillId="0" borderId="24" xfId="62" applyFont="1" applyBorder="1" applyAlignment="1">
      <alignment/>
      <protection/>
    </xf>
    <xf numFmtId="0" fontId="31" fillId="0" borderId="24" xfId="65" applyFont="1" applyBorder="1" applyAlignment="1">
      <alignment/>
      <protection/>
    </xf>
    <xf numFmtId="0" fontId="31" fillId="0" borderId="25" xfId="65" applyFont="1" applyBorder="1" applyAlignment="1">
      <alignment horizontal="left" vertical="center"/>
      <protection/>
    </xf>
    <xf numFmtId="166" fontId="37" fillId="0" borderId="23" xfId="65" applyNumberFormat="1" applyFont="1" applyBorder="1" applyAlignment="1">
      <alignment horizontal="right" vertical="center"/>
      <protection/>
    </xf>
    <xf numFmtId="166" fontId="31" fillId="0" borderId="24" xfId="65" applyNumberFormat="1" applyFont="1" applyBorder="1" applyAlignment="1">
      <alignment horizontal="right"/>
      <protection/>
    </xf>
    <xf numFmtId="166" fontId="30" fillId="0" borderId="24" xfId="65" applyNumberFormat="1" applyFont="1" applyBorder="1" applyAlignment="1">
      <alignment horizontal="right"/>
      <protection/>
    </xf>
    <xf numFmtId="166" fontId="31" fillId="0" borderId="25" xfId="65" applyNumberFormat="1" applyFont="1" applyBorder="1" applyAlignment="1">
      <alignment horizontal="right" vertical="center"/>
      <protection/>
    </xf>
    <xf numFmtId="166" fontId="37" fillId="0" borderId="23" xfId="65" applyNumberFormat="1" applyFont="1" applyBorder="1" applyAlignment="1">
      <alignment vertical="center"/>
      <protection/>
    </xf>
    <xf numFmtId="166" fontId="31" fillId="0" borderId="24" xfId="65" applyNumberFormat="1" applyFont="1" applyBorder="1">
      <alignment/>
      <protection/>
    </xf>
    <xf numFmtId="166" fontId="30" fillId="0" borderId="24" xfId="65" applyNumberFormat="1" applyFont="1" applyBorder="1" applyAlignment="1">
      <alignment/>
      <protection/>
    </xf>
    <xf numFmtId="166" fontId="31" fillId="0" borderId="24" xfId="65" applyNumberFormat="1" applyFont="1" applyBorder="1" quotePrefix="1">
      <alignment/>
      <protection/>
    </xf>
    <xf numFmtId="166" fontId="31" fillId="0" borderId="24" xfId="65" applyNumberFormat="1" applyFont="1" applyBorder="1" applyAlignment="1">
      <alignment/>
      <protection/>
    </xf>
    <xf numFmtId="166" fontId="31" fillId="0" borderId="24" xfId="65" applyNumberFormat="1" applyFont="1" applyBorder="1" applyAlignment="1" quotePrefix="1">
      <alignment horizontal="right"/>
      <protection/>
    </xf>
    <xf numFmtId="166" fontId="37" fillId="0" borderId="20" xfId="65" applyNumberFormat="1" applyFont="1" applyFill="1" applyBorder="1">
      <alignment/>
      <protection/>
    </xf>
    <xf numFmtId="166" fontId="31" fillId="0" borderId="20" xfId="65" applyNumberFormat="1" applyFont="1" applyFill="1" applyBorder="1" applyAlignment="1">
      <alignment/>
      <protection/>
    </xf>
    <xf numFmtId="166" fontId="30" fillId="0" borderId="20" xfId="65" applyNumberFormat="1" applyFont="1" applyFill="1" applyBorder="1">
      <alignment/>
      <protection/>
    </xf>
    <xf numFmtId="166" fontId="30" fillId="0" borderId="20" xfId="65" applyNumberFormat="1" applyFont="1" applyFill="1" applyBorder="1" applyAlignment="1">
      <alignment/>
      <protection/>
    </xf>
    <xf numFmtId="176" fontId="30" fillId="0" borderId="21" xfId="65" applyNumberFormat="1" applyFont="1" applyFill="1" applyBorder="1" applyAlignment="1">
      <alignment/>
      <protection/>
    </xf>
    <xf numFmtId="0" fontId="30" fillId="0" borderId="22" xfId="65" applyFont="1" applyFill="1" applyBorder="1" applyAlignment="1">
      <alignment horizontal="center" vertical="center"/>
      <protection/>
    </xf>
    <xf numFmtId="0" fontId="31" fillId="0" borderId="23" xfId="65" applyFont="1" applyFill="1" applyBorder="1" applyAlignment="1">
      <alignment horizontal="center"/>
      <protection/>
    </xf>
    <xf numFmtId="166" fontId="31" fillId="0" borderId="24" xfId="65" applyNumberFormat="1" applyFont="1" applyFill="1" applyBorder="1" applyAlignment="1">
      <alignment/>
      <protection/>
    </xf>
    <xf numFmtId="174" fontId="30" fillId="0" borderId="24" xfId="65" applyNumberFormat="1" applyFont="1" applyFill="1" applyBorder="1" applyAlignment="1">
      <alignment horizontal="left" wrapText="1" indent="1"/>
      <protection/>
    </xf>
    <xf numFmtId="0" fontId="30" fillId="0" borderId="24" xfId="65" applyFont="1" applyFill="1" applyBorder="1" applyAlignment="1">
      <alignment horizontal="left" wrapText="1" indent="1"/>
      <protection/>
    </xf>
    <xf numFmtId="0" fontId="31" fillId="0" borderId="24" xfId="65" applyFont="1" applyFill="1" applyBorder="1" applyAlignment="1">
      <alignment/>
      <protection/>
    </xf>
    <xf numFmtId="0" fontId="30" fillId="0" borderId="24" xfId="65" applyFont="1" applyFill="1" applyBorder="1" applyAlignment="1">
      <alignment horizontal="left" indent="1"/>
      <protection/>
    </xf>
    <xf numFmtId="0" fontId="30" fillId="0" borderId="24" xfId="0" applyFont="1" applyFill="1" applyBorder="1" applyAlignment="1">
      <alignment horizontal="left" wrapText="1" indent="1"/>
    </xf>
    <xf numFmtId="0" fontId="31" fillId="0" borderId="24" xfId="65" applyFont="1" applyFill="1" applyBorder="1">
      <alignment/>
      <protection/>
    </xf>
    <xf numFmtId="0" fontId="31" fillId="0" borderId="24" xfId="65" applyFont="1" applyFill="1" applyBorder="1" applyAlignment="1">
      <alignment wrapText="1"/>
      <protection/>
    </xf>
    <xf numFmtId="0" fontId="30" fillId="0" borderId="25" xfId="65" applyFont="1" applyFill="1" applyBorder="1" applyAlignment="1">
      <alignment horizontal="left" indent="1"/>
      <protection/>
    </xf>
    <xf numFmtId="166" fontId="37" fillId="0" borderId="23" xfId="65" applyNumberFormat="1" applyFont="1" applyFill="1" applyBorder="1">
      <alignment/>
      <protection/>
    </xf>
    <xf numFmtId="166" fontId="30" fillId="0" borderId="24" xfId="65" applyNumberFormat="1" applyFont="1" applyFill="1" applyBorder="1" applyAlignment="1">
      <alignment/>
      <protection/>
    </xf>
    <xf numFmtId="176" fontId="30" fillId="0" borderId="25" xfId="65" applyNumberFormat="1" applyFont="1" applyFill="1" applyBorder="1" applyAlignment="1">
      <alignment/>
      <protection/>
    </xf>
    <xf numFmtId="166" fontId="30" fillId="0" borderId="24" xfId="65" applyNumberFormat="1" applyFont="1" applyFill="1" applyBorder="1">
      <alignment/>
      <protection/>
    </xf>
    <xf numFmtId="176" fontId="30" fillId="0" borderId="20" xfId="65" applyNumberFormat="1" applyFont="1" applyFill="1" applyBorder="1">
      <alignment/>
      <protection/>
    </xf>
    <xf numFmtId="166" fontId="30" fillId="0" borderId="21" xfId="65" applyNumberFormat="1" applyFont="1" applyFill="1" applyBorder="1" applyAlignment="1">
      <alignment/>
      <protection/>
    </xf>
    <xf numFmtId="0" fontId="31" fillId="0" borderId="23" xfId="65" applyFont="1" applyFill="1" applyBorder="1" applyAlignment="1">
      <alignment horizontal="centerContinuous" wrapText="1"/>
      <protection/>
    </xf>
    <xf numFmtId="0" fontId="31" fillId="0" borderId="24" xfId="65" applyFont="1" applyFill="1" applyBorder="1" applyAlignment="1">
      <alignment horizontal="left"/>
      <protection/>
    </xf>
    <xf numFmtId="174" fontId="30" fillId="0" borderId="24" xfId="65" applyNumberFormat="1" applyFont="1" applyFill="1" applyBorder="1" applyAlignment="1">
      <alignment horizontal="left" indent="1"/>
      <protection/>
    </xf>
    <xf numFmtId="0" fontId="30" fillId="0" borderId="24" xfId="0" applyFont="1" applyFill="1" applyBorder="1" applyAlignment="1">
      <alignment horizontal="left" indent="1"/>
    </xf>
    <xf numFmtId="165" fontId="31" fillId="0" borderId="24" xfId="65" applyNumberFormat="1" applyFont="1" applyFill="1" applyBorder="1" applyAlignment="1">
      <alignment/>
      <protection/>
    </xf>
    <xf numFmtId="165" fontId="30" fillId="0" borderId="24" xfId="65" applyNumberFormat="1" applyFont="1" applyFill="1" applyBorder="1" applyAlignment="1">
      <alignment/>
      <protection/>
    </xf>
    <xf numFmtId="176" fontId="30" fillId="0" borderId="24" xfId="65" applyNumberFormat="1" applyFont="1" applyFill="1" applyBorder="1" applyAlignment="1">
      <alignment/>
      <protection/>
    </xf>
    <xf numFmtId="166" fontId="30" fillId="0" borderId="25" xfId="65" applyNumberFormat="1" applyFont="1" applyFill="1" applyBorder="1" applyAlignment="1">
      <alignment/>
      <protection/>
    </xf>
    <xf numFmtId="176" fontId="30" fillId="0" borderId="24" xfId="65" applyNumberFormat="1" applyFont="1" applyFill="1" applyBorder="1">
      <alignment/>
      <protection/>
    </xf>
    <xf numFmtId="166" fontId="30" fillId="0" borderId="25" xfId="65" applyNumberFormat="1" applyFont="1" applyFill="1" applyBorder="1">
      <alignment/>
      <protection/>
    </xf>
    <xf numFmtId="0" fontId="29" fillId="0" borderId="0" xfId="62" applyFont="1">
      <alignment/>
      <protection/>
    </xf>
    <xf numFmtId="0" fontId="29" fillId="0" borderId="0" xfId="65" applyFont="1" applyBorder="1" applyAlignment="1">
      <alignment horizontal="right"/>
      <protection/>
    </xf>
    <xf numFmtId="0" fontId="5" fillId="0" borderId="0" xfId="65" applyFont="1" applyBorder="1" applyAlignment="1">
      <alignment horizontal="right"/>
      <protection/>
    </xf>
    <xf numFmtId="166" fontId="29" fillId="0" borderId="0" xfId="62" applyNumberFormat="1" applyFont="1">
      <alignment/>
      <protection/>
    </xf>
    <xf numFmtId="0" fontId="29" fillId="0" borderId="13" xfId="65" applyFont="1" applyBorder="1" applyAlignment="1">
      <alignment horizontal="center" vertical="center"/>
      <protection/>
    </xf>
    <xf numFmtId="0" fontId="29" fillId="0" borderId="26" xfId="62" applyFont="1" applyBorder="1" applyAlignment="1">
      <alignment horizontal="center" vertical="center"/>
      <protection/>
    </xf>
    <xf numFmtId="0" fontId="29" fillId="0" borderId="27" xfId="62" applyFont="1" applyBorder="1" applyAlignment="1">
      <alignment horizontal="center" vertical="center"/>
      <protection/>
    </xf>
    <xf numFmtId="0" fontId="29" fillId="0" borderId="13" xfId="62" applyFont="1" applyBorder="1" applyAlignment="1">
      <alignment horizontal="center" vertical="center"/>
      <protection/>
    </xf>
    <xf numFmtId="180" fontId="45" fillId="0" borderId="18" xfId="65" applyNumberFormat="1" applyFont="1" applyBorder="1" applyAlignment="1">
      <alignment vertical="center"/>
      <protection/>
    </xf>
    <xf numFmtId="180" fontId="45" fillId="0" borderId="18" xfId="62" applyNumberFormat="1" applyFont="1" applyBorder="1" applyAlignment="1">
      <alignment vertical="center"/>
      <protection/>
    </xf>
    <xf numFmtId="180" fontId="45" fillId="0" borderId="12" xfId="62" applyNumberFormat="1" applyFont="1" applyBorder="1" applyAlignment="1">
      <alignment vertical="center"/>
      <protection/>
    </xf>
    <xf numFmtId="180" fontId="5" fillId="0" borderId="10" xfId="65" applyNumberFormat="1" applyFont="1" applyBorder="1">
      <alignment/>
      <protection/>
    </xf>
    <xf numFmtId="180" fontId="5" fillId="0" borderId="10" xfId="65" applyNumberFormat="1" applyFont="1" applyBorder="1" applyAlignment="1">
      <alignment vertical="center"/>
      <protection/>
    </xf>
    <xf numFmtId="180" fontId="5" fillId="0" borderId="10" xfId="62" applyNumberFormat="1" applyFont="1" applyBorder="1" applyAlignment="1">
      <alignment/>
      <protection/>
    </xf>
    <xf numFmtId="180" fontId="5" fillId="0" borderId="12" xfId="62" applyNumberFormat="1" applyFont="1" applyBorder="1" applyAlignment="1">
      <alignment/>
      <protection/>
    </xf>
    <xf numFmtId="180" fontId="29" fillId="0" borderId="10" xfId="62" applyNumberFormat="1" applyFont="1" applyBorder="1" applyAlignment="1">
      <alignment/>
      <protection/>
    </xf>
    <xf numFmtId="180" fontId="29" fillId="0" borderId="12" xfId="62" applyNumberFormat="1" applyFont="1" applyBorder="1" applyAlignment="1">
      <alignment/>
      <protection/>
    </xf>
    <xf numFmtId="180" fontId="29" fillId="0" borderId="10" xfId="65" applyNumberFormat="1" applyFont="1" applyBorder="1">
      <alignment/>
      <protection/>
    </xf>
    <xf numFmtId="180" fontId="29" fillId="0" borderId="10" xfId="62" applyNumberFormat="1" applyFont="1" applyBorder="1">
      <alignment/>
      <protection/>
    </xf>
    <xf numFmtId="180" fontId="29" fillId="0" borderId="12" xfId="62" applyNumberFormat="1" applyFont="1" applyBorder="1">
      <alignment/>
      <protection/>
    </xf>
    <xf numFmtId="183" fontId="29" fillId="0" borderId="10" xfId="65" applyNumberFormat="1" applyFont="1" applyFill="1" applyBorder="1" applyAlignment="1">
      <alignment/>
      <protection/>
    </xf>
    <xf numFmtId="183" fontId="29" fillId="0" borderId="10" xfId="65" applyNumberFormat="1" applyFont="1" applyFill="1" applyBorder="1" applyAlignment="1" quotePrefix="1">
      <alignment horizontal="right"/>
      <protection/>
    </xf>
    <xf numFmtId="183" fontId="29" fillId="0" borderId="12" xfId="65" applyNumberFormat="1" applyFont="1" applyFill="1" applyBorder="1" applyAlignment="1" quotePrefix="1">
      <alignment horizontal="right"/>
      <protection/>
    </xf>
    <xf numFmtId="180" fontId="29" fillId="0" borderId="16" xfId="62" applyNumberFormat="1" applyFont="1" applyBorder="1">
      <alignment/>
      <protection/>
    </xf>
    <xf numFmtId="180" fontId="29" fillId="0" borderId="28" xfId="62" applyNumberFormat="1" applyFont="1" applyBorder="1">
      <alignment/>
      <protection/>
    </xf>
    <xf numFmtId="180" fontId="5" fillId="0" borderId="11" xfId="65" applyNumberFormat="1" applyFont="1" applyBorder="1" applyAlignment="1">
      <alignment vertical="center"/>
      <protection/>
    </xf>
    <xf numFmtId="180" fontId="5" fillId="0" borderId="11" xfId="62" applyNumberFormat="1" applyFont="1" applyBorder="1" applyAlignment="1">
      <alignment vertical="center"/>
      <protection/>
    </xf>
    <xf numFmtId="180" fontId="5" fillId="0" borderId="19" xfId="62" applyNumberFormat="1" applyFont="1" applyBorder="1" applyAlignment="1">
      <alignment vertical="center"/>
      <protection/>
    </xf>
    <xf numFmtId="180" fontId="3" fillId="0" borderId="0" xfId="62" applyNumberFormat="1" applyFont="1" applyAlignment="1">
      <alignment/>
      <protection/>
    </xf>
    <xf numFmtId="176" fontId="31" fillId="0" borderId="24" xfId="65" applyNumberFormat="1" applyFont="1" applyBorder="1" applyAlignment="1" quotePrefix="1">
      <alignment horizontal="right"/>
      <protection/>
    </xf>
    <xf numFmtId="166" fontId="40" fillId="0" borderId="0" xfId="70" applyNumberFormat="1" applyFont="1">
      <alignment/>
      <protection/>
    </xf>
    <xf numFmtId="166" fontId="31" fillId="0" borderId="18" xfId="69" applyNumberFormat="1" applyFont="1" applyFill="1" applyBorder="1" applyAlignment="1">
      <alignment horizontal="right" shrinkToFit="1"/>
      <protection/>
    </xf>
    <xf numFmtId="166" fontId="31" fillId="0" borderId="14" xfId="69" applyNumberFormat="1" applyFont="1" applyFill="1" applyBorder="1" applyAlignment="1">
      <alignment horizontal="right" shrinkToFit="1"/>
      <protection/>
    </xf>
    <xf numFmtId="166" fontId="31" fillId="0" borderId="10" xfId="69" applyNumberFormat="1" applyFont="1" applyFill="1" applyBorder="1" applyAlignment="1">
      <alignment horizontal="right" shrinkToFit="1"/>
      <protection/>
    </xf>
    <xf numFmtId="166" fontId="31" fillId="0" borderId="12" xfId="69" applyNumberFormat="1" applyFont="1" applyFill="1" applyBorder="1" applyAlignment="1">
      <alignment horizontal="right" shrinkToFit="1"/>
      <protection/>
    </xf>
    <xf numFmtId="166" fontId="31" fillId="0" borderId="10" xfId="69" applyNumberFormat="1" applyFont="1" applyFill="1" applyBorder="1" applyAlignment="1">
      <alignment shrinkToFit="1"/>
      <protection/>
    </xf>
    <xf numFmtId="166" fontId="31" fillId="0" borderId="10" xfId="69" applyNumberFormat="1" applyFont="1" applyBorder="1" applyAlignment="1">
      <alignment horizontal="right" shrinkToFit="1"/>
      <protection/>
    </xf>
    <xf numFmtId="168" fontId="31" fillId="0" borderId="10" xfId="69" applyNumberFormat="1" applyFont="1" applyBorder="1" applyAlignment="1">
      <alignment horizontal="right" shrinkToFit="1"/>
      <protection/>
    </xf>
    <xf numFmtId="168" fontId="31" fillId="0" borderId="12" xfId="69" applyNumberFormat="1" applyFont="1" applyFill="1" applyBorder="1" applyAlignment="1">
      <alignment horizontal="right" shrinkToFit="1"/>
      <protection/>
    </xf>
    <xf numFmtId="169" fontId="31" fillId="0" borderId="10" xfId="61" applyNumberFormat="1" applyFont="1" applyFill="1" applyBorder="1" applyAlignment="1">
      <alignment horizontal="right"/>
      <protection/>
    </xf>
    <xf numFmtId="168" fontId="31" fillId="0" borderId="10" xfId="61" applyNumberFormat="1" applyFont="1" applyFill="1" applyBorder="1" applyAlignment="1">
      <alignment horizontal="right"/>
      <protection/>
    </xf>
    <xf numFmtId="168" fontId="31" fillId="0" borderId="10" xfId="69" applyNumberFormat="1" applyFont="1" applyFill="1" applyBorder="1" applyAlignment="1">
      <alignment horizontal="right" shrinkToFit="1"/>
      <protection/>
    </xf>
    <xf numFmtId="166" fontId="2" fillId="0" borderId="0" xfId="65" applyNumberFormat="1" applyFont="1" applyFill="1">
      <alignment/>
      <protection/>
    </xf>
    <xf numFmtId="171" fontId="29" fillId="0" borderId="0" xfId="65" applyNumberFormat="1" applyFont="1">
      <alignment/>
      <protection/>
    </xf>
    <xf numFmtId="178" fontId="29" fillId="0" borderId="0" xfId="65" applyNumberFormat="1" applyFont="1">
      <alignment/>
      <protection/>
    </xf>
    <xf numFmtId="0" fontId="30" fillId="0" borderId="22" xfId="65" applyFont="1" applyBorder="1" applyAlignment="1">
      <alignment horizontal="center" vertical="center"/>
      <protection/>
    </xf>
    <xf numFmtId="0" fontId="30" fillId="0" borderId="22" xfId="65" applyFont="1" applyBorder="1" applyAlignment="1">
      <alignment horizontal="center" vertical="center"/>
      <protection/>
    </xf>
    <xf numFmtId="180" fontId="3" fillId="0" borderId="0" xfId="0" applyNumberFormat="1" applyFont="1" applyAlignment="1">
      <alignment/>
    </xf>
    <xf numFmtId="171" fontId="32" fillId="0" borderId="12" xfId="0" applyNumberFormat="1" applyFont="1" applyFill="1" applyBorder="1" applyAlignment="1" quotePrefix="1">
      <alignment horizontal="center" vertical="distributed" shrinkToFit="1"/>
    </xf>
    <xf numFmtId="180" fontId="5" fillId="0" borderId="19" xfId="65" applyNumberFormat="1" applyFont="1" applyBorder="1" applyAlignment="1">
      <alignment vertical="center"/>
      <protection/>
    </xf>
    <xf numFmtId="166" fontId="37" fillId="0" borderId="20" xfId="65" applyNumberFormat="1" applyFont="1" applyBorder="1" applyAlignment="1">
      <alignment vertical="center"/>
      <protection/>
    </xf>
    <xf numFmtId="166" fontId="31" fillId="0" borderId="20" xfId="65" applyNumberFormat="1" applyFont="1" applyBorder="1">
      <alignment/>
      <protection/>
    </xf>
    <xf numFmtId="166" fontId="30" fillId="0" borderId="20" xfId="65" applyNumberFormat="1" applyFont="1" applyBorder="1" applyAlignment="1">
      <alignment/>
      <protection/>
    </xf>
    <xf numFmtId="166" fontId="31" fillId="0" borderId="20" xfId="65" applyNumberFormat="1" applyFont="1" applyBorder="1" quotePrefix="1">
      <alignment/>
      <protection/>
    </xf>
    <xf numFmtId="166" fontId="30" fillId="0" borderId="21" xfId="65" applyNumberFormat="1" applyFont="1" applyFill="1" applyBorder="1">
      <alignment/>
      <protection/>
    </xf>
    <xf numFmtId="0" fontId="30" fillId="0" borderId="22" xfId="65" applyFont="1" applyBorder="1" applyAlignment="1">
      <alignment horizontal="center" vertical="center"/>
      <protection/>
    </xf>
    <xf numFmtId="166" fontId="30" fillId="0" borderId="18" xfId="71" applyNumberFormat="1" applyFont="1" applyFill="1" applyBorder="1" applyAlignment="1">
      <alignment/>
      <protection/>
    </xf>
    <xf numFmtId="166" fontId="30" fillId="0" borderId="10" xfId="71" applyNumberFormat="1" applyFont="1" applyFill="1" applyBorder="1" applyAlignment="1">
      <alignment/>
      <protection/>
    </xf>
    <xf numFmtId="166" fontId="32" fillId="0" borderId="10" xfId="71" applyNumberFormat="1" applyFont="1" applyFill="1" applyBorder="1" applyAlignment="1">
      <alignment/>
      <protection/>
    </xf>
    <xf numFmtId="166" fontId="30" fillId="0" borderId="11" xfId="71" applyNumberFormat="1" applyFont="1" applyFill="1" applyBorder="1" applyAlignment="1">
      <alignment/>
      <protection/>
    </xf>
    <xf numFmtId="166" fontId="31" fillId="0" borderId="13" xfId="71" applyNumberFormat="1" applyFont="1" applyFill="1" applyBorder="1" applyAlignment="1">
      <alignment vertical="center"/>
      <protection/>
    </xf>
    <xf numFmtId="168" fontId="30" fillId="0" borderId="12" xfId="69" applyNumberFormat="1" applyFont="1" applyFill="1" applyBorder="1" applyAlignment="1">
      <alignment horizontal="right" shrinkToFit="1"/>
      <protection/>
    </xf>
    <xf numFmtId="168" fontId="31" fillId="0" borderId="12" xfId="61" applyNumberFormat="1" applyFont="1" applyFill="1" applyBorder="1" applyAlignment="1">
      <alignment horizontal="right"/>
      <protection/>
    </xf>
    <xf numFmtId="166" fontId="32" fillId="0" borderId="19" xfId="69" applyNumberFormat="1" applyFont="1" applyFill="1" applyBorder="1" applyAlignment="1">
      <alignment horizontal="right" shrinkToFit="1"/>
      <protection/>
    </xf>
    <xf numFmtId="166" fontId="29" fillId="0" borderId="20" xfId="65" applyNumberFormat="1" applyFont="1" applyFill="1" applyBorder="1" applyAlignment="1">
      <alignment/>
      <protection/>
    </xf>
    <xf numFmtId="166" fontId="31" fillId="0" borderId="12" xfId="69" applyNumberFormat="1" applyFont="1" applyFill="1" applyBorder="1" applyAlignment="1">
      <alignment shrinkToFit="1"/>
      <protection/>
    </xf>
    <xf numFmtId="166" fontId="0" fillId="0" borderId="0" xfId="61" applyNumberFormat="1">
      <alignment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24" borderId="0" xfId="0" applyNumberFormat="1" applyFont="1" applyFill="1" applyAlignment="1">
      <alignment/>
    </xf>
    <xf numFmtId="1" fontId="3" fillId="0" borderId="0" xfId="71" applyNumberFormat="1" applyFont="1" applyAlignment="1">
      <alignment/>
      <protection/>
    </xf>
    <xf numFmtId="166" fontId="3" fillId="0" borderId="0" xfId="71" applyNumberFormat="1" applyFont="1" applyAlignment="1">
      <alignment/>
      <protection/>
    </xf>
    <xf numFmtId="0" fontId="30" fillId="0" borderId="22" xfId="65" applyFont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1" fillId="0" borderId="13" xfId="0" applyFont="1" applyFill="1" applyBorder="1" applyAlignment="1">
      <alignment horizontal="centerContinuous" vertical="center"/>
    </xf>
    <xf numFmtId="0" fontId="30" fillId="0" borderId="13" xfId="0" applyFont="1" applyFill="1" applyBorder="1" applyAlignment="1">
      <alignment horizontal="center" vertical="center" wrapText="1"/>
    </xf>
    <xf numFmtId="180" fontId="30" fillId="0" borderId="18" xfId="0" applyNumberFormat="1" applyFont="1" applyFill="1" applyBorder="1" applyAlignment="1">
      <alignment horizontal="right"/>
    </xf>
    <xf numFmtId="180" fontId="30" fillId="0" borderId="10" xfId="0" applyNumberFormat="1" applyFont="1" applyFill="1" applyBorder="1" applyAlignment="1">
      <alignment horizontal="right"/>
    </xf>
    <xf numFmtId="180" fontId="30" fillId="0" borderId="11" xfId="0" applyNumberFormat="1" applyFont="1" applyFill="1" applyBorder="1" applyAlignment="1">
      <alignment horizontal="right"/>
    </xf>
    <xf numFmtId="180" fontId="31" fillId="0" borderId="13" xfId="0" applyNumberFormat="1" applyFont="1" applyFill="1" applyBorder="1" applyAlignment="1">
      <alignment horizontal="right" vertical="center"/>
    </xf>
    <xf numFmtId="180" fontId="31" fillId="0" borderId="0" xfId="0" applyNumberFormat="1" applyFont="1" applyFill="1" applyBorder="1" applyAlignment="1">
      <alignment horizontal="right" vertical="center"/>
    </xf>
    <xf numFmtId="171" fontId="30" fillId="0" borderId="0" xfId="71" applyNumberFormat="1" applyFont="1" applyFill="1">
      <alignment/>
      <protection/>
    </xf>
    <xf numFmtId="0" fontId="3" fillId="0" borderId="0" xfId="67" applyFont="1" applyFill="1" applyBorder="1" applyAlignment="1">
      <alignment horizontal="left" vertical="top" wrapText="1"/>
      <protection/>
    </xf>
    <xf numFmtId="166" fontId="47" fillId="0" borderId="0" xfId="65" applyNumberFormat="1" applyFont="1">
      <alignment/>
      <protection/>
    </xf>
    <xf numFmtId="180" fontId="2" fillId="0" borderId="0" xfId="62" applyNumberFormat="1" applyFont="1">
      <alignment/>
      <protection/>
    </xf>
    <xf numFmtId="166" fontId="2" fillId="0" borderId="0" xfId="65" applyNumberFormat="1" applyFont="1">
      <alignment/>
      <protection/>
    </xf>
    <xf numFmtId="166" fontId="6" fillId="0" borderId="0" xfId="65" applyNumberFormat="1" applyFont="1" applyFill="1">
      <alignment/>
      <protection/>
    </xf>
    <xf numFmtId="17" fontId="30" fillId="0" borderId="13" xfId="0" applyNumberFormat="1" applyFont="1" applyFill="1" applyBorder="1" applyAlignment="1" quotePrefix="1">
      <alignment horizontal="center" vertical="center"/>
    </xf>
    <xf numFmtId="166" fontId="0" fillId="0" borderId="0" xfId="61" applyNumberFormat="1" applyFill="1">
      <alignment/>
      <protection/>
    </xf>
    <xf numFmtId="166" fontId="46" fillId="0" borderId="0" xfId="0" applyNumberFormat="1" applyFont="1" applyFill="1" applyBorder="1" applyAlignment="1">
      <alignment/>
    </xf>
    <xf numFmtId="4" fontId="51" fillId="0" borderId="0" xfId="61" applyNumberFormat="1" applyFont="1" applyFill="1">
      <alignment/>
      <protection/>
    </xf>
    <xf numFmtId="186" fontId="48" fillId="0" borderId="0" xfId="0" applyNumberFormat="1" applyFont="1" applyFill="1" applyBorder="1" applyAlignment="1">
      <alignment/>
    </xf>
    <xf numFmtId="186" fontId="52" fillId="0" borderId="0" xfId="0" applyNumberFormat="1" applyFont="1" applyFill="1" applyBorder="1" applyAlignment="1">
      <alignment/>
    </xf>
    <xf numFmtId="4" fontId="0" fillId="0" borderId="0" xfId="61" applyNumberFormat="1" applyFill="1" applyBorder="1">
      <alignment/>
      <protection/>
    </xf>
    <xf numFmtId="4" fontId="51" fillId="0" borderId="0" xfId="61" applyNumberFormat="1" applyFont="1" applyFill="1" applyBorder="1">
      <alignment/>
      <protection/>
    </xf>
    <xf numFmtId="166" fontId="2" fillId="0" borderId="0" xfId="70" applyNumberFormat="1" applyFont="1">
      <alignment/>
      <protection/>
    </xf>
    <xf numFmtId="180" fontId="3" fillId="0" borderId="0" xfId="72" applyNumberFormat="1" applyFont="1">
      <alignment/>
      <protection/>
    </xf>
    <xf numFmtId="0" fontId="0" fillId="0" borderId="0" xfId="61" applyFont="1" applyAlignment="1" quotePrefix="1">
      <alignment horizontal="center" vertical="center" textRotation="180"/>
      <protection/>
    </xf>
    <xf numFmtId="167" fontId="4" fillId="0" borderId="0" xfId="61" applyNumberFormat="1" applyFont="1" applyFill="1" applyAlignment="1">
      <alignment/>
      <protection/>
    </xf>
    <xf numFmtId="0" fontId="31" fillId="0" borderId="13" xfId="70" applyFont="1" applyBorder="1" applyAlignment="1">
      <alignment horizontal="center" vertical="center"/>
      <protection/>
    </xf>
    <xf numFmtId="0" fontId="31" fillId="0" borderId="13" xfId="70" applyNumberFormat="1" applyFont="1" applyBorder="1" applyAlignment="1">
      <alignment horizontal="center" vertical="center"/>
      <protection/>
    </xf>
    <xf numFmtId="0" fontId="3" fillId="0" borderId="0" xfId="70" applyFont="1" applyAlignment="1" quotePrefix="1">
      <alignment horizontal="center" vertical="center" textRotation="180"/>
      <protection/>
    </xf>
    <xf numFmtId="0" fontId="4" fillId="0" borderId="0" xfId="70" applyFont="1" applyAlignment="1">
      <alignment horizontal="left"/>
      <protection/>
    </xf>
    <xf numFmtId="17" fontId="31" fillId="0" borderId="13" xfId="71" applyNumberFormat="1" applyFont="1" applyBorder="1" applyAlignment="1">
      <alignment horizontal="center" vertical="center"/>
      <protection/>
    </xf>
    <xf numFmtId="0" fontId="31" fillId="0" borderId="13" xfId="71" applyFont="1" applyBorder="1" applyAlignment="1">
      <alignment horizontal="center" vertical="center"/>
      <protection/>
    </xf>
    <xf numFmtId="17" fontId="31" fillId="0" borderId="13" xfId="71" applyNumberFormat="1" applyFont="1" applyBorder="1" applyAlignment="1">
      <alignment horizontal="center" vertical="center" wrapText="1"/>
      <protection/>
    </xf>
    <xf numFmtId="0" fontId="3" fillId="0" borderId="0" xfId="70" applyFont="1" applyBorder="1" applyAlignment="1" quotePrefix="1">
      <alignment horizontal="center" vertical="center" textRotation="180"/>
      <protection/>
    </xf>
    <xf numFmtId="0" fontId="0" fillId="0" borderId="0" xfId="0" applyFont="1" applyBorder="1" applyAlignment="1">
      <alignment horizontal="center" vertical="center" textRotation="180"/>
    </xf>
    <xf numFmtId="0" fontId="4" fillId="0" borderId="0" xfId="71" applyFont="1">
      <alignment/>
      <protection/>
    </xf>
    <xf numFmtId="17" fontId="31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0" fontId="4" fillId="0" borderId="0" xfId="0" applyFont="1" applyAlignment="1">
      <alignment/>
    </xf>
    <xf numFmtId="17" fontId="31" fillId="0" borderId="13" xfId="71" applyNumberFormat="1" applyFont="1" applyFill="1" applyBorder="1" applyAlignment="1" quotePrefix="1">
      <alignment horizontal="center" vertical="center"/>
      <protection/>
    </xf>
    <xf numFmtId="0" fontId="31" fillId="0" borderId="13" xfId="71" applyNumberFormat="1" applyFont="1" applyFill="1" applyBorder="1" applyAlignment="1">
      <alignment horizontal="center" vertical="center"/>
      <protection/>
    </xf>
    <xf numFmtId="173" fontId="31" fillId="0" borderId="13" xfId="71" applyNumberFormat="1" applyFont="1" applyFill="1" applyBorder="1" applyAlignment="1" quotePrefix="1">
      <alignment horizontal="center" vertical="center"/>
      <protection/>
    </xf>
    <xf numFmtId="173" fontId="31" fillId="0" borderId="13" xfId="71" applyNumberFormat="1" applyFont="1" applyFill="1" applyBorder="1" applyAlignment="1">
      <alignment horizontal="center" vertical="center"/>
      <protection/>
    </xf>
    <xf numFmtId="0" fontId="31" fillId="0" borderId="13" xfId="72" applyFont="1" applyBorder="1" applyAlignment="1">
      <alignment horizontal="center" vertical="center"/>
      <protection/>
    </xf>
    <xf numFmtId="0" fontId="4" fillId="0" borderId="0" xfId="72" applyFont="1">
      <alignment/>
      <protection/>
    </xf>
    <xf numFmtId="0" fontId="31" fillId="0" borderId="13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left"/>
      <protection/>
    </xf>
    <xf numFmtId="0" fontId="31" fillId="0" borderId="16" xfId="62" applyFont="1" applyBorder="1" applyAlignment="1">
      <alignment horizontal="left" wrapText="1"/>
      <protection/>
    </xf>
    <xf numFmtId="0" fontId="31" fillId="0" borderId="12" xfId="62" applyFont="1" applyBorder="1" applyAlignment="1">
      <alignment horizontal="left" wrapText="1"/>
      <protection/>
    </xf>
    <xf numFmtId="0" fontId="31" fillId="0" borderId="13" xfId="62" applyFont="1" applyBorder="1" applyAlignment="1">
      <alignment horizontal="center" vertical="center"/>
      <protection/>
    </xf>
    <xf numFmtId="0" fontId="30" fillId="0" borderId="13" xfId="62" applyFont="1" applyBorder="1" applyAlignment="1">
      <alignment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29" fillId="0" borderId="13" xfId="65" applyFont="1" applyBorder="1" applyAlignment="1">
      <alignment horizontal="center" vertical="center"/>
      <protection/>
    </xf>
    <xf numFmtId="0" fontId="4" fillId="0" borderId="0" xfId="62" applyFont="1" applyAlignment="1">
      <alignment horizontal="left"/>
      <protection/>
    </xf>
    <xf numFmtId="0" fontId="31" fillId="0" borderId="22" xfId="65" applyFont="1" applyBorder="1" applyAlignment="1">
      <alignment horizontal="center" vertical="center"/>
      <protection/>
    </xf>
    <xf numFmtId="0" fontId="30" fillId="0" borderId="22" xfId="65" applyFont="1" applyBorder="1" applyAlignment="1">
      <alignment horizontal="center" vertical="center"/>
      <protection/>
    </xf>
    <xf numFmtId="0" fontId="2" fillId="0" borderId="0" xfId="68" applyFont="1" applyAlignment="1">
      <alignment horizontal="right"/>
      <protection/>
    </xf>
    <xf numFmtId="0" fontId="4" fillId="0" borderId="0" xfId="65" applyFont="1" applyAlignment="1">
      <alignment horizontal="left"/>
      <protection/>
    </xf>
    <xf numFmtId="0" fontId="31" fillId="0" borderId="22" xfId="65" applyFont="1" applyFill="1" applyBorder="1" applyAlignment="1">
      <alignment horizontal="center" vertical="center"/>
      <protection/>
    </xf>
    <xf numFmtId="0" fontId="4" fillId="0" borderId="0" xfId="65" applyFont="1" applyFill="1" applyAlignment="1" quotePrefix="1">
      <alignment horizontal="left"/>
      <protection/>
    </xf>
    <xf numFmtId="0" fontId="30" fillId="0" borderId="22" xfId="65" applyFont="1" applyFill="1" applyBorder="1" applyAlignment="1">
      <alignment vertical="center"/>
      <protection/>
    </xf>
    <xf numFmtId="0" fontId="4" fillId="0" borderId="0" xfId="65" applyFont="1" applyFill="1" applyAlignment="1">
      <alignment horizontal="left"/>
      <protection/>
    </xf>
    <xf numFmtId="180" fontId="3" fillId="0" borderId="0" xfId="62" applyNumberFormat="1" applyFont="1" applyFill="1" applyAlignment="1">
      <alignment/>
      <protection/>
    </xf>
    <xf numFmtId="165" fontId="3" fillId="0" borderId="0" xfId="62" applyNumberFormat="1" applyFont="1" applyFill="1">
      <alignment/>
      <protection/>
    </xf>
    <xf numFmtId="4" fontId="29" fillId="0" borderId="0" xfId="65" applyNumberFormat="1" applyFo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2 3" xfId="62"/>
    <cellStyle name="Normal 3" xfId="63"/>
    <cellStyle name="Normal 4" xfId="64"/>
    <cellStyle name="Normal 5" xfId="65"/>
    <cellStyle name="Normal 5 2" xfId="66"/>
    <cellStyle name="Normal_Aimee 3 2" xfId="67"/>
    <cellStyle name="Normal_EOE Tables 2010-2011(Qr4)01Mar2012" xfId="68"/>
    <cellStyle name="Normal_June 2000" xfId="69"/>
    <cellStyle name="Normal_TAB1-4" xfId="70"/>
    <cellStyle name="Normal_TAB1-6" xfId="71"/>
    <cellStyle name="Normal_TAB1-8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user\LOCALS~1\Temp\Tabl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Trade%20Indicator\2009\indicator%20qr109\BOM1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de%20Indicator\2009\indicator%20qr109\BOM1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ndustry\Historical%20series\EOE\Q3%202014\EOE-%20Q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gest%202010(Trade)\digest%202007\digest2007-%20280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Explanations "/>
      <sheetName val="Tab1 "/>
      <sheetName val="Tab 2"/>
      <sheetName val="Tab 3"/>
      <sheetName val="Tab 4"/>
      <sheetName val="Tab 5"/>
      <sheetName val="Tab 6"/>
      <sheetName val="Tab 7"/>
      <sheetName val="Tab 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2" sqref="N12"/>
    </sheetView>
  </sheetViews>
  <sheetFormatPr defaultColWidth="9.140625" defaultRowHeight="12.75"/>
  <cols>
    <col min="1" max="1" width="8.7109375" style="114" customWidth="1"/>
    <col min="2" max="2" width="38.00390625" style="114" customWidth="1"/>
    <col min="3" max="11" width="9.57421875" style="114" customWidth="1"/>
    <col min="12" max="12" width="7.7109375" style="114" customWidth="1"/>
    <col min="13" max="14" width="9.140625" style="114" customWidth="1"/>
    <col min="15" max="16384" width="9.140625" style="114" customWidth="1"/>
  </cols>
  <sheetData>
    <row r="1" spans="1:12" ht="19.5" customHeight="1">
      <c r="A1" s="382" t="s">
        <v>179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1">
        <v>4</v>
      </c>
    </row>
    <row r="2" spans="1:12" ht="8.25" customHeight="1">
      <c r="A2" s="113"/>
      <c r="B2" s="113"/>
      <c r="C2" s="18"/>
      <c r="D2" s="18"/>
      <c r="E2" s="18"/>
      <c r="F2" s="18"/>
      <c r="G2" s="18"/>
      <c r="H2" s="18"/>
      <c r="I2" s="19"/>
      <c r="J2" s="19"/>
      <c r="K2" s="19"/>
      <c r="L2" s="381"/>
    </row>
    <row r="3" spans="1:12" ht="26.25" customHeight="1">
      <c r="A3" s="141"/>
      <c r="B3" s="142"/>
      <c r="C3" s="151">
        <v>2008</v>
      </c>
      <c r="D3" s="151">
        <v>2009</v>
      </c>
      <c r="E3" s="151">
        <v>2010</v>
      </c>
      <c r="F3" s="151">
        <v>2011</v>
      </c>
      <c r="G3" s="151">
        <v>2012</v>
      </c>
      <c r="H3" s="151">
        <v>2013</v>
      </c>
      <c r="I3" s="151">
        <v>2014</v>
      </c>
      <c r="J3" s="151">
        <v>2015</v>
      </c>
      <c r="K3" s="151" t="s">
        <v>184</v>
      </c>
      <c r="L3" s="381"/>
    </row>
    <row r="4" spans="1:21" ht="23.25" customHeight="1">
      <c r="A4" s="143" t="s">
        <v>14</v>
      </c>
      <c r="B4" s="144"/>
      <c r="C4" s="315">
        <v>412</v>
      </c>
      <c r="D4" s="315">
        <v>411</v>
      </c>
      <c r="E4" s="315">
        <v>370</v>
      </c>
      <c r="F4" s="315">
        <v>352</v>
      </c>
      <c r="G4" s="315">
        <v>330</v>
      </c>
      <c r="H4" s="315">
        <v>309</v>
      </c>
      <c r="I4" s="315">
        <v>300</v>
      </c>
      <c r="J4" s="315">
        <v>284</v>
      </c>
      <c r="K4" s="316">
        <f>280+1</f>
        <v>281</v>
      </c>
      <c r="L4" s="381"/>
      <c r="M4" s="350"/>
      <c r="N4" s="350"/>
      <c r="O4" s="350"/>
      <c r="P4" s="350"/>
      <c r="Q4" s="350"/>
      <c r="R4" s="350"/>
      <c r="S4" s="350"/>
      <c r="T4" s="350"/>
      <c r="U4" s="350"/>
    </row>
    <row r="5" spans="1:21" ht="24.75" customHeight="1">
      <c r="A5" s="143" t="s">
        <v>13</v>
      </c>
      <c r="B5" s="145" t="s">
        <v>15</v>
      </c>
      <c r="C5" s="21">
        <v>43</v>
      </c>
      <c r="D5" s="21">
        <v>36</v>
      </c>
      <c r="E5" s="21">
        <v>7</v>
      </c>
      <c r="F5" s="21">
        <v>15</v>
      </c>
      <c r="G5" s="21">
        <v>1</v>
      </c>
      <c r="H5" s="21">
        <v>2</v>
      </c>
      <c r="I5" s="21">
        <v>8</v>
      </c>
      <c r="J5" s="21">
        <v>1</v>
      </c>
      <c r="K5" s="21">
        <v>1</v>
      </c>
      <c r="L5" s="381"/>
      <c r="M5" s="350"/>
      <c r="N5" s="350"/>
      <c r="O5" s="350"/>
      <c r="P5" s="350"/>
      <c r="Q5" s="350"/>
      <c r="R5" s="350"/>
      <c r="S5" s="350"/>
      <c r="T5" s="350"/>
      <c r="U5" s="350"/>
    </row>
    <row r="6" spans="1:21" ht="24.75" customHeight="1">
      <c r="A6" s="143" t="s">
        <v>13</v>
      </c>
      <c r="B6" s="146" t="s">
        <v>16</v>
      </c>
      <c r="C6" s="21">
        <v>35</v>
      </c>
      <c r="D6" s="21">
        <v>37</v>
      </c>
      <c r="E6" s="21">
        <v>48</v>
      </c>
      <c r="F6" s="21">
        <v>33</v>
      </c>
      <c r="G6" s="21">
        <v>23</v>
      </c>
      <c r="H6" s="21">
        <v>23</v>
      </c>
      <c r="I6" s="21">
        <v>17</v>
      </c>
      <c r="J6" s="21">
        <v>17</v>
      </c>
      <c r="K6" s="152">
        <v>4</v>
      </c>
      <c r="L6" s="381"/>
      <c r="M6" s="350"/>
      <c r="N6" s="350"/>
      <c r="O6" s="350"/>
      <c r="P6" s="350"/>
      <c r="Q6" s="350"/>
      <c r="R6" s="350"/>
      <c r="S6" s="350"/>
      <c r="T6" s="350"/>
      <c r="U6" s="350"/>
    </row>
    <row r="7" spans="1:21" ht="24.75" customHeight="1">
      <c r="A7" s="143" t="s">
        <v>154</v>
      </c>
      <c r="B7" s="144"/>
      <c r="C7" s="317">
        <v>62276</v>
      </c>
      <c r="D7" s="317">
        <v>58564</v>
      </c>
      <c r="E7" s="317">
        <v>55826</v>
      </c>
      <c r="F7" s="317">
        <v>55646</v>
      </c>
      <c r="G7" s="317">
        <v>54583</v>
      </c>
      <c r="H7" s="317">
        <v>53663</v>
      </c>
      <c r="I7" s="317">
        <v>54813</v>
      </c>
      <c r="J7" s="317">
        <v>53601</v>
      </c>
      <c r="K7" s="318">
        <f>52311+15</f>
        <v>52326</v>
      </c>
      <c r="L7" s="381"/>
      <c r="M7" s="350"/>
      <c r="N7" s="350"/>
      <c r="O7" s="350"/>
      <c r="P7" s="350"/>
      <c r="Q7" s="350"/>
      <c r="R7" s="350"/>
      <c r="S7" s="350"/>
      <c r="T7" s="350"/>
      <c r="U7" s="350"/>
    </row>
    <row r="8" spans="1:21" ht="24.75" customHeight="1">
      <c r="A8" s="143"/>
      <c r="B8" s="147" t="s">
        <v>17</v>
      </c>
      <c r="C8" s="22">
        <v>5038</v>
      </c>
      <c r="D8" s="22">
        <v>3712</v>
      </c>
      <c r="E8" s="22">
        <v>2738</v>
      </c>
      <c r="F8" s="22">
        <v>180</v>
      </c>
      <c r="G8" s="22">
        <v>1063</v>
      </c>
      <c r="H8" s="22">
        <v>920</v>
      </c>
      <c r="I8" s="107">
        <v>1150</v>
      </c>
      <c r="J8" s="22">
        <v>1212</v>
      </c>
      <c r="K8" s="153">
        <f>K7-J7</f>
        <v>-1275</v>
      </c>
      <c r="L8" s="381"/>
      <c r="M8" s="350"/>
      <c r="N8" s="350"/>
      <c r="O8" s="350"/>
      <c r="P8" s="350"/>
      <c r="Q8" s="350"/>
      <c r="R8" s="350"/>
      <c r="S8" s="350"/>
      <c r="T8" s="350"/>
      <c r="U8" s="350"/>
    </row>
    <row r="9" spans="1:21" ht="24.75" customHeight="1">
      <c r="A9" s="143"/>
      <c r="B9" s="147" t="s">
        <v>18</v>
      </c>
      <c r="C9" s="23">
        <v>-7.5</v>
      </c>
      <c r="D9" s="23">
        <v>-6</v>
      </c>
      <c r="E9" s="23">
        <v>-4.675067445275416</v>
      </c>
      <c r="F9" s="23">
        <v>-0.3</v>
      </c>
      <c r="G9" s="23">
        <v>-1.9</v>
      </c>
      <c r="H9" s="23">
        <v>-1.7</v>
      </c>
      <c r="I9" s="108">
        <v>2.1</v>
      </c>
      <c r="J9" s="108">
        <v>2.2</v>
      </c>
      <c r="K9" s="154">
        <f>((K7/J7)-1)*100</f>
        <v>-2.378686964795429</v>
      </c>
      <c r="L9" s="381"/>
      <c r="M9" s="350"/>
      <c r="N9" s="350"/>
      <c r="O9" s="350"/>
      <c r="P9" s="350"/>
      <c r="Q9" s="350"/>
      <c r="R9" s="350"/>
      <c r="S9" s="350"/>
      <c r="T9" s="350"/>
      <c r="U9" s="350"/>
    </row>
    <row r="10" spans="1:21" ht="24.75" customHeight="1">
      <c r="A10" s="143" t="s">
        <v>147</v>
      </c>
      <c r="B10" s="148"/>
      <c r="C10" s="319">
        <v>35080</v>
      </c>
      <c r="D10" s="319">
        <v>35972</v>
      </c>
      <c r="E10" s="319">
        <v>41622</v>
      </c>
      <c r="F10" s="319">
        <v>43100</v>
      </c>
      <c r="G10" s="319">
        <v>45606</v>
      </c>
      <c r="H10" s="319">
        <v>46778</v>
      </c>
      <c r="I10" s="319">
        <v>49069</v>
      </c>
      <c r="J10" s="319">
        <v>48487</v>
      </c>
      <c r="K10" s="349">
        <v>44597</v>
      </c>
      <c r="L10" s="381"/>
      <c r="M10" s="350"/>
      <c r="N10" s="350"/>
      <c r="O10" s="350"/>
      <c r="P10" s="350"/>
      <c r="Q10" s="350"/>
      <c r="R10" s="350"/>
      <c r="S10" s="350"/>
      <c r="T10" s="350"/>
      <c r="U10" s="350"/>
    </row>
    <row r="11" spans="1:21" ht="24.75" customHeight="1">
      <c r="A11" s="143" t="s">
        <v>158</v>
      </c>
      <c r="B11" s="144"/>
      <c r="C11" s="317">
        <v>20172</v>
      </c>
      <c r="D11" s="317">
        <v>17332</v>
      </c>
      <c r="E11" s="317">
        <v>23007</v>
      </c>
      <c r="F11" s="317">
        <v>27025</v>
      </c>
      <c r="G11" s="317">
        <v>26665</v>
      </c>
      <c r="H11" s="317">
        <v>29340</v>
      </c>
      <c r="I11" s="317">
        <v>28596</v>
      </c>
      <c r="J11" s="317">
        <v>27312</v>
      </c>
      <c r="K11" s="318">
        <v>25681</v>
      </c>
      <c r="L11" s="381"/>
      <c r="M11" s="350"/>
      <c r="N11" s="350"/>
      <c r="O11" s="350"/>
      <c r="P11" s="350"/>
      <c r="Q11" s="350"/>
      <c r="R11" s="350"/>
      <c r="S11" s="350"/>
      <c r="T11" s="350"/>
      <c r="U11" s="350"/>
    </row>
    <row r="12" spans="1:21" s="115" customFormat="1" ht="24.75" customHeight="1">
      <c r="A12" s="143" t="s">
        <v>13</v>
      </c>
      <c r="B12" s="145" t="s">
        <v>173</v>
      </c>
      <c r="C12" s="20">
        <v>19016</v>
      </c>
      <c r="D12" s="20">
        <v>16539</v>
      </c>
      <c r="E12" s="20">
        <v>22081</v>
      </c>
      <c r="F12" s="20">
        <v>25994</v>
      </c>
      <c r="G12" s="20">
        <v>25435</v>
      </c>
      <c r="H12" s="20">
        <v>27850</v>
      </c>
      <c r="I12" s="20">
        <v>27001</v>
      </c>
      <c r="J12" s="20">
        <v>25835</v>
      </c>
      <c r="K12" s="153">
        <v>24298</v>
      </c>
      <c r="L12" s="381"/>
      <c r="M12" s="350"/>
      <c r="N12" s="350"/>
      <c r="O12" s="350"/>
      <c r="P12" s="350"/>
      <c r="Q12" s="350"/>
      <c r="R12" s="350"/>
      <c r="S12" s="350"/>
      <c r="T12" s="350"/>
      <c r="U12" s="350"/>
    </row>
    <row r="13" spans="1:21" s="115" customFormat="1" ht="24.75" customHeight="1">
      <c r="A13" s="143" t="s">
        <v>13</v>
      </c>
      <c r="B13" s="145" t="s">
        <v>19</v>
      </c>
      <c r="C13" s="20">
        <v>1156</v>
      </c>
      <c r="D13" s="20">
        <v>793</v>
      </c>
      <c r="E13" s="20">
        <v>926</v>
      </c>
      <c r="F13" s="20">
        <v>1031</v>
      </c>
      <c r="G13" s="20">
        <v>1230</v>
      </c>
      <c r="H13" s="20">
        <v>1490</v>
      </c>
      <c r="I13" s="20">
        <v>1595</v>
      </c>
      <c r="J13" s="20">
        <v>1477</v>
      </c>
      <c r="K13" s="153">
        <v>1383</v>
      </c>
      <c r="L13" s="381"/>
      <c r="M13" s="350"/>
      <c r="N13" s="350"/>
      <c r="O13" s="350"/>
      <c r="P13" s="350"/>
      <c r="Q13" s="350"/>
      <c r="R13" s="350"/>
      <c r="S13" s="350"/>
      <c r="T13" s="350"/>
      <c r="U13" s="350"/>
    </row>
    <row r="14" spans="1:21" ht="24.75" customHeight="1">
      <c r="A14" s="143" t="s">
        <v>148</v>
      </c>
      <c r="B14" s="145"/>
      <c r="C14" s="320">
        <v>14908</v>
      </c>
      <c r="D14" s="320">
        <v>18640</v>
      </c>
      <c r="E14" s="320">
        <v>18615</v>
      </c>
      <c r="F14" s="320">
        <v>16075</v>
      </c>
      <c r="G14" s="320">
        <v>18941</v>
      </c>
      <c r="H14" s="320">
        <v>17438</v>
      </c>
      <c r="I14" s="320">
        <v>20473</v>
      </c>
      <c r="J14" s="320">
        <v>21175</v>
      </c>
      <c r="K14" s="318">
        <f>K10-K11</f>
        <v>18916</v>
      </c>
      <c r="L14" s="381"/>
      <c r="M14" s="350"/>
      <c r="N14" s="350"/>
      <c r="O14" s="350"/>
      <c r="P14" s="350"/>
      <c r="Q14" s="350"/>
      <c r="R14" s="350"/>
      <c r="S14" s="350"/>
      <c r="T14" s="350"/>
      <c r="U14" s="350"/>
    </row>
    <row r="15" spans="1:21" ht="24.75" customHeight="1">
      <c r="A15" s="143" t="s">
        <v>149</v>
      </c>
      <c r="B15" s="145"/>
      <c r="C15" s="321">
        <v>42.49714937286203</v>
      </c>
      <c r="D15" s="321">
        <v>51.81808072945624</v>
      </c>
      <c r="E15" s="321">
        <v>44.72394406804094</v>
      </c>
      <c r="F15" s="321">
        <v>37.3</v>
      </c>
      <c r="G15" s="321">
        <v>41.5</v>
      </c>
      <c r="H15" s="321">
        <v>37.3</v>
      </c>
      <c r="I15" s="321">
        <v>41.7</v>
      </c>
      <c r="J15" s="321">
        <v>43.7</v>
      </c>
      <c r="K15" s="322">
        <f>(K14/K10)*100</f>
        <v>42.41540910823598</v>
      </c>
      <c r="L15" s="381"/>
      <c r="M15" s="372"/>
      <c r="N15" s="372"/>
      <c r="O15" s="372"/>
      <c r="P15" s="372"/>
      <c r="Q15" s="372"/>
      <c r="R15" s="372"/>
      <c r="S15" s="350"/>
      <c r="T15" s="350"/>
      <c r="U15" s="350"/>
    </row>
    <row r="16" spans="1:21" ht="24.75" customHeight="1">
      <c r="A16" s="143" t="s">
        <v>190</v>
      </c>
      <c r="B16" s="145"/>
      <c r="C16" s="317">
        <v>17593</v>
      </c>
      <c r="D16" s="317">
        <v>17225</v>
      </c>
      <c r="E16" s="317">
        <v>17359</v>
      </c>
      <c r="F16" s="317">
        <v>18088</v>
      </c>
      <c r="G16" s="317">
        <v>19157</v>
      </c>
      <c r="H16" s="317">
        <v>20328</v>
      </c>
      <c r="I16" s="317">
        <v>20704</v>
      </c>
      <c r="J16" s="317">
        <v>20968</v>
      </c>
      <c r="K16" s="318">
        <v>20163</v>
      </c>
      <c r="L16" s="381"/>
      <c r="M16" s="373"/>
      <c r="N16" s="373"/>
      <c r="O16" s="373"/>
      <c r="P16" s="373"/>
      <c r="Q16" s="372"/>
      <c r="R16" s="372"/>
      <c r="S16" s="350"/>
      <c r="T16" s="350"/>
      <c r="U16" s="350"/>
    </row>
    <row r="17" spans="1:21" ht="24.75" customHeight="1">
      <c r="A17" s="143"/>
      <c r="B17" s="147" t="s">
        <v>150</v>
      </c>
      <c r="C17" s="24">
        <v>40.4</v>
      </c>
      <c r="D17" s="24">
        <v>39.6</v>
      </c>
      <c r="E17" s="24">
        <v>39.8</v>
      </c>
      <c r="F17" s="24">
        <v>39.5</v>
      </c>
      <c r="G17" s="24">
        <v>40</v>
      </c>
      <c r="H17" s="24">
        <v>39.3</v>
      </c>
      <c r="I17" s="24">
        <v>38.9</v>
      </c>
      <c r="J17" s="24">
        <v>39</v>
      </c>
      <c r="K17" s="345">
        <v>37.6</v>
      </c>
      <c r="L17" s="381"/>
      <c r="M17" s="377"/>
      <c r="N17" s="377"/>
      <c r="O17" s="378"/>
      <c r="P17" s="374"/>
      <c r="Q17" s="372"/>
      <c r="R17" s="372"/>
      <c r="S17" s="350"/>
      <c r="T17" s="350"/>
      <c r="U17" s="350"/>
    </row>
    <row r="18" spans="1:21" ht="24.75" customHeight="1">
      <c r="A18" s="143"/>
      <c r="B18" s="145" t="s">
        <v>174</v>
      </c>
      <c r="C18" s="24">
        <v>7</v>
      </c>
      <c r="D18" s="24">
        <v>6.6</v>
      </c>
      <c r="E18" s="24">
        <v>6.3</v>
      </c>
      <c r="F18" s="24">
        <v>6.2</v>
      </c>
      <c r="G18" s="24">
        <v>6.2</v>
      </c>
      <c r="H18" s="24">
        <v>6.2</v>
      </c>
      <c r="I18" s="24">
        <v>5.9</v>
      </c>
      <c r="J18" s="24">
        <v>5.7</v>
      </c>
      <c r="K18" s="345">
        <v>5.2</v>
      </c>
      <c r="L18" s="381"/>
      <c r="M18" s="375"/>
      <c r="N18" s="376"/>
      <c r="O18" s="375"/>
      <c r="P18" s="372"/>
      <c r="Q18" s="372"/>
      <c r="R18" s="372"/>
      <c r="S18" s="350"/>
      <c r="T18" s="350"/>
      <c r="U18" s="350"/>
    </row>
    <row r="19" spans="1:21" ht="24.75" customHeight="1">
      <c r="A19" s="143" t="s">
        <v>191</v>
      </c>
      <c r="B19" s="145"/>
      <c r="C19" s="323">
        <v>1.7</v>
      </c>
      <c r="D19" s="324">
        <v>-0.4</v>
      </c>
      <c r="E19" s="323">
        <v>6.4</v>
      </c>
      <c r="F19" s="323">
        <v>6.1</v>
      </c>
      <c r="G19" s="323">
        <v>1.4</v>
      </c>
      <c r="H19" s="325">
        <v>-3</v>
      </c>
      <c r="I19" s="323">
        <v>2.5</v>
      </c>
      <c r="J19" s="325">
        <v>-3.1</v>
      </c>
      <c r="K19" s="346">
        <v>-5.1</v>
      </c>
      <c r="L19" s="381"/>
      <c r="M19" s="350"/>
      <c r="N19" s="350"/>
      <c r="O19" s="350"/>
      <c r="P19" s="350"/>
      <c r="Q19" s="350"/>
      <c r="R19" s="350"/>
      <c r="S19" s="350"/>
      <c r="T19" s="350"/>
      <c r="U19" s="350"/>
    </row>
    <row r="20" spans="1:21" ht="24" customHeight="1">
      <c r="A20" s="143" t="s">
        <v>151</v>
      </c>
      <c r="B20" s="148"/>
      <c r="C20" s="317">
        <v>2194</v>
      </c>
      <c r="D20" s="317">
        <v>1131</v>
      </c>
      <c r="E20" s="317">
        <v>913</v>
      </c>
      <c r="F20" s="317">
        <v>1140</v>
      </c>
      <c r="G20" s="317">
        <v>1066</v>
      </c>
      <c r="H20" s="317">
        <v>1930</v>
      </c>
      <c r="I20" s="317">
        <v>2700</v>
      </c>
      <c r="J20" s="317">
        <v>1140</v>
      </c>
      <c r="K20" s="318">
        <f>504+750</f>
        <v>1254</v>
      </c>
      <c r="L20" s="381"/>
      <c r="M20" s="350"/>
      <c r="N20" s="350"/>
      <c r="O20" s="350"/>
      <c r="P20" s="350"/>
      <c r="Q20" s="350"/>
      <c r="R20" s="350"/>
      <c r="S20" s="350"/>
      <c r="T20" s="350"/>
      <c r="U20" s="350"/>
    </row>
    <row r="21" spans="1:21" ht="24.75" customHeight="1">
      <c r="A21" s="149" t="s">
        <v>13</v>
      </c>
      <c r="B21" s="150" t="s">
        <v>152</v>
      </c>
      <c r="C21" s="155">
        <v>1118</v>
      </c>
      <c r="D21" s="155">
        <v>740</v>
      </c>
      <c r="E21" s="155">
        <v>795</v>
      </c>
      <c r="F21" s="155">
        <v>986</v>
      </c>
      <c r="G21" s="155">
        <v>988</v>
      </c>
      <c r="H21" s="155">
        <v>1101</v>
      </c>
      <c r="I21" s="155">
        <v>1686</v>
      </c>
      <c r="J21" s="155">
        <v>636</v>
      </c>
      <c r="K21" s="347">
        <v>750</v>
      </c>
      <c r="L21" s="381"/>
      <c r="M21" s="350"/>
      <c r="N21" s="350"/>
      <c r="O21" s="350"/>
      <c r="P21" s="350"/>
      <c r="Q21" s="350"/>
      <c r="R21" s="350"/>
      <c r="S21" s="350"/>
      <c r="T21" s="350"/>
      <c r="U21" s="350"/>
    </row>
    <row r="22" spans="1:12" ht="11.25" customHeight="1">
      <c r="A22" s="116"/>
      <c r="B22" s="117"/>
      <c r="C22" s="57"/>
      <c r="D22" s="57"/>
      <c r="E22" s="57"/>
      <c r="F22" s="57"/>
      <c r="G22" s="57"/>
      <c r="H22" s="57"/>
      <c r="I22" s="57"/>
      <c r="J22" s="57"/>
      <c r="K22" s="57"/>
      <c r="L22" s="381"/>
    </row>
    <row r="23" spans="1:12" ht="14.25">
      <c r="A23" s="54" t="s">
        <v>155</v>
      </c>
      <c r="L23" s="381"/>
    </row>
    <row r="24" spans="1:12" s="118" customFormat="1" ht="13.5">
      <c r="A24" s="54"/>
      <c r="L24" s="381"/>
    </row>
  </sheetData>
  <sheetProtection/>
  <mergeCells count="2">
    <mergeCell ref="L1:L24"/>
    <mergeCell ref="A1:K1"/>
  </mergeCells>
  <printOptions/>
  <pageMargins left="0.65" right="0.25" top="0.590551181102362" bottom="0.393700787401575" header="0.393700787401575" footer="0.196850393700787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48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32.00390625" style="45" customWidth="1"/>
    <col min="2" max="12" width="9.28125" style="45" customWidth="1"/>
    <col min="13" max="13" width="7.7109375" style="10" customWidth="1"/>
    <col min="14" max="16384" width="9.140625" style="45" customWidth="1"/>
  </cols>
  <sheetData>
    <row r="1" spans="1:13" ht="19.5" customHeight="1">
      <c r="A1" s="418" t="s">
        <v>211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385">
        <v>13</v>
      </c>
    </row>
    <row r="2" spans="1:13" ht="11.25" customHeight="1">
      <c r="A2" s="93"/>
      <c r="B2" s="93"/>
      <c r="C2" s="93"/>
      <c r="D2" s="92"/>
      <c r="E2" s="92"/>
      <c r="F2" s="92"/>
      <c r="G2" s="92"/>
      <c r="H2" s="92"/>
      <c r="I2" s="92"/>
      <c r="J2" s="92"/>
      <c r="K2" s="92"/>
      <c r="L2" s="89" t="s">
        <v>177</v>
      </c>
      <c r="M2" s="394"/>
    </row>
    <row r="3" spans="1:13" ht="6" customHeight="1">
      <c r="A3" s="93"/>
      <c r="B3" s="93"/>
      <c r="C3" s="93"/>
      <c r="D3" s="92"/>
      <c r="E3" s="92"/>
      <c r="F3" s="92"/>
      <c r="G3" s="92"/>
      <c r="H3" s="92"/>
      <c r="I3" s="92"/>
      <c r="J3" s="92"/>
      <c r="K3" s="92"/>
      <c r="L3" s="89"/>
      <c r="M3" s="394"/>
    </row>
    <row r="4" spans="1:13" ht="17.25" customHeight="1">
      <c r="A4" s="415" t="s">
        <v>113</v>
      </c>
      <c r="B4" s="415">
        <v>2015</v>
      </c>
      <c r="C4" s="415" t="s">
        <v>184</v>
      </c>
      <c r="D4" s="415" t="s">
        <v>184</v>
      </c>
      <c r="E4" s="415"/>
      <c r="F4" s="415"/>
      <c r="G4" s="415"/>
      <c r="H4" s="415"/>
      <c r="I4" s="415" t="s">
        <v>193</v>
      </c>
      <c r="J4" s="415"/>
      <c r="K4" s="415"/>
      <c r="L4" s="415"/>
      <c r="M4" s="394"/>
    </row>
    <row r="5" spans="1:13" ht="16.5" customHeight="1">
      <c r="A5" s="417"/>
      <c r="B5" s="417"/>
      <c r="C5" s="417"/>
      <c r="D5" s="257" t="s">
        <v>141</v>
      </c>
      <c r="E5" s="257" t="s">
        <v>142</v>
      </c>
      <c r="F5" s="330" t="s">
        <v>143</v>
      </c>
      <c r="G5" s="356" t="s">
        <v>218</v>
      </c>
      <c r="H5" s="257" t="s">
        <v>144</v>
      </c>
      <c r="I5" s="257" t="s">
        <v>141</v>
      </c>
      <c r="J5" s="257" t="s">
        <v>142</v>
      </c>
      <c r="K5" s="257" t="s">
        <v>143</v>
      </c>
      <c r="L5" s="356" t="s">
        <v>218</v>
      </c>
      <c r="M5" s="394"/>
    </row>
    <row r="6" spans="1:16" ht="15.75" customHeight="1">
      <c r="A6" s="274" t="s">
        <v>62</v>
      </c>
      <c r="B6" s="268">
        <v>27312</v>
      </c>
      <c r="C6" s="268">
        <v>25681</v>
      </c>
      <c r="D6" s="268">
        <v>6423</v>
      </c>
      <c r="E6" s="268">
        <v>6846</v>
      </c>
      <c r="F6" s="268">
        <v>6285</v>
      </c>
      <c r="G6" s="268">
        <f>D6+E6+F6</f>
        <v>19554</v>
      </c>
      <c r="H6" s="268">
        <v>6127</v>
      </c>
      <c r="I6" s="268">
        <v>5778</v>
      </c>
      <c r="J6" s="268">
        <v>6933</v>
      </c>
      <c r="K6" s="252">
        <v>6951</v>
      </c>
      <c r="L6" s="252">
        <f>I6+J6+K6</f>
        <v>19662</v>
      </c>
      <c r="M6" s="394"/>
      <c r="O6" s="46"/>
      <c r="P6" s="46"/>
    </row>
    <row r="7" spans="1:17" ht="12" customHeight="1">
      <c r="A7" s="275" t="s">
        <v>167</v>
      </c>
      <c r="B7" s="278">
        <v>9446</v>
      </c>
      <c r="C7" s="278">
        <v>9801</v>
      </c>
      <c r="D7" s="259">
        <v>2305</v>
      </c>
      <c r="E7" s="259">
        <v>2710</v>
      </c>
      <c r="F7" s="259">
        <v>2244</v>
      </c>
      <c r="G7" s="259">
        <f aca="true" t="shared" si="0" ref="G7:G45">D7+E7+F7</f>
        <v>7259</v>
      </c>
      <c r="H7" s="259">
        <v>2542</v>
      </c>
      <c r="I7" s="259">
        <v>2393</v>
      </c>
      <c r="J7" s="259">
        <v>2990</v>
      </c>
      <c r="K7" s="253">
        <v>3151</v>
      </c>
      <c r="L7" s="253">
        <f aca="true" t="shared" si="1" ref="L7:L45">I7+J7+K7</f>
        <v>8534</v>
      </c>
      <c r="M7" s="394"/>
      <c r="N7" s="46"/>
      <c r="O7" s="46"/>
      <c r="P7" s="46"/>
      <c r="Q7" s="46"/>
    </row>
    <row r="8" spans="1:16" ht="11.25" customHeight="1">
      <c r="A8" s="276" t="s">
        <v>114</v>
      </c>
      <c r="B8" s="279">
        <v>503</v>
      </c>
      <c r="C8" s="279">
        <v>643</v>
      </c>
      <c r="D8" s="271">
        <v>136</v>
      </c>
      <c r="E8" s="271">
        <v>212</v>
      </c>
      <c r="F8" s="271">
        <v>181</v>
      </c>
      <c r="G8" s="271">
        <f t="shared" si="0"/>
        <v>529</v>
      </c>
      <c r="H8" s="271">
        <v>114</v>
      </c>
      <c r="I8" s="269">
        <v>241</v>
      </c>
      <c r="J8" s="271">
        <v>279</v>
      </c>
      <c r="K8" s="254">
        <v>404</v>
      </c>
      <c r="L8" s="255">
        <f t="shared" si="1"/>
        <v>924</v>
      </c>
      <c r="M8" s="394"/>
      <c r="O8" s="46"/>
      <c r="P8" s="46"/>
    </row>
    <row r="9" spans="1:16" ht="11.25" customHeight="1">
      <c r="A9" s="263" t="s">
        <v>115</v>
      </c>
      <c r="B9" s="279">
        <v>2985</v>
      </c>
      <c r="C9" s="279">
        <v>3452</v>
      </c>
      <c r="D9" s="271">
        <v>787</v>
      </c>
      <c r="E9" s="271">
        <v>945</v>
      </c>
      <c r="F9" s="271">
        <v>827</v>
      </c>
      <c r="G9" s="271">
        <f t="shared" si="0"/>
        <v>2559</v>
      </c>
      <c r="H9" s="271">
        <v>893</v>
      </c>
      <c r="I9" s="269">
        <v>863</v>
      </c>
      <c r="J9" s="271">
        <v>1117</v>
      </c>
      <c r="K9" s="254">
        <v>1255</v>
      </c>
      <c r="L9" s="255">
        <f t="shared" si="1"/>
        <v>3235</v>
      </c>
      <c r="M9" s="394"/>
      <c r="O9" s="46"/>
      <c r="P9" s="46"/>
    </row>
    <row r="10" spans="1:16" ht="11.25" customHeight="1">
      <c r="A10" s="263" t="s">
        <v>116</v>
      </c>
      <c r="B10" s="279">
        <v>361</v>
      </c>
      <c r="C10" s="279">
        <v>380</v>
      </c>
      <c r="D10" s="271">
        <v>82</v>
      </c>
      <c r="E10" s="271">
        <v>80</v>
      </c>
      <c r="F10" s="271">
        <v>136</v>
      </c>
      <c r="G10" s="271">
        <f t="shared" si="0"/>
        <v>298</v>
      </c>
      <c r="H10" s="271">
        <v>82</v>
      </c>
      <c r="I10" s="269">
        <v>81</v>
      </c>
      <c r="J10" s="271">
        <v>65</v>
      </c>
      <c r="K10" s="254">
        <v>63</v>
      </c>
      <c r="L10" s="255">
        <f t="shared" si="1"/>
        <v>209</v>
      </c>
      <c r="M10" s="394"/>
      <c r="O10" s="46"/>
      <c r="P10" s="46"/>
    </row>
    <row r="11" spans="1:16" ht="11.25" customHeight="1">
      <c r="A11" s="263" t="s">
        <v>117</v>
      </c>
      <c r="B11" s="279">
        <v>938</v>
      </c>
      <c r="C11" s="279">
        <v>939</v>
      </c>
      <c r="D11" s="271">
        <v>322</v>
      </c>
      <c r="E11" s="271">
        <v>244</v>
      </c>
      <c r="F11" s="271">
        <v>156</v>
      </c>
      <c r="G11" s="271">
        <f t="shared" si="0"/>
        <v>722</v>
      </c>
      <c r="H11" s="271">
        <v>217</v>
      </c>
      <c r="I11" s="269">
        <v>158</v>
      </c>
      <c r="J11" s="271">
        <v>267</v>
      </c>
      <c r="K11" s="254">
        <v>227</v>
      </c>
      <c r="L11" s="255">
        <f t="shared" si="1"/>
        <v>652</v>
      </c>
      <c r="M11" s="394"/>
      <c r="O11" s="46"/>
      <c r="P11" s="46"/>
    </row>
    <row r="12" spans="1:16" ht="11.25" customHeight="1">
      <c r="A12" s="263" t="s">
        <v>118</v>
      </c>
      <c r="B12" s="279">
        <v>37</v>
      </c>
      <c r="C12" s="279">
        <v>49</v>
      </c>
      <c r="D12" s="271">
        <v>8</v>
      </c>
      <c r="E12" s="271">
        <v>17</v>
      </c>
      <c r="F12" s="271">
        <v>9</v>
      </c>
      <c r="G12" s="271">
        <f t="shared" si="0"/>
        <v>34</v>
      </c>
      <c r="H12" s="271">
        <v>15</v>
      </c>
      <c r="I12" s="269">
        <v>8</v>
      </c>
      <c r="J12" s="271">
        <v>8</v>
      </c>
      <c r="K12" s="254">
        <v>13</v>
      </c>
      <c r="L12" s="255">
        <f t="shared" si="1"/>
        <v>29</v>
      </c>
      <c r="M12" s="394"/>
      <c r="O12" s="46"/>
      <c r="P12" s="46"/>
    </row>
    <row r="13" spans="1:16" ht="11.25" customHeight="1">
      <c r="A13" s="263" t="s">
        <v>119</v>
      </c>
      <c r="B13" s="279">
        <v>2838</v>
      </c>
      <c r="C13" s="279">
        <v>2901</v>
      </c>
      <c r="D13" s="271">
        <v>563</v>
      </c>
      <c r="E13" s="271">
        <v>880</v>
      </c>
      <c r="F13" s="271">
        <v>649</v>
      </c>
      <c r="G13" s="271">
        <f t="shared" si="0"/>
        <v>2092</v>
      </c>
      <c r="H13" s="271">
        <v>809</v>
      </c>
      <c r="I13" s="269">
        <v>744</v>
      </c>
      <c r="J13" s="271">
        <v>954</v>
      </c>
      <c r="K13" s="254">
        <v>877</v>
      </c>
      <c r="L13" s="255">
        <f t="shared" si="1"/>
        <v>2575</v>
      </c>
      <c r="M13" s="394"/>
      <c r="O13" s="46"/>
      <c r="P13" s="46"/>
    </row>
    <row r="14" spans="1:16" ht="11.25" customHeight="1">
      <c r="A14" s="263" t="s">
        <v>120</v>
      </c>
      <c r="B14" s="269">
        <v>7</v>
      </c>
      <c r="C14" s="269">
        <v>3</v>
      </c>
      <c r="D14" s="271">
        <v>1</v>
      </c>
      <c r="E14" s="282">
        <v>0</v>
      </c>
      <c r="F14" s="271">
        <v>1</v>
      </c>
      <c r="G14" s="271">
        <f t="shared" si="0"/>
        <v>2</v>
      </c>
      <c r="H14" s="271">
        <v>1</v>
      </c>
      <c r="I14" s="282">
        <v>0</v>
      </c>
      <c r="J14" s="282">
        <v>0</v>
      </c>
      <c r="K14" s="254">
        <v>1</v>
      </c>
      <c r="L14" s="272">
        <f t="shared" si="1"/>
        <v>1</v>
      </c>
      <c r="M14" s="394"/>
      <c r="O14" s="46"/>
      <c r="P14" s="46"/>
    </row>
    <row r="15" spans="1:16" ht="11.25" customHeight="1">
      <c r="A15" s="263" t="s">
        <v>121</v>
      </c>
      <c r="B15" s="279">
        <v>322</v>
      </c>
      <c r="C15" s="279">
        <v>356</v>
      </c>
      <c r="D15" s="271">
        <v>108</v>
      </c>
      <c r="E15" s="271">
        <v>94</v>
      </c>
      <c r="F15" s="271">
        <v>54</v>
      </c>
      <c r="G15" s="271">
        <f t="shared" si="0"/>
        <v>256</v>
      </c>
      <c r="H15" s="271">
        <v>100</v>
      </c>
      <c r="I15" s="269">
        <v>71</v>
      </c>
      <c r="J15" s="271">
        <v>87</v>
      </c>
      <c r="K15" s="254">
        <v>68</v>
      </c>
      <c r="L15" s="255">
        <f t="shared" si="1"/>
        <v>226</v>
      </c>
      <c r="M15" s="394"/>
      <c r="O15" s="46"/>
      <c r="P15" s="46"/>
    </row>
    <row r="16" spans="1:16" ht="11.25" customHeight="1">
      <c r="A16" s="263" t="s">
        <v>122</v>
      </c>
      <c r="B16" s="279">
        <v>363</v>
      </c>
      <c r="C16" s="279">
        <v>296</v>
      </c>
      <c r="D16" s="271">
        <v>83</v>
      </c>
      <c r="E16" s="271">
        <v>76</v>
      </c>
      <c r="F16" s="271">
        <v>56</v>
      </c>
      <c r="G16" s="271">
        <f t="shared" si="0"/>
        <v>215</v>
      </c>
      <c r="H16" s="271">
        <v>81</v>
      </c>
      <c r="I16" s="269">
        <v>52</v>
      </c>
      <c r="J16" s="271">
        <v>76</v>
      </c>
      <c r="K16" s="254">
        <v>68</v>
      </c>
      <c r="L16" s="255">
        <f t="shared" si="1"/>
        <v>196</v>
      </c>
      <c r="M16" s="394"/>
      <c r="O16" s="46"/>
      <c r="P16" s="46"/>
    </row>
    <row r="17" spans="1:16" ht="11.25" customHeight="1">
      <c r="A17" s="263" t="s">
        <v>123</v>
      </c>
      <c r="B17" s="279">
        <v>1092</v>
      </c>
      <c r="C17" s="279">
        <v>782</v>
      </c>
      <c r="D17" s="271">
        <v>215</v>
      </c>
      <c r="E17" s="271">
        <v>162</v>
      </c>
      <c r="F17" s="271">
        <v>175</v>
      </c>
      <c r="G17" s="271">
        <f t="shared" si="0"/>
        <v>552</v>
      </c>
      <c r="H17" s="271">
        <v>230</v>
      </c>
      <c r="I17" s="269">
        <v>175</v>
      </c>
      <c r="J17" s="271">
        <v>137</v>
      </c>
      <c r="K17" s="254">
        <v>175</v>
      </c>
      <c r="L17" s="255">
        <f t="shared" si="1"/>
        <v>487</v>
      </c>
      <c r="M17" s="394"/>
      <c r="O17" s="46"/>
      <c r="P17" s="46"/>
    </row>
    <row r="18" spans="1:16" ht="12" customHeight="1">
      <c r="A18" s="266" t="s">
        <v>169</v>
      </c>
      <c r="B18" s="278">
        <v>10252</v>
      </c>
      <c r="C18" s="278">
        <v>9306</v>
      </c>
      <c r="D18" s="259">
        <v>2319</v>
      </c>
      <c r="E18" s="259">
        <v>2427</v>
      </c>
      <c r="F18" s="259">
        <v>2471</v>
      </c>
      <c r="G18" s="259">
        <f t="shared" si="0"/>
        <v>7217</v>
      </c>
      <c r="H18" s="259">
        <v>2089</v>
      </c>
      <c r="I18" s="259">
        <v>1985</v>
      </c>
      <c r="J18" s="259">
        <v>2595</v>
      </c>
      <c r="K18" s="253">
        <v>2209</v>
      </c>
      <c r="L18" s="253">
        <f t="shared" si="1"/>
        <v>6789</v>
      </c>
      <c r="M18" s="394"/>
      <c r="O18" s="46"/>
      <c r="P18" s="46"/>
    </row>
    <row r="19" spans="1:16" ht="11.25" customHeight="1">
      <c r="A19" s="263" t="s">
        <v>124</v>
      </c>
      <c r="B19" s="279">
        <v>5132</v>
      </c>
      <c r="C19" s="279">
        <v>4410</v>
      </c>
      <c r="D19" s="269">
        <v>1154</v>
      </c>
      <c r="E19" s="269">
        <v>1336</v>
      </c>
      <c r="F19" s="269">
        <v>948</v>
      </c>
      <c r="G19" s="269">
        <f t="shared" si="0"/>
        <v>3438</v>
      </c>
      <c r="H19" s="269">
        <v>972</v>
      </c>
      <c r="I19" s="269">
        <v>860</v>
      </c>
      <c r="J19" s="269">
        <v>1185</v>
      </c>
      <c r="K19" s="255">
        <v>916</v>
      </c>
      <c r="L19" s="255">
        <f t="shared" si="1"/>
        <v>2961</v>
      </c>
      <c r="M19" s="394"/>
      <c r="O19" s="46"/>
      <c r="P19" s="46"/>
    </row>
    <row r="20" spans="1:16" ht="14.25" customHeight="1">
      <c r="A20" s="263" t="s">
        <v>186</v>
      </c>
      <c r="B20" s="279">
        <v>434</v>
      </c>
      <c r="C20" s="279">
        <v>351</v>
      </c>
      <c r="D20" s="269">
        <v>75</v>
      </c>
      <c r="E20" s="269">
        <v>111</v>
      </c>
      <c r="F20" s="269">
        <v>88</v>
      </c>
      <c r="G20" s="269">
        <f t="shared" si="0"/>
        <v>274</v>
      </c>
      <c r="H20" s="269">
        <v>77</v>
      </c>
      <c r="I20" s="269">
        <v>66</v>
      </c>
      <c r="J20" s="269">
        <v>80</v>
      </c>
      <c r="K20" s="255">
        <v>70</v>
      </c>
      <c r="L20" s="255">
        <f t="shared" si="1"/>
        <v>216</v>
      </c>
      <c r="M20" s="394"/>
      <c r="O20" s="46"/>
      <c r="P20" s="46"/>
    </row>
    <row r="21" spans="1:16" ht="11.25" customHeight="1">
      <c r="A21" s="263" t="s">
        <v>125</v>
      </c>
      <c r="B21" s="279">
        <v>1813</v>
      </c>
      <c r="C21" s="279">
        <v>1798</v>
      </c>
      <c r="D21" s="269">
        <v>475</v>
      </c>
      <c r="E21" s="269">
        <v>406</v>
      </c>
      <c r="F21" s="269">
        <v>473</v>
      </c>
      <c r="G21" s="269">
        <f t="shared" si="0"/>
        <v>1354</v>
      </c>
      <c r="H21" s="269">
        <v>444</v>
      </c>
      <c r="I21" s="269">
        <v>572</v>
      </c>
      <c r="J21" s="269">
        <v>743</v>
      </c>
      <c r="K21" s="255">
        <v>637</v>
      </c>
      <c r="L21" s="255">
        <f t="shared" si="1"/>
        <v>1952</v>
      </c>
      <c r="M21" s="394"/>
      <c r="O21" s="46"/>
      <c r="P21" s="46"/>
    </row>
    <row r="22" spans="1:16" ht="11.25" customHeight="1">
      <c r="A22" s="263" t="s">
        <v>126</v>
      </c>
      <c r="B22" s="279">
        <v>805</v>
      </c>
      <c r="C22" s="279">
        <v>667</v>
      </c>
      <c r="D22" s="269">
        <v>163</v>
      </c>
      <c r="E22" s="269">
        <v>145</v>
      </c>
      <c r="F22" s="269">
        <v>203</v>
      </c>
      <c r="G22" s="269">
        <f t="shared" si="0"/>
        <v>511</v>
      </c>
      <c r="H22" s="269">
        <v>156</v>
      </c>
      <c r="I22" s="269">
        <v>133</v>
      </c>
      <c r="J22" s="269">
        <v>143</v>
      </c>
      <c r="K22" s="255">
        <v>108</v>
      </c>
      <c r="L22" s="255">
        <f t="shared" si="1"/>
        <v>384</v>
      </c>
      <c r="M22" s="394"/>
      <c r="O22" s="46"/>
      <c r="P22" s="46"/>
    </row>
    <row r="23" spans="1:16" ht="11.25" customHeight="1">
      <c r="A23" s="263" t="s">
        <v>127</v>
      </c>
      <c r="B23" s="279">
        <v>132</v>
      </c>
      <c r="C23" s="279">
        <v>79</v>
      </c>
      <c r="D23" s="269">
        <v>27</v>
      </c>
      <c r="E23" s="269">
        <v>16</v>
      </c>
      <c r="F23" s="269">
        <v>20</v>
      </c>
      <c r="G23" s="269">
        <f t="shared" si="0"/>
        <v>63</v>
      </c>
      <c r="H23" s="269">
        <v>16</v>
      </c>
      <c r="I23" s="269">
        <v>32</v>
      </c>
      <c r="J23" s="269">
        <v>31</v>
      </c>
      <c r="K23" s="255">
        <v>32</v>
      </c>
      <c r="L23" s="255">
        <f t="shared" si="1"/>
        <v>95</v>
      </c>
      <c r="M23" s="394"/>
      <c r="O23" s="46"/>
      <c r="P23" s="46"/>
    </row>
    <row r="24" spans="1:16" ht="11.25" customHeight="1">
      <c r="A24" s="263" t="s">
        <v>128</v>
      </c>
      <c r="B24" s="279">
        <v>160</v>
      </c>
      <c r="C24" s="279">
        <v>79</v>
      </c>
      <c r="D24" s="269">
        <v>9</v>
      </c>
      <c r="E24" s="269">
        <v>24</v>
      </c>
      <c r="F24" s="269">
        <v>25</v>
      </c>
      <c r="G24" s="269">
        <f t="shared" si="0"/>
        <v>58</v>
      </c>
      <c r="H24" s="269">
        <v>21</v>
      </c>
      <c r="I24" s="269">
        <v>24</v>
      </c>
      <c r="J24" s="269">
        <v>35</v>
      </c>
      <c r="K24" s="255">
        <v>44</v>
      </c>
      <c r="L24" s="255">
        <f t="shared" si="1"/>
        <v>103</v>
      </c>
      <c r="M24" s="394"/>
      <c r="O24" s="46"/>
      <c r="P24" s="46"/>
    </row>
    <row r="25" spans="1:16" ht="11.25" customHeight="1">
      <c r="A25" s="263" t="s">
        <v>129</v>
      </c>
      <c r="B25" s="279">
        <v>209</v>
      </c>
      <c r="C25" s="279">
        <v>173</v>
      </c>
      <c r="D25" s="269">
        <v>41</v>
      </c>
      <c r="E25" s="269">
        <v>41</v>
      </c>
      <c r="F25" s="269">
        <v>39</v>
      </c>
      <c r="G25" s="269">
        <f t="shared" si="0"/>
        <v>121</v>
      </c>
      <c r="H25" s="269">
        <v>52</v>
      </c>
      <c r="I25" s="269">
        <v>40</v>
      </c>
      <c r="J25" s="269">
        <v>55</v>
      </c>
      <c r="K25" s="255">
        <v>58</v>
      </c>
      <c r="L25" s="255">
        <f t="shared" si="1"/>
        <v>153</v>
      </c>
      <c r="M25" s="394"/>
      <c r="O25" s="46"/>
      <c r="P25" s="46"/>
    </row>
    <row r="26" spans="1:16" ht="11.25" customHeight="1">
      <c r="A26" s="263" t="s">
        <v>130</v>
      </c>
      <c r="B26" s="279">
        <v>250</v>
      </c>
      <c r="C26" s="279">
        <v>105</v>
      </c>
      <c r="D26" s="269">
        <v>35</v>
      </c>
      <c r="E26" s="269">
        <v>26</v>
      </c>
      <c r="F26" s="269">
        <v>31</v>
      </c>
      <c r="G26" s="269">
        <f t="shared" si="0"/>
        <v>92</v>
      </c>
      <c r="H26" s="269">
        <v>13</v>
      </c>
      <c r="I26" s="269">
        <v>9</v>
      </c>
      <c r="J26" s="269">
        <v>49</v>
      </c>
      <c r="K26" s="255">
        <v>41</v>
      </c>
      <c r="L26" s="255">
        <f t="shared" si="1"/>
        <v>99</v>
      </c>
      <c r="M26" s="394"/>
      <c r="O26" s="46"/>
      <c r="P26" s="46"/>
    </row>
    <row r="27" spans="1:16" ht="11.25" customHeight="1">
      <c r="A27" s="263" t="s">
        <v>131</v>
      </c>
      <c r="B27" s="279">
        <v>123</v>
      </c>
      <c r="C27" s="279">
        <v>98</v>
      </c>
      <c r="D27" s="271">
        <v>22</v>
      </c>
      <c r="E27" s="271">
        <v>30</v>
      </c>
      <c r="F27" s="271">
        <v>23</v>
      </c>
      <c r="G27" s="271">
        <f t="shared" si="0"/>
        <v>75</v>
      </c>
      <c r="H27" s="271">
        <v>23</v>
      </c>
      <c r="I27" s="269">
        <v>24</v>
      </c>
      <c r="J27" s="271">
        <v>29</v>
      </c>
      <c r="K27" s="254">
        <v>28</v>
      </c>
      <c r="L27" s="255">
        <f t="shared" si="1"/>
        <v>81</v>
      </c>
      <c r="M27" s="394"/>
      <c r="O27" s="46"/>
      <c r="P27" s="46"/>
    </row>
    <row r="28" spans="1:16" ht="11.25" customHeight="1">
      <c r="A28" s="263" t="s">
        <v>132</v>
      </c>
      <c r="B28" s="279">
        <v>673</v>
      </c>
      <c r="C28" s="279">
        <v>634</v>
      </c>
      <c r="D28" s="271">
        <v>185</v>
      </c>
      <c r="E28" s="271">
        <v>128</v>
      </c>
      <c r="F28" s="271">
        <v>150</v>
      </c>
      <c r="G28" s="271">
        <f t="shared" si="0"/>
        <v>463</v>
      </c>
      <c r="H28" s="271">
        <v>171</v>
      </c>
      <c r="I28" s="269">
        <v>120</v>
      </c>
      <c r="J28" s="271">
        <v>100</v>
      </c>
      <c r="K28" s="254">
        <v>93</v>
      </c>
      <c r="L28" s="255">
        <f t="shared" si="1"/>
        <v>313</v>
      </c>
      <c r="M28" s="394"/>
      <c r="O28" s="46"/>
      <c r="P28" s="46"/>
    </row>
    <row r="29" spans="1:16" ht="11.25" customHeight="1">
      <c r="A29" s="263" t="s">
        <v>123</v>
      </c>
      <c r="B29" s="279">
        <v>521</v>
      </c>
      <c r="C29" s="279">
        <v>912</v>
      </c>
      <c r="D29" s="271">
        <v>133</v>
      </c>
      <c r="E29" s="271">
        <v>164</v>
      </c>
      <c r="F29" s="271">
        <v>471</v>
      </c>
      <c r="G29" s="271">
        <f t="shared" si="0"/>
        <v>768</v>
      </c>
      <c r="H29" s="271">
        <v>144</v>
      </c>
      <c r="I29" s="271">
        <v>105</v>
      </c>
      <c r="J29" s="271">
        <v>145</v>
      </c>
      <c r="K29" s="254">
        <v>182</v>
      </c>
      <c r="L29" s="254">
        <f t="shared" si="1"/>
        <v>432</v>
      </c>
      <c r="M29" s="394"/>
      <c r="O29" s="46"/>
      <c r="P29" s="46"/>
    </row>
    <row r="30" spans="1:16" ht="12" customHeight="1">
      <c r="A30" s="266" t="s">
        <v>170</v>
      </c>
      <c r="B30" s="278">
        <v>5112</v>
      </c>
      <c r="C30" s="278">
        <v>5285</v>
      </c>
      <c r="D30" s="259">
        <v>1371</v>
      </c>
      <c r="E30" s="259">
        <v>1302</v>
      </c>
      <c r="F30" s="259">
        <v>1316</v>
      </c>
      <c r="G30" s="259">
        <f t="shared" si="0"/>
        <v>3989</v>
      </c>
      <c r="H30" s="259">
        <v>1296</v>
      </c>
      <c r="I30" s="259">
        <v>1141</v>
      </c>
      <c r="J30" s="259">
        <v>1031</v>
      </c>
      <c r="K30" s="253">
        <v>1316</v>
      </c>
      <c r="L30" s="253">
        <f t="shared" si="1"/>
        <v>3488</v>
      </c>
      <c r="M30" s="394"/>
      <c r="O30" s="46"/>
      <c r="P30" s="46"/>
    </row>
    <row r="31" spans="1:16" ht="11.25" customHeight="1">
      <c r="A31" s="263" t="s">
        <v>133</v>
      </c>
      <c r="B31" s="279">
        <v>40</v>
      </c>
      <c r="C31" s="279">
        <v>62</v>
      </c>
      <c r="D31" s="271">
        <v>14</v>
      </c>
      <c r="E31" s="271">
        <v>38</v>
      </c>
      <c r="F31" s="271">
        <v>10</v>
      </c>
      <c r="G31" s="271">
        <f t="shared" si="0"/>
        <v>62</v>
      </c>
      <c r="H31" s="282">
        <v>0</v>
      </c>
      <c r="I31" s="282">
        <v>0</v>
      </c>
      <c r="J31" s="282">
        <v>0</v>
      </c>
      <c r="K31" s="282">
        <v>0</v>
      </c>
      <c r="L31" s="272">
        <f t="shared" si="1"/>
        <v>0</v>
      </c>
      <c r="M31" s="394"/>
      <c r="O31" s="46"/>
      <c r="P31" s="46"/>
    </row>
    <row r="32" spans="1:16" ht="11.25" customHeight="1">
      <c r="A32" s="263" t="s">
        <v>153</v>
      </c>
      <c r="B32" s="279">
        <v>511</v>
      </c>
      <c r="C32" s="279">
        <v>236</v>
      </c>
      <c r="D32" s="269">
        <v>52</v>
      </c>
      <c r="E32" s="269">
        <v>88</v>
      </c>
      <c r="F32" s="269">
        <v>60</v>
      </c>
      <c r="G32" s="269">
        <f t="shared" si="0"/>
        <v>200</v>
      </c>
      <c r="H32" s="269">
        <v>36</v>
      </c>
      <c r="I32" s="269">
        <v>60</v>
      </c>
      <c r="J32" s="269">
        <v>41</v>
      </c>
      <c r="K32" s="348">
        <v>96</v>
      </c>
      <c r="L32" s="255">
        <f t="shared" si="1"/>
        <v>197</v>
      </c>
      <c r="M32" s="394"/>
      <c r="O32" s="46"/>
      <c r="P32" s="46"/>
    </row>
    <row r="33" spans="1:16" ht="11.25" customHeight="1">
      <c r="A33" s="263" t="s">
        <v>134</v>
      </c>
      <c r="B33" s="279">
        <v>4</v>
      </c>
      <c r="C33" s="279">
        <v>36</v>
      </c>
      <c r="D33" s="282">
        <v>0</v>
      </c>
      <c r="E33" s="269">
        <v>5</v>
      </c>
      <c r="F33" s="269">
        <v>31</v>
      </c>
      <c r="G33" s="269">
        <f t="shared" si="0"/>
        <v>36</v>
      </c>
      <c r="H33" s="282">
        <v>0</v>
      </c>
      <c r="I33" s="282">
        <v>0</v>
      </c>
      <c r="J33" s="269">
        <v>10</v>
      </c>
      <c r="K33" s="269">
        <v>10</v>
      </c>
      <c r="L33" s="269">
        <f t="shared" si="1"/>
        <v>20</v>
      </c>
      <c r="M33" s="394"/>
      <c r="O33" s="46"/>
      <c r="P33" s="46"/>
    </row>
    <row r="34" spans="1:16" ht="11.25" customHeight="1">
      <c r="A34" s="263" t="s">
        <v>135</v>
      </c>
      <c r="B34" s="279">
        <v>1766</v>
      </c>
      <c r="C34" s="279">
        <v>2510</v>
      </c>
      <c r="D34" s="271">
        <v>611</v>
      </c>
      <c r="E34" s="271">
        <v>801</v>
      </c>
      <c r="F34" s="271">
        <v>539</v>
      </c>
      <c r="G34" s="271">
        <f t="shared" si="0"/>
        <v>1951</v>
      </c>
      <c r="H34" s="271">
        <v>559</v>
      </c>
      <c r="I34" s="269">
        <v>646</v>
      </c>
      <c r="J34" s="271">
        <v>624</v>
      </c>
      <c r="K34" s="254">
        <v>767</v>
      </c>
      <c r="L34" s="255">
        <f t="shared" si="1"/>
        <v>2037</v>
      </c>
      <c r="M34" s="394"/>
      <c r="O34" s="46"/>
      <c r="P34" s="46"/>
    </row>
    <row r="35" spans="1:16" ht="11.25" customHeight="1">
      <c r="A35" s="263" t="s">
        <v>136</v>
      </c>
      <c r="B35" s="279">
        <v>439</v>
      </c>
      <c r="C35" s="279">
        <v>363</v>
      </c>
      <c r="D35" s="271">
        <v>63</v>
      </c>
      <c r="E35" s="271">
        <v>99</v>
      </c>
      <c r="F35" s="271">
        <v>99</v>
      </c>
      <c r="G35" s="271">
        <f t="shared" si="0"/>
        <v>261</v>
      </c>
      <c r="H35" s="271">
        <v>102</v>
      </c>
      <c r="I35" s="269">
        <v>98</v>
      </c>
      <c r="J35" s="271">
        <v>95</v>
      </c>
      <c r="K35" s="254">
        <v>147</v>
      </c>
      <c r="L35" s="255">
        <f t="shared" si="1"/>
        <v>340</v>
      </c>
      <c r="M35" s="394"/>
      <c r="O35" s="46"/>
      <c r="P35" s="46"/>
    </row>
    <row r="36" spans="1:16" ht="11.25" customHeight="1">
      <c r="A36" s="263" t="s">
        <v>137</v>
      </c>
      <c r="B36" s="280">
        <v>0</v>
      </c>
      <c r="C36" s="280">
        <v>195</v>
      </c>
      <c r="D36" s="271">
        <v>29</v>
      </c>
      <c r="E36" s="282">
        <v>0</v>
      </c>
      <c r="F36" s="271">
        <v>38</v>
      </c>
      <c r="G36" s="271">
        <f t="shared" si="0"/>
        <v>67</v>
      </c>
      <c r="H36" s="271">
        <v>128</v>
      </c>
      <c r="I36" s="271">
        <v>8</v>
      </c>
      <c r="J36" s="282">
        <v>0</v>
      </c>
      <c r="K36" s="254">
        <v>86</v>
      </c>
      <c r="L36" s="254">
        <f t="shared" si="1"/>
        <v>94</v>
      </c>
      <c r="M36" s="394"/>
      <c r="O36" s="46"/>
      <c r="P36" s="46"/>
    </row>
    <row r="37" spans="1:16" ht="11.25" customHeight="1">
      <c r="A37" s="263" t="s">
        <v>123</v>
      </c>
      <c r="B37" s="279">
        <v>2352</v>
      </c>
      <c r="C37" s="279">
        <v>1883</v>
      </c>
      <c r="D37" s="271">
        <v>602</v>
      </c>
      <c r="E37" s="271">
        <v>271</v>
      </c>
      <c r="F37" s="271">
        <v>539</v>
      </c>
      <c r="G37" s="271">
        <f t="shared" si="0"/>
        <v>1412</v>
      </c>
      <c r="H37" s="271">
        <v>471</v>
      </c>
      <c r="I37" s="271">
        <v>329</v>
      </c>
      <c r="J37" s="271">
        <v>261</v>
      </c>
      <c r="K37" s="254">
        <v>210</v>
      </c>
      <c r="L37" s="254">
        <f t="shared" si="1"/>
        <v>800</v>
      </c>
      <c r="M37" s="394"/>
      <c r="N37" s="46"/>
      <c r="O37" s="46"/>
      <c r="P37" s="46"/>
    </row>
    <row r="38" spans="1:16" ht="12" customHeight="1">
      <c r="A38" s="262" t="s">
        <v>171</v>
      </c>
      <c r="B38" s="259">
        <v>1337</v>
      </c>
      <c r="C38" s="259">
        <v>599</v>
      </c>
      <c r="D38" s="259">
        <v>207</v>
      </c>
      <c r="E38" s="259">
        <v>126</v>
      </c>
      <c r="F38" s="259">
        <v>169</v>
      </c>
      <c r="G38" s="259">
        <f t="shared" si="0"/>
        <v>502</v>
      </c>
      <c r="H38" s="259">
        <v>97</v>
      </c>
      <c r="I38" s="259">
        <v>129</v>
      </c>
      <c r="J38" s="259">
        <v>151</v>
      </c>
      <c r="K38" s="253">
        <v>173</v>
      </c>
      <c r="L38" s="253">
        <f t="shared" si="1"/>
        <v>453</v>
      </c>
      <c r="M38" s="394"/>
      <c r="O38" s="46"/>
      <c r="P38" s="46"/>
    </row>
    <row r="39" spans="1:16" ht="11.25" customHeight="1">
      <c r="A39" s="263" t="s">
        <v>138</v>
      </c>
      <c r="B39" s="269">
        <v>32</v>
      </c>
      <c r="C39" s="269">
        <v>36</v>
      </c>
      <c r="D39" s="269">
        <v>3</v>
      </c>
      <c r="E39" s="269">
        <v>11</v>
      </c>
      <c r="F39" s="269">
        <v>13</v>
      </c>
      <c r="G39" s="269">
        <f t="shared" si="0"/>
        <v>27</v>
      </c>
      <c r="H39" s="269">
        <v>9</v>
      </c>
      <c r="I39" s="269">
        <v>9</v>
      </c>
      <c r="J39" s="269">
        <v>4</v>
      </c>
      <c r="K39" s="255">
        <v>19</v>
      </c>
      <c r="L39" s="255">
        <f t="shared" si="1"/>
        <v>32</v>
      </c>
      <c r="M39" s="394"/>
      <c r="O39" s="46"/>
      <c r="P39" s="46"/>
    </row>
    <row r="40" spans="1:16" ht="11.25" customHeight="1">
      <c r="A40" s="263" t="s">
        <v>139</v>
      </c>
      <c r="B40" s="279">
        <v>191</v>
      </c>
      <c r="C40" s="279">
        <v>138</v>
      </c>
      <c r="D40" s="269">
        <v>30</v>
      </c>
      <c r="E40" s="269">
        <v>35</v>
      </c>
      <c r="F40" s="269">
        <v>35</v>
      </c>
      <c r="G40" s="269">
        <f t="shared" si="0"/>
        <v>100</v>
      </c>
      <c r="H40" s="269">
        <v>38</v>
      </c>
      <c r="I40" s="269">
        <v>30</v>
      </c>
      <c r="J40" s="269">
        <v>39</v>
      </c>
      <c r="K40" s="255">
        <v>39</v>
      </c>
      <c r="L40" s="255">
        <f t="shared" si="1"/>
        <v>108</v>
      </c>
      <c r="M40" s="394"/>
      <c r="O40" s="46"/>
      <c r="P40" s="46"/>
    </row>
    <row r="41" spans="1:16" ht="11.25" customHeight="1">
      <c r="A41" s="277" t="s">
        <v>168</v>
      </c>
      <c r="B41" s="279">
        <v>1060</v>
      </c>
      <c r="C41" s="279">
        <v>409</v>
      </c>
      <c r="D41" s="269">
        <v>169</v>
      </c>
      <c r="E41" s="269">
        <v>76</v>
      </c>
      <c r="F41" s="269">
        <v>117</v>
      </c>
      <c r="G41" s="269">
        <f t="shared" si="0"/>
        <v>362</v>
      </c>
      <c r="H41" s="269">
        <v>47</v>
      </c>
      <c r="I41" s="269">
        <v>88</v>
      </c>
      <c r="J41" s="269">
        <v>98</v>
      </c>
      <c r="K41" s="255">
        <v>94</v>
      </c>
      <c r="L41" s="255">
        <f t="shared" si="1"/>
        <v>280</v>
      </c>
      <c r="M41" s="394"/>
      <c r="O41" s="46"/>
      <c r="P41" s="46"/>
    </row>
    <row r="42" spans="1:16" ht="11.25" customHeight="1">
      <c r="A42" s="263" t="s">
        <v>123</v>
      </c>
      <c r="B42" s="279">
        <v>54</v>
      </c>
      <c r="C42" s="279">
        <v>16</v>
      </c>
      <c r="D42" s="271">
        <v>5</v>
      </c>
      <c r="E42" s="271">
        <v>4</v>
      </c>
      <c r="F42" s="271">
        <v>4</v>
      </c>
      <c r="G42" s="271">
        <f t="shared" si="0"/>
        <v>13</v>
      </c>
      <c r="H42" s="271">
        <v>3</v>
      </c>
      <c r="I42" s="271">
        <v>2</v>
      </c>
      <c r="J42" s="271">
        <v>10</v>
      </c>
      <c r="K42" s="254">
        <v>21</v>
      </c>
      <c r="L42" s="254">
        <f t="shared" si="1"/>
        <v>33</v>
      </c>
      <c r="M42" s="394"/>
      <c r="O42" s="46"/>
      <c r="P42" s="46"/>
    </row>
    <row r="43" spans="1:16" ht="12" customHeight="1">
      <c r="A43" s="262" t="s">
        <v>172</v>
      </c>
      <c r="B43" s="259">
        <v>1165</v>
      </c>
      <c r="C43" s="259">
        <v>690</v>
      </c>
      <c r="D43" s="259">
        <v>221</v>
      </c>
      <c r="E43" s="259">
        <v>281</v>
      </c>
      <c r="F43" s="259">
        <v>86</v>
      </c>
      <c r="G43" s="259">
        <f t="shared" si="0"/>
        <v>588</v>
      </c>
      <c r="H43" s="259">
        <v>103</v>
      </c>
      <c r="I43" s="259">
        <v>130</v>
      </c>
      <c r="J43" s="259">
        <v>166</v>
      </c>
      <c r="K43" s="253">
        <v>102</v>
      </c>
      <c r="L43" s="253">
        <f t="shared" si="1"/>
        <v>398</v>
      </c>
      <c r="M43" s="394"/>
      <c r="O43" s="46"/>
      <c r="P43" s="46"/>
    </row>
    <row r="44" spans="1:16" ht="11.25" customHeight="1">
      <c r="A44" s="263" t="s">
        <v>140</v>
      </c>
      <c r="B44" s="269">
        <v>750</v>
      </c>
      <c r="C44" s="269">
        <v>304</v>
      </c>
      <c r="D44" s="271">
        <v>135</v>
      </c>
      <c r="E44" s="271">
        <v>48</v>
      </c>
      <c r="F44" s="271">
        <v>31</v>
      </c>
      <c r="G44" s="271">
        <f t="shared" si="0"/>
        <v>214</v>
      </c>
      <c r="H44" s="271">
        <v>90</v>
      </c>
      <c r="I44" s="269">
        <v>59</v>
      </c>
      <c r="J44" s="271">
        <v>48</v>
      </c>
      <c r="K44" s="254">
        <v>52</v>
      </c>
      <c r="L44" s="255">
        <f t="shared" si="1"/>
        <v>159</v>
      </c>
      <c r="M44" s="394"/>
      <c r="O44" s="46"/>
      <c r="P44" s="46"/>
    </row>
    <row r="45" spans="1:16" ht="11.25" customHeight="1">
      <c r="A45" s="267" t="s">
        <v>123</v>
      </c>
      <c r="B45" s="281">
        <v>415</v>
      </c>
      <c r="C45" s="281">
        <v>386</v>
      </c>
      <c r="D45" s="283">
        <v>86</v>
      </c>
      <c r="E45" s="283">
        <v>233</v>
      </c>
      <c r="F45" s="283">
        <v>55</v>
      </c>
      <c r="G45" s="283">
        <f t="shared" si="0"/>
        <v>374</v>
      </c>
      <c r="H45" s="283">
        <v>13</v>
      </c>
      <c r="I45" s="281">
        <v>71</v>
      </c>
      <c r="J45" s="283">
        <v>118</v>
      </c>
      <c r="K45" s="338">
        <v>50</v>
      </c>
      <c r="L45" s="273">
        <f t="shared" si="1"/>
        <v>239</v>
      </c>
      <c r="M45" s="394"/>
      <c r="O45" s="46"/>
      <c r="P45" s="46"/>
    </row>
    <row r="46" spans="1:13" ht="7.5" customHeight="1">
      <c r="A46" s="97"/>
      <c r="B46" s="98"/>
      <c r="C46" s="98"/>
      <c r="D46" s="100"/>
      <c r="E46" s="100"/>
      <c r="F46" s="100"/>
      <c r="G46" s="100"/>
      <c r="H46" s="100"/>
      <c r="I46" s="100"/>
      <c r="J46" s="100"/>
      <c r="K46" s="100"/>
      <c r="L46" s="98"/>
      <c r="M46" s="394"/>
    </row>
    <row r="47" spans="1:13" ht="16.5" customHeight="1">
      <c r="A47" s="105" t="s">
        <v>212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394"/>
    </row>
    <row r="48" spans="2:12" ht="12.75">
      <c r="B48" s="46"/>
      <c r="C48" s="46"/>
      <c r="L48" s="46"/>
    </row>
  </sheetData>
  <sheetProtection/>
  <mergeCells count="7">
    <mergeCell ref="A4:A5"/>
    <mergeCell ref="B4:B5"/>
    <mergeCell ref="C4:C5"/>
    <mergeCell ref="D4:H4"/>
    <mergeCell ref="M1:M47"/>
    <mergeCell ref="I4:L4"/>
    <mergeCell ref="A1:L1"/>
  </mergeCells>
  <printOptions/>
  <pageMargins left="0.65" right="0.25" top="0.393700787401575" bottom="0.393700787401575" header="0.236220472440945" footer="0.196850393700787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zoomScale="97" zoomScaleNormal="97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3" sqref="Q13"/>
    </sheetView>
  </sheetViews>
  <sheetFormatPr defaultColWidth="9.140625" defaultRowHeight="12.75"/>
  <cols>
    <col min="1" max="1" width="17.7109375" style="10" customWidth="1"/>
    <col min="2" max="2" width="12.28125" style="10" customWidth="1"/>
    <col min="3" max="3" width="11.7109375" style="10" customWidth="1"/>
    <col min="4" max="4" width="12.28125" style="10" customWidth="1"/>
    <col min="5" max="7" width="8.7109375" style="10" customWidth="1"/>
    <col min="8" max="10" width="8.7109375" style="17" customWidth="1"/>
    <col min="11" max="13" width="8.7109375" style="10" customWidth="1"/>
    <col min="14" max="14" width="7.7109375" style="10" customWidth="1"/>
    <col min="15" max="16384" width="9.140625" style="10" customWidth="1"/>
  </cols>
  <sheetData>
    <row r="1" spans="1:14" s="8" customFormat="1" ht="21" customHeight="1">
      <c r="A1" s="386" t="s">
        <v>200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5">
        <v>5</v>
      </c>
    </row>
    <row r="2" spans="1:14" ht="18.75" customHeight="1">
      <c r="A2" s="9"/>
      <c r="B2" s="9"/>
      <c r="C2" s="9"/>
      <c r="D2" s="9"/>
      <c r="E2" s="9"/>
      <c r="F2" s="9"/>
      <c r="G2" s="9"/>
      <c r="N2" s="385"/>
    </row>
    <row r="3" spans="1:14" ht="30.75" customHeight="1">
      <c r="A3" s="383" t="s">
        <v>21</v>
      </c>
      <c r="B3" s="383" t="s">
        <v>157</v>
      </c>
      <c r="C3" s="383"/>
      <c r="D3" s="383"/>
      <c r="E3" s="384" t="s">
        <v>20</v>
      </c>
      <c r="F3" s="384"/>
      <c r="G3" s="384"/>
      <c r="H3" s="384"/>
      <c r="I3" s="384"/>
      <c r="J3" s="384"/>
      <c r="K3" s="384"/>
      <c r="L3" s="384"/>
      <c r="M3" s="384"/>
      <c r="N3" s="385"/>
    </row>
    <row r="4" spans="1:14" ht="31.5" customHeight="1">
      <c r="A4" s="383"/>
      <c r="B4" s="383"/>
      <c r="C4" s="383"/>
      <c r="D4" s="383"/>
      <c r="E4" s="159" t="s">
        <v>202</v>
      </c>
      <c r="F4" s="160"/>
      <c r="G4" s="161"/>
      <c r="H4" s="159" t="s">
        <v>195</v>
      </c>
      <c r="I4" s="160"/>
      <c r="J4" s="161"/>
      <c r="K4" s="159" t="s">
        <v>203</v>
      </c>
      <c r="L4" s="160"/>
      <c r="M4" s="161"/>
      <c r="N4" s="385"/>
    </row>
    <row r="5" spans="1:14" ht="38.25" customHeight="1">
      <c r="A5" s="383"/>
      <c r="B5" s="162" t="s">
        <v>201</v>
      </c>
      <c r="C5" s="162" t="s">
        <v>194</v>
      </c>
      <c r="D5" s="162" t="s">
        <v>204</v>
      </c>
      <c r="E5" s="163" t="s">
        <v>22</v>
      </c>
      <c r="F5" s="164" t="s">
        <v>23</v>
      </c>
      <c r="G5" s="165" t="s">
        <v>159</v>
      </c>
      <c r="H5" s="163" t="s">
        <v>22</v>
      </c>
      <c r="I5" s="164" t="s">
        <v>23</v>
      </c>
      <c r="J5" s="165" t="s">
        <v>159</v>
      </c>
      <c r="K5" s="163" t="s">
        <v>22</v>
      </c>
      <c r="L5" s="164" t="s">
        <v>23</v>
      </c>
      <c r="M5" s="165" t="s">
        <v>159</v>
      </c>
      <c r="N5" s="385"/>
    </row>
    <row r="6" spans="1:20" ht="60" customHeight="1">
      <c r="A6" s="171" t="s">
        <v>24</v>
      </c>
      <c r="B6" s="178">
        <v>60</v>
      </c>
      <c r="C6" s="180">
        <v>60</v>
      </c>
      <c r="D6" s="180">
        <v>62</v>
      </c>
      <c r="E6" s="180">
        <v>112</v>
      </c>
      <c r="F6" s="180">
        <v>127</v>
      </c>
      <c r="G6" s="180">
        <f>E6+F6</f>
        <v>239</v>
      </c>
      <c r="H6" s="181">
        <f>118-9</f>
        <v>109</v>
      </c>
      <c r="I6" s="181">
        <f>124-3</f>
        <v>121</v>
      </c>
      <c r="J6" s="166">
        <f>H6+I6</f>
        <v>230</v>
      </c>
      <c r="K6" s="181">
        <v>114</v>
      </c>
      <c r="L6" s="181">
        <v>132</v>
      </c>
      <c r="M6" s="166">
        <f>K6+L6</f>
        <v>246</v>
      </c>
      <c r="N6" s="385"/>
      <c r="Q6" s="130"/>
      <c r="R6" s="130"/>
      <c r="S6" s="130"/>
      <c r="T6" s="130"/>
    </row>
    <row r="7" spans="1:20" ht="71.25" customHeight="1">
      <c r="A7" s="172" t="s">
        <v>30</v>
      </c>
      <c r="B7" s="179">
        <f>220+1</f>
        <v>221</v>
      </c>
      <c r="C7" s="53">
        <f>220+1</f>
        <v>221</v>
      </c>
      <c r="D7" s="53">
        <v>218</v>
      </c>
      <c r="E7" s="53">
        <f>25433+6</f>
        <v>25439</v>
      </c>
      <c r="F7" s="53">
        <f>26501+9</f>
        <v>26510</v>
      </c>
      <c r="G7" s="53">
        <f>E7+F7</f>
        <v>51949</v>
      </c>
      <c r="H7" s="53">
        <f>25428-28+7</f>
        <v>25407</v>
      </c>
      <c r="I7" s="53">
        <f>26083-217+14</f>
        <v>25880</v>
      </c>
      <c r="J7" s="167">
        <f>H7+I7</f>
        <v>51287</v>
      </c>
      <c r="K7" s="53">
        <v>26353</v>
      </c>
      <c r="L7" s="53">
        <v>25640</v>
      </c>
      <c r="M7" s="167">
        <f>K7+L7</f>
        <v>51993</v>
      </c>
      <c r="N7" s="385"/>
      <c r="R7" s="130"/>
      <c r="S7" s="130"/>
      <c r="T7" s="130"/>
    </row>
    <row r="8" spans="1:20" ht="71.25" customHeight="1">
      <c r="A8" s="173" t="s">
        <v>25</v>
      </c>
      <c r="B8" s="179" t="s">
        <v>180</v>
      </c>
      <c r="C8" s="111" t="s">
        <v>181</v>
      </c>
      <c r="D8" s="111" t="s">
        <v>181</v>
      </c>
      <c r="E8" s="53">
        <v>34</v>
      </c>
      <c r="F8" s="53">
        <v>186</v>
      </c>
      <c r="G8" s="53">
        <f>E8+F8</f>
        <v>220</v>
      </c>
      <c r="H8" s="53">
        <v>37</v>
      </c>
      <c r="I8" s="53">
        <v>220</v>
      </c>
      <c r="J8" s="167">
        <f>H8+I8</f>
        <v>257</v>
      </c>
      <c r="K8" s="53">
        <v>28</v>
      </c>
      <c r="L8" s="53">
        <v>211</v>
      </c>
      <c r="M8" s="167">
        <f>K8+L8</f>
        <v>239</v>
      </c>
      <c r="N8" s="385"/>
      <c r="Q8" s="130"/>
      <c r="R8" s="130"/>
      <c r="S8" s="130"/>
      <c r="T8" s="130"/>
    </row>
    <row r="9" spans="1:20" ht="8.25" customHeight="1">
      <c r="A9" s="174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385"/>
      <c r="R9" s="130"/>
      <c r="S9" s="130"/>
      <c r="T9" s="130"/>
    </row>
    <row r="10" spans="1:20" s="8" customFormat="1" ht="43.5" customHeight="1">
      <c r="A10" s="175" t="s">
        <v>26</v>
      </c>
      <c r="B10" s="182">
        <f>B6+B7</f>
        <v>281</v>
      </c>
      <c r="C10" s="182">
        <f>C6+C7</f>
        <v>281</v>
      </c>
      <c r="D10" s="182">
        <f>SUM(D6,D7,D8)</f>
        <v>280</v>
      </c>
      <c r="E10" s="182">
        <f>SUM(E6:E8)</f>
        <v>25585</v>
      </c>
      <c r="F10" s="182">
        <f>SUM(F6:F8)</f>
        <v>26823</v>
      </c>
      <c r="G10" s="182">
        <f>SUM(G6:G8)</f>
        <v>52408</v>
      </c>
      <c r="H10" s="182">
        <f>H6+H7+H8</f>
        <v>25553</v>
      </c>
      <c r="I10" s="182">
        <f>I6+I7+I8</f>
        <v>26221</v>
      </c>
      <c r="J10" s="168">
        <f>H10+I10</f>
        <v>51774</v>
      </c>
      <c r="K10" s="182">
        <f>K6+K7+K8</f>
        <v>26495</v>
      </c>
      <c r="L10" s="182">
        <f>L6+L7+L8</f>
        <v>25983</v>
      </c>
      <c r="M10" s="168">
        <f>K10+L10</f>
        <v>52478</v>
      </c>
      <c r="N10" s="385"/>
      <c r="O10" s="379"/>
      <c r="P10" s="379"/>
      <c r="Q10" s="379"/>
      <c r="R10" s="130"/>
      <c r="S10" s="130"/>
      <c r="T10" s="130"/>
    </row>
    <row r="11" spans="1:20" s="109" customFormat="1" ht="43.5" customHeight="1">
      <c r="A11" s="176" t="s">
        <v>182</v>
      </c>
      <c r="B11" s="183" t="s">
        <v>180</v>
      </c>
      <c r="C11" s="183" t="s">
        <v>181</v>
      </c>
      <c r="D11" s="183" t="s">
        <v>181</v>
      </c>
      <c r="E11" s="185">
        <f aca="true" t="shared" si="0" ref="E11:M11">E10-E12</f>
        <v>11184</v>
      </c>
      <c r="F11" s="185">
        <f t="shared" si="0"/>
        <v>18434</v>
      </c>
      <c r="G11" s="185">
        <f t="shared" si="0"/>
        <v>29618</v>
      </c>
      <c r="H11" s="185">
        <f>H10-H12</f>
        <v>10845</v>
      </c>
      <c r="I11" s="185">
        <f>I10-I12</f>
        <v>18117</v>
      </c>
      <c r="J11" s="169">
        <f>J10-J12</f>
        <v>28962</v>
      </c>
      <c r="K11" s="185">
        <f t="shared" si="0"/>
        <v>10775</v>
      </c>
      <c r="L11" s="185">
        <f t="shared" si="0"/>
        <v>18393</v>
      </c>
      <c r="M11" s="169">
        <f t="shared" si="0"/>
        <v>29168</v>
      </c>
      <c r="N11" s="385"/>
      <c r="O11" s="379"/>
      <c r="P11" s="379"/>
      <c r="Q11" s="314"/>
      <c r="R11" s="314"/>
      <c r="S11" s="314"/>
      <c r="T11" s="130"/>
    </row>
    <row r="12" spans="1:19" s="110" customFormat="1" ht="36" customHeight="1">
      <c r="A12" s="177" t="s">
        <v>188</v>
      </c>
      <c r="B12" s="184" t="s">
        <v>180</v>
      </c>
      <c r="C12" s="184" t="s">
        <v>181</v>
      </c>
      <c r="D12" s="184" t="s">
        <v>181</v>
      </c>
      <c r="E12" s="186">
        <v>14401</v>
      </c>
      <c r="F12" s="186">
        <v>8389</v>
      </c>
      <c r="G12" s="186">
        <v>22790</v>
      </c>
      <c r="H12" s="186">
        <v>14708</v>
      </c>
      <c r="I12" s="186">
        <v>8104</v>
      </c>
      <c r="J12" s="170">
        <f>H12+I12</f>
        <v>22812</v>
      </c>
      <c r="K12" s="186">
        <v>15720</v>
      </c>
      <c r="L12" s="186">
        <v>7590</v>
      </c>
      <c r="M12" s="170">
        <f>K12+L12</f>
        <v>23310</v>
      </c>
      <c r="N12" s="385"/>
      <c r="O12" s="379"/>
      <c r="P12" s="379"/>
      <c r="Q12" s="314"/>
      <c r="R12" s="314"/>
      <c r="S12" s="314"/>
    </row>
    <row r="13" spans="1:14" ht="8.25" customHeight="1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385"/>
    </row>
    <row r="14" ht="11.25" customHeight="1">
      <c r="N14" s="385"/>
    </row>
    <row r="15" spans="1:13" ht="12.75">
      <c r="A15" s="110" t="s">
        <v>192</v>
      </c>
      <c r="E15" s="130"/>
      <c r="F15" s="130"/>
      <c r="G15" s="130"/>
      <c r="H15" s="130"/>
      <c r="I15" s="130"/>
      <c r="J15" s="130"/>
      <c r="K15" s="130"/>
      <c r="L15" s="130"/>
      <c r="M15" s="130"/>
    </row>
    <row r="18" ht="12.75">
      <c r="E18" s="130"/>
    </row>
  </sheetData>
  <sheetProtection/>
  <mergeCells count="5">
    <mergeCell ref="B3:D4"/>
    <mergeCell ref="E3:M3"/>
    <mergeCell ref="N1:N14"/>
    <mergeCell ref="A3:A5"/>
    <mergeCell ref="A1:M1"/>
  </mergeCells>
  <printOptions horizontalCentered="1" verticalCentered="1"/>
  <pageMargins left="0.65" right="0.25" top="0.75" bottom="0.590551181102362" header="0.51" footer="0.354330708661417"/>
  <pageSetup orientation="landscape" paperSize="9" r:id="rId1"/>
  <headerFooter alignWithMargins="0">
    <oddHeader xml:space="preserve">&amp;C </oddHeader>
  </headerFooter>
  <ignoredErrors>
    <ignoredError sqref="M11 J10:J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276"/>
  <sheetViews>
    <sheetView zoomScalePageLayoutView="0" workbookViewId="0" topLeftCell="A1">
      <pane xSplit="2" ySplit="5" topLeftCell="C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9.140625" defaultRowHeight="12.75"/>
  <cols>
    <col min="1" max="1" width="40.28125" style="2" customWidth="1"/>
    <col min="2" max="9" width="11.57421875" style="2" customWidth="1"/>
    <col min="10" max="10" width="7.7109375" style="10" customWidth="1"/>
    <col min="11" max="11" width="9.140625" style="2" customWidth="1"/>
    <col min="12" max="12" width="8.7109375" style="2" customWidth="1"/>
    <col min="13" max="16384" width="9.140625" style="2" customWidth="1"/>
  </cols>
  <sheetData>
    <row r="1" spans="1:10" ht="21" customHeight="1">
      <c r="A1" s="392" t="s">
        <v>205</v>
      </c>
      <c r="B1" s="392"/>
      <c r="C1" s="392"/>
      <c r="D1" s="392"/>
      <c r="E1" s="392"/>
      <c r="F1" s="392"/>
      <c r="G1" s="392"/>
      <c r="H1" s="392"/>
      <c r="I1" s="392"/>
      <c r="J1" s="390">
        <v>6</v>
      </c>
    </row>
    <row r="2" spans="1:10" ht="15.75">
      <c r="A2" s="191"/>
      <c r="C2" s="187"/>
      <c r="D2" s="187"/>
      <c r="E2" s="187"/>
      <c r="F2" s="187"/>
      <c r="G2" s="187"/>
      <c r="I2" s="187"/>
      <c r="J2" s="391"/>
    </row>
    <row r="3" spans="1:10" ht="27.75" customHeight="1">
      <c r="A3" s="388" t="s">
        <v>1</v>
      </c>
      <c r="B3" s="193" t="s">
        <v>202</v>
      </c>
      <c r="C3" s="194"/>
      <c r="D3" s="194"/>
      <c r="E3" s="194"/>
      <c r="F3" s="193" t="s">
        <v>203</v>
      </c>
      <c r="G3" s="194"/>
      <c r="H3" s="194"/>
      <c r="I3" s="194"/>
      <c r="J3" s="391"/>
    </row>
    <row r="4" spans="1:15" ht="27.75" customHeight="1">
      <c r="A4" s="388"/>
      <c r="B4" s="389" t="s">
        <v>163</v>
      </c>
      <c r="C4" s="387" t="s">
        <v>20</v>
      </c>
      <c r="D4" s="387"/>
      <c r="E4" s="387"/>
      <c r="F4" s="389" t="s">
        <v>163</v>
      </c>
      <c r="G4" s="387" t="s">
        <v>20</v>
      </c>
      <c r="H4" s="387"/>
      <c r="I4" s="387"/>
      <c r="J4" s="391"/>
      <c r="K4" s="16"/>
      <c r="L4" s="16"/>
      <c r="M4" s="16"/>
      <c r="N4" s="16"/>
      <c r="O4" s="16"/>
    </row>
    <row r="5" spans="1:15" ht="27.75" customHeight="1">
      <c r="A5" s="388"/>
      <c r="B5" s="389"/>
      <c r="C5" s="188" t="s">
        <v>22</v>
      </c>
      <c r="D5" s="188" t="s">
        <v>23</v>
      </c>
      <c r="E5" s="189" t="s">
        <v>159</v>
      </c>
      <c r="F5" s="389"/>
      <c r="G5" s="188" t="s">
        <v>22</v>
      </c>
      <c r="H5" s="188" t="s">
        <v>23</v>
      </c>
      <c r="I5" s="189" t="s">
        <v>159</v>
      </c>
      <c r="J5" s="391"/>
      <c r="K5" s="16"/>
      <c r="L5" s="16"/>
      <c r="M5" s="16"/>
      <c r="N5" s="16"/>
      <c r="O5" s="16"/>
    </row>
    <row r="6" spans="1:15" ht="23.25" customHeight="1">
      <c r="A6" s="197" t="s">
        <v>2</v>
      </c>
      <c r="B6" s="201">
        <v>22</v>
      </c>
      <c r="C6" s="201">
        <v>2016</v>
      </c>
      <c r="D6" s="201">
        <v>3283</v>
      </c>
      <c r="E6" s="201">
        <f>C6+D6</f>
        <v>5299</v>
      </c>
      <c r="F6" s="340">
        <v>22</v>
      </c>
      <c r="G6" s="201">
        <v>2116</v>
      </c>
      <c r="H6" s="201">
        <v>3356</v>
      </c>
      <c r="I6" s="190">
        <f>G6+H6</f>
        <v>5472</v>
      </c>
      <c r="J6" s="391"/>
      <c r="K6" s="351"/>
      <c r="L6" s="16"/>
      <c r="M6" s="16"/>
      <c r="N6" s="354"/>
      <c r="O6" s="355"/>
    </row>
    <row r="7" spans="1:15" ht="23.25" customHeight="1">
      <c r="A7" s="198" t="s">
        <v>3</v>
      </c>
      <c r="B7" s="55">
        <v>6</v>
      </c>
      <c r="C7" s="55">
        <v>47</v>
      </c>
      <c r="D7" s="55">
        <v>57</v>
      </c>
      <c r="E7" s="55">
        <f aca="true" t="shared" si="0" ref="E7:E19">C7+D7</f>
        <v>104</v>
      </c>
      <c r="F7" s="341">
        <v>6</v>
      </c>
      <c r="G7" s="55">
        <v>48</v>
      </c>
      <c r="H7" s="55">
        <v>54</v>
      </c>
      <c r="I7" s="190">
        <f aca="true" t="shared" si="1" ref="I7:I19">G7+H7</f>
        <v>102</v>
      </c>
      <c r="J7" s="391"/>
      <c r="K7" s="351"/>
      <c r="L7" s="16"/>
      <c r="M7" s="16"/>
      <c r="N7" s="354"/>
      <c r="O7" s="355"/>
    </row>
    <row r="8" spans="1:15" ht="23.25" customHeight="1">
      <c r="A8" s="198" t="s">
        <v>4</v>
      </c>
      <c r="B8" s="55">
        <v>24</v>
      </c>
      <c r="C8" s="55">
        <v>3153</v>
      </c>
      <c r="D8" s="55">
        <v>533</v>
      </c>
      <c r="E8" s="55">
        <f t="shared" si="0"/>
        <v>3686</v>
      </c>
      <c r="F8" s="341">
        <v>24</v>
      </c>
      <c r="G8" s="55">
        <v>3150</v>
      </c>
      <c r="H8" s="55">
        <v>498</v>
      </c>
      <c r="I8" s="190">
        <f t="shared" si="1"/>
        <v>3648</v>
      </c>
      <c r="J8" s="391"/>
      <c r="K8" s="351"/>
      <c r="L8" s="16"/>
      <c r="M8" s="16"/>
      <c r="N8" s="354"/>
      <c r="O8" s="355"/>
    </row>
    <row r="9" spans="1:15" ht="23.25" customHeight="1">
      <c r="A9" s="198" t="s">
        <v>31</v>
      </c>
      <c r="B9" s="55">
        <v>106</v>
      </c>
      <c r="C9" s="55">
        <v>16856</v>
      </c>
      <c r="D9" s="55">
        <v>18782</v>
      </c>
      <c r="E9" s="55">
        <f t="shared" si="0"/>
        <v>35638</v>
      </c>
      <c r="F9" s="341">
        <v>105</v>
      </c>
      <c r="G9" s="55">
        <v>17655</v>
      </c>
      <c r="H9" s="55">
        <v>17943</v>
      </c>
      <c r="I9" s="190">
        <f t="shared" si="1"/>
        <v>35598</v>
      </c>
      <c r="J9" s="391"/>
      <c r="K9" s="351"/>
      <c r="L9" s="16"/>
      <c r="M9" s="16"/>
      <c r="N9" s="354"/>
      <c r="O9" s="355"/>
    </row>
    <row r="10" spans="1:15" ht="23.25" customHeight="1">
      <c r="A10" s="199" t="s">
        <v>160</v>
      </c>
      <c r="B10" s="56">
        <v>16</v>
      </c>
      <c r="C10" s="56">
        <v>1319</v>
      </c>
      <c r="D10" s="56">
        <v>1028</v>
      </c>
      <c r="E10" s="56">
        <f t="shared" si="0"/>
        <v>2347</v>
      </c>
      <c r="F10" s="342">
        <v>15</v>
      </c>
      <c r="G10" s="56">
        <v>1048</v>
      </c>
      <c r="H10" s="56">
        <v>697</v>
      </c>
      <c r="I10" s="192">
        <f t="shared" si="1"/>
        <v>1745</v>
      </c>
      <c r="J10" s="391"/>
      <c r="K10" s="351"/>
      <c r="L10" s="16"/>
      <c r="M10" s="16"/>
      <c r="N10" s="354"/>
      <c r="O10" s="355"/>
    </row>
    <row r="11" spans="1:15" ht="23.25" customHeight="1">
      <c r="A11" s="199" t="s">
        <v>161</v>
      </c>
      <c r="B11" s="56">
        <v>90</v>
      </c>
      <c r="C11" s="56">
        <v>15537</v>
      </c>
      <c r="D11" s="56">
        <v>17754</v>
      </c>
      <c r="E11" s="56">
        <f>C11+D11</f>
        <v>33291</v>
      </c>
      <c r="F11" s="342">
        <v>90</v>
      </c>
      <c r="G11" s="56">
        <v>16607</v>
      </c>
      <c r="H11" s="56">
        <v>17246</v>
      </c>
      <c r="I11" s="192">
        <f t="shared" si="1"/>
        <v>33853</v>
      </c>
      <c r="J11" s="391"/>
      <c r="K11" s="351"/>
      <c r="L11" s="16"/>
      <c r="M11" s="16"/>
      <c r="N11" s="354"/>
      <c r="O11" s="355"/>
    </row>
    <row r="12" spans="1:15" ht="23.25" customHeight="1">
      <c r="A12" s="198" t="s">
        <v>5</v>
      </c>
      <c r="B12" s="55">
        <v>5</v>
      </c>
      <c r="C12" s="55">
        <v>157</v>
      </c>
      <c r="D12" s="55">
        <v>431</v>
      </c>
      <c r="E12" s="55">
        <f t="shared" si="0"/>
        <v>588</v>
      </c>
      <c r="F12" s="341">
        <v>5</v>
      </c>
      <c r="G12" s="55">
        <v>165</v>
      </c>
      <c r="H12" s="55">
        <v>443</v>
      </c>
      <c r="I12" s="190">
        <f t="shared" si="1"/>
        <v>608</v>
      </c>
      <c r="J12" s="391"/>
      <c r="K12" s="351"/>
      <c r="L12" s="16"/>
      <c r="M12" s="16"/>
      <c r="N12" s="354"/>
      <c r="O12" s="355"/>
    </row>
    <row r="13" spans="1:15" ht="23.25" customHeight="1">
      <c r="A13" s="198" t="s">
        <v>6</v>
      </c>
      <c r="B13" s="55">
        <v>10</v>
      </c>
      <c r="C13" s="55">
        <v>319</v>
      </c>
      <c r="D13" s="55">
        <v>297</v>
      </c>
      <c r="E13" s="55">
        <f t="shared" si="0"/>
        <v>616</v>
      </c>
      <c r="F13" s="341">
        <v>10</v>
      </c>
      <c r="G13" s="55">
        <v>292</v>
      </c>
      <c r="H13" s="55">
        <v>276</v>
      </c>
      <c r="I13" s="190">
        <f t="shared" si="1"/>
        <v>568</v>
      </c>
      <c r="J13" s="391"/>
      <c r="K13" s="351"/>
      <c r="L13" s="16"/>
      <c r="M13" s="16"/>
      <c r="N13" s="354"/>
      <c r="O13" s="355"/>
    </row>
    <row r="14" spans="1:15" ht="23.25" customHeight="1">
      <c r="A14" s="198" t="s">
        <v>7</v>
      </c>
      <c r="B14" s="55">
        <v>2</v>
      </c>
      <c r="C14" s="55">
        <v>173</v>
      </c>
      <c r="D14" s="55">
        <v>228</v>
      </c>
      <c r="E14" s="55">
        <f t="shared" si="0"/>
        <v>401</v>
      </c>
      <c r="F14" s="341">
        <v>2</v>
      </c>
      <c r="G14" s="55">
        <v>179</v>
      </c>
      <c r="H14" s="55">
        <v>199</v>
      </c>
      <c r="I14" s="190">
        <f t="shared" si="1"/>
        <v>378</v>
      </c>
      <c r="J14" s="391"/>
      <c r="K14" s="351"/>
      <c r="L14" s="16"/>
      <c r="M14" s="16"/>
      <c r="N14" s="354"/>
      <c r="O14" s="355"/>
    </row>
    <row r="15" spans="1:15" ht="23.25" customHeight="1">
      <c r="A15" s="198" t="s">
        <v>8</v>
      </c>
      <c r="B15" s="55">
        <v>5</v>
      </c>
      <c r="C15" s="55">
        <v>231</v>
      </c>
      <c r="D15" s="55">
        <v>289</v>
      </c>
      <c r="E15" s="55">
        <f t="shared" si="0"/>
        <v>520</v>
      </c>
      <c r="F15" s="341">
        <v>5</v>
      </c>
      <c r="G15" s="55">
        <v>212</v>
      </c>
      <c r="H15" s="55">
        <v>261</v>
      </c>
      <c r="I15" s="190">
        <f t="shared" si="1"/>
        <v>473</v>
      </c>
      <c r="J15" s="391"/>
      <c r="K15" s="351"/>
      <c r="L15" s="16"/>
      <c r="M15" s="16"/>
      <c r="N15" s="354"/>
      <c r="O15" s="355"/>
    </row>
    <row r="16" spans="1:15" ht="23.25" customHeight="1">
      <c r="A16" s="198" t="s">
        <v>9</v>
      </c>
      <c r="B16" s="55">
        <v>5</v>
      </c>
      <c r="C16" s="55">
        <v>79</v>
      </c>
      <c r="D16" s="55">
        <v>120</v>
      </c>
      <c r="E16" s="55">
        <f t="shared" si="0"/>
        <v>199</v>
      </c>
      <c r="F16" s="341">
        <v>5</v>
      </c>
      <c r="G16" s="55">
        <v>65</v>
      </c>
      <c r="H16" s="55">
        <v>159</v>
      </c>
      <c r="I16" s="190">
        <f t="shared" si="1"/>
        <v>224</v>
      </c>
      <c r="J16" s="391"/>
      <c r="K16" s="351"/>
      <c r="L16" s="16"/>
      <c r="M16" s="16"/>
      <c r="N16" s="354"/>
      <c r="O16" s="355"/>
    </row>
    <row r="17" spans="1:15" ht="23.25" customHeight="1">
      <c r="A17" s="198" t="s">
        <v>10</v>
      </c>
      <c r="B17" s="55">
        <v>14</v>
      </c>
      <c r="C17" s="55">
        <v>432</v>
      </c>
      <c r="D17" s="55">
        <v>645</v>
      </c>
      <c r="E17" s="55">
        <f t="shared" si="0"/>
        <v>1077</v>
      </c>
      <c r="F17" s="341">
        <v>14</v>
      </c>
      <c r="G17" s="55">
        <v>413</v>
      </c>
      <c r="H17" s="55">
        <v>613</v>
      </c>
      <c r="I17" s="190">
        <f t="shared" si="1"/>
        <v>1026</v>
      </c>
      <c r="J17" s="391"/>
      <c r="K17" s="351"/>
      <c r="L17" s="16"/>
      <c r="M17" s="16"/>
      <c r="N17" s="354"/>
      <c r="O17" s="355"/>
    </row>
    <row r="18" spans="1:15" ht="23.25" customHeight="1">
      <c r="A18" s="198" t="s">
        <v>11</v>
      </c>
      <c r="B18" s="55">
        <v>2</v>
      </c>
      <c r="C18" s="55">
        <v>20</v>
      </c>
      <c r="D18" s="55">
        <v>236</v>
      </c>
      <c r="E18" s="55">
        <f t="shared" si="0"/>
        <v>256</v>
      </c>
      <c r="F18" s="341">
        <v>2</v>
      </c>
      <c r="G18" s="55">
        <v>18</v>
      </c>
      <c r="H18" s="55">
        <v>228</v>
      </c>
      <c r="I18" s="190">
        <f t="shared" si="1"/>
        <v>246</v>
      </c>
      <c r="J18" s="391"/>
      <c r="K18" s="351"/>
      <c r="L18" s="16"/>
      <c r="M18" s="16"/>
      <c r="N18" s="354"/>
      <c r="O18" s="355"/>
    </row>
    <row r="19" spans="1:15" ht="23.25" customHeight="1">
      <c r="A19" s="198" t="s">
        <v>162</v>
      </c>
      <c r="B19" s="55">
        <f>79+1</f>
        <v>80</v>
      </c>
      <c r="C19" s="341">
        <f>2096+6</f>
        <v>2102</v>
      </c>
      <c r="D19" s="341">
        <f>1913+9</f>
        <v>1922</v>
      </c>
      <c r="E19" s="341">
        <f t="shared" si="0"/>
        <v>4024</v>
      </c>
      <c r="F19" s="341">
        <v>80</v>
      </c>
      <c r="G19" s="55">
        <v>2182</v>
      </c>
      <c r="H19" s="55">
        <v>1953</v>
      </c>
      <c r="I19" s="190">
        <f t="shared" si="1"/>
        <v>4135</v>
      </c>
      <c r="J19" s="391"/>
      <c r="K19" s="351"/>
      <c r="L19" s="16"/>
      <c r="M19" s="16"/>
      <c r="N19" s="354"/>
      <c r="O19" s="355"/>
    </row>
    <row r="20" spans="1:15" ht="4.5" customHeight="1">
      <c r="A20" s="200"/>
      <c r="B20" s="120"/>
      <c r="C20" s="120"/>
      <c r="D20" s="120"/>
      <c r="E20" s="120"/>
      <c r="F20" s="343"/>
      <c r="G20" s="120"/>
      <c r="H20" s="120"/>
      <c r="I20" s="190"/>
      <c r="J20" s="391"/>
      <c r="K20" s="351"/>
      <c r="L20" s="16"/>
      <c r="M20" s="16"/>
      <c r="N20" s="16"/>
      <c r="O20" s="16"/>
    </row>
    <row r="21" spans="1:15" ht="32.25" customHeight="1">
      <c r="A21" s="195" t="s">
        <v>12</v>
      </c>
      <c r="B21" s="196">
        <f>280+1</f>
        <v>281</v>
      </c>
      <c r="C21" s="196">
        <f>SUM(C12:C19,C6:C9)</f>
        <v>25585</v>
      </c>
      <c r="D21" s="196">
        <f>SUM(D12:D19,D6:D9)</f>
        <v>26823</v>
      </c>
      <c r="E21" s="196">
        <f>C21+D21</f>
        <v>52408</v>
      </c>
      <c r="F21" s="344">
        <f>SUM(F6:F9,F12:F19)</f>
        <v>280</v>
      </c>
      <c r="G21" s="196">
        <f>SUM(G6:G9,G12:G19)</f>
        <v>26495</v>
      </c>
      <c r="H21" s="196">
        <f>SUM(H6:H9,H12:H19)</f>
        <v>25983</v>
      </c>
      <c r="I21" s="196">
        <f>G21+H21</f>
        <v>52478</v>
      </c>
      <c r="J21" s="391"/>
      <c r="K21" s="351"/>
      <c r="L21" s="16"/>
      <c r="M21" s="16"/>
      <c r="N21" s="16"/>
      <c r="O21" s="16"/>
    </row>
    <row r="22" spans="1:15" ht="11.25" customHeight="1">
      <c r="A22" s="16"/>
      <c r="B22" s="16"/>
      <c r="C22" s="16"/>
      <c r="D22" s="16"/>
      <c r="E22" s="16"/>
      <c r="F22" s="16"/>
      <c r="G22" s="16"/>
      <c r="H22" s="16"/>
      <c r="I22" s="16"/>
      <c r="J22" s="391"/>
      <c r="K22" s="351"/>
      <c r="L22" s="16"/>
      <c r="M22" s="16"/>
      <c r="N22" s="16"/>
      <c r="O22" s="16"/>
    </row>
    <row r="23" spans="1:11" ht="13.5">
      <c r="A23" s="54"/>
      <c r="C23" s="13"/>
      <c r="D23" s="13"/>
      <c r="E23" s="13"/>
      <c r="J23" s="391"/>
      <c r="K23" s="351"/>
    </row>
    <row r="24" ht="12.75">
      <c r="K24" s="351"/>
    </row>
    <row r="25" spans="3:11" ht="12.75">
      <c r="C25" s="13"/>
      <c r="K25" s="351"/>
    </row>
    <row r="26" spans="6:11" ht="12.75">
      <c r="F26" s="12"/>
      <c r="H26" s="13"/>
      <c r="K26" s="351"/>
    </row>
    <row r="27" ht="12.75">
      <c r="K27" s="351"/>
    </row>
    <row r="28" ht="12.75">
      <c r="K28" s="351"/>
    </row>
    <row r="29" ht="12.75">
      <c r="K29" s="351"/>
    </row>
    <row r="30" ht="12.75">
      <c r="K30" s="351"/>
    </row>
    <row r="31" ht="12.75">
      <c r="K31" s="351"/>
    </row>
    <row r="32" ht="12.75">
      <c r="K32" s="351"/>
    </row>
    <row r="33" ht="12.75">
      <c r="K33" s="351"/>
    </row>
    <row r="34" ht="12.75">
      <c r="K34" s="351"/>
    </row>
    <row r="35" ht="12.75">
      <c r="K35" s="351"/>
    </row>
    <row r="36" ht="12.75">
      <c r="K36" s="351"/>
    </row>
    <row r="37" ht="12.75">
      <c r="K37" s="351"/>
    </row>
    <row r="38" ht="12.75">
      <c r="K38" s="351"/>
    </row>
    <row r="39" ht="12.75">
      <c r="K39" s="352"/>
    </row>
    <row r="40" ht="12.75">
      <c r="K40" s="351"/>
    </row>
    <row r="41" ht="12.75">
      <c r="K41" s="352"/>
    </row>
    <row r="42" ht="12.75">
      <c r="K42" s="351"/>
    </row>
    <row r="43" ht="12.75">
      <c r="K43" s="351"/>
    </row>
    <row r="44" ht="12.75">
      <c r="K44" s="351"/>
    </row>
    <row r="45" ht="12.75">
      <c r="K45" s="351"/>
    </row>
    <row r="46" ht="12.75">
      <c r="K46" s="351"/>
    </row>
    <row r="47" ht="12.75">
      <c r="K47" s="351"/>
    </row>
    <row r="48" ht="12.75">
      <c r="K48" s="351"/>
    </row>
    <row r="49" ht="12.75">
      <c r="K49" s="351"/>
    </row>
    <row r="50" ht="12.75">
      <c r="K50" s="351"/>
    </row>
    <row r="51" ht="12.75">
      <c r="K51" s="351"/>
    </row>
    <row r="52" ht="12.75">
      <c r="K52" s="351"/>
    </row>
    <row r="53" ht="12.75">
      <c r="K53" s="351"/>
    </row>
    <row r="54" ht="12.75">
      <c r="K54" s="351"/>
    </row>
    <row r="55" ht="12.75">
      <c r="K55" s="351"/>
    </row>
    <row r="56" ht="12.75">
      <c r="K56" s="351"/>
    </row>
    <row r="57" ht="12.75">
      <c r="K57" s="351"/>
    </row>
    <row r="58" ht="12.75">
      <c r="K58" s="351"/>
    </row>
    <row r="59" ht="12.75">
      <c r="K59" s="351"/>
    </row>
    <row r="60" ht="12.75">
      <c r="K60" s="351"/>
    </row>
    <row r="61" ht="12.75">
      <c r="K61" s="351"/>
    </row>
    <row r="62" ht="12.75">
      <c r="K62" s="351"/>
    </row>
    <row r="63" ht="12.75">
      <c r="K63" s="351"/>
    </row>
    <row r="64" ht="12.75">
      <c r="K64" s="351"/>
    </row>
    <row r="65" ht="12.75">
      <c r="K65" s="352"/>
    </row>
    <row r="66" ht="12.75">
      <c r="K66" s="351"/>
    </row>
    <row r="67" ht="12.75">
      <c r="K67" s="351"/>
    </row>
    <row r="68" ht="12.75">
      <c r="K68" s="351"/>
    </row>
    <row r="69" ht="12.75">
      <c r="K69" s="351"/>
    </row>
    <row r="70" ht="12.75">
      <c r="K70" s="351"/>
    </row>
    <row r="71" ht="12.75">
      <c r="K71" s="351"/>
    </row>
    <row r="72" ht="12.75">
      <c r="K72" s="351"/>
    </row>
    <row r="73" ht="12.75">
      <c r="K73" s="351"/>
    </row>
    <row r="74" ht="12.75">
      <c r="K74" s="351"/>
    </row>
    <row r="75" ht="12.75">
      <c r="K75" s="351"/>
    </row>
    <row r="76" ht="12.75">
      <c r="K76" s="351"/>
    </row>
    <row r="77" ht="12.75">
      <c r="K77" s="351"/>
    </row>
    <row r="78" ht="12.75">
      <c r="K78" s="351"/>
    </row>
    <row r="79" ht="12.75">
      <c r="K79" s="351"/>
    </row>
    <row r="80" ht="12.75">
      <c r="K80" s="351"/>
    </row>
    <row r="81" ht="12.75">
      <c r="K81" s="351"/>
    </row>
    <row r="82" ht="12.75">
      <c r="K82" s="351"/>
    </row>
    <row r="83" ht="12.75">
      <c r="K83" s="351"/>
    </row>
    <row r="84" ht="12.75">
      <c r="K84" s="351"/>
    </row>
    <row r="85" ht="12.75">
      <c r="K85" s="351"/>
    </row>
    <row r="86" ht="12.75">
      <c r="K86" s="351"/>
    </row>
    <row r="87" ht="12.75">
      <c r="K87" s="351"/>
    </row>
    <row r="88" ht="12.75">
      <c r="K88" s="351"/>
    </row>
    <row r="89" ht="12.75">
      <c r="K89" s="351"/>
    </row>
    <row r="90" ht="12.75">
      <c r="K90" s="351"/>
    </row>
    <row r="91" ht="12.75">
      <c r="K91" s="351"/>
    </row>
    <row r="92" ht="12.75">
      <c r="K92" s="351"/>
    </row>
    <row r="93" ht="12.75">
      <c r="K93" s="351"/>
    </row>
    <row r="94" ht="12.75">
      <c r="K94" s="351"/>
    </row>
    <row r="95" ht="12.75">
      <c r="K95" s="351"/>
    </row>
    <row r="96" ht="12.75">
      <c r="K96" s="351"/>
    </row>
    <row r="97" ht="12.75">
      <c r="K97" s="351"/>
    </row>
    <row r="98" ht="12.75">
      <c r="K98" s="351"/>
    </row>
    <row r="99" ht="12.75">
      <c r="K99" s="351"/>
    </row>
    <row r="100" ht="12.75">
      <c r="K100" s="351"/>
    </row>
    <row r="101" ht="12.75">
      <c r="K101" s="351"/>
    </row>
    <row r="102" ht="12.75">
      <c r="K102" s="351"/>
    </row>
    <row r="103" ht="12.75">
      <c r="K103" s="351"/>
    </row>
    <row r="104" ht="12.75">
      <c r="K104" s="351"/>
    </row>
    <row r="105" ht="12.75">
      <c r="K105" s="351"/>
    </row>
    <row r="106" ht="12.75">
      <c r="K106" s="351"/>
    </row>
    <row r="107" ht="12.75">
      <c r="K107" s="351"/>
    </row>
    <row r="108" ht="12.75">
      <c r="K108" s="351"/>
    </row>
    <row r="109" ht="12.75">
      <c r="K109" s="351"/>
    </row>
    <row r="110" ht="12.75">
      <c r="K110" s="351"/>
    </row>
    <row r="111" ht="12.75">
      <c r="K111" s="351"/>
    </row>
    <row r="112" ht="12.75">
      <c r="K112" s="351"/>
    </row>
    <row r="113" ht="12.75">
      <c r="K113" s="351"/>
    </row>
    <row r="114" ht="12.75">
      <c r="K114" s="351"/>
    </row>
    <row r="115" ht="12.75">
      <c r="K115" s="351"/>
    </row>
    <row r="116" ht="12.75">
      <c r="K116" s="351"/>
    </row>
    <row r="117" ht="12.75">
      <c r="K117" s="351"/>
    </row>
    <row r="118" ht="12.75">
      <c r="K118" s="351"/>
    </row>
    <row r="119" ht="12.75">
      <c r="K119" s="351"/>
    </row>
    <row r="120" ht="12.75">
      <c r="K120" s="351"/>
    </row>
    <row r="121" ht="12.75">
      <c r="K121" s="351"/>
    </row>
    <row r="122" ht="12.75">
      <c r="K122" s="351"/>
    </row>
    <row r="123" ht="12.75">
      <c r="K123" s="351"/>
    </row>
    <row r="124" ht="12.75">
      <c r="K124" s="351"/>
    </row>
    <row r="125" ht="12.75">
      <c r="K125" s="351"/>
    </row>
    <row r="126" ht="12.75">
      <c r="K126" s="351"/>
    </row>
    <row r="127" ht="12.75">
      <c r="K127" s="351"/>
    </row>
    <row r="128" ht="12.75">
      <c r="K128" s="351"/>
    </row>
    <row r="129" ht="12.75">
      <c r="K129" s="351"/>
    </row>
    <row r="130" ht="12.75">
      <c r="K130" s="351"/>
    </row>
    <row r="131" ht="12.75">
      <c r="K131" s="351"/>
    </row>
    <row r="132" ht="12.75">
      <c r="K132" s="351"/>
    </row>
    <row r="133" ht="12.75">
      <c r="K133" s="351"/>
    </row>
    <row r="134" ht="12.75">
      <c r="K134" s="351"/>
    </row>
    <row r="135" ht="12.75">
      <c r="K135" s="351"/>
    </row>
    <row r="136" ht="12.75">
      <c r="K136" s="351"/>
    </row>
    <row r="137" ht="12.75">
      <c r="K137" s="351"/>
    </row>
    <row r="138" ht="12.75">
      <c r="K138" s="351"/>
    </row>
    <row r="139" ht="12.75">
      <c r="K139" s="351"/>
    </row>
    <row r="140" ht="12.75">
      <c r="K140" s="351"/>
    </row>
    <row r="141" ht="12.75">
      <c r="K141" s="351"/>
    </row>
    <row r="142" ht="12.75">
      <c r="K142" s="351"/>
    </row>
    <row r="143" ht="12.75">
      <c r="K143" s="351"/>
    </row>
    <row r="144" ht="12.75">
      <c r="K144" s="351"/>
    </row>
    <row r="145" ht="12.75">
      <c r="K145" s="351"/>
    </row>
    <row r="146" ht="12.75">
      <c r="K146" s="351"/>
    </row>
    <row r="147" ht="12.75">
      <c r="K147" s="351"/>
    </row>
    <row r="148" ht="12.75">
      <c r="K148" s="351"/>
    </row>
    <row r="149" ht="12.75">
      <c r="K149" s="351"/>
    </row>
    <row r="150" ht="12.75">
      <c r="K150" s="351"/>
    </row>
    <row r="151" ht="12.75">
      <c r="K151" s="351"/>
    </row>
    <row r="152" ht="12.75">
      <c r="K152" s="352"/>
    </row>
    <row r="153" ht="12.75">
      <c r="K153" s="351"/>
    </row>
    <row r="154" ht="12.75">
      <c r="K154" s="351"/>
    </row>
    <row r="155" ht="12.75">
      <c r="K155" s="351"/>
    </row>
    <row r="156" ht="12.75">
      <c r="K156" s="351"/>
    </row>
    <row r="157" ht="12.75">
      <c r="K157" s="351"/>
    </row>
    <row r="158" ht="12.75">
      <c r="K158" s="351"/>
    </row>
    <row r="159" ht="12.75">
      <c r="K159" s="351"/>
    </row>
    <row r="160" ht="12.75">
      <c r="K160" s="351"/>
    </row>
    <row r="161" ht="12.75">
      <c r="K161" s="351"/>
    </row>
    <row r="162" ht="12.75">
      <c r="K162" s="351"/>
    </row>
    <row r="163" ht="12.75">
      <c r="K163" s="351"/>
    </row>
    <row r="164" ht="12.75">
      <c r="K164" s="351"/>
    </row>
    <row r="165" ht="12.75">
      <c r="K165" s="351"/>
    </row>
    <row r="166" ht="12.75">
      <c r="K166" s="351"/>
    </row>
    <row r="167" ht="12.75">
      <c r="K167" s="351"/>
    </row>
    <row r="168" ht="12.75">
      <c r="K168" s="351"/>
    </row>
    <row r="169" ht="12.75">
      <c r="K169" s="351"/>
    </row>
    <row r="170" ht="12.75">
      <c r="K170" s="351"/>
    </row>
    <row r="171" ht="12.75">
      <c r="K171" s="351"/>
    </row>
    <row r="172" ht="12.75">
      <c r="K172" s="351"/>
    </row>
    <row r="173" ht="12.75">
      <c r="K173" s="351"/>
    </row>
    <row r="174" ht="12.75">
      <c r="K174" s="351"/>
    </row>
    <row r="175" ht="12.75">
      <c r="K175" s="351"/>
    </row>
    <row r="176" ht="12.75">
      <c r="K176" s="351"/>
    </row>
    <row r="177" ht="12.75">
      <c r="K177" s="351"/>
    </row>
    <row r="178" ht="12.75">
      <c r="K178" s="351"/>
    </row>
    <row r="179" ht="12.75">
      <c r="K179" s="351"/>
    </row>
    <row r="180" ht="12.75">
      <c r="K180" s="351"/>
    </row>
    <row r="181" ht="12.75">
      <c r="K181" s="351"/>
    </row>
    <row r="182" ht="12.75">
      <c r="K182" s="351"/>
    </row>
    <row r="183" ht="12.75">
      <c r="K183" s="351"/>
    </row>
    <row r="184" ht="12.75">
      <c r="K184" s="351"/>
    </row>
    <row r="185" ht="12.75">
      <c r="K185" s="351"/>
    </row>
    <row r="186" ht="12.75">
      <c r="K186" s="351"/>
    </row>
    <row r="187" ht="12.75">
      <c r="K187" s="351"/>
    </row>
    <row r="188" ht="12.75">
      <c r="K188" s="351"/>
    </row>
    <row r="189" ht="12.75">
      <c r="K189" s="351"/>
    </row>
    <row r="190" ht="12.75">
      <c r="K190" s="351"/>
    </row>
    <row r="191" ht="12.75">
      <c r="K191" s="351"/>
    </row>
    <row r="192" ht="12.75">
      <c r="K192" s="351"/>
    </row>
    <row r="193" ht="12.75">
      <c r="K193" s="351"/>
    </row>
    <row r="194" ht="12.75">
      <c r="K194" s="351"/>
    </row>
    <row r="195" ht="12.75">
      <c r="K195" s="351"/>
    </row>
    <row r="196" ht="12.75">
      <c r="K196" s="351"/>
    </row>
    <row r="197" ht="12.75">
      <c r="K197" s="351"/>
    </row>
    <row r="198" ht="12.75">
      <c r="K198" s="351"/>
    </row>
    <row r="199" ht="12.75">
      <c r="K199" s="351"/>
    </row>
    <row r="200" ht="12.75">
      <c r="K200" s="351"/>
    </row>
    <row r="201" ht="12.75">
      <c r="K201" s="351"/>
    </row>
    <row r="202" ht="12.75">
      <c r="K202" s="351"/>
    </row>
    <row r="203" ht="12.75">
      <c r="K203" s="351"/>
    </row>
    <row r="204" ht="12.75">
      <c r="K204" s="351"/>
    </row>
    <row r="205" ht="12.75">
      <c r="K205" s="351"/>
    </row>
    <row r="206" ht="12.75">
      <c r="K206" s="351"/>
    </row>
    <row r="207" ht="12.75">
      <c r="K207" s="351"/>
    </row>
    <row r="208" ht="12.75">
      <c r="K208" s="351"/>
    </row>
    <row r="209" ht="12.75">
      <c r="K209" s="351"/>
    </row>
    <row r="210" ht="12.75">
      <c r="K210" s="351"/>
    </row>
    <row r="211" ht="12.75">
      <c r="K211" s="351"/>
    </row>
    <row r="212" ht="12.75">
      <c r="K212" s="351"/>
    </row>
    <row r="213" ht="12.75">
      <c r="K213" s="351"/>
    </row>
    <row r="214" ht="12.75">
      <c r="K214" s="351"/>
    </row>
    <row r="215" ht="12.75">
      <c r="K215" s="351"/>
    </row>
    <row r="216" ht="12.75">
      <c r="K216" s="351"/>
    </row>
    <row r="217" ht="12.75">
      <c r="K217" s="351"/>
    </row>
    <row r="218" ht="12.75">
      <c r="K218" s="353"/>
    </row>
    <row r="219" ht="12.75">
      <c r="K219" s="351"/>
    </row>
    <row r="220" ht="12.75">
      <c r="K220" s="351"/>
    </row>
    <row r="221" ht="12.75">
      <c r="K221" s="351"/>
    </row>
    <row r="222" ht="12.75">
      <c r="K222" s="351"/>
    </row>
    <row r="223" ht="12.75">
      <c r="K223" s="351"/>
    </row>
    <row r="224" ht="12.75">
      <c r="K224" s="351"/>
    </row>
    <row r="225" ht="12.75">
      <c r="K225" s="351"/>
    </row>
    <row r="226" ht="12.75">
      <c r="K226" s="351"/>
    </row>
    <row r="227" ht="12.75">
      <c r="K227" s="351"/>
    </row>
    <row r="228" ht="12.75">
      <c r="K228" s="351"/>
    </row>
    <row r="229" ht="12.75">
      <c r="K229" s="351"/>
    </row>
    <row r="230" ht="12.75">
      <c r="K230" s="351"/>
    </row>
    <row r="231" ht="12.75">
      <c r="K231" s="351"/>
    </row>
    <row r="232" ht="12.75">
      <c r="K232" s="351"/>
    </row>
    <row r="233" ht="12.75">
      <c r="K233" s="351"/>
    </row>
    <row r="234" ht="12.75">
      <c r="K234" s="351"/>
    </row>
    <row r="235" ht="12.75">
      <c r="K235" s="351"/>
    </row>
    <row r="236" ht="12.75">
      <c r="K236" s="351"/>
    </row>
    <row r="237" ht="12.75">
      <c r="K237" s="351"/>
    </row>
    <row r="238" ht="12.75">
      <c r="K238" s="351"/>
    </row>
    <row r="239" ht="12.75">
      <c r="K239" s="351"/>
    </row>
    <row r="240" ht="12.75">
      <c r="K240" s="351"/>
    </row>
    <row r="241" ht="12.75">
      <c r="K241" s="351"/>
    </row>
    <row r="242" ht="12.75">
      <c r="K242" s="351"/>
    </row>
    <row r="243" ht="12.75">
      <c r="K243" s="351"/>
    </row>
    <row r="244" ht="12.75">
      <c r="K244" s="351"/>
    </row>
    <row r="245" ht="12.75">
      <c r="K245" s="351"/>
    </row>
    <row r="246" ht="12.75">
      <c r="K246" s="351"/>
    </row>
    <row r="247" ht="12.75">
      <c r="K247" s="351"/>
    </row>
    <row r="248" ht="12.75">
      <c r="K248" s="351"/>
    </row>
    <row r="249" ht="12.75">
      <c r="K249" s="351"/>
    </row>
    <row r="250" ht="12.75">
      <c r="K250" s="351"/>
    </row>
    <row r="251" ht="12.75">
      <c r="K251" s="351"/>
    </row>
    <row r="252" ht="12.75">
      <c r="K252" s="351"/>
    </row>
    <row r="253" ht="12.75">
      <c r="K253" s="351"/>
    </row>
    <row r="254" ht="12.75">
      <c r="K254" s="351"/>
    </row>
    <row r="255" ht="12.75">
      <c r="K255" s="351"/>
    </row>
    <row r="256" ht="12.75">
      <c r="K256" s="351"/>
    </row>
    <row r="257" ht="12.75">
      <c r="K257" s="351"/>
    </row>
    <row r="258" ht="12.75">
      <c r="K258" s="351"/>
    </row>
    <row r="259" ht="12.75">
      <c r="K259" s="351"/>
    </row>
    <row r="260" ht="12.75">
      <c r="K260" s="351"/>
    </row>
    <row r="261" ht="12.75">
      <c r="K261" s="351"/>
    </row>
    <row r="262" ht="12.75">
      <c r="K262" s="351"/>
    </row>
    <row r="263" ht="12.75">
      <c r="K263" s="351"/>
    </row>
    <row r="264" ht="12.75">
      <c r="K264" s="351"/>
    </row>
    <row r="265" ht="12.75">
      <c r="K265" s="351"/>
    </row>
    <row r="266" ht="12.75">
      <c r="K266" s="351"/>
    </row>
    <row r="267" ht="12.75">
      <c r="K267" s="351"/>
    </row>
    <row r="268" ht="12.75">
      <c r="K268" s="351"/>
    </row>
    <row r="269" ht="12.75">
      <c r="K269" s="351"/>
    </row>
    <row r="270" ht="12.75">
      <c r="K270" s="351"/>
    </row>
    <row r="271" ht="12.75">
      <c r="K271" s="351"/>
    </row>
    <row r="272" ht="12.75">
      <c r="K272" s="351"/>
    </row>
    <row r="273" ht="12.75">
      <c r="K273" s="351"/>
    </row>
    <row r="274" ht="12.75">
      <c r="K274" s="351"/>
    </row>
    <row r="275" ht="12.75">
      <c r="K275" s="351"/>
    </row>
    <row r="276" ht="12.75">
      <c r="K276" s="351"/>
    </row>
  </sheetData>
  <sheetProtection/>
  <mergeCells count="7">
    <mergeCell ref="C4:E4"/>
    <mergeCell ref="G4:I4"/>
    <mergeCell ref="A3:A5"/>
    <mergeCell ref="B4:B5"/>
    <mergeCell ref="F4:F5"/>
    <mergeCell ref="J1:J23"/>
    <mergeCell ref="A1:I1"/>
  </mergeCells>
  <printOptions horizontalCentered="1" verticalCentered="1"/>
  <pageMargins left="0.65" right="0.25" top="0.748031496062992" bottom="0.551181102362205" header="0.511811023622047" footer="0.3149606299212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pane xSplit="1" ySplit="4" topLeftCell="B5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C20" sqref="C20"/>
    </sheetView>
  </sheetViews>
  <sheetFormatPr defaultColWidth="9.140625" defaultRowHeight="12.75"/>
  <cols>
    <col min="1" max="1" width="49.140625" style="6" customWidth="1"/>
    <col min="2" max="4" width="15.7109375" style="6" customWidth="1"/>
    <col min="5" max="5" width="18.28125" style="357" customWidth="1"/>
    <col min="6" max="6" width="18.28125" style="6" customWidth="1"/>
    <col min="7" max="7" width="7.7109375" style="10" customWidth="1"/>
    <col min="8" max="11" width="9.140625" style="6" customWidth="1"/>
    <col min="12" max="12" width="8.7109375" style="6" customWidth="1"/>
    <col min="13" max="16384" width="9.140625" style="6" customWidth="1"/>
  </cols>
  <sheetData>
    <row r="1" spans="1:7" ht="20.25" customHeight="1">
      <c r="A1" s="395" t="s">
        <v>206</v>
      </c>
      <c r="B1" s="395"/>
      <c r="C1" s="395"/>
      <c r="D1" s="395"/>
      <c r="E1" s="395"/>
      <c r="F1" s="395"/>
      <c r="G1" s="385">
        <v>7</v>
      </c>
    </row>
    <row r="2" spans="1:7" ht="9.75" customHeight="1">
      <c r="A2" s="7"/>
      <c r="G2" s="394"/>
    </row>
    <row r="3" spans="1:7" ht="25.5" customHeight="1">
      <c r="A3" s="393" t="s">
        <v>1</v>
      </c>
      <c r="B3" s="203" t="s">
        <v>20</v>
      </c>
      <c r="C3" s="203"/>
      <c r="D3" s="204"/>
      <c r="E3" s="358" t="s">
        <v>0</v>
      </c>
      <c r="F3" s="203"/>
      <c r="G3" s="394"/>
    </row>
    <row r="4" spans="1:13" ht="31.5" customHeight="1">
      <c r="A4" s="393"/>
      <c r="B4" s="205" t="s">
        <v>214</v>
      </c>
      <c r="C4" s="371" t="s">
        <v>196</v>
      </c>
      <c r="D4" s="205" t="s">
        <v>215</v>
      </c>
      <c r="E4" s="359" t="s">
        <v>216</v>
      </c>
      <c r="F4" s="206" t="s">
        <v>217</v>
      </c>
      <c r="G4" s="394"/>
      <c r="H4" s="15"/>
      <c r="I4" s="15"/>
      <c r="J4" s="15"/>
      <c r="K4" s="15"/>
      <c r="L4" s="15"/>
      <c r="M4" s="15"/>
    </row>
    <row r="5" spans="1:13" ht="31.5" customHeight="1">
      <c r="A5" s="209" t="s">
        <v>2</v>
      </c>
      <c r="B5" s="212">
        <v>5299</v>
      </c>
      <c r="C5" s="212">
        <v>5330</v>
      </c>
      <c r="D5" s="212">
        <v>5472</v>
      </c>
      <c r="E5" s="360">
        <f>D5-C5</f>
        <v>142</v>
      </c>
      <c r="F5" s="202">
        <f>D5-B5</f>
        <v>173</v>
      </c>
      <c r="G5" s="394"/>
      <c r="H5" s="15"/>
      <c r="I5" s="133"/>
      <c r="J5" s="15"/>
      <c r="K5" s="15"/>
      <c r="L5" s="15"/>
      <c r="M5" s="15"/>
    </row>
    <row r="6" spans="1:13" ht="24" customHeight="1">
      <c r="A6" s="210" t="s">
        <v>3</v>
      </c>
      <c r="B6" s="131">
        <v>104</v>
      </c>
      <c r="C6" s="131">
        <v>102</v>
      </c>
      <c r="D6" s="131">
        <v>102</v>
      </c>
      <c r="E6" s="361">
        <f aca="true" t="shared" si="0" ref="E6:E18">D6-C6</f>
        <v>0</v>
      </c>
      <c r="F6" s="202">
        <f aca="true" t="shared" si="1" ref="F6:F18">D6-B6</f>
        <v>-2</v>
      </c>
      <c r="G6" s="394"/>
      <c r="H6" s="15"/>
      <c r="I6" s="133"/>
      <c r="J6" s="15"/>
      <c r="K6" s="15"/>
      <c r="L6" s="15"/>
      <c r="M6" s="15"/>
    </row>
    <row r="7" spans="1:13" ht="24" customHeight="1">
      <c r="A7" s="210" t="s">
        <v>4</v>
      </c>
      <c r="B7" s="131">
        <v>3686</v>
      </c>
      <c r="C7" s="131">
        <v>3555</v>
      </c>
      <c r="D7" s="131">
        <v>3648</v>
      </c>
      <c r="E7" s="361">
        <f t="shared" si="0"/>
        <v>93</v>
      </c>
      <c r="F7" s="202">
        <f t="shared" si="1"/>
        <v>-38</v>
      </c>
      <c r="G7" s="394"/>
      <c r="H7" s="15"/>
      <c r="I7" s="133"/>
      <c r="J7" s="15"/>
      <c r="K7" s="15"/>
      <c r="L7" s="15"/>
      <c r="M7" s="15"/>
    </row>
    <row r="8" spans="1:13" ht="24" customHeight="1">
      <c r="A8" s="210" t="s">
        <v>31</v>
      </c>
      <c r="B8" s="131">
        <v>35638</v>
      </c>
      <c r="C8" s="131">
        <v>35077</v>
      </c>
      <c r="D8" s="131">
        <v>35598</v>
      </c>
      <c r="E8" s="361">
        <f t="shared" si="0"/>
        <v>521</v>
      </c>
      <c r="F8" s="202">
        <f t="shared" si="1"/>
        <v>-40</v>
      </c>
      <c r="G8" s="394"/>
      <c r="H8" s="15"/>
      <c r="I8" s="133"/>
      <c r="J8" s="15"/>
      <c r="K8" s="15"/>
      <c r="L8" s="15"/>
      <c r="M8" s="15"/>
    </row>
    <row r="9" spans="1:13" ht="24" customHeight="1">
      <c r="A9" s="199" t="s">
        <v>160</v>
      </c>
      <c r="B9" s="132">
        <v>2347</v>
      </c>
      <c r="C9" s="132">
        <v>2238</v>
      </c>
      <c r="D9" s="132">
        <v>1745</v>
      </c>
      <c r="E9" s="361">
        <f t="shared" si="0"/>
        <v>-493</v>
      </c>
      <c r="F9" s="202">
        <f t="shared" si="1"/>
        <v>-602</v>
      </c>
      <c r="G9" s="394"/>
      <c r="H9" s="15"/>
      <c r="I9" s="133"/>
      <c r="J9" s="15"/>
      <c r="K9" s="15"/>
      <c r="L9" s="15"/>
      <c r="M9" s="15"/>
    </row>
    <row r="10" spans="1:13" ht="24" customHeight="1">
      <c r="A10" s="199" t="s">
        <v>161</v>
      </c>
      <c r="B10" s="132">
        <v>33291</v>
      </c>
      <c r="C10" s="132">
        <v>32839</v>
      </c>
      <c r="D10" s="132">
        <v>33853</v>
      </c>
      <c r="E10" s="361">
        <f t="shared" si="0"/>
        <v>1014</v>
      </c>
      <c r="F10" s="202">
        <f t="shared" si="1"/>
        <v>562</v>
      </c>
      <c r="G10" s="394"/>
      <c r="H10" s="15"/>
      <c r="I10" s="133"/>
      <c r="J10" s="15"/>
      <c r="K10" s="15"/>
      <c r="L10" s="15"/>
      <c r="M10" s="15"/>
    </row>
    <row r="11" spans="1:13" ht="24" customHeight="1">
      <c r="A11" s="210" t="s">
        <v>5</v>
      </c>
      <c r="B11" s="131">
        <v>588</v>
      </c>
      <c r="C11" s="131">
        <v>601</v>
      </c>
      <c r="D11" s="131">
        <v>608</v>
      </c>
      <c r="E11" s="361">
        <f t="shared" si="0"/>
        <v>7</v>
      </c>
      <c r="F11" s="202">
        <f t="shared" si="1"/>
        <v>20</v>
      </c>
      <c r="G11" s="394"/>
      <c r="H11" s="15"/>
      <c r="I11" s="133"/>
      <c r="J11" s="15"/>
      <c r="K11" s="15"/>
      <c r="L11" s="15"/>
      <c r="M11" s="15"/>
    </row>
    <row r="12" spans="1:13" ht="24" customHeight="1">
      <c r="A12" s="210" t="s">
        <v>6</v>
      </c>
      <c r="B12" s="131">
        <v>616</v>
      </c>
      <c r="C12" s="131">
        <v>580</v>
      </c>
      <c r="D12" s="131">
        <v>568</v>
      </c>
      <c r="E12" s="361">
        <f t="shared" si="0"/>
        <v>-12</v>
      </c>
      <c r="F12" s="202">
        <f t="shared" si="1"/>
        <v>-48</v>
      </c>
      <c r="G12" s="394"/>
      <c r="H12" s="15"/>
      <c r="I12" s="133"/>
      <c r="J12" s="15"/>
      <c r="K12" s="15"/>
      <c r="L12" s="15"/>
      <c r="M12" s="15"/>
    </row>
    <row r="13" spans="1:13" ht="24" customHeight="1">
      <c r="A13" s="210" t="s">
        <v>7</v>
      </c>
      <c r="B13" s="131">
        <v>401</v>
      </c>
      <c r="C13" s="131">
        <v>397</v>
      </c>
      <c r="D13" s="131">
        <v>378</v>
      </c>
      <c r="E13" s="361">
        <f t="shared" si="0"/>
        <v>-19</v>
      </c>
      <c r="F13" s="202">
        <f t="shared" si="1"/>
        <v>-23</v>
      </c>
      <c r="G13" s="394"/>
      <c r="H13" s="15"/>
      <c r="I13" s="133"/>
      <c r="J13" s="15"/>
      <c r="K13" s="15"/>
      <c r="L13" s="15"/>
      <c r="M13" s="15"/>
    </row>
    <row r="14" spans="1:13" ht="24" customHeight="1">
      <c r="A14" s="210" t="s">
        <v>8</v>
      </c>
      <c r="B14" s="131">
        <v>520</v>
      </c>
      <c r="C14" s="131">
        <v>483</v>
      </c>
      <c r="D14" s="131">
        <v>473</v>
      </c>
      <c r="E14" s="361">
        <f t="shared" si="0"/>
        <v>-10</v>
      </c>
      <c r="F14" s="202">
        <f t="shared" si="1"/>
        <v>-47</v>
      </c>
      <c r="G14" s="394"/>
      <c r="H14" s="15"/>
      <c r="I14" s="133"/>
      <c r="J14" s="15"/>
      <c r="K14" s="15"/>
      <c r="L14" s="15"/>
      <c r="M14" s="15"/>
    </row>
    <row r="15" spans="1:13" ht="24" customHeight="1">
      <c r="A15" s="210" t="s">
        <v>9</v>
      </c>
      <c r="B15" s="131">
        <v>199</v>
      </c>
      <c r="C15" s="131">
        <v>227</v>
      </c>
      <c r="D15" s="131">
        <v>224</v>
      </c>
      <c r="E15" s="361">
        <f t="shared" si="0"/>
        <v>-3</v>
      </c>
      <c r="F15" s="202">
        <f t="shared" si="1"/>
        <v>25</v>
      </c>
      <c r="G15" s="394"/>
      <c r="H15" s="15"/>
      <c r="I15" s="133"/>
      <c r="J15" s="15"/>
      <c r="K15" s="15"/>
      <c r="L15" s="15"/>
      <c r="M15" s="15"/>
    </row>
    <row r="16" spans="1:13" ht="24" customHeight="1">
      <c r="A16" s="210" t="s">
        <v>10</v>
      </c>
      <c r="B16" s="131">
        <v>1077</v>
      </c>
      <c r="C16" s="131">
        <v>1086</v>
      </c>
      <c r="D16" s="131">
        <v>1026</v>
      </c>
      <c r="E16" s="361">
        <f t="shared" si="0"/>
        <v>-60</v>
      </c>
      <c r="F16" s="202">
        <f t="shared" si="1"/>
        <v>-51</v>
      </c>
      <c r="G16" s="394"/>
      <c r="H16" s="15"/>
      <c r="I16" s="133"/>
      <c r="J16" s="15"/>
      <c r="K16" s="15"/>
      <c r="L16" s="15"/>
      <c r="M16" s="15"/>
    </row>
    <row r="17" spans="1:13" ht="24" customHeight="1">
      <c r="A17" s="210" t="s">
        <v>11</v>
      </c>
      <c r="B17" s="131">
        <v>256</v>
      </c>
      <c r="C17" s="131">
        <v>250</v>
      </c>
      <c r="D17" s="131">
        <v>246</v>
      </c>
      <c r="E17" s="361">
        <f t="shared" si="0"/>
        <v>-4</v>
      </c>
      <c r="F17" s="202">
        <f t="shared" si="1"/>
        <v>-10</v>
      </c>
      <c r="G17" s="394"/>
      <c r="H17" s="15"/>
      <c r="I17" s="133"/>
      <c r="J17" s="15"/>
      <c r="K17" s="15"/>
      <c r="L17" s="15"/>
      <c r="M17" s="15"/>
    </row>
    <row r="18" spans="1:13" ht="24" customHeight="1">
      <c r="A18" s="210" t="s">
        <v>162</v>
      </c>
      <c r="B18" s="131">
        <f>4009+15</f>
        <v>4024</v>
      </c>
      <c r="C18" s="131">
        <f>4065+21</f>
        <v>4086</v>
      </c>
      <c r="D18" s="131">
        <v>4135</v>
      </c>
      <c r="E18" s="361">
        <f t="shared" si="0"/>
        <v>49</v>
      </c>
      <c r="F18" s="202">
        <f t="shared" si="1"/>
        <v>111</v>
      </c>
      <c r="G18" s="394"/>
      <c r="H18" s="15"/>
      <c r="I18" s="133"/>
      <c r="J18" s="15"/>
      <c r="K18" s="15"/>
      <c r="L18" s="15"/>
      <c r="M18" s="15"/>
    </row>
    <row r="19" spans="1:13" ht="6.75" customHeight="1">
      <c r="A19" s="211"/>
      <c r="B19" s="213"/>
      <c r="C19" s="213"/>
      <c r="D19" s="213"/>
      <c r="E19" s="362"/>
      <c r="F19" s="202"/>
      <c r="G19" s="394"/>
      <c r="H19" s="15"/>
      <c r="I19" s="133"/>
      <c r="J19" s="15"/>
      <c r="K19" s="15"/>
      <c r="L19" s="15"/>
      <c r="M19" s="15"/>
    </row>
    <row r="20" spans="1:13" ht="29.25" customHeight="1">
      <c r="A20" s="207" t="s">
        <v>12</v>
      </c>
      <c r="B20" s="208">
        <f>SUM(B11:B18,B5:B8)</f>
        <v>52408</v>
      </c>
      <c r="C20" s="208">
        <f>SUM(C5:C8,C11:C18)</f>
        <v>51774</v>
      </c>
      <c r="D20" s="208">
        <f>SUM(D5:D8,D11:D18)</f>
        <v>52478</v>
      </c>
      <c r="E20" s="363">
        <f>D20-C20</f>
        <v>704</v>
      </c>
      <c r="F20" s="208">
        <f>D20-B20</f>
        <v>70</v>
      </c>
      <c r="G20" s="394"/>
      <c r="H20" s="15"/>
      <c r="I20" s="133"/>
      <c r="J20" s="15"/>
      <c r="K20" s="15"/>
      <c r="L20" s="15"/>
      <c r="M20" s="15"/>
    </row>
    <row r="21" spans="1:13" ht="11.25" customHeight="1">
      <c r="A21" s="60"/>
      <c r="B21" s="61"/>
      <c r="C21" s="61"/>
      <c r="D21" s="61"/>
      <c r="E21" s="364"/>
      <c r="F21" s="61"/>
      <c r="G21" s="394"/>
      <c r="H21" s="15"/>
      <c r="I21" s="15"/>
      <c r="J21" s="15"/>
      <c r="K21" s="15"/>
      <c r="L21" s="15"/>
      <c r="M21" s="15"/>
    </row>
    <row r="22" spans="1:7" s="2" customFormat="1" ht="13.5">
      <c r="A22" s="54"/>
      <c r="B22" s="58"/>
      <c r="C22" s="59"/>
      <c r="D22" s="59"/>
      <c r="E22" s="365"/>
      <c r="F22" s="58"/>
      <c r="G22" s="394"/>
    </row>
    <row r="23" spans="1:23" ht="12.75">
      <c r="A23" s="25"/>
      <c r="B23" s="25"/>
      <c r="C23" s="25"/>
      <c r="D23" s="25"/>
      <c r="E23" s="366"/>
      <c r="F23" s="25"/>
      <c r="G23" s="39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6" ht="12.75">
      <c r="B26" s="11"/>
    </row>
    <row r="29" ht="12.75">
      <c r="D29" s="331"/>
    </row>
    <row r="32" ht="12.75">
      <c r="B32" s="11"/>
    </row>
  </sheetData>
  <sheetProtection/>
  <mergeCells count="3">
    <mergeCell ref="A3:A4"/>
    <mergeCell ref="G1:G23"/>
    <mergeCell ref="A1:F1"/>
  </mergeCells>
  <printOptions verticalCentered="1"/>
  <pageMargins left="0.65" right="0.25" top="0.78740157480315" bottom="0.590551181102362" header="0.551181102362205" footer="0.3149606299212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9.140625" defaultRowHeight="12.75"/>
  <cols>
    <col min="1" max="1" width="56.28125" style="1" customWidth="1"/>
    <col min="2" max="7" width="12.7109375" style="1" customWidth="1"/>
    <col min="8" max="8" width="7.7109375" style="10" customWidth="1"/>
    <col min="9" max="11" width="9.140625" style="1" customWidth="1"/>
    <col min="12" max="12" width="8.7109375" style="1" customWidth="1"/>
    <col min="13" max="16384" width="9.140625" style="1" customWidth="1"/>
  </cols>
  <sheetData>
    <row r="1" spans="1:8" ht="15.75">
      <c r="A1" s="401" t="s">
        <v>207</v>
      </c>
      <c r="B1" s="401"/>
      <c r="C1" s="401"/>
      <c r="D1" s="401"/>
      <c r="E1" s="401"/>
      <c r="F1" s="401"/>
      <c r="G1" s="401"/>
      <c r="H1" s="385">
        <v>8</v>
      </c>
    </row>
    <row r="2" ht="10.5" customHeight="1">
      <c r="H2" s="394"/>
    </row>
    <row r="3" spans="1:8" ht="24.75" customHeight="1">
      <c r="A3" s="400" t="s">
        <v>1</v>
      </c>
      <c r="B3" s="399" t="s">
        <v>20</v>
      </c>
      <c r="C3" s="399"/>
      <c r="D3" s="399"/>
      <c r="E3" s="399"/>
      <c r="F3" s="399"/>
      <c r="G3" s="399"/>
      <c r="H3" s="394"/>
    </row>
    <row r="4" spans="1:9" ht="24.75" customHeight="1">
      <c r="A4" s="400"/>
      <c r="B4" s="396" t="s">
        <v>202</v>
      </c>
      <c r="C4" s="397"/>
      <c r="D4" s="397"/>
      <c r="E4" s="398" t="s">
        <v>203</v>
      </c>
      <c r="F4" s="399"/>
      <c r="G4" s="399"/>
      <c r="H4" s="394"/>
      <c r="I4" s="3"/>
    </row>
    <row r="5" spans="1:9" ht="24.75" customHeight="1">
      <c r="A5" s="400"/>
      <c r="B5" s="215" t="s">
        <v>22</v>
      </c>
      <c r="C5" s="215" t="s">
        <v>23</v>
      </c>
      <c r="D5" s="189" t="s">
        <v>159</v>
      </c>
      <c r="E5" s="215" t="s">
        <v>22</v>
      </c>
      <c r="F5" s="215" t="s">
        <v>23</v>
      </c>
      <c r="G5" s="189" t="s">
        <v>159</v>
      </c>
      <c r="H5" s="394"/>
      <c r="I5" s="3"/>
    </row>
    <row r="6" spans="1:9" ht="23.25" customHeight="1">
      <c r="A6" s="217" t="s">
        <v>2</v>
      </c>
      <c r="B6" s="220">
        <v>525</v>
      </c>
      <c r="C6" s="220">
        <v>1248</v>
      </c>
      <c r="D6" s="220">
        <f>B6+C6</f>
        <v>1773</v>
      </c>
      <c r="E6" s="220">
        <v>652</v>
      </c>
      <c r="F6" s="220">
        <v>1260</v>
      </c>
      <c r="G6" s="67">
        <f>E6+F6</f>
        <v>1912</v>
      </c>
      <c r="H6" s="394"/>
      <c r="I6" s="3"/>
    </row>
    <row r="7" spans="1:9" ht="23.25" customHeight="1">
      <c r="A7" s="218" t="s">
        <v>3</v>
      </c>
      <c r="B7" s="112">
        <v>0</v>
      </c>
      <c r="C7" s="112">
        <v>0</v>
      </c>
      <c r="D7" s="112">
        <f aca="true" t="shared" si="0" ref="D7:D19">B7+C7</f>
        <v>0</v>
      </c>
      <c r="E7" s="221">
        <v>0</v>
      </c>
      <c r="F7" s="112">
        <v>0</v>
      </c>
      <c r="G7" s="214">
        <v>0</v>
      </c>
      <c r="H7" s="394"/>
      <c r="I7" s="3"/>
    </row>
    <row r="8" spans="1:9" ht="23.25" customHeight="1">
      <c r="A8" s="218" t="s">
        <v>4</v>
      </c>
      <c r="B8" s="63">
        <v>2113</v>
      </c>
      <c r="C8" s="63">
        <v>15</v>
      </c>
      <c r="D8" s="63">
        <f t="shared" si="0"/>
        <v>2128</v>
      </c>
      <c r="E8" s="63">
        <v>2178</v>
      </c>
      <c r="F8" s="63">
        <v>20</v>
      </c>
      <c r="G8" s="67">
        <f aca="true" t="shared" si="1" ref="G8:G19">E8+F8</f>
        <v>2198</v>
      </c>
      <c r="H8" s="394"/>
      <c r="I8" s="3"/>
    </row>
    <row r="9" spans="1:9" ht="23.25" customHeight="1">
      <c r="A9" s="218" t="s">
        <v>31</v>
      </c>
      <c r="B9" s="63">
        <f>B10+B11</f>
        <v>11263</v>
      </c>
      <c r="C9" s="63">
        <f>C10+C11</f>
        <v>7088</v>
      </c>
      <c r="D9" s="63">
        <f t="shared" si="0"/>
        <v>18351</v>
      </c>
      <c r="E9" s="63">
        <v>12308</v>
      </c>
      <c r="F9" s="63">
        <v>6275</v>
      </c>
      <c r="G9" s="67">
        <f t="shared" si="1"/>
        <v>18583</v>
      </c>
      <c r="H9" s="394"/>
      <c r="I9" s="3"/>
    </row>
    <row r="10" spans="1:9" ht="23.25" customHeight="1">
      <c r="A10" s="199" t="s">
        <v>160</v>
      </c>
      <c r="B10" s="64">
        <v>973</v>
      </c>
      <c r="C10" s="64">
        <v>71</v>
      </c>
      <c r="D10" s="64">
        <f t="shared" si="0"/>
        <v>1044</v>
      </c>
      <c r="E10" s="64">
        <v>728</v>
      </c>
      <c r="F10" s="64">
        <v>43</v>
      </c>
      <c r="G10" s="68">
        <f t="shared" si="1"/>
        <v>771</v>
      </c>
      <c r="H10" s="394"/>
      <c r="I10" s="3"/>
    </row>
    <row r="11" spans="1:9" ht="23.25" customHeight="1">
      <c r="A11" s="199" t="s">
        <v>161</v>
      </c>
      <c r="B11" s="64">
        <v>10290</v>
      </c>
      <c r="C11" s="65">
        <v>7017</v>
      </c>
      <c r="D11" s="64">
        <f t="shared" si="0"/>
        <v>17307</v>
      </c>
      <c r="E11" s="64">
        <v>11580</v>
      </c>
      <c r="F11" s="65">
        <v>6232</v>
      </c>
      <c r="G11" s="68">
        <f t="shared" si="1"/>
        <v>17812</v>
      </c>
      <c r="H11" s="394"/>
      <c r="I11" s="3"/>
    </row>
    <row r="12" spans="1:9" ht="23.25" customHeight="1">
      <c r="A12" s="218" t="s">
        <v>5</v>
      </c>
      <c r="B12" s="63">
        <v>22</v>
      </c>
      <c r="C12" s="112">
        <v>0</v>
      </c>
      <c r="D12" s="63">
        <f t="shared" si="0"/>
        <v>22</v>
      </c>
      <c r="E12" s="63">
        <v>26</v>
      </c>
      <c r="F12" s="112">
        <v>0</v>
      </c>
      <c r="G12" s="67">
        <f t="shared" si="1"/>
        <v>26</v>
      </c>
      <c r="H12" s="394"/>
      <c r="I12" s="3"/>
    </row>
    <row r="13" spans="1:9" ht="23.25" customHeight="1">
      <c r="A13" s="218" t="s">
        <v>6</v>
      </c>
      <c r="B13" s="63">
        <v>2</v>
      </c>
      <c r="C13" s="112">
        <v>0</v>
      </c>
      <c r="D13" s="63">
        <f t="shared" si="0"/>
        <v>2</v>
      </c>
      <c r="E13" s="63">
        <v>2</v>
      </c>
      <c r="F13" s="112">
        <v>0</v>
      </c>
      <c r="G13" s="67">
        <f t="shared" si="1"/>
        <v>2</v>
      </c>
      <c r="H13" s="394"/>
      <c r="I13" s="3"/>
    </row>
    <row r="14" spans="1:9" ht="23.25" customHeight="1">
      <c r="A14" s="218" t="s">
        <v>7</v>
      </c>
      <c r="B14" s="63">
        <v>50</v>
      </c>
      <c r="C14" s="112">
        <v>0</v>
      </c>
      <c r="D14" s="63">
        <f t="shared" si="0"/>
        <v>50</v>
      </c>
      <c r="E14" s="63">
        <v>63</v>
      </c>
      <c r="F14" s="112">
        <v>0</v>
      </c>
      <c r="G14" s="67">
        <f t="shared" si="1"/>
        <v>63</v>
      </c>
      <c r="H14" s="394"/>
      <c r="I14" s="3"/>
    </row>
    <row r="15" spans="1:9" ht="23.25" customHeight="1">
      <c r="A15" s="218" t="s">
        <v>8</v>
      </c>
      <c r="B15" s="63">
        <v>44</v>
      </c>
      <c r="C15" s="112">
        <v>0</v>
      </c>
      <c r="D15" s="63">
        <f t="shared" si="0"/>
        <v>44</v>
      </c>
      <c r="E15" s="63">
        <v>52</v>
      </c>
      <c r="F15" s="63">
        <v>1</v>
      </c>
      <c r="G15" s="67">
        <f t="shared" si="1"/>
        <v>53</v>
      </c>
      <c r="H15" s="394"/>
      <c r="I15" s="3"/>
    </row>
    <row r="16" spans="1:9" ht="23.25" customHeight="1">
      <c r="A16" s="218" t="s">
        <v>9</v>
      </c>
      <c r="B16" s="63">
        <v>13</v>
      </c>
      <c r="C16" s="63">
        <v>1</v>
      </c>
      <c r="D16" s="63">
        <f t="shared" si="0"/>
        <v>14</v>
      </c>
      <c r="E16" s="63">
        <v>12</v>
      </c>
      <c r="F16" s="63">
        <v>1</v>
      </c>
      <c r="G16" s="67">
        <f t="shared" si="1"/>
        <v>13</v>
      </c>
      <c r="H16" s="394"/>
      <c r="I16" s="3"/>
    </row>
    <row r="17" spans="1:9" ht="23.25" customHeight="1">
      <c r="A17" s="218" t="s">
        <v>27</v>
      </c>
      <c r="B17" s="63">
        <v>64</v>
      </c>
      <c r="C17" s="63">
        <v>7</v>
      </c>
      <c r="D17" s="63">
        <f t="shared" si="0"/>
        <v>71</v>
      </c>
      <c r="E17" s="63">
        <v>60</v>
      </c>
      <c r="F17" s="63">
        <v>1</v>
      </c>
      <c r="G17" s="67">
        <f t="shared" si="1"/>
        <v>61</v>
      </c>
      <c r="H17" s="394"/>
      <c r="I17" s="3"/>
    </row>
    <row r="18" spans="1:9" ht="23.25" customHeight="1">
      <c r="A18" s="218" t="s">
        <v>28</v>
      </c>
      <c r="B18" s="112">
        <v>0</v>
      </c>
      <c r="C18" s="112">
        <v>0</v>
      </c>
      <c r="D18" s="112">
        <f t="shared" si="0"/>
        <v>0</v>
      </c>
      <c r="E18" s="112">
        <v>0</v>
      </c>
      <c r="F18" s="112">
        <v>0</v>
      </c>
      <c r="G18" s="214">
        <v>0</v>
      </c>
      <c r="H18" s="394"/>
      <c r="I18" s="3"/>
    </row>
    <row r="19" spans="1:9" ht="23.25" customHeight="1">
      <c r="A19" s="218" t="s">
        <v>29</v>
      </c>
      <c r="B19" s="63">
        <v>305</v>
      </c>
      <c r="C19" s="63">
        <v>30</v>
      </c>
      <c r="D19" s="63">
        <f t="shared" si="0"/>
        <v>335</v>
      </c>
      <c r="E19" s="63">
        <v>367</v>
      </c>
      <c r="F19" s="63">
        <v>32</v>
      </c>
      <c r="G19" s="67">
        <f t="shared" si="1"/>
        <v>399</v>
      </c>
      <c r="H19" s="394"/>
      <c r="I19" s="4"/>
    </row>
    <row r="20" spans="1:9" ht="4.5" customHeight="1">
      <c r="A20" s="219"/>
      <c r="B20" s="66"/>
      <c r="C20" s="66"/>
      <c r="D20" s="66"/>
      <c r="E20" s="66"/>
      <c r="F20" s="66"/>
      <c r="G20" s="67"/>
      <c r="H20" s="394"/>
      <c r="I20" s="3"/>
    </row>
    <row r="21" spans="1:12" ht="43.5" customHeight="1">
      <c r="A21" s="207" t="s">
        <v>12</v>
      </c>
      <c r="B21" s="216">
        <f>SUM(B12:B19,B6:B9)</f>
        <v>14401</v>
      </c>
      <c r="C21" s="216">
        <f>SUM(C12:C19,C6:C9)</f>
        <v>8389</v>
      </c>
      <c r="D21" s="216">
        <f>SUM(D6:D9,D12:D19)</f>
        <v>22790</v>
      </c>
      <c r="E21" s="216">
        <f>SUM(E6:E9,E12:E19)</f>
        <v>15720</v>
      </c>
      <c r="F21" s="216">
        <f>SUM(F6:F9,F12:F19)</f>
        <v>7590</v>
      </c>
      <c r="G21" s="216">
        <f>SUM(G6:G9,G12:G19)</f>
        <v>23310</v>
      </c>
      <c r="H21" s="394"/>
      <c r="I21" s="4"/>
      <c r="J21" s="380"/>
      <c r="K21" s="380"/>
      <c r="L21" s="380"/>
    </row>
    <row r="22" spans="1:9" ht="11.25" customHeight="1">
      <c r="A22" s="3"/>
      <c r="B22" s="14"/>
      <c r="C22" s="3"/>
      <c r="D22" s="3"/>
      <c r="E22" s="3"/>
      <c r="F22" s="3"/>
      <c r="G22" s="3"/>
      <c r="H22" s="394"/>
      <c r="I22" s="3"/>
    </row>
    <row r="23" spans="1:8" ht="13.5">
      <c r="A23" s="62"/>
      <c r="B23" s="5"/>
      <c r="H23" s="394"/>
    </row>
    <row r="24" ht="12.75">
      <c r="B24" s="5"/>
    </row>
  </sheetData>
  <sheetProtection/>
  <mergeCells count="6">
    <mergeCell ref="B4:D4"/>
    <mergeCell ref="E4:G4"/>
    <mergeCell ref="B3:G3"/>
    <mergeCell ref="A3:A5"/>
    <mergeCell ref="H1:H23"/>
    <mergeCell ref="A1:G1"/>
  </mergeCells>
  <printOptions horizontalCentered="1" verticalCentered="1"/>
  <pageMargins left="0.65" right="0.25" top="0.78740157480315" bottom="0.511811023622047" header="0.511811023622047" footer="0.31496062992126"/>
  <pageSetup orientation="landscape" paperSize="9" r:id="rId1"/>
  <ignoredErrors>
    <ignoredError sqref="B21:C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O8" sqref="O8"/>
    </sheetView>
  </sheetViews>
  <sheetFormatPr defaultColWidth="8.8515625" defaultRowHeight="12.75"/>
  <cols>
    <col min="1" max="1" width="25.28125" style="27" customWidth="1"/>
    <col min="2" max="12" width="9.7109375" style="122" customWidth="1"/>
    <col min="13" max="13" width="7.7109375" style="10" customWidth="1"/>
    <col min="14" max="14" width="8.8515625" style="27" customWidth="1"/>
    <col min="15" max="15" width="10.140625" style="27" bestFit="1" customWidth="1"/>
    <col min="16" max="16384" width="8.8515625" style="27" customWidth="1"/>
  </cols>
  <sheetData>
    <row r="1" spans="1:13" ht="22.5" customHeight="1">
      <c r="A1" s="403" t="s">
        <v>213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385">
        <v>9</v>
      </c>
    </row>
    <row r="2" spans="1:13" s="29" customFormat="1" ht="18.75" customHeight="1">
      <c r="A2" s="28"/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8" t="s">
        <v>175</v>
      </c>
      <c r="M2" s="394"/>
    </row>
    <row r="3" spans="1:13" ht="9" customHeight="1">
      <c r="A3" s="26"/>
      <c r="B3" s="121"/>
      <c r="C3" s="121"/>
      <c r="L3" s="121"/>
      <c r="M3" s="394"/>
    </row>
    <row r="4" spans="1:13" s="29" customFormat="1" ht="30" customHeight="1">
      <c r="A4" s="402" t="s">
        <v>166</v>
      </c>
      <c r="B4" s="402">
        <v>2015</v>
      </c>
      <c r="C4" s="402" t="s">
        <v>184</v>
      </c>
      <c r="D4" s="402" t="s">
        <v>184</v>
      </c>
      <c r="E4" s="402"/>
      <c r="F4" s="402"/>
      <c r="G4" s="402"/>
      <c r="H4" s="402"/>
      <c r="I4" s="402" t="s">
        <v>193</v>
      </c>
      <c r="J4" s="402"/>
      <c r="K4" s="402"/>
      <c r="L4" s="402"/>
      <c r="M4" s="394"/>
    </row>
    <row r="5" spans="1:13" s="29" customFormat="1" ht="30" customHeight="1">
      <c r="A5" s="402"/>
      <c r="B5" s="402"/>
      <c r="C5" s="402"/>
      <c r="D5" s="69" t="s">
        <v>141</v>
      </c>
      <c r="E5" s="69" t="s">
        <v>142</v>
      </c>
      <c r="F5" s="69" t="s">
        <v>143</v>
      </c>
      <c r="G5" s="69" t="s">
        <v>218</v>
      </c>
      <c r="H5" s="69" t="s">
        <v>144</v>
      </c>
      <c r="I5" s="69" t="s">
        <v>141</v>
      </c>
      <c r="J5" s="69" t="s">
        <v>142</v>
      </c>
      <c r="K5" s="69" t="s">
        <v>143</v>
      </c>
      <c r="L5" s="69" t="s">
        <v>218</v>
      </c>
      <c r="M5" s="394"/>
    </row>
    <row r="6" spans="1:16" s="29" customFormat="1" ht="43.5" customHeight="1">
      <c r="A6" s="224" t="s">
        <v>32</v>
      </c>
      <c r="B6" s="134">
        <v>48487</v>
      </c>
      <c r="C6" s="134">
        <f>D6+E6+F6+H6</f>
        <v>44597</v>
      </c>
      <c r="D6" s="134">
        <v>10528</v>
      </c>
      <c r="E6" s="134">
        <v>11693</v>
      </c>
      <c r="F6" s="134">
        <v>11178</v>
      </c>
      <c r="G6" s="134">
        <f>D6+E6+F6</f>
        <v>33399</v>
      </c>
      <c r="H6" s="134">
        <v>11198</v>
      </c>
      <c r="I6" s="134">
        <v>9397</v>
      </c>
      <c r="J6" s="134">
        <v>11149</v>
      </c>
      <c r="K6" s="136">
        <v>11697</v>
      </c>
      <c r="L6" s="136">
        <f>I6+J6+K6</f>
        <v>32243</v>
      </c>
      <c r="M6" s="394"/>
      <c r="N6" s="106"/>
      <c r="O6" s="421"/>
      <c r="P6" s="106"/>
    </row>
    <row r="7" spans="1:14" s="29" customFormat="1" ht="22.5" customHeight="1">
      <c r="A7" s="71"/>
      <c r="B7" s="135"/>
      <c r="C7" s="135"/>
      <c r="D7" s="135"/>
      <c r="E7" s="135"/>
      <c r="F7" s="135"/>
      <c r="G7" s="135"/>
      <c r="H7" s="135"/>
      <c r="I7" s="135"/>
      <c r="J7" s="135"/>
      <c r="K7" s="136"/>
      <c r="L7" s="136"/>
      <c r="M7" s="394"/>
      <c r="N7" s="106"/>
    </row>
    <row r="8" spans="1:16" s="29" customFormat="1" ht="50.25" customHeight="1">
      <c r="A8" s="70" t="s">
        <v>164</v>
      </c>
      <c r="B8" s="135">
        <v>27312</v>
      </c>
      <c r="C8" s="135">
        <f>D8+E8+F8+H8</f>
        <v>25681</v>
      </c>
      <c r="D8" s="135">
        <v>6423</v>
      </c>
      <c r="E8" s="135">
        <v>6846</v>
      </c>
      <c r="F8" s="135">
        <v>6285</v>
      </c>
      <c r="G8" s="135">
        <f>D8+E8+F8</f>
        <v>19554</v>
      </c>
      <c r="H8" s="135">
        <v>6127</v>
      </c>
      <c r="I8" s="135">
        <v>5778</v>
      </c>
      <c r="J8" s="135">
        <v>6933</v>
      </c>
      <c r="K8" s="136">
        <v>6951</v>
      </c>
      <c r="L8" s="136">
        <f>I8+J8+K8</f>
        <v>19662</v>
      </c>
      <c r="M8" s="394"/>
      <c r="N8" s="106"/>
      <c r="O8" s="106"/>
      <c r="P8" s="106"/>
    </row>
    <row r="9" spans="1:24" s="29" customFormat="1" ht="50.25" customHeight="1">
      <c r="A9" s="72" t="s">
        <v>33</v>
      </c>
      <c r="B9" s="137">
        <v>25835</v>
      </c>
      <c r="C9" s="137">
        <f>D9+E9+F9+H9</f>
        <v>24298</v>
      </c>
      <c r="D9" s="137">
        <v>5979</v>
      </c>
      <c r="E9" s="137">
        <v>6565</v>
      </c>
      <c r="F9" s="137">
        <v>5938</v>
      </c>
      <c r="G9" s="137">
        <f>D9+E9+F9</f>
        <v>18482</v>
      </c>
      <c r="H9" s="137">
        <v>5816</v>
      </c>
      <c r="I9" s="137">
        <v>5415</v>
      </c>
      <c r="J9" s="138">
        <v>6631</v>
      </c>
      <c r="K9" s="332">
        <v>6653</v>
      </c>
      <c r="L9" s="222">
        <f>I9+J9+K9</f>
        <v>18699</v>
      </c>
      <c r="M9" s="394"/>
      <c r="N9" s="367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18" s="29" customFormat="1" ht="50.25" customHeight="1">
      <c r="A10" s="73" t="s">
        <v>34</v>
      </c>
      <c r="B10" s="137">
        <v>1477</v>
      </c>
      <c r="C10" s="137">
        <f>D10+E10+F10+H10</f>
        <v>1383</v>
      </c>
      <c r="D10" s="137">
        <v>444</v>
      </c>
      <c r="E10" s="137">
        <v>281</v>
      </c>
      <c r="F10" s="137">
        <v>347</v>
      </c>
      <c r="G10" s="137">
        <f>D10+E10+F10</f>
        <v>1072</v>
      </c>
      <c r="H10" s="138">
        <v>311</v>
      </c>
      <c r="I10" s="138">
        <v>363</v>
      </c>
      <c r="J10" s="138">
        <v>302</v>
      </c>
      <c r="K10" s="332">
        <v>298</v>
      </c>
      <c r="L10" s="222">
        <f>I10+J10+K10</f>
        <v>963</v>
      </c>
      <c r="M10" s="394"/>
      <c r="O10" s="106"/>
      <c r="Q10" s="327"/>
      <c r="R10" s="328"/>
    </row>
    <row r="11" spans="1:13" s="29" customFormat="1" ht="23.25" customHeight="1">
      <c r="A11" s="74"/>
      <c r="B11" s="139"/>
      <c r="C11" s="139"/>
      <c r="D11" s="139"/>
      <c r="E11" s="139"/>
      <c r="F11" s="139"/>
      <c r="G11" s="139"/>
      <c r="H11" s="139"/>
      <c r="I11" s="139"/>
      <c r="J11" s="139"/>
      <c r="K11" s="140"/>
      <c r="L11" s="140"/>
      <c r="M11" s="394"/>
    </row>
    <row r="12" spans="1:24" s="29" customFormat="1" ht="56.25" customHeight="1">
      <c r="A12" s="75" t="s">
        <v>145</v>
      </c>
      <c r="B12" s="126">
        <f>B6-B8</f>
        <v>21175</v>
      </c>
      <c r="C12" s="126">
        <f>C6-C8</f>
        <v>18916</v>
      </c>
      <c r="D12" s="126">
        <f>D6-D8</f>
        <v>4105</v>
      </c>
      <c r="E12" s="126">
        <f>E6-E8</f>
        <v>4847</v>
      </c>
      <c r="F12" s="126">
        <f>F6-F8</f>
        <v>4893</v>
      </c>
      <c r="G12" s="126">
        <f>D12+E12+F12</f>
        <v>13845</v>
      </c>
      <c r="H12" s="126">
        <f>H6-H8</f>
        <v>5071</v>
      </c>
      <c r="I12" s="126">
        <f>I6-I8</f>
        <v>3619</v>
      </c>
      <c r="J12" s="126">
        <f>J6-J8</f>
        <v>4216</v>
      </c>
      <c r="K12" s="126">
        <f>K6-K8</f>
        <v>4746</v>
      </c>
      <c r="L12" s="126">
        <f>I12+J12+K12</f>
        <v>12581</v>
      </c>
      <c r="M12" s="394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13" s="29" customFormat="1" ht="56.25" customHeight="1">
      <c r="A13" s="223" t="s">
        <v>35</v>
      </c>
      <c r="B13" s="127">
        <f>(B12/B6)*100</f>
        <v>43.67149957720626</v>
      </c>
      <c r="C13" s="127">
        <f aca="true" t="shared" si="0" ref="C13:L13">(C12/C6)*100</f>
        <v>42.41540910823598</v>
      </c>
      <c r="D13" s="127">
        <f t="shared" si="0"/>
        <v>38.99126139817629</v>
      </c>
      <c r="E13" s="127">
        <f t="shared" si="0"/>
        <v>41.45215085948858</v>
      </c>
      <c r="F13" s="127">
        <f>(F12/F6)*100</f>
        <v>43.77348362855609</v>
      </c>
      <c r="G13" s="127">
        <f t="shared" si="0"/>
        <v>41.45333692625528</v>
      </c>
      <c r="H13" s="127">
        <f t="shared" si="0"/>
        <v>45.284872298624755</v>
      </c>
      <c r="I13" s="127">
        <f t="shared" si="0"/>
        <v>38.512291156752156</v>
      </c>
      <c r="J13" s="127">
        <f t="shared" si="0"/>
        <v>37.81505067719078</v>
      </c>
      <c r="K13" s="127">
        <f t="shared" si="0"/>
        <v>40.57450628366247</v>
      </c>
      <c r="L13" s="127">
        <f t="shared" si="0"/>
        <v>39.01932202338492</v>
      </c>
      <c r="M13" s="394"/>
    </row>
    <row r="14" spans="1:13" ht="21.75" customHeight="1">
      <c r="A14" s="104" t="s">
        <v>183</v>
      </c>
      <c r="C14" s="123"/>
      <c r="D14" s="124"/>
      <c r="E14" s="124"/>
      <c r="F14" s="124"/>
      <c r="G14" s="124"/>
      <c r="H14" s="124"/>
      <c r="I14" s="124"/>
      <c r="J14" s="124"/>
      <c r="K14" s="124"/>
      <c r="M14" s="394"/>
    </row>
    <row r="19" ht="20.25">
      <c r="C19" s="125"/>
    </row>
  </sheetData>
  <sheetProtection/>
  <mergeCells count="7">
    <mergeCell ref="B4:B5"/>
    <mergeCell ref="C4:C5"/>
    <mergeCell ref="D4:H4"/>
    <mergeCell ref="A4:A5"/>
    <mergeCell ref="M1:M14"/>
    <mergeCell ref="I4:L4"/>
    <mergeCell ref="A1:L1"/>
  </mergeCells>
  <printOptions/>
  <pageMargins left="0.65" right="0.25" top="0.826771653543307" bottom="0.236220472440945" header="0.511811023622047" footer="0.31496062992126"/>
  <pageSetup orientation="landscape" paperSize="9" r:id="rId1"/>
  <ignoredErrors>
    <ignoredError sqref="G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Y36"/>
  <sheetViews>
    <sheetView zoomScale="110" zoomScaleNormal="110" zoomScalePageLayoutView="0" workbookViewId="0" topLeftCell="A1">
      <selection activeCell="P7" sqref="P7"/>
    </sheetView>
  </sheetViews>
  <sheetFormatPr defaultColWidth="9.140625" defaultRowHeight="12.75"/>
  <cols>
    <col min="1" max="1" width="2.57421875" style="34" customWidth="1"/>
    <col min="2" max="2" width="43.00390625" style="34" customWidth="1"/>
    <col min="3" max="13" width="7.8515625" style="284" customWidth="1"/>
    <col min="14" max="14" width="7.7109375" style="129" customWidth="1"/>
    <col min="15" max="16384" width="9.140625" style="34" customWidth="1"/>
  </cols>
  <sheetData>
    <row r="1" spans="1:14" ht="18.75">
      <c r="A1" s="410" t="s">
        <v>208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385">
        <v>10</v>
      </c>
    </row>
    <row r="2" spans="1:14" ht="12.75" customHeight="1">
      <c r="A2" s="76"/>
      <c r="B2" s="76"/>
      <c r="E2" s="285"/>
      <c r="F2" s="285"/>
      <c r="G2" s="285"/>
      <c r="H2" s="285"/>
      <c r="I2" s="285"/>
      <c r="J2" s="285"/>
      <c r="K2" s="285"/>
      <c r="L2" s="285"/>
      <c r="M2" s="286" t="s">
        <v>176</v>
      </c>
      <c r="N2" s="394"/>
    </row>
    <row r="3" spans="1:14" ht="6.75" customHeight="1">
      <c r="A3" s="32"/>
      <c r="B3" s="33"/>
      <c r="C3" s="287"/>
      <c r="D3" s="287"/>
      <c r="E3" s="287"/>
      <c r="F3" s="287"/>
      <c r="G3" s="287"/>
      <c r="H3" s="287"/>
      <c r="I3" s="287"/>
      <c r="J3" s="287"/>
      <c r="K3" s="287"/>
      <c r="L3" s="287"/>
      <c r="N3" s="394"/>
    </row>
    <row r="4" spans="1:14" ht="18.75" customHeight="1">
      <c r="A4" s="406" t="s">
        <v>165</v>
      </c>
      <c r="B4" s="406"/>
      <c r="C4" s="408">
        <v>2015</v>
      </c>
      <c r="D4" s="408" t="s">
        <v>197</v>
      </c>
      <c r="E4" s="408" t="s">
        <v>197</v>
      </c>
      <c r="F4" s="408"/>
      <c r="G4" s="408"/>
      <c r="H4" s="408"/>
      <c r="I4" s="408"/>
      <c r="J4" s="408" t="s">
        <v>198</v>
      </c>
      <c r="K4" s="408"/>
      <c r="L4" s="408"/>
      <c r="M4" s="408"/>
      <c r="N4" s="394"/>
    </row>
    <row r="5" spans="1:14" ht="18.75" customHeight="1">
      <c r="A5" s="407"/>
      <c r="B5" s="407"/>
      <c r="C5" s="409"/>
      <c r="D5" s="409"/>
      <c r="E5" s="289" t="s">
        <v>141</v>
      </c>
      <c r="F5" s="290" t="s">
        <v>142</v>
      </c>
      <c r="G5" s="288" t="s">
        <v>143</v>
      </c>
      <c r="H5" s="291" t="s">
        <v>218</v>
      </c>
      <c r="I5" s="291" t="s">
        <v>144</v>
      </c>
      <c r="J5" s="291" t="s">
        <v>141</v>
      </c>
      <c r="K5" s="291" t="s">
        <v>142</v>
      </c>
      <c r="L5" s="291" t="s">
        <v>143</v>
      </c>
      <c r="M5" s="291" t="s">
        <v>218</v>
      </c>
      <c r="N5" s="394"/>
    </row>
    <row r="6" spans="1:25" s="35" customFormat="1" ht="16.5" customHeight="1">
      <c r="A6" s="78"/>
      <c r="B6" s="77" t="s">
        <v>36</v>
      </c>
      <c r="C6" s="292">
        <v>48487</v>
      </c>
      <c r="D6" s="292">
        <f>E6+F6+G6+I6</f>
        <v>44597</v>
      </c>
      <c r="E6" s="293">
        <v>10528</v>
      </c>
      <c r="F6" s="293">
        <v>11693</v>
      </c>
      <c r="G6" s="293">
        <v>11178</v>
      </c>
      <c r="H6" s="293">
        <f>E6+F6+G6</f>
        <v>33399</v>
      </c>
      <c r="I6" s="293">
        <v>11198</v>
      </c>
      <c r="J6" s="293">
        <v>9397</v>
      </c>
      <c r="K6" s="293">
        <v>11149</v>
      </c>
      <c r="L6" s="294">
        <v>11697</v>
      </c>
      <c r="M6" s="294">
        <f>J6+K6+L6</f>
        <v>32243</v>
      </c>
      <c r="N6" s="394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</row>
    <row r="7" spans="1:15" s="36" customFormat="1" ht="16.5" customHeight="1">
      <c r="A7" s="79" t="s">
        <v>37</v>
      </c>
      <c r="B7" s="80"/>
      <c r="C7" s="295">
        <v>10993</v>
      </c>
      <c r="D7" s="296">
        <f aca="true" t="shared" si="0" ref="D7:D33">E7+F7+G7+I7</f>
        <v>11624</v>
      </c>
      <c r="E7" s="297">
        <v>2588</v>
      </c>
      <c r="F7" s="297">
        <v>3040</v>
      </c>
      <c r="G7" s="297">
        <v>2811</v>
      </c>
      <c r="H7" s="297">
        <f aca="true" t="shared" si="1" ref="H7:H33">E7+F7+G7</f>
        <v>8439</v>
      </c>
      <c r="I7" s="297">
        <v>3185</v>
      </c>
      <c r="J7" s="297">
        <v>2584</v>
      </c>
      <c r="K7" s="297">
        <v>3355</v>
      </c>
      <c r="L7" s="298">
        <v>3435</v>
      </c>
      <c r="M7" s="298">
        <f aca="true" t="shared" si="2" ref="M7:M33">J7+K7+L7</f>
        <v>9374</v>
      </c>
      <c r="N7" s="394"/>
      <c r="O7" s="419"/>
    </row>
    <row r="8" spans="1:25" s="36" customFormat="1" ht="16.5" customHeight="1">
      <c r="A8" s="81" t="s">
        <v>38</v>
      </c>
      <c r="B8" s="80"/>
      <c r="C8" s="295"/>
      <c r="D8" s="295"/>
      <c r="E8" s="299"/>
      <c r="F8" s="299"/>
      <c r="G8" s="299"/>
      <c r="H8" s="299"/>
      <c r="I8" s="299"/>
      <c r="J8" s="299"/>
      <c r="K8" s="299"/>
      <c r="L8" s="300"/>
      <c r="M8" s="300"/>
      <c r="N8" s="394"/>
      <c r="O8" s="419"/>
      <c r="P8" s="312"/>
      <c r="Q8" s="312"/>
      <c r="R8" s="312"/>
      <c r="S8" s="312"/>
      <c r="T8" s="312"/>
      <c r="U8" s="312"/>
      <c r="V8" s="312"/>
      <c r="W8" s="312"/>
      <c r="X8" s="312"/>
      <c r="Y8" s="312"/>
    </row>
    <row r="9" spans="1:15" s="36" customFormat="1" ht="16.5" customHeight="1">
      <c r="A9" s="81"/>
      <c r="B9" s="102" t="s">
        <v>39</v>
      </c>
      <c r="C9" s="301">
        <v>656</v>
      </c>
      <c r="D9" s="301">
        <f t="shared" si="0"/>
        <v>676</v>
      </c>
      <c r="E9" s="302">
        <v>177</v>
      </c>
      <c r="F9" s="302">
        <v>180</v>
      </c>
      <c r="G9" s="302">
        <v>162</v>
      </c>
      <c r="H9" s="302">
        <f t="shared" si="1"/>
        <v>519</v>
      </c>
      <c r="I9" s="302">
        <v>157</v>
      </c>
      <c r="J9" s="302">
        <v>166</v>
      </c>
      <c r="K9" s="302">
        <v>172</v>
      </c>
      <c r="L9" s="303">
        <v>183</v>
      </c>
      <c r="M9" s="303">
        <f t="shared" si="2"/>
        <v>521</v>
      </c>
      <c r="N9" s="394"/>
      <c r="O9" s="419"/>
    </row>
    <row r="10" spans="1:15" ht="16.5" customHeight="1">
      <c r="A10" s="82" t="s">
        <v>13</v>
      </c>
      <c r="B10" s="102" t="s">
        <v>40</v>
      </c>
      <c r="C10" s="301">
        <v>9549</v>
      </c>
      <c r="D10" s="301">
        <f t="shared" si="0"/>
        <v>10211</v>
      </c>
      <c r="E10" s="302">
        <v>2270</v>
      </c>
      <c r="F10" s="302">
        <v>2656</v>
      </c>
      <c r="G10" s="302">
        <v>2458</v>
      </c>
      <c r="H10" s="302">
        <f t="shared" si="1"/>
        <v>7384</v>
      </c>
      <c r="I10" s="302">
        <v>2827</v>
      </c>
      <c r="J10" s="302">
        <v>2242</v>
      </c>
      <c r="K10" s="302">
        <v>2965</v>
      </c>
      <c r="L10" s="303">
        <v>3073</v>
      </c>
      <c r="M10" s="303">
        <f t="shared" si="2"/>
        <v>8280</v>
      </c>
      <c r="N10" s="394"/>
      <c r="O10" s="419"/>
    </row>
    <row r="11" spans="1:15" ht="16.5" customHeight="1">
      <c r="A11" s="82"/>
      <c r="B11" s="102" t="s">
        <v>41</v>
      </c>
      <c r="C11" s="301">
        <v>197</v>
      </c>
      <c r="D11" s="301">
        <f t="shared" si="0"/>
        <v>192</v>
      </c>
      <c r="E11" s="302">
        <v>45</v>
      </c>
      <c r="F11" s="302">
        <v>38</v>
      </c>
      <c r="G11" s="302">
        <v>39</v>
      </c>
      <c r="H11" s="302">
        <f t="shared" si="1"/>
        <v>122</v>
      </c>
      <c r="I11" s="302">
        <v>70</v>
      </c>
      <c r="J11" s="302">
        <v>55</v>
      </c>
      <c r="K11" s="302">
        <v>59</v>
      </c>
      <c r="L11" s="303">
        <v>64</v>
      </c>
      <c r="M11" s="303">
        <f t="shared" si="2"/>
        <v>178</v>
      </c>
      <c r="N11" s="394"/>
      <c r="O11" s="419"/>
    </row>
    <row r="12" spans="1:15" s="36" customFormat="1" ht="16.5" customHeight="1">
      <c r="A12" s="83" t="s">
        <v>42</v>
      </c>
      <c r="B12" s="80"/>
      <c r="C12" s="295">
        <v>176</v>
      </c>
      <c r="D12" s="295">
        <f t="shared" si="0"/>
        <v>302</v>
      </c>
      <c r="E12" s="297">
        <v>58</v>
      </c>
      <c r="F12" s="297">
        <v>118</v>
      </c>
      <c r="G12" s="297">
        <v>94</v>
      </c>
      <c r="H12" s="297">
        <f t="shared" si="1"/>
        <v>270</v>
      </c>
      <c r="I12" s="297">
        <v>32</v>
      </c>
      <c r="J12" s="297">
        <v>35</v>
      </c>
      <c r="K12" s="297">
        <v>44</v>
      </c>
      <c r="L12" s="298">
        <v>33</v>
      </c>
      <c r="M12" s="298">
        <f t="shared" si="2"/>
        <v>112</v>
      </c>
      <c r="N12" s="394"/>
      <c r="O12" s="419"/>
    </row>
    <row r="13" spans="1:15" s="37" customFormat="1" ht="16.5" customHeight="1">
      <c r="A13" s="79" t="s">
        <v>43</v>
      </c>
      <c r="B13" s="80"/>
      <c r="C13" s="295">
        <v>373</v>
      </c>
      <c r="D13" s="295">
        <f t="shared" si="0"/>
        <v>341</v>
      </c>
      <c r="E13" s="297">
        <v>63</v>
      </c>
      <c r="F13" s="297">
        <v>100</v>
      </c>
      <c r="G13" s="297">
        <v>77</v>
      </c>
      <c r="H13" s="297">
        <f t="shared" si="1"/>
        <v>240</v>
      </c>
      <c r="I13" s="297">
        <v>101</v>
      </c>
      <c r="J13" s="297">
        <v>67</v>
      </c>
      <c r="K13" s="297">
        <v>87</v>
      </c>
      <c r="L13" s="298">
        <v>123</v>
      </c>
      <c r="M13" s="298">
        <f t="shared" si="2"/>
        <v>277</v>
      </c>
      <c r="N13" s="394"/>
      <c r="O13" s="419"/>
    </row>
    <row r="14" spans="1:15" s="37" customFormat="1" ht="16.5" customHeight="1">
      <c r="A14" s="79"/>
      <c r="B14" s="84" t="s">
        <v>44</v>
      </c>
      <c r="C14" s="301">
        <v>184</v>
      </c>
      <c r="D14" s="301">
        <f t="shared" si="0"/>
        <v>172</v>
      </c>
      <c r="E14" s="302">
        <v>25</v>
      </c>
      <c r="F14" s="302">
        <v>60</v>
      </c>
      <c r="G14" s="302">
        <v>28</v>
      </c>
      <c r="H14" s="302">
        <f t="shared" si="1"/>
        <v>113</v>
      </c>
      <c r="I14" s="302">
        <v>59</v>
      </c>
      <c r="J14" s="302">
        <v>23</v>
      </c>
      <c r="K14" s="302">
        <v>39</v>
      </c>
      <c r="L14" s="303">
        <v>69</v>
      </c>
      <c r="M14" s="303">
        <f t="shared" si="2"/>
        <v>131</v>
      </c>
      <c r="N14" s="394"/>
      <c r="O14" s="419"/>
    </row>
    <row r="15" spans="1:15" s="36" customFormat="1" ht="16.5" customHeight="1">
      <c r="A15" s="404" t="s">
        <v>45</v>
      </c>
      <c r="B15" s="405"/>
      <c r="C15" s="295">
        <v>7675</v>
      </c>
      <c r="D15" s="295">
        <f t="shared" si="0"/>
        <v>5741</v>
      </c>
      <c r="E15" s="297">
        <v>1460</v>
      </c>
      <c r="F15" s="297">
        <v>1699</v>
      </c>
      <c r="G15" s="297">
        <v>1289</v>
      </c>
      <c r="H15" s="297">
        <f t="shared" si="1"/>
        <v>4448</v>
      </c>
      <c r="I15" s="297">
        <v>1293</v>
      </c>
      <c r="J15" s="297">
        <v>1380</v>
      </c>
      <c r="K15" s="297">
        <v>1407</v>
      </c>
      <c r="L15" s="298">
        <v>1356</v>
      </c>
      <c r="M15" s="298">
        <f t="shared" si="2"/>
        <v>4143</v>
      </c>
      <c r="N15" s="394"/>
      <c r="O15" s="419"/>
    </row>
    <row r="16" spans="1:15" s="36" customFormat="1" ht="16.5" customHeight="1">
      <c r="A16" s="81" t="s">
        <v>38</v>
      </c>
      <c r="B16" s="80"/>
      <c r="C16" s="295"/>
      <c r="D16" s="295"/>
      <c r="E16" s="299"/>
      <c r="F16" s="299"/>
      <c r="G16" s="299"/>
      <c r="H16" s="299"/>
      <c r="I16" s="299"/>
      <c r="J16" s="299"/>
      <c r="K16" s="299"/>
      <c r="L16" s="300"/>
      <c r="M16" s="300"/>
      <c r="N16" s="394"/>
      <c r="O16" s="419"/>
    </row>
    <row r="17" spans="1:15" s="36" customFormat="1" ht="16.5" customHeight="1">
      <c r="A17" s="81"/>
      <c r="B17" s="102" t="s">
        <v>46</v>
      </c>
      <c r="C17" s="301">
        <v>52</v>
      </c>
      <c r="D17" s="301">
        <f t="shared" si="0"/>
        <v>58</v>
      </c>
      <c r="E17" s="302">
        <v>18</v>
      </c>
      <c r="F17" s="302">
        <v>14</v>
      </c>
      <c r="G17" s="302">
        <v>14</v>
      </c>
      <c r="H17" s="302">
        <f t="shared" si="1"/>
        <v>46</v>
      </c>
      <c r="I17" s="302">
        <v>12</v>
      </c>
      <c r="J17" s="302">
        <v>12</v>
      </c>
      <c r="K17" s="302">
        <v>13</v>
      </c>
      <c r="L17" s="303">
        <v>19</v>
      </c>
      <c r="M17" s="303">
        <f t="shared" si="2"/>
        <v>44</v>
      </c>
      <c r="N17" s="394"/>
      <c r="O17" s="419"/>
    </row>
    <row r="18" spans="1:15" s="36" customFormat="1" ht="16.5" customHeight="1">
      <c r="A18" s="85" t="s">
        <v>13</v>
      </c>
      <c r="B18" s="102" t="s">
        <v>47</v>
      </c>
      <c r="C18" s="301">
        <v>3060</v>
      </c>
      <c r="D18" s="301">
        <f t="shared" si="0"/>
        <v>2908</v>
      </c>
      <c r="E18" s="302">
        <v>735</v>
      </c>
      <c r="F18" s="302">
        <v>834</v>
      </c>
      <c r="G18" s="302">
        <v>630</v>
      </c>
      <c r="H18" s="302">
        <f t="shared" si="1"/>
        <v>2199</v>
      </c>
      <c r="I18" s="302">
        <v>709</v>
      </c>
      <c r="J18" s="302">
        <v>831</v>
      </c>
      <c r="K18" s="302">
        <v>797</v>
      </c>
      <c r="L18" s="303">
        <v>775</v>
      </c>
      <c r="M18" s="303">
        <f t="shared" si="2"/>
        <v>2403</v>
      </c>
      <c r="N18" s="394"/>
      <c r="O18" s="419"/>
    </row>
    <row r="19" spans="1:15" s="36" customFormat="1" ht="16.5" customHeight="1">
      <c r="A19" s="85"/>
      <c r="B19" s="103" t="s">
        <v>48</v>
      </c>
      <c r="C19" s="301">
        <v>96</v>
      </c>
      <c r="D19" s="301">
        <f t="shared" si="0"/>
        <v>1</v>
      </c>
      <c r="E19" s="304">
        <v>0</v>
      </c>
      <c r="F19" s="304">
        <v>0</v>
      </c>
      <c r="G19" s="304">
        <v>0</v>
      </c>
      <c r="H19" s="304">
        <f t="shared" si="1"/>
        <v>0</v>
      </c>
      <c r="I19" s="302">
        <v>1</v>
      </c>
      <c r="J19" s="305">
        <v>0</v>
      </c>
      <c r="K19" s="305">
        <v>0</v>
      </c>
      <c r="L19" s="306">
        <v>0</v>
      </c>
      <c r="M19" s="306">
        <f t="shared" si="2"/>
        <v>0</v>
      </c>
      <c r="N19" s="394"/>
      <c r="O19" s="419"/>
    </row>
    <row r="20" spans="1:15" s="36" customFormat="1" ht="16.5" customHeight="1">
      <c r="A20" s="81"/>
      <c r="B20" s="102" t="s">
        <v>49</v>
      </c>
      <c r="C20" s="301">
        <v>4108</v>
      </c>
      <c r="D20" s="301">
        <f t="shared" si="0"/>
        <v>2541</v>
      </c>
      <c r="E20" s="302">
        <v>651</v>
      </c>
      <c r="F20" s="302">
        <v>795</v>
      </c>
      <c r="G20" s="302">
        <v>581</v>
      </c>
      <c r="H20" s="302">
        <f t="shared" si="1"/>
        <v>2027</v>
      </c>
      <c r="I20" s="302">
        <v>514</v>
      </c>
      <c r="J20" s="302">
        <v>483</v>
      </c>
      <c r="K20" s="302">
        <v>541</v>
      </c>
      <c r="L20" s="303">
        <v>518</v>
      </c>
      <c r="M20" s="303">
        <f t="shared" si="2"/>
        <v>1542</v>
      </c>
      <c r="N20" s="394"/>
      <c r="O20" s="419"/>
    </row>
    <row r="21" spans="1:15" s="36" customFormat="1" ht="16.5" customHeight="1">
      <c r="A21" s="81"/>
      <c r="B21" s="103" t="s">
        <v>50</v>
      </c>
      <c r="C21" s="301">
        <v>194</v>
      </c>
      <c r="D21" s="301">
        <f t="shared" si="0"/>
        <v>25</v>
      </c>
      <c r="E21" s="302">
        <v>13</v>
      </c>
      <c r="F21" s="302">
        <v>4</v>
      </c>
      <c r="G21" s="302">
        <v>5</v>
      </c>
      <c r="H21" s="302">
        <f t="shared" si="1"/>
        <v>22</v>
      </c>
      <c r="I21" s="302">
        <v>3</v>
      </c>
      <c r="J21" s="305">
        <v>0</v>
      </c>
      <c r="K21" s="305">
        <v>0</v>
      </c>
      <c r="L21" s="306">
        <v>0</v>
      </c>
      <c r="M21" s="306">
        <f t="shared" si="2"/>
        <v>0</v>
      </c>
      <c r="N21" s="394"/>
      <c r="O21" s="419"/>
    </row>
    <row r="22" spans="1:15" s="36" customFormat="1" ht="16.5" customHeight="1">
      <c r="A22" s="79" t="s">
        <v>51</v>
      </c>
      <c r="B22" s="80"/>
      <c r="C22" s="295">
        <v>507</v>
      </c>
      <c r="D22" s="295">
        <f t="shared" si="0"/>
        <v>280</v>
      </c>
      <c r="E22" s="297">
        <v>56</v>
      </c>
      <c r="F22" s="297">
        <v>59</v>
      </c>
      <c r="G22" s="297">
        <v>106</v>
      </c>
      <c r="H22" s="297">
        <f t="shared" si="1"/>
        <v>221</v>
      </c>
      <c r="I22" s="297">
        <v>59</v>
      </c>
      <c r="J22" s="297">
        <v>52</v>
      </c>
      <c r="K22" s="297">
        <v>71</v>
      </c>
      <c r="L22" s="298">
        <v>54</v>
      </c>
      <c r="M22" s="298">
        <f t="shared" si="2"/>
        <v>177</v>
      </c>
      <c r="N22" s="394"/>
      <c r="O22" s="419"/>
    </row>
    <row r="23" spans="1:15" s="36" customFormat="1" ht="16.5" customHeight="1">
      <c r="A23" s="79" t="s">
        <v>52</v>
      </c>
      <c r="B23" s="86"/>
      <c r="C23" s="295">
        <v>28420</v>
      </c>
      <c r="D23" s="295">
        <f t="shared" si="0"/>
        <v>25857</v>
      </c>
      <c r="E23" s="297">
        <v>6210</v>
      </c>
      <c r="F23" s="297">
        <v>6586</v>
      </c>
      <c r="G23" s="297">
        <v>6736</v>
      </c>
      <c r="H23" s="297">
        <f t="shared" si="1"/>
        <v>19532</v>
      </c>
      <c r="I23" s="297">
        <v>6325</v>
      </c>
      <c r="J23" s="297">
        <v>5091</v>
      </c>
      <c r="K23" s="297">
        <v>5971</v>
      </c>
      <c r="L23" s="298">
        <v>6521</v>
      </c>
      <c r="M23" s="298">
        <f t="shared" si="2"/>
        <v>17583</v>
      </c>
      <c r="N23" s="394"/>
      <c r="O23" s="419"/>
    </row>
    <row r="24" spans="1:15" s="36" customFormat="1" ht="16.5" customHeight="1">
      <c r="A24" s="81" t="s">
        <v>38</v>
      </c>
      <c r="B24" s="86"/>
      <c r="C24" s="295"/>
      <c r="D24" s="295"/>
      <c r="E24" s="299"/>
      <c r="F24" s="299"/>
      <c r="G24" s="299"/>
      <c r="H24" s="299"/>
      <c r="I24" s="299"/>
      <c r="J24" s="299"/>
      <c r="K24" s="299"/>
      <c r="L24" s="300"/>
      <c r="M24" s="300"/>
      <c r="N24" s="394"/>
      <c r="O24" s="419"/>
    </row>
    <row r="25" spans="1:15" s="36" customFormat="1" ht="16.5" customHeight="1">
      <c r="A25" s="81"/>
      <c r="B25" s="103" t="s">
        <v>53</v>
      </c>
      <c r="C25" s="301">
        <v>375</v>
      </c>
      <c r="D25" s="301">
        <f t="shared" si="0"/>
        <v>313</v>
      </c>
      <c r="E25" s="302">
        <v>73</v>
      </c>
      <c r="F25" s="302">
        <v>79</v>
      </c>
      <c r="G25" s="302">
        <v>81</v>
      </c>
      <c r="H25" s="302">
        <f t="shared" si="1"/>
        <v>233</v>
      </c>
      <c r="I25" s="302">
        <v>80</v>
      </c>
      <c r="J25" s="302">
        <v>54</v>
      </c>
      <c r="K25" s="302">
        <v>60</v>
      </c>
      <c r="L25" s="303">
        <v>79</v>
      </c>
      <c r="M25" s="303">
        <f t="shared" si="2"/>
        <v>193</v>
      </c>
      <c r="N25" s="394"/>
      <c r="O25" s="419"/>
    </row>
    <row r="26" spans="1:15" s="36" customFormat="1" ht="16.5" customHeight="1">
      <c r="A26" s="85" t="s">
        <v>13</v>
      </c>
      <c r="B26" s="102" t="s">
        <v>54</v>
      </c>
      <c r="C26" s="301">
        <v>23706</v>
      </c>
      <c r="D26" s="301">
        <f t="shared" si="0"/>
        <v>21552</v>
      </c>
      <c r="E26" s="302">
        <v>5055</v>
      </c>
      <c r="F26" s="302">
        <v>5339</v>
      </c>
      <c r="G26" s="302">
        <v>5762</v>
      </c>
      <c r="H26" s="302">
        <f t="shared" si="1"/>
        <v>16156</v>
      </c>
      <c r="I26" s="302">
        <v>5396</v>
      </c>
      <c r="J26" s="302">
        <v>4230</v>
      </c>
      <c r="K26" s="302">
        <v>5023</v>
      </c>
      <c r="L26" s="303">
        <v>5452</v>
      </c>
      <c r="M26" s="303">
        <f t="shared" si="2"/>
        <v>14705</v>
      </c>
      <c r="N26" s="394"/>
      <c r="O26" s="419"/>
    </row>
    <row r="27" spans="1:15" ht="16.5" customHeight="1">
      <c r="A27" s="81"/>
      <c r="B27" s="102" t="s">
        <v>55</v>
      </c>
      <c r="C27" s="301">
        <v>256</v>
      </c>
      <c r="D27" s="301">
        <f t="shared" si="0"/>
        <v>226</v>
      </c>
      <c r="E27" s="307">
        <v>81</v>
      </c>
      <c r="F27" s="308">
        <v>50</v>
      </c>
      <c r="G27" s="302">
        <v>38</v>
      </c>
      <c r="H27" s="302">
        <f t="shared" si="1"/>
        <v>169</v>
      </c>
      <c r="I27" s="302">
        <v>57</v>
      </c>
      <c r="J27" s="302">
        <v>68</v>
      </c>
      <c r="K27" s="302">
        <v>69</v>
      </c>
      <c r="L27" s="303">
        <v>54</v>
      </c>
      <c r="M27" s="303">
        <f t="shared" si="2"/>
        <v>191</v>
      </c>
      <c r="N27" s="394"/>
      <c r="O27" s="419"/>
    </row>
    <row r="28" spans="1:15" ht="16.5" customHeight="1">
      <c r="A28" s="82"/>
      <c r="B28" s="102" t="s">
        <v>56</v>
      </c>
      <c r="C28" s="301">
        <v>674</v>
      </c>
      <c r="D28" s="301">
        <f t="shared" si="0"/>
        <v>673</v>
      </c>
      <c r="E28" s="302">
        <v>166</v>
      </c>
      <c r="F28" s="302">
        <v>184</v>
      </c>
      <c r="G28" s="302">
        <v>178</v>
      </c>
      <c r="H28" s="302">
        <f t="shared" si="1"/>
        <v>528</v>
      </c>
      <c r="I28" s="302">
        <v>145</v>
      </c>
      <c r="J28" s="302">
        <v>166</v>
      </c>
      <c r="K28" s="302">
        <v>195</v>
      </c>
      <c r="L28" s="303">
        <v>217</v>
      </c>
      <c r="M28" s="303">
        <f t="shared" si="2"/>
        <v>578</v>
      </c>
      <c r="N28" s="394"/>
      <c r="O28" s="419"/>
    </row>
    <row r="29" spans="1:16" s="36" customFormat="1" ht="16.5" customHeight="1">
      <c r="A29" s="81"/>
      <c r="B29" s="103" t="s">
        <v>57</v>
      </c>
      <c r="C29" s="301">
        <v>106</v>
      </c>
      <c r="D29" s="301">
        <f t="shared" si="0"/>
        <v>131</v>
      </c>
      <c r="E29" s="302">
        <v>37</v>
      </c>
      <c r="F29" s="302">
        <v>25</v>
      </c>
      <c r="G29" s="302">
        <v>33</v>
      </c>
      <c r="H29" s="302">
        <f t="shared" si="1"/>
        <v>95</v>
      </c>
      <c r="I29" s="302">
        <v>36</v>
      </c>
      <c r="J29" s="302">
        <v>28</v>
      </c>
      <c r="K29" s="302">
        <v>35</v>
      </c>
      <c r="L29" s="303">
        <v>22</v>
      </c>
      <c r="M29" s="303">
        <f t="shared" si="2"/>
        <v>85</v>
      </c>
      <c r="N29" s="394"/>
      <c r="O29" s="419"/>
      <c r="P29" s="312"/>
    </row>
    <row r="30" spans="1:15" s="36" customFormat="1" ht="16.5" customHeight="1">
      <c r="A30" s="81"/>
      <c r="B30" s="103" t="s">
        <v>58</v>
      </c>
      <c r="C30" s="301">
        <v>639</v>
      </c>
      <c r="D30" s="301">
        <f t="shared" si="0"/>
        <v>550</v>
      </c>
      <c r="E30" s="302">
        <v>142</v>
      </c>
      <c r="F30" s="302">
        <v>148</v>
      </c>
      <c r="G30" s="302">
        <v>128</v>
      </c>
      <c r="H30" s="302">
        <f t="shared" si="1"/>
        <v>418</v>
      </c>
      <c r="I30" s="302">
        <v>132</v>
      </c>
      <c r="J30" s="302">
        <v>146</v>
      </c>
      <c r="K30" s="302">
        <v>134</v>
      </c>
      <c r="L30" s="303">
        <v>178</v>
      </c>
      <c r="M30" s="303">
        <f t="shared" si="2"/>
        <v>458</v>
      </c>
      <c r="N30" s="394"/>
      <c r="O30" s="419"/>
    </row>
    <row r="31" spans="1:15" s="36" customFormat="1" ht="16.5" customHeight="1">
      <c r="A31" s="81"/>
      <c r="B31" s="102" t="s">
        <v>59</v>
      </c>
      <c r="C31" s="301">
        <v>215</v>
      </c>
      <c r="D31" s="301">
        <f t="shared" si="0"/>
        <v>185</v>
      </c>
      <c r="E31" s="302">
        <v>47</v>
      </c>
      <c r="F31" s="302">
        <v>48</v>
      </c>
      <c r="G31" s="302">
        <v>47</v>
      </c>
      <c r="H31" s="302">
        <f t="shared" si="1"/>
        <v>142</v>
      </c>
      <c r="I31" s="302">
        <v>43</v>
      </c>
      <c r="J31" s="302">
        <v>47</v>
      </c>
      <c r="K31" s="302">
        <v>39</v>
      </c>
      <c r="L31" s="303">
        <v>55</v>
      </c>
      <c r="M31" s="303">
        <f t="shared" si="2"/>
        <v>141</v>
      </c>
      <c r="N31" s="394"/>
      <c r="O31" s="419"/>
    </row>
    <row r="32" spans="1:15" s="36" customFormat="1" ht="16.5" customHeight="1">
      <c r="A32" s="81"/>
      <c r="B32" s="102" t="s">
        <v>60</v>
      </c>
      <c r="C32" s="301">
        <v>1476</v>
      </c>
      <c r="D32" s="301">
        <f t="shared" si="0"/>
        <v>1203</v>
      </c>
      <c r="E32" s="302">
        <v>377</v>
      </c>
      <c r="F32" s="302">
        <v>439</v>
      </c>
      <c r="G32" s="302">
        <v>226</v>
      </c>
      <c r="H32" s="302">
        <f t="shared" si="1"/>
        <v>1042</v>
      </c>
      <c r="I32" s="302">
        <v>161</v>
      </c>
      <c r="J32" s="302">
        <v>142</v>
      </c>
      <c r="K32" s="302">
        <v>154</v>
      </c>
      <c r="L32" s="303">
        <v>157</v>
      </c>
      <c r="M32" s="303">
        <f t="shared" si="2"/>
        <v>453</v>
      </c>
      <c r="N32" s="394"/>
      <c r="O32" s="419"/>
    </row>
    <row r="33" spans="1:15" s="38" customFormat="1" ht="16.5" customHeight="1">
      <c r="A33" s="87"/>
      <c r="B33" s="225" t="s">
        <v>61</v>
      </c>
      <c r="C33" s="309">
        <f>C6-C7-C12-C13-C15-C22-C23</f>
        <v>343</v>
      </c>
      <c r="D33" s="309">
        <f t="shared" si="0"/>
        <v>452</v>
      </c>
      <c r="E33" s="309">
        <v>93</v>
      </c>
      <c r="F33" s="309">
        <v>91</v>
      </c>
      <c r="G33" s="309">
        <v>65</v>
      </c>
      <c r="H33" s="309">
        <f t="shared" si="1"/>
        <v>249</v>
      </c>
      <c r="I33" s="309">
        <v>203</v>
      </c>
      <c r="J33" s="310">
        <v>188</v>
      </c>
      <c r="K33" s="309">
        <v>214</v>
      </c>
      <c r="L33" s="333">
        <v>175</v>
      </c>
      <c r="M33" s="311">
        <f t="shared" si="2"/>
        <v>577</v>
      </c>
      <c r="N33" s="394"/>
      <c r="O33" s="419"/>
    </row>
    <row r="34" spans="1:15" s="39" customFormat="1" ht="15.75" customHeight="1">
      <c r="A34" s="104" t="s">
        <v>185</v>
      </c>
      <c r="B34" s="88"/>
      <c r="C34" s="29"/>
      <c r="D34" s="29"/>
      <c r="E34" s="40"/>
      <c r="F34" s="40"/>
      <c r="G34" s="40"/>
      <c r="H34" s="40"/>
      <c r="I34" s="40"/>
      <c r="J34" s="40"/>
      <c r="K34" s="40"/>
      <c r="L34" s="40"/>
      <c r="M34" s="40"/>
      <c r="N34" s="394"/>
      <c r="O34" s="420"/>
    </row>
    <row r="35" spans="1:14" s="39" customFormat="1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29"/>
    </row>
    <row r="36" spans="3:14" s="39" customFormat="1" ht="15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29"/>
    </row>
  </sheetData>
  <sheetProtection/>
  <mergeCells count="8">
    <mergeCell ref="A15:B15"/>
    <mergeCell ref="A4:B5"/>
    <mergeCell ref="C4:C5"/>
    <mergeCell ref="D4:D5"/>
    <mergeCell ref="E4:I4"/>
    <mergeCell ref="N1:N34"/>
    <mergeCell ref="J4:M4"/>
    <mergeCell ref="A1:M1"/>
  </mergeCells>
  <printOptions/>
  <pageMargins left="0.65" right="0.25" top="0.62992125984252" bottom="0.15748031496063" header="0.511811023622047" footer="0.196850393700787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39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48.57421875" style="27" customWidth="1"/>
    <col min="2" max="12" width="7.8515625" style="27" customWidth="1"/>
    <col min="13" max="13" width="7.57421875" style="129" customWidth="1"/>
    <col min="14" max="16" width="13.00390625" style="27" bestFit="1" customWidth="1"/>
    <col min="17" max="16384" width="9.140625" style="27" customWidth="1"/>
  </cols>
  <sheetData>
    <row r="1" spans="1:13" s="42" customFormat="1" ht="17.25" customHeight="1">
      <c r="A1" s="414" t="s">
        <v>209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385">
        <v>11</v>
      </c>
    </row>
    <row r="2" spans="1:13" s="42" customFormat="1" ht="12.75" customHeight="1">
      <c r="A2" s="29"/>
      <c r="B2" s="29"/>
      <c r="C2" s="29"/>
      <c r="D2" s="413"/>
      <c r="E2" s="413"/>
      <c r="F2" s="101"/>
      <c r="G2" s="101"/>
      <c r="L2" s="89" t="s">
        <v>177</v>
      </c>
      <c r="M2" s="394"/>
    </row>
    <row r="3" spans="1:13" s="42" customFormat="1" ht="6.75" customHeight="1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M3" s="394"/>
    </row>
    <row r="4" spans="1:13" s="42" customFormat="1" ht="17.25" customHeight="1">
      <c r="A4" s="411" t="s">
        <v>165</v>
      </c>
      <c r="B4" s="411">
        <v>2015</v>
      </c>
      <c r="C4" s="411" t="s">
        <v>184</v>
      </c>
      <c r="D4" s="411" t="s">
        <v>184</v>
      </c>
      <c r="E4" s="411"/>
      <c r="F4" s="411"/>
      <c r="G4" s="411"/>
      <c r="H4" s="411"/>
      <c r="I4" s="411" t="s">
        <v>193</v>
      </c>
      <c r="J4" s="411"/>
      <c r="K4" s="411"/>
      <c r="L4" s="411"/>
      <c r="M4" s="394"/>
    </row>
    <row r="5" spans="1:13" s="44" customFormat="1" ht="15.75" customHeight="1">
      <c r="A5" s="412"/>
      <c r="B5" s="412"/>
      <c r="C5" s="412"/>
      <c r="D5" s="231" t="s">
        <v>141</v>
      </c>
      <c r="E5" s="231" t="s">
        <v>142</v>
      </c>
      <c r="F5" s="329" t="s">
        <v>178</v>
      </c>
      <c r="G5" s="356" t="s">
        <v>218</v>
      </c>
      <c r="H5" s="232" t="s">
        <v>144</v>
      </c>
      <c r="I5" s="330" t="s">
        <v>141</v>
      </c>
      <c r="J5" s="330" t="s">
        <v>142</v>
      </c>
      <c r="K5" s="330" t="s">
        <v>143</v>
      </c>
      <c r="L5" s="356" t="s">
        <v>218</v>
      </c>
      <c r="M5" s="394"/>
    </row>
    <row r="6" spans="1:25" s="31" customFormat="1" ht="15.75" customHeight="1">
      <c r="A6" s="233" t="s">
        <v>62</v>
      </c>
      <c r="B6" s="242">
        <v>27312</v>
      </c>
      <c r="C6" s="242">
        <v>25681</v>
      </c>
      <c r="D6" s="246">
        <v>6423</v>
      </c>
      <c r="E6" s="246">
        <v>6846</v>
      </c>
      <c r="F6" s="246">
        <v>6285</v>
      </c>
      <c r="G6" s="246">
        <f>D6+E6+F6</f>
        <v>19554</v>
      </c>
      <c r="H6" s="246">
        <v>6127</v>
      </c>
      <c r="I6" s="242">
        <v>5778</v>
      </c>
      <c r="J6" s="246">
        <v>6933</v>
      </c>
      <c r="K6" s="334">
        <v>6951</v>
      </c>
      <c r="L6" s="226">
        <f>I6+J6+K6</f>
        <v>19662</v>
      </c>
      <c r="M6" s="394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</row>
    <row r="7" spans="1:24" ht="15.75" customHeight="1">
      <c r="A7" s="234" t="s">
        <v>63</v>
      </c>
      <c r="B7" s="243">
        <v>5858</v>
      </c>
      <c r="C7" s="243">
        <v>7237</v>
      </c>
      <c r="D7" s="247">
        <v>1471</v>
      </c>
      <c r="E7" s="247">
        <v>2217</v>
      </c>
      <c r="F7" s="247">
        <v>1770</v>
      </c>
      <c r="G7" s="247">
        <f>D7+E7+F7</f>
        <v>5458</v>
      </c>
      <c r="H7" s="247">
        <v>1779</v>
      </c>
      <c r="I7" s="243">
        <v>1679</v>
      </c>
      <c r="J7" s="247">
        <v>2194</v>
      </c>
      <c r="K7" s="335">
        <v>2426</v>
      </c>
      <c r="L7" s="227">
        <f aca="true" t="shared" si="0" ref="L7:L35">I7+J7+K7</f>
        <v>6299</v>
      </c>
      <c r="M7" s="394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</row>
    <row r="8" spans="1:25" s="42" customFormat="1" ht="15.75" customHeight="1">
      <c r="A8" s="235" t="s">
        <v>67</v>
      </c>
      <c r="B8" s="243"/>
      <c r="C8" s="243"/>
      <c r="D8" s="248"/>
      <c r="E8" s="248"/>
      <c r="F8" s="248"/>
      <c r="G8" s="248"/>
      <c r="H8" s="248"/>
      <c r="I8" s="243"/>
      <c r="J8" s="248"/>
      <c r="K8" s="336"/>
      <c r="L8" s="227"/>
      <c r="M8" s="394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</row>
    <row r="9" spans="1:24" ht="15.75" customHeight="1">
      <c r="A9" s="236" t="s">
        <v>64</v>
      </c>
      <c r="B9" s="244">
        <v>407</v>
      </c>
      <c r="C9" s="244">
        <v>315</v>
      </c>
      <c r="D9" s="244">
        <v>64</v>
      </c>
      <c r="E9" s="244">
        <v>88</v>
      </c>
      <c r="F9" s="244">
        <v>53</v>
      </c>
      <c r="G9" s="244">
        <f aca="true" t="shared" si="1" ref="G9:G35">D9+E9+F9</f>
        <v>205</v>
      </c>
      <c r="H9" s="244">
        <v>110</v>
      </c>
      <c r="I9" s="244">
        <v>75</v>
      </c>
      <c r="J9" s="244">
        <v>73</v>
      </c>
      <c r="K9" s="228">
        <v>98</v>
      </c>
      <c r="L9" s="228">
        <f t="shared" si="0"/>
        <v>246</v>
      </c>
      <c r="M9" s="394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</row>
    <row r="10" spans="1:24" ht="15.75" customHeight="1">
      <c r="A10" s="236" t="s">
        <v>65</v>
      </c>
      <c r="B10" s="244">
        <v>5302</v>
      </c>
      <c r="C10" s="244">
        <v>6719</v>
      </c>
      <c r="D10" s="244">
        <v>1369</v>
      </c>
      <c r="E10" s="244">
        <v>2081</v>
      </c>
      <c r="F10" s="244">
        <v>1664</v>
      </c>
      <c r="G10" s="244">
        <f t="shared" si="1"/>
        <v>5114</v>
      </c>
      <c r="H10" s="244">
        <v>1605</v>
      </c>
      <c r="I10" s="244">
        <v>1572</v>
      </c>
      <c r="J10" s="244">
        <v>2044</v>
      </c>
      <c r="K10" s="228">
        <v>2265</v>
      </c>
      <c r="L10" s="228">
        <f t="shared" si="0"/>
        <v>5881</v>
      </c>
      <c r="M10" s="394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</row>
    <row r="11" spans="1:24" s="42" customFormat="1" ht="15.75" customHeight="1">
      <c r="A11" s="234" t="s">
        <v>66</v>
      </c>
      <c r="B11" s="243">
        <v>2571</v>
      </c>
      <c r="C11" s="243">
        <v>2117</v>
      </c>
      <c r="D11" s="247">
        <v>628</v>
      </c>
      <c r="E11" s="247">
        <v>413</v>
      </c>
      <c r="F11" s="247">
        <v>493</v>
      </c>
      <c r="G11" s="247">
        <f t="shared" si="1"/>
        <v>1534</v>
      </c>
      <c r="H11" s="247">
        <v>583</v>
      </c>
      <c r="I11" s="243">
        <v>474</v>
      </c>
      <c r="J11" s="247">
        <v>548</v>
      </c>
      <c r="K11" s="335">
        <v>602</v>
      </c>
      <c r="L11" s="227">
        <f t="shared" si="0"/>
        <v>1624</v>
      </c>
      <c r="M11" s="394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</row>
    <row r="12" spans="1:24" s="42" customFormat="1" ht="15.75" customHeight="1">
      <c r="A12" s="235" t="s">
        <v>67</v>
      </c>
      <c r="B12" s="243"/>
      <c r="C12" s="243"/>
      <c r="D12" s="248"/>
      <c r="E12" s="248"/>
      <c r="F12" s="248"/>
      <c r="G12" s="248"/>
      <c r="H12" s="248"/>
      <c r="I12" s="243"/>
      <c r="J12" s="248"/>
      <c r="K12" s="336"/>
      <c r="L12" s="227"/>
      <c r="M12" s="394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</row>
    <row r="13" spans="1:24" s="42" customFormat="1" ht="15.75" customHeight="1">
      <c r="A13" s="235" t="s">
        <v>68</v>
      </c>
      <c r="B13" s="244">
        <v>1778</v>
      </c>
      <c r="C13" s="244">
        <v>1216</v>
      </c>
      <c r="D13" s="248">
        <v>309</v>
      </c>
      <c r="E13" s="248">
        <v>216</v>
      </c>
      <c r="F13" s="248">
        <v>275</v>
      </c>
      <c r="G13" s="248">
        <f t="shared" si="1"/>
        <v>800</v>
      </c>
      <c r="H13" s="248">
        <v>416</v>
      </c>
      <c r="I13" s="244">
        <v>300</v>
      </c>
      <c r="J13" s="248">
        <v>378</v>
      </c>
      <c r="K13" s="336">
        <v>407</v>
      </c>
      <c r="L13" s="228">
        <f t="shared" si="0"/>
        <v>1085</v>
      </c>
      <c r="M13" s="394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</row>
    <row r="14" spans="1:24" s="42" customFormat="1" ht="15.75" customHeight="1">
      <c r="A14" s="235" t="s">
        <v>69</v>
      </c>
      <c r="B14" s="244">
        <v>154</v>
      </c>
      <c r="C14" s="244">
        <v>141</v>
      </c>
      <c r="D14" s="248">
        <v>45</v>
      </c>
      <c r="E14" s="248">
        <v>24</v>
      </c>
      <c r="F14" s="248">
        <v>56</v>
      </c>
      <c r="G14" s="248">
        <f t="shared" si="1"/>
        <v>125</v>
      </c>
      <c r="H14" s="248">
        <v>16</v>
      </c>
      <c r="I14" s="244">
        <v>36</v>
      </c>
      <c r="J14" s="248">
        <v>41</v>
      </c>
      <c r="K14" s="336">
        <v>44</v>
      </c>
      <c r="L14" s="228">
        <f t="shared" si="0"/>
        <v>121</v>
      </c>
      <c r="M14" s="394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</row>
    <row r="15" spans="1:24" ht="15.75" customHeight="1">
      <c r="A15" s="235" t="s">
        <v>70</v>
      </c>
      <c r="B15" s="244">
        <v>331</v>
      </c>
      <c r="C15" s="244">
        <v>391</v>
      </c>
      <c r="D15" s="248">
        <v>206</v>
      </c>
      <c r="E15" s="248">
        <v>100</v>
      </c>
      <c r="F15" s="248">
        <v>45</v>
      </c>
      <c r="G15" s="248">
        <f t="shared" si="1"/>
        <v>351</v>
      </c>
      <c r="H15" s="248">
        <v>40</v>
      </c>
      <c r="I15" s="244">
        <v>56</v>
      </c>
      <c r="J15" s="248">
        <v>47</v>
      </c>
      <c r="K15" s="336">
        <v>73</v>
      </c>
      <c r="L15" s="228">
        <f t="shared" si="0"/>
        <v>176</v>
      </c>
      <c r="M15" s="394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</row>
    <row r="16" spans="1:24" ht="15.75" customHeight="1">
      <c r="A16" s="237" t="s">
        <v>71</v>
      </c>
      <c r="B16" s="243">
        <v>7</v>
      </c>
      <c r="C16" s="243">
        <v>5</v>
      </c>
      <c r="D16" s="249">
        <v>1</v>
      </c>
      <c r="E16" s="250">
        <v>1</v>
      </c>
      <c r="F16" s="250">
        <v>3</v>
      </c>
      <c r="G16" s="250">
        <f t="shared" si="1"/>
        <v>5</v>
      </c>
      <c r="H16" s="251" t="s">
        <v>189</v>
      </c>
      <c r="I16" s="313">
        <v>0</v>
      </c>
      <c r="J16" s="250">
        <v>1</v>
      </c>
      <c r="K16" s="313">
        <v>0</v>
      </c>
      <c r="L16" s="229">
        <f t="shared" si="0"/>
        <v>1</v>
      </c>
      <c r="M16" s="394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</row>
    <row r="17" spans="1:24" ht="15.75" customHeight="1">
      <c r="A17" s="234" t="s">
        <v>72</v>
      </c>
      <c r="B17" s="243">
        <v>1431</v>
      </c>
      <c r="C17" s="243">
        <v>1443</v>
      </c>
      <c r="D17" s="249">
        <v>374</v>
      </c>
      <c r="E17" s="249">
        <v>386</v>
      </c>
      <c r="F17" s="249">
        <v>377</v>
      </c>
      <c r="G17" s="249">
        <f t="shared" si="1"/>
        <v>1137</v>
      </c>
      <c r="H17" s="249">
        <v>306</v>
      </c>
      <c r="I17" s="243">
        <v>367</v>
      </c>
      <c r="J17" s="249">
        <v>364</v>
      </c>
      <c r="K17" s="337">
        <v>352</v>
      </c>
      <c r="L17" s="227">
        <f t="shared" si="0"/>
        <v>1083</v>
      </c>
      <c r="M17" s="394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</row>
    <row r="18" spans="1:24" ht="15.75" customHeight="1">
      <c r="A18" s="237" t="s">
        <v>73</v>
      </c>
      <c r="B18" s="243">
        <v>12828</v>
      </c>
      <c r="C18" s="243">
        <v>10226</v>
      </c>
      <c r="D18" s="249">
        <v>2748</v>
      </c>
      <c r="E18" s="249">
        <v>2641</v>
      </c>
      <c r="F18" s="249">
        <v>2545</v>
      </c>
      <c r="G18" s="249">
        <f t="shared" si="1"/>
        <v>7934</v>
      </c>
      <c r="H18" s="249">
        <v>2292</v>
      </c>
      <c r="I18" s="243">
        <v>2116</v>
      </c>
      <c r="J18" s="249">
        <v>2611</v>
      </c>
      <c r="K18" s="337">
        <v>2500</v>
      </c>
      <c r="L18" s="227">
        <f t="shared" si="0"/>
        <v>7227</v>
      </c>
      <c r="M18" s="394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</row>
    <row r="19" spans="1:24" s="42" customFormat="1" ht="15.75" customHeight="1">
      <c r="A19" s="235" t="s">
        <v>67</v>
      </c>
      <c r="B19" s="243"/>
      <c r="C19" s="243"/>
      <c r="D19" s="248"/>
      <c r="E19" s="248"/>
      <c r="F19" s="248"/>
      <c r="G19" s="248"/>
      <c r="H19" s="248"/>
      <c r="I19" s="243"/>
      <c r="J19" s="248"/>
      <c r="K19" s="336"/>
      <c r="L19" s="227"/>
      <c r="M19" s="394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</row>
    <row r="20" spans="1:24" ht="15.75" customHeight="1">
      <c r="A20" s="238" t="s">
        <v>74</v>
      </c>
      <c r="B20" s="244">
        <v>499</v>
      </c>
      <c r="C20" s="244">
        <v>345</v>
      </c>
      <c r="D20" s="248">
        <v>96</v>
      </c>
      <c r="E20" s="248">
        <v>86</v>
      </c>
      <c r="F20" s="248">
        <v>89</v>
      </c>
      <c r="G20" s="248">
        <f t="shared" si="1"/>
        <v>271</v>
      </c>
      <c r="H20" s="248">
        <v>74</v>
      </c>
      <c r="I20" s="244">
        <v>85</v>
      </c>
      <c r="J20" s="248">
        <v>93</v>
      </c>
      <c r="K20" s="336">
        <v>91</v>
      </c>
      <c r="L20" s="228">
        <f t="shared" si="0"/>
        <v>269</v>
      </c>
      <c r="M20" s="394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</row>
    <row r="21" spans="1:24" ht="15.75" customHeight="1">
      <c r="A21" s="239" t="s">
        <v>75</v>
      </c>
      <c r="B21" s="244">
        <v>435</v>
      </c>
      <c r="C21" s="244">
        <v>471</v>
      </c>
      <c r="D21" s="248">
        <v>109</v>
      </c>
      <c r="E21" s="248">
        <v>137</v>
      </c>
      <c r="F21" s="248">
        <v>109</v>
      </c>
      <c r="G21" s="248">
        <f t="shared" si="1"/>
        <v>355</v>
      </c>
      <c r="H21" s="248">
        <v>116</v>
      </c>
      <c r="I21" s="244">
        <v>102</v>
      </c>
      <c r="J21" s="248">
        <v>87</v>
      </c>
      <c r="K21" s="336">
        <v>79</v>
      </c>
      <c r="L21" s="228">
        <f t="shared" si="0"/>
        <v>268</v>
      </c>
      <c r="M21" s="394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</row>
    <row r="22" spans="1:24" ht="15.75" customHeight="1">
      <c r="A22" s="235" t="s">
        <v>76</v>
      </c>
      <c r="B22" s="244">
        <v>5948</v>
      </c>
      <c r="C22" s="244">
        <v>5331</v>
      </c>
      <c r="D22" s="248">
        <v>1310</v>
      </c>
      <c r="E22" s="248">
        <v>1435</v>
      </c>
      <c r="F22" s="248">
        <v>1373</v>
      </c>
      <c r="G22" s="248">
        <f t="shared" si="1"/>
        <v>4118</v>
      </c>
      <c r="H22" s="248">
        <v>1213</v>
      </c>
      <c r="I22" s="244">
        <v>1084</v>
      </c>
      <c r="J22" s="248">
        <v>1565</v>
      </c>
      <c r="K22" s="336">
        <v>1339</v>
      </c>
      <c r="L22" s="228">
        <f t="shared" si="0"/>
        <v>3988</v>
      </c>
      <c r="M22" s="394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</row>
    <row r="23" spans="1:24" ht="15.75" customHeight="1">
      <c r="A23" s="235" t="s">
        <v>77</v>
      </c>
      <c r="B23" s="244">
        <v>3762</v>
      </c>
      <c r="C23" s="244">
        <v>2453</v>
      </c>
      <c r="D23" s="248">
        <v>781</v>
      </c>
      <c r="E23" s="248">
        <v>598</v>
      </c>
      <c r="F23" s="248">
        <v>619</v>
      </c>
      <c r="G23" s="248">
        <f t="shared" si="1"/>
        <v>1998</v>
      </c>
      <c r="H23" s="248">
        <v>455</v>
      </c>
      <c r="I23" s="244">
        <v>523</v>
      </c>
      <c r="J23" s="248">
        <v>475</v>
      </c>
      <c r="K23" s="336">
        <v>616</v>
      </c>
      <c r="L23" s="228">
        <f t="shared" si="0"/>
        <v>1614</v>
      </c>
      <c r="M23" s="394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</row>
    <row r="24" spans="1:24" ht="15.75" customHeight="1">
      <c r="A24" s="238" t="s">
        <v>78</v>
      </c>
      <c r="B24" s="244">
        <v>761</v>
      </c>
      <c r="C24" s="244">
        <v>459</v>
      </c>
      <c r="D24" s="248">
        <v>127</v>
      </c>
      <c r="E24" s="248">
        <v>101</v>
      </c>
      <c r="F24" s="248">
        <v>125</v>
      </c>
      <c r="G24" s="248">
        <f t="shared" si="1"/>
        <v>353</v>
      </c>
      <c r="H24" s="248">
        <v>106</v>
      </c>
      <c r="I24" s="244">
        <v>60</v>
      </c>
      <c r="J24" s="248">
        <v>81</v>
      </c>
      <c r="K24" s="336">
        <v>72</v>
      </c>
      <c r="L24" s="228">
        <f t="shared" si="0"/>
        <v>213</v>
      </c>
      <c r="M24" s="394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</row>
    <row r="25" spans="1:24" ht="15.75" customHeight="1">
      <c r="A25" s="238" t="s">
        <v>79</v>
      </c>
      <c r="B25" s="244">
        <v>176</v>
      </c>
      <c r="C25" s="244">
        <v>159</v>
      </c>
      <c r="D25" s="248">
        <v>43</v>
      </c>
      <c r="E25" s="248">
        <v>36</v>
      </c>
      <c r="F25" s="248">
        <v>31</v>
      </c>
      <c r="G25" s="248">
        <f t="shared" si="1"/>
        <v>110</v>
      </c>
      <c r="H25" s="248">
        <v>49</v>
      </c>
      <c r="I25" s="244">
        <v>29</v>
      </c>
      <c r="J25" s="248">
        <v>41</v>
      </c>
      <c r="K25" s="336">
        <v>51</v>
      </c>
      <c r="L25" s="228">
        <f t="shared" si="0"/>
        <v>121</v>
      </c>
      <c r="M25" s="394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</row>
    <row r="26" spans="1:24" ht="15.75" customHeight="1">
      <c r="A26" s="240" t="s">
        <v>80</v>
      </c>
      <c r="B26" s="243">
        <v>1477</v>
      </c>
      <c r="C26" s="243">
        <v>1383</v>
      </c>
      <c r="D26" s="249">
        <v>444</v>
      </c>
      <c r="E26" s="249">
        <v>281</v>
      </c>
      <c r="F26" s="249">
        <v>347</v>
      </c>
      <c r="G26" s="249">
        <f t="shared" si="1"/>
        <v>1072</v>
      </c>
      <c r="H26" s="249">
        <v>311</v>
      </c>
      <c r="I26" s="243">
        <v>363</v>
      </c>
      <c r="J26" s="249">
        <v>302</v>
      </c>
      <c r="K26" s="337">
        <v>298</v>
      </c>
      <c r="L26" s="227">
        <f t="shared" si="0"/>
        <v>963</v>
      </c>
      <c r="M26" s="394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</row>
    <row r="27" spans="1:24" s="42" customFormat="1" ht="15.75" customHeight="1">
      <c r="A27" s="235" t="s">
        <v>67</v>
      </c>
      <c r="B27" s="243"/>
      <c r="C27" s="243"/>
      <c r="D27" s="248"/>
      <c r="E27" s="248"/>
      <c r="F27" s="248"/>
      <c r="G27" s="248"/>
      <c r="H27" s="248"/>
      <c r="I27" s="243"/>
      <c r="J27" s="248"/>
      <c r="K27" s="336"/>
      <c r="L27" s="227"/>
      <c r="M27" s="394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</row>
    <row r="28" spans="1:24" ht="15.75" customHeight="1">
      <c r="A28" s="238" t="s">
        <v>81</v>
      </c>
      <c r="B28" s="244">
        <v>931</v>
      </c>
      <c r="C28" s="244">
        <v>811</v>
      </c>
      <c r="D28" s="248">
        <v>282</v>
      </c>
      <c r="E28" s="248">
        <v>138</v>
      </c>
      <c r="F28" s="248">
        <v>217</v>
      </c>
      <c r="G28" s="248">
        <f t="shared" si="1"/>
        <v>637</v>
      </c>
      <c r="H28" s="248">
        <v>174</v>
      </c>
      <c r="I28" s="244">
        <v>215</v>
      </c>
      <c r="J28" s="248">
        <v>191</v>
      </c>
      <c r="K28" s="336">
        <v>116</v>
      </c>
      <c r="L28" s="228">
        <f t="shared" si="0"/>
        <v>522</v>
      </c>
      <c r="M28" s="394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</row>
    <row r="29" spans="1:24" ht="15.75" customHeight="1">
      <c r="A29" s="240" t="s">
        <v>82</v>
      </c>
      <c r="B29" s="243">
        <v>2407</v>
      </c>
      <c r="C29" s="243">
        <v>2276</v>
      </c>
      <c r="D29" s="249">
        <v>564</v>
      </c>
      <c r="E29" s="249">
        <v>635</v>
      </c>
      <c r="F29" s="249">
        <v>519</v>
      </c>
      <c r="G29" s="249">
        <f t="shared" si="1"/>
        <v>1718</v>
      </c>
      <c r="H29" s="249">
        <v>558</v>
      </c>
      <c r="I29" s="243">
        <v>527</v>
      </c>
      <c r="J29" s="249">
        <v>619</v>
      </c>
      <c r="K29" s="337">
        <v>495</v>
      </c>
      <c r="L29" s="227">
        <f t="shared" si="0"/>
        <v>1641</v>
      </c>
      <c r="M29" s="394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</row>
    <row r="30" spans="1:24" s="42" customFormat="1" ht="15.75" customHeight="1">
      <c r="A30" s="235" t="s">
        <v>67</v>
      </c>
      <c r="B30" s="243"/>
      <c r="C30" s="243"/>
      <c r="D30" s="248"/>
      <c r="E30" s="248"/>
      <c r="F30" s="248"/>
      <c r="G30" s="248"/>
      <c r="H30" s="248"/>
      <c r="I30" s="243"/>
      <c r="J30" s="248"/>
      <c r="K30" s="336"/>
      <c r="L30" s="227"/>
      <c r="M30" s="394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</row>
    <row r="31" spans="1:24" ht="15.75" customHeight="1">
      <c r="A31" s="235" t="s">
        <v>83</v>
      </c>
      <c r="B31" s="244">
        <v>482</v>
      </c>
      <c r="C31" s="244">
        <v>494</v>
      </c>
      <c r="D31" s="248">
        <v>136</v>
      </c>
      <c r="E31" s="248">
        <v>141</v>
      </c>
      <c r="F31" s="248">
        <v>112</v>
      </c>
      <c r="G31" s="248">
        <f t="shared" si="1"/>
        <v>389</v>
      </c>
      <c r="H31" s="248">
        <v>105</v>
      </c>
      <c r="I31" s="244">
        <v>126</v>
      </c>
      <c r="J31" s="248">
        <v>146</v>
      </c>
      <c r="K31" s="336">
        <v>138</v>
      </c>
      <c r="L31" s="228">
        <f t="shared" si="0"/>
        <v>410</v>
      </c>
      <c r="M31" s="394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</row>
    <row r="32" spans="1:24" ht="15.75" customHeight="1">
      <c r="A32" s="238" t="s">
        <v>84</v>
      </c>
      <c r="B32" s="244">
        <v>227</v>
      </c>
      <c r="C32" s="244">
        <v>211</v>
      </c>
      <c r="D32" s="248">
        <v>51</v>
      </c>
      <c r="E32" s="248">
        <v>59</v>
      </c>
      <c r="F32" s="248">
        <v>45</v>
      </c>
      <c r="G32" s="248">
        <f t="shared" si="1"/>
        <v>155</v>
      </c>
      <c r="H32" s="248">
        <v>56</v>
      </c>
      <c r="I32" s="244">
        <v>45</v>
      </c>
      <c r="J32" s="248">
        <v>56</v>
      </c>
      <c r="K32" s="336">
        <v>43</v>
      </c>
      <c r="L32" s="228">
        <f t="shared" si="0"/>
        <v>144</v>
      </c>
      <c r="M32" s="394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</row>
    <row r="33" spans="1:24" ht="15.75" customHeight="1">
      <c r="A33" s="238" t="s">
        <v>85</v>
      </c>
      <c r="B33" s="244">
        <v>373</v>
      </c>
      <c r="C33" s="244">
        <v>388</v>
      </c>
      <c r="D33" s="248">
        <v>93</v>
      </c>
      <c r="E33" s="248">
        <v>106</v>
      </c>
      <c r="F33" s="248">
        <v>85</v>
      </c>
      <c r="G33" s="248">
        <f t="shared" si="1"/>
        <v>284</v>
      </c>
      <c r="H33" s="248">
        <v>104</v>
      </c>
      <c r="I33" s="244">
        <v>70</v>
      </c>
      <c r="J33" s="248">
        <v>104</v>
      </c>
      <c r="K33" s="336">
        <v>77</v>
      </c>
      <c r="L33" s="228">
        <f t="shared" si="0"/>
        <v>251</v>
      </c>
      <c r="M33" s="394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</row>
    <row r="34" spans="1:24" ht="15.75" customHeight="1">
      <c r="A34" s="238" t="s">
        <v>86</v>
      </c>
      <c r="B34" s="244">
        <v>444</v>
      </c>
      <c r="C34" s="244">
        <v>365</v>
      </c>
      <c r="D34" s="248">
        <v>96</v>
      </c>
      <c r="E34" s="248">
        <v>99</v>
      </c>
      <c r="F34" s="248">
        <v>82</v>
      </c>
      <c r="G34" s="248">
        <f t="shared" si="1"/>
        <v>277</v>
      </c>
      <c r="H34" s="248">
        <v>88</v>
      </c>
      <c r="I34" s="244">
        <v>134</v>
      </c>
      <c r="J34" s="248">
        <v>94</v>
      </c>
      <c r="K34" s="336">
        <v>66</v>
      </c>
      <c r="L34" s="228">
        <f t="shared" si="0"/>
        <v>294</v>
      </c>
      <c r="M34" s="394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</row>
    <row r="35" spans="1:24" ht="15.75" customHeight="1">
      <c r="A35" s="241" t="s">
        <v>87</v>
      </c>
      <c r="B35" s="245">
        <f>B6-B7-B11-B16-B17-B18-B26-B29</f>
        <v>733</v>
      </c>
      <c r="C35" s="245">
        <v>994</v>
      </c>
      <c r="D35" s="245">
        <v>193</v>
      </c>
      <c r="E35" s="245">
        <v>272</v>
      </c>
      <c r="F35" s="245">
        <v>231</v>
      </c>
      <c r="G35" s="245">
        <f t="shared" si="1"/>
        <v>696</v>
      </c>
      <c r="H35" s="245">
        <v>298</v>
      </c>
      <c r="I35" s="245">
        <v>252</v>
      </c>
      <c r="J35" s="245">
        <v>294</v>
      </c>
      <c r="K35" s="230">
        <v>278</v>
      </c>
      <c r="L35" s="230">
        <f t="shared" si="0"/>
        <v>824</v>
      </c>
      <c r="M35" s="394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</row>
    <row r="36" spans="1:13" ht="14.25" customHeight="1">
      <c r="A36" s="119" t="s">
        <v>187</v>
      </c>
      <c r="L36" s="43"/>
      <c r="M36" s="394"/>
    </row>
    <row r="37" spans="1:4" ht="12.75">
      <c r="A37" s="30"/>
      <c r="B37" s="30"/>
      <c r="C37" s="30"/>
      <c r="D37" s="43"/>
    </row>
    <row r="38" spans="1:3" ht="12.75">
      <c r="A38" s="30"/>
      <c r="B38" s="30"/>
      <c r="C38" s="30"/>
    </row>
    <row r="39" ht="12.75">
      <c r="D39" s="43"/>
    </row>
  </sheetData>
  <sheetProtection/>
  <mergeCells count="8">
    <mergeCell ref="M1:M36"/>
    <mergeCell ref="A4:A5"/>
    <mergeCell ref="B4:B5"/>
    <mergeCell ref="C4:C5"/>
    <mergeCell ref="D4:H4"/>
    <mergeCell ref="D2:E2"/>
    <mergeCell ref="I4:L4"/>
    <mergeCell ref="A1:L1"/>
  </mergeCells>
  <printOptions horizontalCentered="1"/>
  <pageMargins left="0.5" right="0.25" top="0.393700787401575" bottom="0.196849300087489" header="0.196849300087489" footer="0.196849300087489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J45"/>
  <sheetViews>
    <sheetView zoomScalePageLayoutView="0" workbookViewId="0" topLeftCell="A4">
      <selection activeCell="N20" sqref="N20"/>
    </sheetView>
  </sheetViews>
  <sheetFormatPr defaultColWidth="9.140625" defaultRowHeight="12.75"/>
  <cols>
    <col min="1" max="1" width="30.7109375" style="45" customWidth="1"/>
    <col min="2" max="12" width="9.28125" style="45" customWidth="1"/>
    <col min="13" max="13" width="7.7109375" style="10" customWidth="1"/>
    <col min="14" max="16384" width="9.140625" style="45" customWidth="1"/>
  </cols>
  <sheetData>
    <row r="1" spans="1:13" ht="18.75" customHeight="1">
      <c r="A1" s="416" t="s">
        <v>210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385">
        <v>12</v>
      </c>
    </row>
    <row r="2" spans="1:13" ht="12" customHeight="1">
      <c r="A2" s="90"/>
      <c r="B2" s="91"/>
      <c r="C2" s="91"/>
      <c r="D2" s="91"/>
      <c r="E2" s="91"/>
      <c r="F2" s="91"/>
      <c r="G2" s="91"/>
      <c r="H2" s="93"/>
      <c r="I2" s="93"/>
      <c r="J2" s="93"/>
      <c r="K2" s="93"/>
      <c r="L2" s="96" t="s">
        <v>176</v>
      </c>
      <c r="M2" s="394"/>
    </row>
    <row r="3" spans="1:13" ht="9" customHeight="1">
      <c r="A3" s="90"/>
      <c r="B3" s="91"/>
      <c r="C3" s="91"/>
      <c r="D3" s="91"/>
      <c r="E3" s="91"/>
      <c r="F3" s="91"/>
      <c r="G3" s="91"/>
      <c r="H3" s="93"/>
      <c r="I3" s="93"/>
      <c r="J3" s="93"/>
      <c r="K3" s="93"/>
      <c r="L3" s="96"/>
      <c r="M3" s="394"/>
    </row>
    <row r="4" spans="1:13" ht="21" customHeight="1">
      <c r="A4" s="415" t="s">
        <v>88</v>
      </c>
      <c r="B4" s="415">
        <v>2015</v>
      </c>
      <c r="C4" s="415" t="s">
        <v>184</v>
      </c>
      <c r="D4" s="415" t="s">
        <v>184</v>
      </c>
      <c r="E4" s="415"/>
      <c r="F4" s="415"/>
      <c r="G4" s="415"/>
      <c r="H4" s="415"/>
      <c r="I4" s="415" t="s">
        <v>193</v>
      </c>
      <c r="J4" s="415"/>
      <c r="K4" s="415"/>
      <c r="L4" s="415"/>
      <c r="M4" s="394"/>
    </row>
    <row r="5" spans="1:13" ht="21" customHeight="1">
      <c r="A5" s="415"/>
      <c r="B5" s="415"/>
      <c r="C5" s="415"/>
      <c r="D5" s="257" t="s">
        <v>141</v>
      </c>
      <c r="E5" s="257" t="s">
        <v>142</v>
      </c>
      <c r="F5" s="330" t="s">
        <v>143</v>
      </c>
      <c r="G5" s="356" t="s">
        <v>218</v>
      </c>
      <c r="H5" s="257" t="s">
        <v>144</v>
      </c>
      <c r="I5" s="231" t="s">
        <v>141</v>
      </c>
      <c r="J5" s="231" t="s">
        <v>142</v>
      </c>
      <c r="K5" s="339" t="s">
        <v>143</v>
      </c>
      <c r="L5" s="356" t="s">
        <v>218</v>
      </c>
      <c r="M5" s="394"/>
    </row>
    <row r="6" spans="1:36" s="47" customFormat="1" ht="14.25" customHeight="1">
      <c r="A6" s="258" t="s">
        <v>36</v>
      </c>
      <c r="B6" s="268">
        <v>48487</v>
      </c>
      <c r="C6" s="268">
        <v>44597</v>
      </c>
      <c r="D6" s="268">
        <v>10528</v>
      </c>
      <c r="E6" s="268">
        <v>11693</v>
      </c>
      <c r="F6" s="268">
        <v>11178</v>
      </c>
      <c r="G6" s="268">
        <f>D6+E6+F6</f>
        <v>33399</v>
      </c>
      <c r="H6" s="268">
        <v>11198</v>
      </c>
      <c r="I6" s="268">
        <v>9397</v>
      </c>
      <c r="J6" s="268">
        <v>11149</v>
      </c>
      <c r="K6" s="252">
        <v>11697</v>
      </c>
      <c r="L6" s="252">
        <f>L7+L19+L27+L33+L38</f>
        <v>32243</v>
      </c>
      <c r="M6" s="394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</row>
    <row r="7" spans="1:18" s="47" customFormat="1" ht="12" customHeight="1">
      <c r="A7" s="259" t="s">
        <v>167</v>
      </c>
      <c r="B7" s="259">
        <v>25358</v>
      </c>
      <c r="C7" s="259">
        <v>24915</v>
      </c>
      <c r="D7" s="259">
        <v>5721</v>
      </c>
      <c r="E7" s="259">
        <v>6682</v>
      </c>
      <c r="F7" s="259">
        <v>5978</v>
      </c>
      <c r="G7" s="259">
        <f aca="true" t="shared" si="0" ref="G7:G41">D7+E7+F7</f>
        <v>18381</v>
      </c>
      <c r="H7" s="259">
        <v>6534</v>
      </c>
      <c r="I7" s="259">
        <v>5413</v>
      </c>
      <c r="J7" s="259">
        <v>6721</v>
      </c>
      <c r="K7" s="253">
        <v>6649</v>
      </c>
      <c r="L7" s="253">
        <f aca="true" t="shared" si="1" ref="L7:L41">I7+J7+K7</f>
        <v>18783</v>
      </c>
      <c r="M7" s="394"/>
      <c r="O7" s="326"/>
      <c r="P7" s="326"/>
      <c r="R7" s="326"/>
    </row>
    <row r="8" spans="1:24" s="48" customFormat="1" ht="12" customHeight="1">
      <c r="A8" s="260" t="s">
        <v>89</v>
      </c>
      <c r="B8" s="269">
        <v>153</v>
      </c>
      <c r="C8" s="269">
        <v>25</v>
      </c>
      <c r="D8" s="271">
        <v>20</v>
      </c>
      <c r="E8" s="271">
        <v>1</v>
      </c>
      <c r="F8" s="271">
        <v>3</v>
      </c>
      <c r="G8" s="271">
        <f t="shared" si="0"/>
        <v>24</v>
      </c>
      <c r="H8" s="271">
        <v>1</v>
      </c>
      <c r="I8" s="271">
        <v>8</v>
      </c>
      <c r="J8" s="271">
        <v>1</v>
      </c>
      <c r="K8" s="254">
        <v>7</v>
      </c>
      <c r="L8" s="254">
        <f t="shared" si="1"/>
        <v>16</v>
      </c>
      <c r="M8" s="394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</row>
    <row r="9" spans="1:18" ht="12" customHeight="1">
      <c r="A9" s="260" t="s">
        <v>90</v>
      </c>
      <c r="B9" s="269">
        <v>1249</v>
      </c>
      <c r="C9" s="269">
        <v>916</v>
      </c>
      <c r="D9" s="271">
        <v>175</v>
      </c>
      <c r="E9" s="271">
        <v>265</v>
      </c>
      <c r="F9" s="271">
        <v>254</v>
      </c>
      <c r="G9" s="271">
        <f t="shared" si="0"/>
        <v>694</v>
      </c>
      <c r="H9" s="271">
        <v>222</v>
      </c>
      <c r="I9" s="271">
        <v>168</v>
      </c>
      <c r="J9" s="271">
        <v>225</v>
      </c>
      <c r="K9" s="254">
        <v>164</v>
      </c>
      <c r="L9" s="254">
        <f t="shared" si="1"/>
        <v>557</v>
      </c>
      <c r="M9" s="394"/>
      <c r="O9" s="326"/>
      <c r="P9" s="326"/>
      <c r="R9" s="326"/>
    </row>
    <row r="10" spans="1:18" ht="12" customHeight="1">
      <c r="A10" s="261" t="s">
        <v>91</v>
      </c>
      <c r="B10" s="269">
        <v>6704</v>
      </c>
      <c r="C10" s="269">
        <v>6561</v>
      </c>
      <c r="D10" s="271">
        <v>1496</v>
      </c>
      <c r="E10" s="271">
        <v>1909</v>
      </c>
      <c r="F10" s="271">
        <v>1505</v>
      </c>
      <c r="G10" s="271">
        <f t="shared" si="0"/>
        <v>4910</v>
      </c>
      <c r="H10" s="271">
        <v>1651</v>
      </c>
      <c r="I10" s="271">
        <v>1411</v>
      </c>
      <c r="J10" s="271">
        <v>1717</v>
      </c>
      <c r="K10" s="254">
        <v>1762</v>
      </c>
      <c r="L10" s="254">
        <f t="shared" si="1"/>
        <v>4890</v>
      </c>
      <c r="M10" s="394"/>
      <c r="O10" s="326"/>
      <c r="P10" s="326"/>
      <c r="R10" s="326"/>
    </row>
    <row r="11" spans="1:18" ht="12" customHeight="1">
      <c r="A11" s="261" t="s">
        <v>92</v>
      </c>
      <c r="B11" s="269">
        <v>394</v>
      </c>
      <c r="C11" s="269">
        <v>566</v>
      </c>
      <c r="D11" s="271">
        <v>85</v>
      </c>
      <c r="E11" s="271">
        <v>165</v>
      </c>
      <c r="F11" s="271">
        <v>158</v>
      </c>
      <c r="G11" s="271">
        <f t="shared" si="0"/>
        <v>408</v>
      </c>
      <c r="H11" s="271">
        <v>158</v>
      </c>
      <c r="I11" s="271">
        <v>171</v>
      </c>
      <c r="J11" s="271">
        <v>236</v>
      </c>
      <c r="K11" s="254">
        <v>241</v>
      </c>
      <c r="L11" s="254">
        <f t="shared" si="1"/>
        <v>648</v>
      </c>
      <c r="M11" s="394"/>
      <c r="O11" s="326"/>
      <c r="P11" s="326"/>
      <c r="R11" s="326"/>
    </row>
    <row r="12" spans="1:18" ht="12" customHeight="1">
      <c r="A12" s="261" t="s">
        <v>93</v>
      </c>
      <c r="B12" s="269">
        <v>2229</v>
      </c>
      <c r="C12" s="269">
        <v>2727</v>
      </c>
      <c r="D12" s="271">
        <v>825</v>
      </c>
      <c r="E12" s="271">
        <v>684</v>
      </c>
      <c r="F12" s="271">
        <v>433</v>
      </c>
      <c r="G12" s="271">
        <f t="shared" si="0"/>
        <v>1942</v>
      </c>
      <c r="H12" s="271">
        <v>785</v>
      </c>
      <c r="I12" s="271">
        <v>590</v>
      </c>
      <c r="J12" s="271">
        <v>896</v>
      </c>
      <c r="K12" s="254">
        <v>446</v>
      </c>
      <c r="L12" s="254">
        <f t="shared" si="1"/>
        <v>1932</v>
      </c>
      <c r="M12" s="394"/>
      <c r="O12" s="326"/>
      <c r="P12" s="326"/>
      <c r="R12" s="326"/>
    </row>
    <row r="13" spans="1:18" ht="12" customHeight="1">
      <c r="A13" s="261" t="s">
        <v>94</v>
      </c>
      <c r="B13" s="269">
        <v>1944</v>
      </c>
      <c r="C13" s="269">
        <v>2074</v>
      </c>
      <c r="D13" s="271">
        <v>346</v>
      </c>
      <c r="E13" s="271">
        <v>549</v>
      </c>
      <c r="F13" s="271">
        <v>518</v>
      </c>
      <c r="G13" s="271">
        <f t="shared" si="0"/>
        <v>1413</v>
      </c>
      <c r="H13" s="271">
        <v>661</v>
      </c>
      <c r="I13" s="271">
        <v>461</v>
      </c>
      <c r="J13" s="271">
        <v>601</v>
      </c>
      <c r="K13" s="254">
        <v>498</v>
      </c>
      <c r="L13" s="254">
        <f t="shared" si="1"/>
        <v>1560</v>
      </c>
      <c r="M13" s="394"/>
      <c r="O13" s="326"/>
      <c r="P13" s="326"/>
      <c r="R13" s="326"/>
    </row>
    <row r="14" spans="1:18" ht="12" customHeight="1">
      <c r="A14" s="261" t="s">
        <v>95</v>
      </c>
      <c r="B14" s="269">
        <v>232</v>
      </c>
      <c r="C14" s="269">
        <v>467</v>
      </c>
      <c r="D14" s="271">
        <v>109</v>
      </c>
      <c r="E14" s="271">
        <v>130</v>
      </c>
      <c r="F14" s="271">
        <v>88</v>
      </c>
      <c r="G14" s="271">
        <f t="shared" si="0"/>
        <v>327</v>
      </c>
      <c r="H14" s="271">
        <v>140</v>
      </c>
      <c r="I14" s="271">
        <v>145</v>
      </c>
      <c r="J14" s="271">
        <v>183</v>
      </c>
      <c r="K14" s="254">
        <v>258</v>
      </c>
      <c r="L14" s="254">
        <f t="shared" si="1"/>
        <v>586</v>
      </c>
      <c r="M14" s="394"/>
      <c r="O14" s="326"/>
      <c r="P14" s="326"/>
      <c r="R14" s="326"/>
    </row>
    <row r="15" spans="1:18" ht="12" customHeight="1">
      <c r="A15" s="261" t="s">
        <v>96</v>
      </c>
      <c r="B15" s="269">
        <v>1704</v>
      </c>
      <c r="C15" s="269">
        <v>2035</v>
      </c>
      <c r="D15" s="271">
        <v>302</v>
      </c>
      <c r="E15" s="271">
        <v>550</v>
      </c>
      <c r="F15" s="271">
        <v>623</v>
      </c>
      <c r="G15" s="271">
        <f t="shared" si="0"/>
        <v>1475</v>
      </c>
      <c r="H15" s="271">
        <v>560</v>
      </c>
      <c r="I15" s="271">
        <v>483</v>
      </c>
      <c r="J15" s="271">
        <v>589</v>
      </c>
      <c r="K15" s="254">
        <v>628</v>
      </c>
      <c r="L15" s="254">
        <f t="shared" si="1"/>
        <v>1700</v>
      </c>
      <c r="M15" s="394"/>
      <c r="O15" s="326"/>
      <c r="P15" s="326"/>
      <c r="R15" s="326"/>
    </row>
    <row r="16" spans="1:18" ht="12" customHeight="1">
      <c r="A16" s="261" t="s">
        <v>97</v>
      </c>
      <c r="B16" s="269">
        <v>916</v>
      </c>
      <c r="C16" s="269">
        <v>867</v>
      </c>
      <c r="D16" s="271">
        <v>233</v>
      </c>
      <c r="E16" s="271">
        <v>226</v>
      </c>
      <c r="F16" s="271">
        <v>228</v>
      </c>
      <c r="G16" s="271">
        <f t="shared" si="0"/>
        <v>687</v>
      </c>
      <c r="H16" s="271">
        <v>180</v>
      </c>
      <c r="I16" s="271">
        <v>195</v>
      </c>
      <c r="J16" s="271">
        <v>217</v>
      </c>
      <c r="K16" s="254">
        <v>200</v>
      </c>
      <c r="L16" s="254">
        <f t="shared" si="1"/>
        <v>612</v>
      </c>
      <c r="M16" s="394"/>
      <c r="O16" s="326"/>
      <c r="P16" s="326"/>
      <c r="R16" s="326"/>
    </row>
    <row r="17" spans="1:18" ht="12" customHeight="1">
      <c r="A17" s="261" t="s">
        <v>98</v>
      </c>
      <c r="B17" s="269">
        <v>8750</v>
      </c>
      <c r="C17" s="269">
        <v>7528</v>
      </c>
      <c r="D17" s="271">
        <v>1908</v>
      </c>
      <c r="E17" s="271">
        <v>1858</v>
      </c>
      <c r="F17" s="271">
        <v>1850</v>
      </c>
      <c r="G17" s="271">
        <f t="shared" si="0"/>
        <v>5616</v>
      </c>
      <c r="H17" s="271">
        <v>1912</v>
      </c>
      <c r="I17" s="271">
        <v>1480</v>
      </c>
      <c r="J17" s="271">
        <v>1673</v>
      </c>
      <c r="K17" s="254">
        <v>2087</v>
      </c>
      <c r="L17" s="254">
        <f t="shared" si="1"/>
        <v>5240</v>
      </c>
      <c r="M17" s="394"/>
      <c r="O17" s="326"/>
      <c r="P17" s="326"/>
      <c r="R17" s="326"/>
    </row>
    <row r="18" spans="1:18" ht="12" customHeight="1">
      <c r="A18" s="261" t="s">
        <v>99</v>
      </c>
      <c r="B18" s="269">
        <v>1083</v>
      </c>
      <c r="C18" s="269">
        <v>1149</v>
      </c>
      <c r="D18" s="269">
        <v>222</v>
      </c>
      <c r="E18" s="269">
        <v>345</v>
      </c>
      <c r="F18" s="269">
        <v>318</v>
      </c>
      <c r="G18" s="269">
        <f t="shared" si="0"/>
        <v>885</v>
      </c>
      <c r="H18" s="271">
        <v>264</v>
      </c>
      <c r="I18" s="271">
        <v>301</v>
      </c>
      <c r="J18" s="271">
        <v>383</v>
      </c>
      <c r="K18" s="254">
        <v>358</v>
      </c>
      <c r="L18" s="254">
        <f t="shared" si="1"/>
        <v>1042</v>
      </c>
      <c r="M18" s="394"/>
      <c r="O18" s="326"/>
      <c r="P18" s="326"/>
      <c r="R18" s="326"/>
    </row>
    <row r="19" spans="1:18" s="47" customFormat="1" ht="12" customHeight="1">
      <c r="A19" s="262" t="s">
        <v>169</v>
      </c>
      <c r="B19" s="259">
        <v>4862</v>
      </c>
      <c r="C19" s="259">
        <v>3937</v>
      </c>
      <c r="D19" s="259">
        <v>942</v>
      </c>
      <c r="E19" s="259">
        <v>1145</v>
      </c>
      <c r="F19" s="259">
        <v>890</v>
      </c>
      <c r="G19" s="259">
        <f t="shared" si="0"/>
        <v>2977</v>
      </c>
      <c r="H19" s="259">
        <v>959</v>
      </c>
      <c r="I19" s="259">
        <v>823</v>
      </c>
      <c r="J19" s="259">
        <v>893</v>
      </c>
      <c r="K19" s="253">
        <v>812</v>
      </c>
      <c r="L19" s="253">
        <f t="shared" si="1"/>
        <v>2528</v>
      </c>
      <c r="M19" s="394"/>
      <c r="O19" s="326"/>
      <c r="P19" s="326"/>
      <c r="R19" s="326"/>
    </row>
    <row r="20" spans="1:18" ht="12" customHeight="1">
      <c r="A20" s="263" t="s">
        <v>100</v>
      </c>
      <c r="B20" s="269">
        <v>268</v>
      </c>
      <c r="C20" s="269">
        <v>287</v>
      </c>
      <c r="D20" s="269">
        <v>54</v>
      </c>
      <c r="E20" s="269">
        <v>81</v>
      </c>
      <c r="F20" s="269">
        <v>92</v>
      </c>
      <c r="G20" s="269">
        <f t="shared" si="0"/>
        <v>227</v>
      </c>
      <c r="H20" s="269">
        <v>60</v>
      </c>
      <c r="I20" s="269">
        <v>68</v>
      </c>
      <c r="J20" s="269">
        <v>114</v>
      </c>
      <c r="K20" s="255">
        <v>67</v>
      </c>
      <c r="L20" s="255">
        <f t="shared" si="1"/>
        <v>249</v>
      </c>
      <c r="M20" s="394"/>
      <c r="O20" s="326"/>
      <c r="P20" s="326"/>
      <c r="R20" s="326"/>
    </row>
    <row r="21" spans="1:18" ht="15" customHeight="1">
      <c r="A21" s="261" t="s">
        <v>199</v>
      </c>
      <c r="B21" s="269">
        <v>114</v>
      </c>
      <c r="C21" s="269">
        <v>139</v>
      </c>
      <c r="D21" s="269">
        <v>26</v>
      </c>
      <c r="E21" s="269">
        <v>40</v>
      </c>
      <c r="F21" s="269">
        <v>39</v>
      </c>
      <c r="G21" s="269">
        <f t="shared" si="0"/>
        <v>105</v>
      </c>
      <c r="H21" s="269">
        <v>34</v>
      </c>
      <c r="I21" s="269">
        <v>27</v>
      </c>
      <c r="J21" s="269">
        <v>77</v>
      </c>
      <c r="K21" s="255">
        <v>30</v>
      </c>
      <c r="L21" s="255">
        <f t="shared" si="1"/>
        <v>134</v>
      </c>
      <c r="M21" s="394"/>
      <c r="O21" s="326"/>
      <c r="P21" s="326"/>
      <c r="R21" s="326"/>
    </row>
    <row r="22" spans="1:18" ht="12" customHeight="1">
      <c r="A22" s="261" t="s">
        <v>101</v>
      </c>
      <c r="B22" s="269">
        <v>115</v>
      </c>
      <c r="C22" s="269">
        <v>128</v>
      </c>
      <c r="D22" s="269">
        <v>28</v>
      </c>
      <c r="E22" s="269">
        <v>54</v>
      </c>
      <c r="F22" s="269">
        <v>29</v>
      </c>
      <c r="G22" s="269">
        <f t="shared" si="0"/>
        <v>111</v>
      </c>
      <c r="H22" s="269">
        <v>17</v>
      </c>
      <c r="I22" s="269">
        <v>23</v>
      </c>
      <c r="J22" s="269">
        <v>44</v>
      </c>
      <c r="K22" s="255">
        <v>42</v>
      </c>
      <c r="L22" s="255">
        <f t="shared" si="1"/>
        <v>109</v>
      </c>
      <c r="M22" s="394"/>
      <c r="O22" s="326"/>
      <c r="P22" s="326"/>
      <c r="R22" s="326"/>
    </row>
    <row r="23" spans="1:18" ht="12" customHeight="1">
      <c r="A23" s="261" t="s">
        <v>102</v>
      </c>
      <c r="B23" s="269">
        <v>427</v>
      </c>
      <c r="C23" s="269">
        <v>403</v>
      </c>
      <c r="D23" s="269">
        <v>67</v>
      </c>
      <c r="E23" s="269">
        <v>94</v>
      </c>
      <c r="F23" s="269">
        <v>95</v>
      </c>
      <c r="G23" s="269">
        <f t="shared" si="0"/>
        <v>256</v>
      </c>
      <c r="H23" s="269">
        <v>147</v>
      </c>
      <c r="I23" s="269">
        <v>99</v>
      </c>
      <c r="J23" s="269">
        <v>93</v>
      </c>
      <c r="K23" s="255">
        <v>92</v>
      </c>
      <c r="L23" s="255">
        <f t="shared" si="1"/>
        <v>284</v>
      </c>
      <c r="M23" s="394"/>
      <c r="O23" s="326"/>
      <c r="P23" s="326"/>
      <c r="R23" s="326"/>
    </row>
    <row r="24" spans="1:18" ht="12" customHeight="1">
      <c r="A24" s="261" t="s">
        <v>103</v>
      </c>
      <c r="B24" s="269">
        <v>24</v>
      </c>
      <c r="C24" s="269">
        <v>11</v>
      </c>
      <c r="D24" s="269">
        <v>4</v>
      </c>
      <c r="E24" s="269">
        <v>3</v>
      </c>
      <c r="F24" s="269">
        <v>2</v>
      </c>
      <c r="G24" s="269">
        <f t="shared" si="0"/>
        <v>9</v>
      </c>
      <c r="H24" s="269">
        <v>2</v>
      </c>
      <c r="I24" s="269">
        <v>2</v>
      </c>
      <c r="J24" s="269">
        <v>1</v>
      </c>
      <c r="K24" s="255">
        <v>1</v>
      </c>
      <c r="L24" s="255">
        <f t="shared" si="1"/>
        <v>4</v>
      </c>
      <c r="M24" s="394"/>
      <c r="O24" s="326"/>
      <c r="P24" s="326"/>
      <c r="R24" s="326"/>
    </row>
    <row r="25" spans="1:18" ht="12" customHeight="1">
      <c r="A25" s="264" t="s">
        <v>156</v>
      </c>
      <c r="B25" s="269">
        <v>2989</v>
      </c>
      <c r="C25" s="269">
        <v>1994</v>
      </c>
      <c r="D25" s="269">
        <v>516</v>
      </c>
      <c r="E25" s="269">
        <v>660</v>
      </c>
      <c r="F25" s="269">
        <v>434</v>
      </c>
      <c r="G25" s="269">
        <f t="shared" si="0"/>
        <v>1610</v>
      </c>
      <c r="H25" s="269">
        <v>384</v>
      </c>
      <c r="I25" s="269">
        <v>361</v>
      </c>
      <c r="J25" s="269">
        <v>371</v>
      </c>
      <c r="K25" s="255">
        <v>407</v>
      </c>
      <c r="L25" s="255">
        <f t="shared" si="1"/>
        <v>1139</v>
      </c>
      <c r="M25" s="394"/>
      <c r="O25" s="326"/>
      <c r="P25" s="326"/>
      <c r="R25" s="326"/>
    </row>
    <row r="26" spans="1:18" ht="12" customHeight="1">
      <c r="A26" s="261" t="s">
        <v>104</v>
      </c>
      <c r="B26" s="269">
        <v>925</v>
      </c>
      <c r="C26" s="269">
        <v>975</v>
      </c>
      <c r="D26" s="269">
        <v>247</v>
      </c>
      <c r="E26" s="269">
        <v>213</v>
      </c>
      <c r="F26" s="269">
        <v>199</v>
      </c>
      <c r="G26" s="269">
        <f t="shared" si="0"/>
        <v>659</v>
      </c>
      <c r="H26" s="269">
        <v>315</v>
      </c>
      <c r="I26" s="269">
        <v>243</v>
      </c>
      <c r="J26" s="269">
        <v>193</v>
      </c>
      <c r="K26" s="255">
        <v>173</v>
      </c>
      <c r="L26" s="255">
        <f t="shared" si="1"/>
        <v>609</v>
      </c>
      <c r="M26" s="394"/>
      <c r="O26" s="326"/>
      <c r="P26" s="326"/>
      <c r="R26" s="326"/>
    </row>
    <row r="27" spans="1:18" s="47" customFormat="1" ht="12" customHeight="1">
      <c r="A27" s="262" t="s">
        <v>170</v>
      </c>
      <c r="B27" s="259">
        <v>9078</v>
      </c>
      <c r="C27" s="259">
        <v>7720</v>
      </c>
      <c r="D27" s="259">
        <v>2040</v>
      </c>
      <c r="E27" s="259">
        <v>1796</v>
      </c>
      <c r="F27" s="259">
        <v>1967</v>
      </c>
      <c r="G27" s="259">
        <f t="shared" si="0"/>
        <v>5803</v>
      </c>
      <c r="H27" s="259">
        <v>1917</v>
      </c>
      <c r="I27" s="259">
        <v>1766</v>
      </c>
      <c r="J27" s="259">
        <v>1964</v>
      </c>
      <c r="K27" s="253">
        <v>2371</v>
      </c>
      <c r="L27" s="253">
        <f t="shared" si="1"/>
        <v>6101</v>
      </c>
      <c r="M27" s="394"/>
      <c r="O27" s="326"/>
      <c r="P27" s="326"/>
      <c r="R27" s="326"/>
    </row>
    <row r="28" spans="1:18" ht="12" customHeight="1">
      <c r="A28" s="261" t="s">
        <v>146</v>
      </c>
      <c r="B28" s="269">
        <v>2416</v>
      </c>
      <c r="C28" s="269">
        <v>2184</v>
      </c>
      <c r="D28" s="271">
        <v>567</v>
      </c>
      <c r="E28" s="271">
        <v>608</v>
      </c>
      <c r="F28" s="271">
        <v>522</v>
      </c>
      <c r="G28" s="271">
        <f t="shared" si="0"/>
        <v>1697</v>
      </c>
      <c r="H28" s="271">
        <v>487</v>
      </c>
      <c r="I28" s="271">
        <v>483</v>
      </c>
      <c r="J28" s="271">
        <v>556</v>
      </c>
      <c r="K28" s="254">
        <v>571</v>
      </c>
      <c r="L28" s="254">
        <f t="shared" si="1"/>
        <v>1610</v>
      </c>
      <c r="M28" s="394"/>
      <c r="O28" s="326"/>
      <c r="P28" s="326"/>
      <c r="R28" s="326"/>
    </row>
    <row r="29" spans="1:18" ht="12" customHeight="1">
      <c r="A29" s="261" t="s">
        <v>105</v>
      </c>
      <c r="B29" s="269">
        <v>332</v>
      </c>
      <c r="C29" s="269">
        <v>295</v>
      </c>
      <c r="D29" s="271">
        <v>61</v>
      </c>
      <c r="E29" s="271">
        <v>79</v>
      </c>
      <c r="F29" s="271">
        <v>81</v>
      </c>
      <c r="G29" s="271">
        <f t="shared" si="0"/>
        <v>221</v>
      </c>
      <c r="H29" s="271">
        <v>74</v>
      </c>
      <c r="I29" s="271">
        <v>68</v>
      </c>
      <c r="J29" s="271">
        <v>81</v>
      </c>
      <c r="K29" s="254">
        <v>65</v>
      </c>
      <c r="L29" s="254">
        <f t="shared" si="1"/>
        <v>214</v>
      </c>
      <c r="M29" s="394"/>
      <c r="O29" s="326"/>
      <c r="P29" s="326"/>
      <c r="R29" s="326"/>
    </row>
    <row r="30" spans="1:18" ht="12" customHeight="1">
      <c r="A30" s="261" t="s">
        <v>106</v>
      </c>
      <c r="B30" s="269">
        <v>98</v>
      </c>
      <c r="C30" s="269">
        <v>96</v>
      </c>
      <c r="D30" s="271">
        <v>26</v>
      </c>
      <c r="E30" s="271">
        <v>23</v>
      </c>
      <c r="F30" s="271">
        <v>24</v>
      </c>
      <c r="G30" s="271">
        <f t="shared" si="0"/>
        <v>73</v>
      </c>
      <c r="H30" s="271">
        <v>23</v>
      </c>
      <c r="I30" s="271">
        <v>21</v>
      </c>
      <c r="J30" s="271">
        <v>25</v>
      </c>
      <c r="K30" s="254">
        <v>33</v>
      </c>
      <c r="L30" s="254">
        <f t="shared" si="1"/>
        <v>79</v>
      </c>
      <c r="M30" s="394"/>
      <c r="O30" s="326"/>
      <c r="P30" s="326"/>
      <c r="R30" s="326"/>
    </row>
    <row r="31" spans="1:18" ht="12" customHeight="1">
      <c r="A31" s="261" t="s">
        <v>107</v>
      </c>
      <c r="B31" s="269">
        <v>5887</v>
      </c>
      <c r="C31" s="269">
        <v>4919</v>
      </c>
      <c r="D31" s="271">
        <v>1342</v>
      </c>
      <c r="E31" s="271">
        <v>1034</v>
      </c>
      <c r="F31" s="271">
        <v>1313</v>
      </c>
      <c r="G31" s="271">
        <f t="shared" si="0"/>
        <v>3689</v>
      </c>
      <c r="H31" s="271">
        <v>1230</v>
      </c>
      <c r="I31" s="271">
        <v>1009</v>
      </c>
      <c r="J31" s="271">
        <v>1177</v>
      </c>
      <c r="K31" s="254">
        <v>1558</v>
      </c>
      <c r="L31" s="254">
        <f t="shared" si="1"/>
        <v>3744</v>
      </c>
      <c r="M31" s="394"/>
      <c r="O31" s="326"/>
      <c r="P31" s="326"/>
      <c r="R31" s="326"/>
    </row>
    <row r="32" spans="1:18" ht="12" customHeight="1">
      <c r="A32" s="263" t="s">
        <v>104</v>
      </c>
      <c r="B32" s="269">
        <v>345</v>
      </c>
      <c r="C32" s="269">
        <v>226</v>
      </c>
      <c r="D32" s="269">
        <v>44</v>
      </c>
      <c r="E32" s="269">
        <v>52</v>
      </c>
      <c r="F32" s="269">
        <v>27</v>
      </c>
      <c r="G32" s="269">
        <f t="shared" si="0"/>
        <v>123</v>
      </c>
      <c r="H32" s="269">
        <v>103</v>
      </c>
      <c r="I32" s="269">
        <v>185</v>
      </c>
      <c r="J32" s="269">
        <v>125</v>
      </c>
      <c r="K32" s="255">
        <v>144</v>
      </c>
      <c r="L32" s="255">
        <f t="shared" si="1"/>
        <v>454</v>
      </c>
      <c r="M32" s="394"/>
      <c r="O32" s="326"/>
      <c r="P32" s="326"/>
      <c r="R32" s="326"/>
    </row>
    <row r="33" spans="1:18" s="47" customFormat="1" ht="12" customHeight="1">
      <c r="A33" s="265" t="s">
        <v>171</v>
      </c>
      <c r="B33" s="259">
        <v>8851</v>
      </c>
      <c r="C33" s="259">
        <v>7660</v>
      </c>
      <c r="D33" s="259">
        <v>1735</v>
      </c>
      <c r="E33" s="259">
        <v>1992</v>
      </c>
      <c r="F33" s="259">
        <v>2238</v>
      </c>
      <c r="G33" s="259">
        <f t="shared" si="0"/>
        <v>5965</v>
      </c>
      <c r="H33" s="259">
        <v>1695</v>
      </c>
      <c r="I33" s="259">
        <v>1322</v>
      </c>
      <c r="J33" s="259">
        <v>1528</v>
      </c>
      <c r="K33" s="253">
        <v>1835</v>
      </c>
      <c r="L33" s="253">
        <f t="shared" si="1"/>
        <v>4685</v>
      </c>
      <c r="M33" s="394"/>
      <c r="O33" s="326"/>
      <c r="P33" s="326"/>
      <c r="R33" s="326"/>
    </row>
    <row r="34" spans="1:18" ht="12" customHeight="1">
      <c r="A34" s="261" t="s">
        <v>108</v>
      </c>
      <c r="B34" s="269">
        <v>337</v>
      </c>
      <c r="C34" s="269">
        <v>311</v>
      </c>
      <c r="D34" s="271">
        <v>61</v>
      </c>
      <c r="E34" s="271">
        <v>97</v>
      </c>
      <c r="F34" s="271">
        <v>83</v>
      </c>
      <c r="G34" s="271">
        <f t="shared" si="0"/>
        <v>241</v>
      </c>
      <c r="H34" s="271">
        <v>70</v>
      </c>
      <c r="I34" s="271">
        <v>77</v>
      </c>
      <c r="J34" s="271">
        <v>69</v>
      </c>
      <c r="K34" s="254">
        <v>58</v>
      </c>
      <c r="L34" s="254">
        <f t="shared" si="1"/>
        <v>204</v>
      </c>
      <c r="M34" s="394"/>
      <c r="O34" s="326"/>
      <c r="P34" s="326"/>
      <c r="R34" s="326"/>
    </row>
    <row r="35" spans="1:18" ht="12" customHeight="1">
      <c r="A35" s="261" t="s">
        <v>109</v>
      </c>
      <c r="B35" s="269">
        <v>146</v>
      </c>
      <c r="C35" s="269">
        <v>122</v>
      </c>
      <c r="D35" s="271">
        <v>32</v>
      </c>
      <c r="E35" s="271">
        <v>33</v>
      </c>
      <c r="F35" s="271">
        <v>27</v>
      </c>
      <c r="G35" s="271">
        <f t="shared" si="0"/>
        <v>92</v>
      </c>
      <c r="H35" s="271">
        <v>30</v>
      </c>
      <c r="I35" s="271">
        <v>13</v>
      </c>
      <c r="J35" s="271">
        <v>15</v>
      </c>
      <c r="K35" s="254">
        <v>27</v>
      </c>
      <c r="L35" s="254">
        <f t="shared" si="1"/>
        <v>55</v>
      </c>
      <c r="M35" s="394"/>
      <c r="O35" s="326"/>
      <c r="P35" s="326"/>
      <c r="R35" s="326"/>
    </row>
    <row r="36" spans="1:18" ht="12" customHeight="1">
      <c r="A36" s="261" t="s">
        <v>110</v>
      </c>
      <c r="B36" s="269">
        <v>8140</v>
      </c>
      <c r="C36" s="269">
        <v>7057</v>
      </c>
      <c r="D36" s="271">
        <v>1603</v>
      </c>
      <c r="E36" s="271">
        <v>1822</v>
      </c>
      <c r="F36" s="271">
        <v>2088</v>
      </c>
      <c r="G36" s="271">
        <f t="shared" si="0"/>
        <v>5513</v>
      </c>
      <c r="H36" s="271">
        <v>1544</v>
      </c>
      <c r="I36" s="271">
        <v>1196</v>
      </c>
      <c r="J36" s="271">
        <v>1414</v>
      </c>
      <c r="K36" s="254">
        <v>1710</v>
      </c>
      <c r="L36" s="254">
        <f t="shared" si="1"/>
        <v>4320</v>
      </c>
      <c r="M36" s="394"/>
      <c r="O36" s="326"/>
      <c r="P36" s="326"/>
      <c r="R36" s="326"/>
    </row>
    <row r="37" spans="1:18" ht="12" customHeight="1">
      <c r="A37" s="261" t="s">
        <v>104</v>
      </c>
      <c r="B37" s="269">
        <v>228</v>
      </c>
      <c r="C37" s="269">
        <v>170</v>
      </c>
      <c r="D37" s="269">
        <v>39</v>
      </c>
      <c r="E37" s="269">
        <v>40</v>
      </c>
      <c r="F37" s="269">
        <v>40</v>
      </c>
      <c r="G37" s="269">
        <f t="shared" si="0"/>
        <v>119</v>
      </c>
      <c r="H37" s="269">
        <v>51</v>
      </c>
      <c r="I37" s="269">
        <v>36</v>
      </c>
      <c r="J37" s="269">
        <v>30</v>
      </c>
      <c r="K37" s="255">
        <v>40</v>
      </c>
      <c r="L37" s="255">
        <f t="shared" si="1"/>
        <v>106</v>
      </c>
      <c r="M37" s="394"/>
      <c r="O37" s="326"/>
      <c r="P37" s="326"/>
      <c r="R37" s="326"/>
    </row>
    <row r="38" spans="1:18" s="47" customFormat="1" ht="12" customHeight="1">
      <c r="A38" s="266" t="s">
        <v>172</v>
      </c>
      <c r="B38" s="259">
        <v>338</v>
      </c>
      <c r="C38" s="259">
        <v>365</v>
      </c>
      <c r="D38" s="259">
        <v>90</v>
      </c>
      <c r="E38" s="259">
        <v>78</v>
      </c>
      <c r="F38" s="259">
        <v>104</v>
      </c>
      <c r="G38" s="259">
        <f t="shared" si="0"/>
        <v>272</v>
      </c>
      <c r="H38" s="259">
        <v>93</v>
      </c>
      <c r="I38" s="259">
        <v>73</v>
      </c>
      <c r="J38" s="259">
        <v>43</v>
      </c>
      <c r="K38" s="253">
        <v>30</v>
      </c>
      <c r="L38" s="253">
        <f t="shared" si="1"/>
        <v>146</v>
      </c>
      <c r="M38" s="394"/>
      <c r="O38" s="326"/>
      <c r="P38" s="326"/>
      <c r="R38" s="326"/>
    </row>
    <row r="39" spans="1:18" ht="12" customHeight="1">
      <c r="A39" s="261" t="s">
        <v>111</v>
      </c>
      <c r="B39" s="269">
        <v>324</v>
      </c>
      <c r="C39" s="269">
        <v>349</v>
      </c>
      <c r="D39" s="271">
        <v>85</v>
      </c>
      <c r="E39" s="271">
        <v>76</v>
      </c>
      <c r="F39" s="271">
        <v>99</v>
      </c>
      <c r="G39" s="271">
        <f t="shared" si="0"/>
        <v>260</v>
      </c>
      <c r="H39" s="271">
        <v>89</v>
      </c>
      <c r="I39" s="271">
        <v>70</v>
      </c>
      <c r="J39" s="271">
        <v>41</v>
      </c>
      <c r="K39" s="254">
        <v>26</v>
      </c>
      <c r="L39" s="254">
        <f t="shared" si="1"/>
        <v>137</v>
      </c>
      <c r="M39" s="394"/>
      <c r="O39" s="326"/>
      <c r="P39" s="326"/>
      <c r="R39" s="326"/>
    </row>
    <row r="40" spans="1:18" ht="12" customHeight="1">
      <c r="A40" s="261" t="s">
        <v>112</v>
      </c>
      <c r="B40" s="269">
        <v>14</v>
      </c>
      <c r="C40" s="269">
        <v>16</v>
      </c>
      <c r="D40" s="269">
        <v>5</v>
      </c>
      <c r="E40" s="269">
        <v>2</v>
      </c>
      <c r="F40" s="269">
        <v>5</v>
      </c>
      <c r="G40" s="269">
        <f t="shared" si="0"/>
        <v>12</v>
      </c>
      <c r="H40" s="271">
        <v>4</v>
      </c>
      <c r="I40" s="271">
        <v>3</v>
      </c>
      <c r="J40" s="271">
        <v>2</v>
      </c>
      <c r="K40" s="254">
        <v>4</v>
      </c>
      <c r="L40" s="254">
        <f t="shared" si="1"/>
        <v>9</v>
      </c>
      <c r="M40" s="394"/>
      <c r="O40" s="326"/>
      <c r="P40" s="326"/>
      <c r="R40" s="326"/>
    </row>
    <row r="41" spans="1:18" ht="12" customHeight="1">
      <c r="A41" s="267" t="s">
        <v>104</v>
      </c>
      <c r="B41" s="270">
        <v>0</v>
      </c>
      <c r="C41" s="270">
        <v>0</v>
      </c>
      <c r="D41" s="270">
        <v>0</v>
      </c>
      <c r="E41" s="270">
        <v>0</v>
      </c>
      <c r="F41" s="270">
        <v>0</v>
      </c>
      <c r="G41" s="270">
        <f t="shared" si="0"/>
        <v>0</v>
      </c>
      <c r="H41" s="270">
        <v>0</v>
      </c>
      <c r="I41" s="270">
        <v>0</v>
      </c>
      <c r="J41" s="270">
        <v>0</v>
      </c>
      <c r="K41" s="256">
        <v>0</v>
      </c>
      <c r="L41" s="256">
        <f t="shared" si="1"/>
        <v>0</v>
      </c>
      <c r="M41" s="394"/>
      <c r="O41" s="326"/>
      <c r="P41" s="326"/>
      <c r="R41" s="326"/>
    </row>
    <row r="42" spans="1:13" ht="6.75" customHeight="1">
      <c r="A42" s="97"/>
      <c r="B42" s="98"/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394"/>
    </row>
    <row r="43" spans="1:13" ht="16.5" customHeight="1">
      <c r="A43" s="105" t="s">
        <v>212</v>
      </c>
      <c r="B43" s="94"/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394"/>
    </row>
    <row r="44" spans="1:4" ht="17.25" customHeight="1">
      <c r="A44" s="49"/>
      <c r="B44" s="49"/>
      <c r="C44" s="49"/>
      <c r="D44" s="50"/>
    </row>
    <row r="45" spans="1:3" ht="17.25" customHeight="1">
      <c r="A45" s="51"/>
      <c r="B45" s="51"/>
      <c r="C45" s="52"/>
    </row>
  </sheetData>
  <sheetProtection/>
  <mergeCells count="7">
    <mergeCell ref="B4:B5"/>
    <mergeCell ref="C4:C5"/>
    <mergeCell ref="D4:H4"/>
    <mergeCell ref="A4:A5"/>
    <mergeCell ref="M1:M43"/>
    <mergeCell ref="I4:L4"/>
    <mergeCell ref="A1:L1"/>
  </mergeCells>
  <printOptions horizontalCentered="1"/>
  <pageMargins left="0.65" right="0.25" top="0.393700787401575" bottom="0.393700787401575" header="0.196850393700787" footer="0.19685039370078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P Mulliah</cp:lastModifiedBy>
  <cp:lastPrinted>2017-12-18T10:09:12Z</cp:lastPrinted>
  <dcterms:created xsi:type="dcterms:W3CDTF">1999-09-24T05:14:44Z</dcterms:created>
  <dcterms:modified xsi:type="dcterms:W3CDTF">2017-12-19T06:34:08Z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153000.000000000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