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745" activeTab="0"/>
  </bookViews>
  <sheets>
    <sheet name="table 1.1" sheetId="1" r:id="rId1"/>
    <sheet name="table 1.2" sheetId="2" r:id="rId2"/>
    <sheet name="table 1.3" sheetId="3" r:id="rId3"/>
    <sheet name="table 2.1" sheetId="4" r:id="rId4"/>
    <sheet name="table 2.2" sheetId="5" r:id="rId5"/>
    <sheet name="table 2.3" sheetId="6" r:id="rId6"/>
    <sheet name="table 2.4 &amp; 2.5" sheetId="7" r:id="rId7"/>
    <sheet name="table 2.6" sheetId="8" r:id="rId8"/>
  </sheets>
  <definedNames/>
  <calcPr fullCalcOnLoad="1"/>
</workbook>
</file>

<file path=xl/sharedStrings.xml><?xml version="1.0" encoding="utf-8"?>
<sst xmlns="http://schemas.openxmlformats.org/spreadsheetml/2006/main" count="248" uniqueCount="172">
  <si>
    <t>Type of vehicle</t>
  </si>
  <si>
    <t xml:space="preserve">      Car</t>
  </si>
  <si>
    <t xml:space="preserve">      Van</t>
  </si>
  <si>
    <t xml:space="preserve">      Bus</t>
  </si>
  <si>
    <t xml:space="preserve">      Other</t>
  </si>
  <si>
    <t xml:space="preserve">               Total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</si>
  <si>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</si>
  <si>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</si>
  <si>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</si>
  <si>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</si>
  <si>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</t>
  </si>
  <si>
    <t xml:space="preserve">  Type  of  vehicle</t>
  </si>
  <si>
    <t xml:space="preserve">  Car</t>
  </si>
  <si>
    <t xml:space="preserve">   (of which taxi car)</t>
  </si>
  <si>
    <t xml:space="preserve">  Dual purpose vehicle</t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</si>
  <si>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</si>
  <si>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</si>
  <si>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</si>
  <si>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</si>
  <si>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Van</t>
  </si>
  <si>
    <t xml:space="preserve">  Bus  </t>
  </si>
  <si>
    <t xml:space="preserve">  Tractor and dumper</t>
  </si>
  <si>
    <t xml:space="preserve">  Prime mover</t>
  </si>
  <si>
    <t xml:space="preserve">  Trailer</t>
  </si>
  <si>
    <t xml:space="preserve">  Road roller</t>
  </si>
  <si>
    <t xml:space="preserve">  Other</t>
  </si>
  <si>
    <t xml:space="preserve">              TOTAL</t>
  </si>
  <si>
    <t>New vehicles registered</t>
  </si>
  <si>
    <t>Imported second - hand vehicles registered</t>
  </si>
  <si>
    <t xml:space="preserve">Jan. - June </t>
  </si>
  <si>
    <t>Jan. - June</t>
  </si>
  <si>
    <t>Number</t>
  </si>
  <si>
    <t xml:space="preserve">    %</t>
  </si>
  <si>
    <t>1. Road traffic accidents</t>
  </si>
  <si>
    <t xml:space="preserve">                  Serious injury accident</t>
  </si>
  <si>
    <t xml:space="preserve">                  Slight injury accident</t>
  </si>
  <si>
    <t xml:space="preserve">  </t>
  </si>
  <si>
    <t>3. Casualties</t>
  </si>
  <si>
    <t xml:space="preserve">            Seriously injured</t>
  </si>
  <si>
    <t xml:space="preserve">            Slightly injured</t>
  </si>
  <si>
    <t>N/A</t>
  </si>
  <si>
    <t>4. Fatality :</t>
  </si>
  <si>
    <t>Jul. - Dec.</t>
  </si>
  <si>
    <t>Year</t>
  </si>
  <si>
    <t>%</t>
  </si>
  <si>
    <t xml:space="preserve">  Private car</t>
  </si>
  <si>
    <t xml:space="preserve">  Taxi car </t>
  </si>
  <si>
    <t xml:space="preserve">  Bus</t>
  </si>
  <si>
    <t xml:space="preserve">  Lorry</t>
  </si>
  <si>
    <t xml:space="preserve">  Motor/auto cycle</t>
  </si>
  <si>
    <t xml:space="preserve">  Other motor vehicles </t>
  </si>
  <si>
    <t xml:space="preserve">  Total motor vehicles</t>
  </si>
  <si>
    <t xml:space="preserve">  Pedal cycle</t>
  </si>
  <si>
    <t xml:space="preserve">  Other non motor vehicles </t>
  </si>
  <si>
    <t>All vehicles</t>
  </si>
  <si>
    <t>Class of</t>
  </si>
  <si>
    <t>road users</t>
  </si>
  <si>
    <t xml:space="preserve">  Pedestrian</t>
  </si>
  <si>
    <t xml:space="preserve">  Passenger</t>
  </si>
  <si>
    <t xml:space="preserve">  Driver</t>
  </si>
  <si>
    <t xml:space="preserve">  Rider (auto/motor cycle)</t>
  </si>
  <si>
    <t xml:space="preserve">  Pedal cyclist</t>
  </si>
  <si>
    <t>All road users</t>
  </si>
  <si>
    <t xml:space="preserve">    Accident</t>
  </si>
  <si>
    <t xml:space="preserve">  Vehicles v/s pedestrians</t>
  </si>
  <si>
    <t xml:space="preserve">  Vehicles v/s vehicles</t>
  </si>
  <si>
    <t>Total</t>
  </si>
  <si>
    <t xml:space="preserve">            Non injury accident</t>
  </si>
  <si>
    <t>of which</t>
  </si>
  <si>
    <t>Motor Vehicles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</si>
  <si>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</si>
  <si>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</si>
  <si>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 xml:space="preserve">            accidents</t>
  </si>
  <si>
    <t>1.  Road traffic accidents :</t>
  </si>
  <si>
    <t xml:space="preserve">Rate per 100,000 </t>
  </si>
  <si>
    <t xml:space="preserve">Rate per 1,000 registered </t>
  </si>
  <si>
    <t xml:space="preserve">    motor vehicles</t>
  </si>
  <si>
    <t xml:space="preserve">Number </t>
  </si>
  <si>
    <t>Total number of casualties</t>
  </si>
  <si>
    <t xml:space="preserve">      of which</t>
  </si>
  <si>
    <t xml:space="preserve">      Seriously  injured</t>
  </si>
  <si>
    <t xml:space="preserve">      Slightly injured</t>
  </si>
  <si>
    <t xml:space="preserve">    motor vehicles </t>
  </si>
  <si>
    <t>2.  Vehicles involved in accidents</t>
  </si>
  <si>
    <t>2.  Motor vehicle involved :</t>
  </si>
  <si>
    <t>3.  Casualties :</t>
  </si>
  <si>
    <t xml:space="preserve">            Motor-vehicles involved in casualty  </t>
  </si>
  <si>
    <t xml:space="preserve">            of which  </t>
  </si>
  <si>
    <t xml:space="preserve">            Casualty accidents</t>
  </si>
  <si>
    <t xml:space="preserve">-     </t>
  </si>
  <si>
    <t>Cyclists</t>
  </si>
  <si>
    <t>Drivers of four wheeled vehicles</t>
  </si>
  <si>
    <t>Passengers of four wheeled vehicles</t>
  </si>
  <si>
    <t>Pedestrians</t>
  </si>
  <si>
    <t>Riders / pillion riders of motorised two - wheelers</t>
  </si>
  <si>
    <r>
      <t xml:space="preserve">      Double cab pickup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</si>
  <si>
    <r>
      <t xml:space="preserve">  Double cab pickup </t>
    </r>
    <r>
      <rPr>
        <vertAlign val="superscript"/>
        <sz val="9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</si>
  <si>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 xml:space="preserve">-  </t>
  </si>
  <si>
    <r>
      <t xml:space="preserve">Vehicles put off the road </t>
    </r>
    <r>
      <rPr>
        <b/>
        <vertAlign val="superscript"/>
        <sz val="12"/>
        <rFont val="Times New Roman"/>
        <family val="1"/>
      </rPr>
      <t>3</t>
    </r>
  </si>
  <si>
    <t xml:space="preserve">-       </t>
  </si>
  <si>
    <t xml:space="preserve">    All ages</t>
  </si>
  <si>
    <t xml:space="preserve">  Age - group (years)</t>
  </si>
  <si>
    <t xml:space="preserve">            Category of road users</t>
  </si>
  <si>
    <t xml:space="preserve">    Under 5 </t>
  </si>
  <si>
    <t xml:space="preserve">     Over 69 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</si>
  <si>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Exclude accidents involving bicycles only or bicycle and pedestrian. </t>
    </r>
  </si>
  <si>
    <t>¹ Only three main vehicles have been considered in accidents involving more than three vehicles.</t>
  </si>
  <si>
    <r>
      <rPr>
        <b/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Revised.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</si>
  <si>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Exclude accidents involving bicycles only or bicycle and pedestrian.</t>
    </r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</si>
  <si>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</si>
  <si>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Revised</t>
    </r>
  </si>
  <si>
    <r>
      <t xml:space="preserve">4 </t>
    </r>
    <r>
      <rPr>
        <sz val="9"/>
        <rFont val="Times New Roman"/>
        <family val="1"/>
      </rPr>
      <t>Provisional</t>
    </r>
  </si>
  <si>
    <r>
      <t xml:space="preserve"> 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Unlicensed  either  temporarily  or  permanently.</t>
    </r>
  </si>
  <si>
    <r>
      <t xml:space="preserve">   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Excluding pedal cycles, but including government vehicles.</t>
    </r>
  </si>
  <si>
    <r>
      <t xml:space="preserve">   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New category of vehicle defined in Road Traffic Act as amended by Act No. 27 of 2012.</t>
    </r>
  </si>
  <si>
    <t xml:space="preserve">  ¹  Excluding pedal cycles, but including government vehicles.</t>
  </si>
  <si>
    <t xml:space="preserve">  ²  Refers to re-registration of vehicles previously off the road.</t>
  </si>
  <si>
    <t xml:space="preserve">      Prior to the year 2013 'double cab pickup' was included in 'dual purpose vehicle'</t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</si>
  <si>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Provisional</t>
    </r>
  </si>
  <si>
    <t xml:space="preserve"> - 8 -</t>
  </si>
  <si>
    <t xml:space="preserve">   N/A : Not applicable</t>
  </si>
  <si>
    <t xml:space="preserve">      Fatal</t>
  </si>
  <si>
    <r>
      <rPr>
        <b/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</si>
  <si>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</si>
  <si>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rPr>
        <b/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Provisional.</t>
    </r>
  </si>
  <si>
    <r>
      <t xml:space="preserve">   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New category of vehicle defined in Road Traffic Act as amended by Act No. 27 of 2012.</t>
    </r>
  </si>
  <si>
    <t xml:space="preserve">       Prior to 2013 double cab pickup was included in Dual Purpose Vehicle</t>
  </si>
  <si>
    <t xml:space="preserve">     Prior to 2013 double cab pickup was included in Dual Purpose Vehicle</t>
  </si>
  <si>
    <r>
      <t xml:space="preserve">      Double cab pickup </t>
    </r>
    <r>
      <rPr>
        <vertAlign val="superscript"/>
        <sz val="12"/>
        <rFont val="Times New Roman"/>
        <family val="1"/>
      </rPr>
      <t xml:space="preserve">1 </t>
    </r>
  </si>
  <si>
    <r>
      <t xml:space="preserve"> 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New category of vehicle defined in Road Traffic Act as amended by Act No. 27 of 2012.</t>
    </r>
  </si>
  <si>
    <r>
      <t xml:space="preserve"> 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Refers to re-registration of vehicles previously off the road.</t>
    </r>
  </si>
  <si>
    <r>
      <t xml:space="preserve">Re -registration of vehicles </t>
    </r>
    <r>
      <rPr>
        <b/>
        <vertAlign val="superscript"/>
        <sz val="12"/>
        <rFont val="Times New Roman"/>
        <family val="1"/>
      </rPr>
      <t>2</t>
    </r>
  </si>
  <si>
    <r>
      <t xml:space="preserve">    population </t>
    </r>
    <r>
      <rPr>
        <vertAlign val="superscript"/>
        <sz val="10"/>
        <rFont val="Times New Roman"/>
        <family val="1"/>
      </rPr>
      <t>2</t>
    </r>
  </si>
  <si>
    <r>
      <t xml:space="preserve">3  </t>
    </r>
    <r>
      <rPr>
        <sz val="9"/>
        <rFont val="Times New Roman"/>
        <family val="1"/>
      </rPr>
      <t>Fatality index is the number of fatalities per 100 casualties.</t>
    </r>
  </si>
  <si>
    <r>
      <t xml:space="preserve">58 </t>
    </r>
    <r>
      <rPr>
        <vertAlign val="superscript"/>
        <sz val="12"/>
        <rFont val="Times New Roman"/>
        <family val="1"/>
      </rPr>
      <t>3</t>
    </r>
  </si>
  <si>
    <r>
      <t xml:space="preserve">113 </t>
    </r>
    <r>
      <rPr>
        <vertAlign val="superscript"/>
        <sz val="12"/>
        <rFont val="Times New Roman"/>
        <family val="1"/>
      </rPr>
      <t>3</t>
    </r>
  </si>
  <si>
    <r>
      <t xml:space="preserve">3  </t>
    </r>
    <r>
      <rPr>
        <sz val="9"/>
        <rFont val="Times New Roman"/>
        <family val="1"/>
      </rPr>
      <t>Revised</t>
    </r>
  </si>
  <si>
    <t xml:space="preserve">Rate per 100,000 population </t>
  </si>
  <si>
    <r>
      <t xml:space="preserve">Fatality index </t>
    </r>
    <r>
      <rPr>
        <vertAlign val="superscript"/>
        <sz val="10"/>
        <rFont val="Times New Roman"/>
        <family val="1"/>
      </rPr>
      <t>2</t>
    </r>
  </si>
  <si>
    <r>
      <t>2016</t>
    </r>
    <r>
      <rPr>
        <b/>
        <vertAlign val="superscript"/>
        <sz val="12"/>
        <rFont val="Times New Roman"/>
        <family val="1"/>
      </rPr>
      <t xml:space="preserve"> 3</t>
    </r>
  </si>
  <si>
    <t>Table 2.6 - Number of fatalities by category of road users and age-group, January to June 2017</t>
  </si>
  <si>
    <t xml:space="preserve">  Table 1.1 - Vehicles¹ registered as at June 2017</t>
  </si>
  <si>
    <t>No.  of vehicles at 31.12.16</t>
  </si>
  <si>
    <t>New          vehicles             Jan. - June 17</t>
  </si>
  <si>
    <t xml:space="preserve"> Imported second-hand vehicles            Jan. - June 17</t>
  </si>
  <si>
    <t>No.  of vehicles at 30.06.17</t>
  </si>
  <si>
    <t>Net addition          Jan. - June 2017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</si>
  <si>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        Jan. - June 17</t>
    </r>
  </si>
  <si>
    <r>
      <t>Vehicles off the road</t>
    </r>
    <r>
      <rPr>
        <b/>
        <vertAlign val="superscript"/>
        <sz val="12"/>
        <rFont val="Times New Roman"/>
        <family val="1"/>
      </rPr>
      <t xml:space="preserve">3 </t>
    </r>
    <r>
      <rPr>
        <b/>
        <sz val="12"/>
        <rFont val="Times New Roman"/>
        <family val="1"/>
      </rPr>
      <t xml:space="preserve">              Jan. - June 17</t>
    </r>
  </si>
  <si>
    <t>Table 1.2 - Vehicles ¹ registered by type, December 2007 - December 2016 and June 2017</t>
  </si>
  <si>
    <t>2017            ( June )</t>
  </si>
  <si>
    <r>
      <t>2017</t>
    </r>
    <r>
      <rPr>
        <b/>
        <vertAlign val="superscript"/>
        <sz val="12"/>
        <rFont val="Times New Roman"/>
        <family val="1"/>
      </rPr>
      <t xml:space="preserve"> 4</t>
    </r>
    <r>
      <rPr>
        <b/>
        <sz val="12"/>
        <rFont val="Times New Roman"/>
        <family val="1"/>
      </rPr>
      <t xml:space="preserve">        Jan.-June</t>
    </r>
  </si>
  <si>
    <t xml:space="preserve">15 - 29 </t>
  </si>
  <si>
    <t xml:space="preserve"> 5 - 14 </t>
  </si>
  <si>
    <t xml:space="preserve"> 30 - 44 </t>
  </si>
  <si>
    <t xml:space="preserve"> 45 - 59 </t>
  </si>
  <si>
    <t xml:space="preserve"> 60 - 69 </t>
  </si>
  <si>
    <t>Table 2.3 - Number of vehicles¹ involved in accidents (causing casualties) by type, January 2016 - June 2017</t>
  </si>
  <si>
    <t>Table 2.4 -  Number of casualties by class of road users, January 2016 - June 2017</t>
  </si>
  <si>
    <t>Table 2.5 -  Casualty accidents involved in "hit and run" cases, January 2016 - June 2017</t>
  </si>
  <si>
    <r>
      <t xml:space="preserve">      Change</t>
    </r>
    <r>
      <rPr>
        <b/>
        <vertAlign val="superscript"/>
        <sz val="12"/>
        <rFont val="Times New Roman"/>
        <family val="1"/>
      </rPr>
      <t xml:space="preserve"> 4</t>
    </r>
  </si>
  <si>
    <r>
      <t xml:space="preserve">2016 </t>
    </r>
    <r>
      <rPr>
        <b/>
        <vertAlign val="superscript"/>
        <sz val="12"/>
        <rFont val="Times New Roman"/>
        <family val="1"/>
      </rPr>
      <t>3</t>
    </r>
  </si>
  <si>
    <r>
      <t xml:space="preserve">2017 </t>
    </r>
    <r>
      <rPr>
        <b/>
        <vertAlign val="superscript"/>
        <sz val="12"/>
        <rFont val="Times New Roman"/>
        <family val="1"/>
      </rPr>
      <t>4</t>
    </r>
  </si>
  <si>
    <r>
      <t xml:space="preserve">2016 </t>
    </r>
    <r>
      <rPr>
        <b/>
        <vertAlign val="superscript"/>
        <sz val="12"/>
        <rFont val="Times New Roman"/>
        <family val="1"/>
      </rPr>
      <t>1</t>
    </r>
  </si>
  <si>
    <r>
      <t>2017</t>
    </r>
    <r>
      <rPr>
        <b/>
        <vertAlign val="superscript"/>
        <sz val="12"/>
        <rFont val="Times New Roman"/>
        <family val="1"/>
      </rPr>
      <t xml:space="preserve"> 2</t>
    </r>
  </si>
  <si>
    <r>
      <t>2017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</si>
  <si>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2016 </t>
    </r>
    <r>
      <rPr>
        <b/>
        <vertAlign val="superscript"/>
        <sz val="12"/>
        <rFont val="Times New Roman"/>
        <family val="1"/>
      </rPr>
      <t>2</t>
    </r>
  </si>
  <si>
    <r>
      <t>2017</t>
    </r>
    <r>
      <rPr>
        <b/>
        <vertAlign val="superscript"/>
        <sz val="12"/>
        <rFont val="Times New Roman"/>
        <family val="1"/>
      </rPr>
      <t xml:space="preserve"> 3</t>
    </r>
  </si>
  <si>
    <t>Table 2.2 - Road traffic accidents ¹ and casualties, 2007- 2016, January - June 2017</t>
  </si>
  <si>
    <r>
      <t xml:space="preserve">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 Unlicenced either temporarily or permanently</t>
    </r>
  </si>
  <si>
    <t>Table 1.3 - Registration of vehicles by type, January - June 2016 and January - June 2017</t>
  </si>
  <si>
    <t>Table 2.1 -  Road traffic accidents¹, January - June 2016 and January - June 2017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</si>
</sst>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\ \ \ \ "/>
    <numFmt numFmtId="173" formatCode="#,##0\ \ \ \ \ \ "/>
    <numFmt numFmtId="174" formatCode="#,##0\ \ \ \ \ \ \ "/>
    <numFmt numFmtId="175" formatCode="\-\-\ \ \ \ \ \ "/>
    <numFmt numFmtId="176" formatCode="#,##0\ "/>
    <numFmt numFmtId="177" formatCode="#,##0\ \ \ \ \ \ \ \ "/>
    <numFmt numFmtId="178" formatCode="\(#,##0\)"/>
    <numFmt numFmtId="179" formatCode="\ #,##0\ \ \ \ \ \ "/>
    <numFmt numFmtId="180" formatCode="0.0"/>
    <numFmt numFmtId="181" formatCode="#,##0\ \ \ "/>
    <numFmt numFmtId="182" formatCode="\ \+\ #,##0"/>
    <numFmt numFmtId="183" formatCode="\ #,##0"/>
    <numFmt numFmtId="184" formatCode="#,##0\ \ "/>
    <numFmt numFmtId="185" formatCode="0.0\ \ \ \ "/>
    <numFmt numFmtId="186" formatCode="0.0\ \ \ "/>
    <numFmt numFmtId="187" formatCode="0.0\ "/>
    <numFmt numFmtId="188" formatCode="0.0\ \ "/>
    <numFmt numFmtId="189" formatCode="#,##0\ \ \ \ "/>
    <numFmt numFmtId="190" formatCode="#,##0.0\ "/>
    <numFmt numFmtId="191" formatCode="#,##0.0_);\(#,##0.0\)"/>
    <numFmt numFmtId="192" formatCode="0.000"/>
    <numFmt numFmtId="193" formatCode="&quot;Rs&quot;#,##0_);\(&quot;Rs&quot;#,##0\)"/>
    <numFmt numFmtId="194" formatCode="&quot;Rs&quot;#,##0_);[Red]\(&quot;Rs&quot;#,##0\)"/>
    <numFmt numFmtId="195" formatCode="&quot;Rs&quot;#,##0.00_);\(&quot;Rs&quot;#,##0.00\)"/>
    <numFmt numFmtId="196" formatCode="&quot;Rs&quot;#,##0.00_);[Red]\(&quot;Rs&quot;#,##0.00\)"/>
    <numFmt numFmtId="197" formatCode="_(&quot;Rs&quot;* #,##0_);_(&quot;Rs&quot;* \(#,##0\);_(&quot;Rs&quot;* &quot;-&quot;_);_(@_)"/>
    <numFmt numFmtId="198" formatCode="_(&quot;Rs&quot;* #,##0.00_);_(&quot;Rs&quot;* \(#,##0.00\);_(&quot;Rs&quot;* &quot;-&quot;??_);_(@_)"/>
    <numFmt numFmtId="199" formatCode="[$-409]dddd\,\ mmmm\ dd\,\ yyyy"/>
    <numFmt numFmtId="200" formatCode="yy"/>
    <numFmt numFmtId="201" formatCode="yyyy"/>
    <numFmt numFmtId="202" formatCode="[$-409]h:mm:ss\ AM/PM"/>
    <numFmt numFmtId="203" formatCode="d/m/yy"/>
    <numFmt numFmtId="204" formatCode="d/m/yy\ h:mm"/>
    <numFmt numFmtId="205" formatCode="0.0000"/>
    <numFmt numFmtId="206" formatCode="#,##0.0"/>
    <numFmt numFmtId="207" formatCode="#,##0.0_ ;\-#,##0.0\ "/>
    <numFmt numFmtId="208" formatCode="0.00000"/>
    <numFmt numFmtId="209" formatCode="#,##0.000"/>
    <numFmt numFmtId="210" formatCode="\ \ \ \-\-"/>
    <numFmt numFmtId="211" formatCode="0\ \ \ \ \ \ \ \ \ 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00000000000"/>
    <numFmt numFmtId="217" formatCode="0.00\ \ "/>
    <numFmt numFmtId="218" formatCode="#,##0.0\ \ "/>
    <numFmt numFmtId="219" formatCode="#,##0.0\ \ \ "/>
    <numFmt numFmtId="220" formatCode="#,##0.00\ \ \ "/>
    <numFmt numFmtId="221" formatCode="#,##0.0\ \ \ \ \ "/>
    <numFmt numFmtId="222" formatCode="#,##0.00\ \ \ \ \ "/>
    <numFmt numFmtId="223" formatCode="0.000000"/>
    <numFmt numFmtId="224" formatCode="\ \-"/>
    <numFmt numFmtId="225" formatCode="\-"/>
  </numFmts>
  <fonts count="80">
    <font>
      <sz val="10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i/>
      <sz val="12"/>
      <name val="Times New Roman"/>
      <family val="1"/>
    </font>
    <font>
      <b/>
      <sz val="10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b/>
      <sz val="10"/>
      <name val="Times New Roman"/>
      <family val="1"/>
    </font>
    <font>
      <sz val="8.5"/>
      <name val="Times New Roman"/>
      <family val="1"/>
    </font>
    <font>
      <vertAlign val="superscript"/>
      <sz val="9"/>
      <name val="Times New Roman"/>
      <family val="1"/>
    </font>
    <font>
      <u val="single"/>
      <sz val="10"/>
      <name val="MS Sans Serif"/>
      <family val="2"/>
    </font>
    <font>
      <sz val="8"/>
      <name val="MS Sans Serif"/>
      <family val="2"/>
    </font>
    <font>
      <b/>
      <sz val="13"/>
      <name val="Times New Roman"/>
      <family val="1"/>
    </font>
    <font>
      <b/>
      <u val="single"/>
      <sz val="12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vertAlign val="superscript"/>
      <sz val="10"/>
      <name val="Times New Roman"/>
      <family val="1"/>
    </font>
    <font>
      <i/>
      <vertAlign val="superscript"/>
      <sz val="12"/>
      <name val="Times New Roman"/>
      <family val="1"/>
    </font>
    <font>
      <b/>
      <sz val="13"/>
      <name val="MS Sans Serif"/>
      <family val="2"/>
    </font>
    <font>
      <i/>
      <sz val="10"/>
      <name val="MS Sans Serif"/>
      <family val="2"/>
    </font>
    <font>
      <sz val="7"/>
      <name val="MS Sans Serif"/>
      <family val="2"/>
    </font>
    <font>
      <sz val="7"/>
      <name val="Times New Roman"/>
      <family val="1"/>
    </font>
    <font>
      <sz val="11"/>
      <name val="MS Sans Serif"/>
      <family val="2"/>
    </font>
    <font>
      <i/>
      <sz val="10"/>
      <name val="Arial"/>
      <family val="2"/>
    </font>
    <font>
      <b/>
      <vertAlign val="superscript"/>
      <sz val="12"/>
      <name val="Times New Roman"/>
      <family val="1"/>
    </font>
    <font>
      <b/>
      <vertAlign val="superscript"/>
      <sz val="8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0"/>
      <color indexed="12"/>
      <name val="MS Sans Serif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0"/>
    </font>
    <font>
      <b/>
      <sz val="12"/>
      <color indexed="8"/>
      <name val="MS Sans Serif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37" fontId="0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" fillId="0" borderId="0" xfId="59" applyFont="1" applyAlignment="1">
      <alignment horizontal="left" vertical="center"/>
      <protection/>
    </xf>
    <xf numFmtId="0" fontId="6" fillId="0" borderId="0" xfId="59" applyFont="1" applyAlignment="1">
      <alignment horizontal="centerContinuous" vertical="center"/>
      <protection/>
    </xf>
    <xf numFmtId="0" fontId="4" fillId="0" borderId="0" xfId="59">
      <alignment/>
      <protection/>
    </xf>
    <xf numFmtId="0" fontId="7" fillId="0" borderId="0" xfId="59" applyFont="1" applyAlignment="1">
      <alignment vertical="center"/>
      <protection/>
    </xf>
    <xf numFmtId="0" fontId="8" fillId="0" borderId="0" xfId="59" applyFont="1" applyAlignment="1">
      <alignment horizontal="right" vertical="center"/>
      <protection/>
    </xf>
    <xf numFmtId="0" fontId="2" fillId="0" borderId="13" xfId="59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Continuous" vertical="center"/>
      <protection/>
    </xf>
    <xf numFmtId="0" fontId="2" fillId="0" borderId="12" xfId="59" applyFont="1" applyBorder="1" applyAlignment="1">
      <alignment horizontal="center" vertical="center" wrapText="1"/>
      <protection/>
    </xf>
    <xf numFmtId="0" fontId="4" fillId="0" borderId="0" xfId="59" applyBorder="1">
      <alignment/>
      <protection/>
    </xf>
    <xf numFmtId="0" fontId="3" fillId="0" borderId="10" xfId="59" applyFont="1" applyBorder="1">
      <alignment/>
      <protection/>
    </xf>
    <xf numFmtId="37" fontId="3" fillId="0" borderId="15" xfId="59" applyNumberFormat="1" applyFont="1" applyBorder="1">
      <alignment/>
      <protection/>
    </xf>
    <xf numFmtId="0" fontId="9" fillId="0" borderId="11" xfId="59" applyFont="1" applyBorder="1" applyAlignment="1">
      <alignment vertical="center"/>
      <protection/>
    </xf>
    <xf numFmtId="178" fontId="9" fillId="0" borderId="11" xfId="59" applyNumberFormat="1" applyFont="1" applyBorder="1" applyAlignment="1">
      <alignment vertical="center"/>
      <protection/>
    </xf>
    <xf numFmtId="37" fontId="3" fillId="0" borderId="11" xfId="59" applyNumberFormat="1" applyFont="1" applyBorder="1">
      <alignment/>
      <protection/>
    </xf>
    <xf numFmtId="0" fontId="2" fillId="0" borderId="13" xfId="59" applyFont="1" applyBorder="1" applyAlignment="1">
      <alignment vertical="center"/>
      <protection/>
    </xf>
    <xf numFmtId="37" fontId="2" fillId="0" borderId="13" xfId="59" applyNumberFormat="1" applyFont="1" applyBorder="1" applyAlignment="1">
      <alignment vertical="center"/>
      <protection/>
    </xf>
    <xf numFmtId="37" fontId="4" fillId="0" borderId="0" xfId="59" applyNumberFormat="1" applyBorder="1">
      <alignment/>
      <protection/>
    </xf>
    <xf numFmtId="0" fontId="5" fillId="0" borderId="0" xfId="59" applyFont="1" applyBorder="1">
      <alignment/>
      <protection/>
    </xf>
    <xf numFmtId="0" fontId="2" fillId="0" borderId="0" xfId="60" applyFont="1" applyAlignment="1">
      <alignment horizontal="centerContinuous"/>
      <protection/>
    </xf>
    <xf numFmtId="0" fontId="4" fillId="0" borderId="0" xfId="60">
      <alignment/>
      <protection/>
    </xf>
    <xf numFmtId="0" fontId="0" fillId="0" borderId="0" xfId="60" applyFont="1">
      <alignment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Continuous" vertical="center"/>
      <protection/>
    </xf>
    <xf numFmtId="0" fontId="2" fillId="0" borderId="17" xfId="60" applyFont="1" applyBorder="1" applyAlignment="1">
      <alignment horizontal="centerContinuous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vertical="center"/>
      <protection/>
    </xf>
    <xf numFmtId="174" fontId="3" fillId="0" borderId="10" xfId="60" applyNumberFormat="1" applyFont="1" applyBorder="1" applyAlignment="1">
      <alignment vertical="center"/>
      <protection/>
    </xf>
    <xf numFmtId="174" fontId="3" fillId="0" borderId="15" xfId="60" applyNumberFormat="1" applyFont="1" applyBorder="1" applyAlignment="1">
      <alignment vertical="center"/>
      <protection/>
    </xf>
    <xf numFmtId="174" fontId="3" fillId="0" borderId="11" xfId="60" applyNumberFormat="1" applyFont="1" applyBorder="1" applyAlignment="1">
      <alignment vertical="center"/>
      <protection/>
    </xf>
    <xf numFmtId="0" fontId="3" fillId="0" borderId="0" xfId="60" applyFont="1" applyAlignment="1">
      <alignment horizontal="center" vertical="center" textRotation="180"/>
      <protection/>
    </xf>
    <xf numFmtId="0" fontId="3" fillId="0" borderId="19" xfId="60" applyFont="1" applyBorder="1" applyAlignment="1">
      <alignment vertical="center"/>
      <protection/>
    </xf>
    <xf numFmtId="0" fontId="2" fillId="0" borderId="12" xfId="60" applyFont="1" applyBorder="1" applyAlignment="1">
      <alignment horizontal="left" vertical="center"/>
      <protection/>
    </xf>
    <xf numFmtId="174" fontId="2" fillId="0" borderId="13" xfId="60" applyNumberFormat="1" applyFont="1" applyBorder="1" applyAlignment="1">
      <alignment vertical="center"/>
      <protection/>
    </xf>
    <xf numFmtId="173" fontId="2" fillId="0" borderId="13" xfId="60" applyNumberFormat="1" applyFont="1" applyBorder="1" applyAlignment="1">
      <alignment horizontal="right" vertical="center"/>
      <protection/>
    </xf>
    <xf numFmtId="176" fontId="2" fillId="0" borderId="12" xfId="60" applyNumberFormat="1" applyFont="1" applyBorder="1" applyAlignment="1">
      <alignment horizontal="centerContinuous" vertical="center"/>
      <protection/>
    </xf>
    <xf numFmtId="0" fontId="5" fillId="0" borderId="0" xfId="60" applyFont="1">
      <alignment/>
      <protection/>
    </xf>
    <xf numFmtId="174" fontId="4" fillId="0" borderId="0" xfId="60" applyNumberFormat="1">
      <alignment/>
      <protection/>
    </xf>
    <xf numFmtId="0" fontId="1" fillId="0" borderId="0" xfId="62" applyFont="1" applyAlignment="1" quotePrefix="1">
      <alignment horizontal="left"/>
      <protection/>
    </xf>
    <xf numFmtId="0" fontId="1" fillId="0" borderId="0" xfId="62" applyFont="1">
      <alignment/>
      <protection/>
    </xf>
    <xf numFmtId="0" fontId="2" fillId="0" borderId="0" xfId="62" applyFont="1">
      <alignment/>
      <protection/>
    </xf>
    <xf numFmtId="0" fontId="0" fillId="0" borderId="0" xfId="62" applyFont="1">
      <alignment/>
      <protection/>
    </xf>
    <xf numFmtId="0" fontId="12" fillId="0" borderId="0" xfId="62">
      <alignment/>
      <protection/>
    </xf>
    <xf numFmtId="0" fontId="1" fillId="0" borderId="0" xfId="63" applyFont="1" applyAlignment="1" quotePrefix="1">
      <alignment horizontal="left"/>
      <protection/>
    </xf>
    <xf numFmtId="0" fontId="10" fillId="0" borderId="0" xfId="63" applyFont="1">
      <alignment/>
      <protection/>
    </xf>
    <xf numFmtId="0" fontId="4" fillId="0" borderId="0" xfId="63" applyFont="1">
      <alignment/>
      <protection/>
    </xf>
    <xf numFmtId="0" fontId="1" fillId="0" borderId="0" xfId="67" applyFont="1" applyAlignment="1">
      <alignment vertical="center"/>
      <protection/>
    </xf>
    <xf numFmtId="0" fontId="4" fillId="0" borderId="0" xfId="67" applyAlignment="1">
      <alignment horizontal="centerContinuous"/>
      <protection/>
    </xf>
    <xf numFmtId="0" fontId="4" fillId="0" borderId="0" xfId="67">
      <alignment/>
      <protection/>
    </xf>
    <xf numFmtId="0" fontId="16" fillId="0" borderId="0" xfId="67" applyFont="1">
      <alignment/>
      <protection/>
    </xf>
    <xf numFmtId="0" fontId="3" fillId="0" borderId="15" xfId="67" applyFont="1" applyBorder="1" applyAlignment="1">
      <alignment vertical="center"/>
      <protection/>
    </xf>
    <xf numFmtId="0" fontId="2" fillId="0" borderId="13" xfId="67" applyFont="1" applyBorder="1" applyAlignment="1">
      <alignment horizontal="centerContinuous" vertical="center"/>
      <protection/>
    </xf>
    <xf numFmtId="0" fontId="2" fillId="0" borderId="20" xfId="67" applyFont="1" applyBorder="1" applyAlignment="1">
      <alignment horizontal="centerContinuous" vertical="center"/>
      <protection/>
    </xf>
    <xf numFmtId="0" fontId="2" fillId="0" borderId="14" xfId="67" applyFont="1" applyBorder="1" applyAlignment="1">
      <alignment horizontal="centerContinuous" vertical="center"/>
      <protection/>
    </xf>
    <xf numFmtId="0" fontId="2" fillId="0" borderId="11" xfId="67" applyFont="1" applyBorder="1" applyAlignment="1">
      <alignment horizontal="centerContinuous" vertical="center"/>
      <protection/>
    </xf>
    <xf numFmtId="0" fontId="3" fillId="0" borderId="19" xfId="67" applyFont="1" applyBorder="1" applyAlignment="1">
      <alignment vertical="center"/>
      <protection/>
    </xf>
    <xf numFmtId="186" fontId="3" fillId="0" borderId="17" xfId="67" applyNumberFormat="1" applyFont="1" applyBorder="1" applyAlignment="1">
      <alignment horizontal="right" vertical="center"/>
      <protection/>
    </xf>
    <xf numFmtId="0" fontId="3" fillId="0" borderId="11" xfId="67" applyFont="1" applyBorder="1" applyAlignment="1">
      <alignment vertical="center"/>
      <protection/>
    </xf>
    <xf numFmtId="186" fontId="3" fillId="0" borderId="21" xfId="67" applyNumberFormat="1" applyFont="1" applyBorder="1" applyAlignment="1">
      <alignment horizontal="right" vertical="center"/>
      <protection/>
    </xf>
    <xf numFmtId="0" fontId="2" fillId="0" borderId="12" xfId="67" applyFont="1" applyBorder="1" applyAlignment="1">
      <alignment vertical="center"/>
      <protection/>
    </xf>
    <xf numFmtId="186" fontId="2" fillId="0" borderId="14" xfId="67" applyNumberFormat="1" applyFont="1" applyBorder="1" applyAlignment="1">
      <alignment horizontal="right" vertical="center"/>
      <protection/>
    </xf>
    <xf numFmtId="0" fontId="10" fillId="0" borderId="0" xfId="67" applyFont="1">
      <alignment/>
      <protection/>
    </xf>
    <xf numFmtId="0" fontId="2" fillId="0" borderId="19" xfId="67" applyFont="1" applyBorder="1" applyAlignment="1">
      <alignment horizontal="centerContinuous" vertical="center"/>
      <protection/>
    </xf>
    <xf numFmtId="0" fontId="18" fillId="0" borderId="0" xfId="66" applyFont="1" applyBorder="1" applyAlignment="1">
      <alignment horizontal="left"/>
      <protection/>
    </xf>
    <xf numFmtId="0" fontId="19" fillId="0" borderId="0" xfId="66" applyFont="1">
      <alignment/>
      <protection/>
    </xf>
    <xf numFmtId="0" fontId="20" fillId="0" borderId="0" xfId="66" applyFont="1">
      <alignment/>
      <protection/>
    </xf>
    <xf numFmtId="0" fontId="4" fillId="0" borderId="0" xfId="66">
      <alignment/>
      <protection/>
    </xf>
    <xf numFmtId="0" fontId="11" fillId="0" borderId="0" xfId="66" applyFont="1">
      <alignment/>
      <protection/>
    </xf>
    <xf numFmtId="0" fontId="17" fillId="0" borderId="0" xfId="66" applyFont="1">
      <alignment/>
      <protection/>
    </xf>
    <xf numFmtId="12" fontId="4" fillId="0" borderId="0" xfId="66" applyNumberFormat="1">
      <alignment/>
      <protection/>
    </xf>
    <xf numFmtId="0" fontId="2" fillId="0" borderId="15" xfId="66" applyFont="1" applyBorder="1" applyAlignment="1">
      <alignment horizontal="center"/>
      <protection/>
    </xf>
    <xf numFmtId="0" fontId="2" fillId="0" borderId="20" xfId="66" applyFont="1" applyBorder="1" applyAlignment="1">
      <alignment horizontal="centerContinuous" vertical="center"/>
      <protection/>
    </xf>
    <xf numFmtId="0" fontId="2" fillId="0" borderId="14" xfId="66" applyFont="1" applyBorder="1" applyAlignment="1">
      <alignment horizontal="centerContinuous" vertical="center"/>
      <protection/>
    </xf>
    <xf numFmtId="0" fontId="2" fillId="33" borderId="11" xfId="66" applyFont="1" applyFill="1" applyBorder="1" applyAlignment="1">
      <alignment horizontal="center"/>
      <protection/>
    </xf>
    <xf numFmtId="0" fontId="2" fillId="0" borderId="14" xfId="66" applyFont="1" applyBorder="1" applyAlignment="1">
      <alignment horizontal="center" vertical="center"/>
      <protection/>
    </xf>
    <xf numFmtId="0" fontId="21" fillId="0" borderId="0" xfId="66" applyFont="1">
      <alignment/>
      <protection/>
    </xf>
    <xf numFmtId="0" fontId="2" fillId="33" borderId="19" xfId="66" applyFont="1" applyFill="1" applyBorder="1" applyAlignment="1">
      <alignment horizontal="center" vertical="center"/>
      <protection/>
    </xf>
    <xf numFmtId="0" fontId="3" fillId="0" borderId="11" xfId="66" applyFont="1" applyBorder="1" applyAlignment="1">
      <alignment vertical="center"/>
      <protection/>
    </xf>
    <xf numFmtId="187" fontId="3" fillId="0" borderId="21" xfId="66" applyNumberFormat="1" applyFont="1" applyBorder="1" applyAlignment="1">
      <alignment horizontal="right" vertical="center"/>
      <protection/>
    </xf>
    <xf numFmtId="0" fontId="3" fillId="0" borderId="11" xfId="66" applyFont="1" applyBorder="1" applyAlignment="1">
      <alignment horizontal="left" vertical="center" wrapText="1"/>
      <protection/>
    </xf>
    <xf numFmtId="0" fontId="2" fillId="0" borderId="12" xfId="66" applyFont="1" applyBorder="1" applyAlignment="1">
      <alignment horizontal="centerContinuous" vertical="center"/>
      <protection/>
    </xf>
    <xf numFmtId="0" fontId="10" fillId="0" borderId="0" xfId="66" applyFont="1">
      <alignment/>
      <protection/>
    </xf>
    <xf numFmtId="0" fontId="4" fillId="0" borderId="0" xfId="66" applyAlignment="1">
      <alignment horizontal="right"/>
      <protection/>
    </xf>
    <xf numFmtId="0" fontId="2" fillId="0" borderId="0" xfId="66" applyFont="1" applyBorder="1">
      <alignment/>
      <protection/>
    </xf>
    <xf numFmtId="0" fontId="2" fillId="0" borderId="16" xfId="66" applyFont="1" applyBorder="1" applyAlignment="1">
      <alignment horizontal="right" vertical="center"/>
      <protection/>
    </xf>
    <xf numFmtId="0" fontId="10" fillId="0" borderId="0" xfId="66" applyFont="1" applyAlignment="1">
      <alignment vertical="center"/>
      <protection/>
    </xf>
    <xf numFmtId="0" fontId="2" fillId="0" borderId="10" xfId="66" applyFont="1" applyBorder="1">
      <alignment/>
      <protection/>
    </xf>
    <xf numFmtId="0" fontId="2" fillId="0" borderId="22" xfId="66" applyFont="1" applyBorder="1">
      <alignment/>
      <protection/>
    </xf>
    <xf numFmtId="0" fontId="2" fillId="33" borderId="18" xfId="66" applyFont="1" applyFill="1" applyBorder="1" applyAlignment="1">
      <alignment horizontal="center" vertical="center"/>
      <protection/>
    </xf>
    <xf numFmtId="0" fontId="3" fillId="0" borderId="16" xfId="66" applyFont="1" applyBorder="1">
      <alignment/>
      <protection/>
    </xf>
    <xf numFmtId="0" fontId="3" fillId="0" borderId="23" xfId="66" applyFont="1" applyBorder="1">
      <alignment/>
      <protection/>
    </xf>
    <xf numFmtId="0" fontId="3" fillId="0" borderId="17" xfId="66" applyFont="1" applyBorder="1">
      <alignment/>
      <protection/>
    </xf>
    <xf numFmtId="0" fontId="3" fillId="0" borderId="10" xfId="66" applyFont="1" applyBorder="1">
      <alignment/>
      <protection/>
    </xf>
    <xf numFmtId="190" fontId="3" fillId="0" borderId="21" xfId="66" applyNumberFormat="1" applyFont="1" applyBorder="1">
      <alignment/>
      <protection/>
    </xf>
    <xf numFmtId="184" fontId="3" fillId="0" borderId="0" xfId="66" applyNumberFormat="1" applyFont="1" applyBorder="1">
      <alignment/>
      <protection/>
    </xf>
    <xf numFmtId="0" fontId="2" fillId="0" borderId="16" xfId="66" applyFont="1" applyBorder="1" applyAlignment="1">
      <alignment horizontal="center"/>
      <protection/>
    </xf>
    <xf numFmtId="190" fontId="2" fillId="0" borderId="17" xfId="66" applyNumberFormat="1" applyFont="1" applyBorder="1">
      <alignment/>
      <protection/>
    </xf>
    <xf numFmtId="0" fontId="3" fillId="0" borderId="18" xfId="66" applyFont="1" applyBorder="1">
      <alignment/>
      <protection/>
    </xf>
    <xf numFmtId="0" fontId="3" fillId="0" borderId="24" xfId="66" applyFont="1" applyBorder="1">
      <alignment/>
      <protection/>
    </xf>
    <xf numFmtId="0" fontId="3" fillId="0" borderId="22" xfId="66" applyFont="1" applyBorder="1">
      <alignment/>
      <protection/>
    </xf>
    <xf numFmtId="0" fontId="3" fillId="0" borderId="0" xfId="66" applyFont="1" applyBorder="1">
      <alignment/>
      <protection/>
    </xf>
    <xf numFmtId="0" fontId="0" fillId="0" borderId="0" xfId="61" applyFont="1">
      <alignment/>
      <protection/>
    </xf>
    <xf numFmtId="0" fontId="12" fillId="0" borderId="0" xfId="61">
      <alignment/>
      <protection/>
    </xf>
    <xf numFmtId="0" fontId="0" fillId="0" borderId="16" xfId="61" applyFont="1" applyBorder="1">
      <alignment/>
      <protection/>
    </xf>
    <xf numFmtId="0" fontId="0" fillId="0" borderId="23" xfId="61" applyFont="1" applyBorder="1" applyAlignment="1">
      <alignment vertical="center"/>
      <protection/>
    </xf>
    <xf numFmtId="0" fontId="0" fillId="0" borderId="17" xfId="61" applyFont="1" applyBorder="1" applyAlignment="1">
      <alignment vertical="center"/>
      <protection/>
    </xf>
    <xf numFmtId="0" fontId="0" fillId="0" borderId="10" xfId="61" applyFont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21" xfId="61" applyFont="1" applyBorder="1" applyAlignment="1">
      <alignment vertical="center"/>
      <protection/>
    </xf>
    <xf numFmtId="0" fontId="0" fillId="0" borderId="0" xfId="61" applyFont="1" applyBorder="1">
      <alignment/>
      <protection/>
    </xf>
    <xf numFmtId="0" fontId="0" fillId="0" borderId="21" xfId="61" applyFont="1" applyBorder="1">
      <alignment/>
      <protection/>
    </xf>
    <xf numFmtId="0" fontId="2" fillId="0" borderId="10" xfId="61" applyFont="1" applyBorder="1">
      <alignment/>
      <protection/>
    </xf>
    <xf numFmtId="0" fontId="13" fillId="0" borderId="0" xfId="61" applyFont="1" applyBorder="1">
      <alignment/>
      <protection/>
    </xf>
    <xf numFmtId="0" fontId="13" fillId="0" borderId="10" xfId="61" applyFont="1" applyBorder="1">
      <alignment/>
      <protection/>
    </xf>
    <xf numFmtId="0" fontId="3" fillId="0" borderId="10" xfId="61" applyFont="1" applyBorder="1">
      <alignment/>
      <protection/>
    </xf>
    <xf numFmtId="0" fontId="3" fillId="0" borderId="0" xfId="61" applyFont="1" applyBorder="1">
      <alignment/>
      <protection/>
    </xf>
    <xf numFmtId="0" fontId="3" fillId="0" borderId="21" xfId="61" applyFont="1" applyBorder="1">
      <alignment/>
      <protection/>
    </xf>
    <xf numFmtId="0" fontId="12" fillId="0" borderId="0" xfId="61" applyFont="1">
      <alignment/>
      <protection/>
    </xf>
    <xf numFmtId="0" fontId="9" fillId="0" borderId="10" xfId="61" applyFont="1" applyBorder="1">
      <alignment/>
      <protection/>
    </xf>
    <xf numFmtId="0" fontId="9" fillId="0" borderId="0" xfId="61" applyFont="1" applyBorder="1">
      <alignment/>
      <protection/>
    </xf>
    <xf numFmtId="0" fontId="2" fillId="0" borderId="0" xfId="61" applyFont="1" applyBorder="1">
      <alignment/>
      <protection/>
    </xf>
    <xf numFmtId="0" fontId="0" fillId="0" borderId="18" xfId="61" applyFont="1" applyBorder="1">
      <alignment/>
      <protection/>
    </xf>
    <xf numFmtId="0" fontId="0" fillId="0" borderId="24" xfId="61" applyFont="1" applyBorder="1">
      <alignment/>
      <protection/>
    </xf>
    <xf numFmtId="0" fontId="0" fillId="0" borderId="22" xfId="61" applyFont="1" applyBorder="1">
      <alignment/>
      <protection/>
    </xf>
    <xf numFmtId="0" fontId="5" fillId="0" borderId="0" xfId="61" applyFont="1">
      <alignment/>
      <protection/>
    </xf>
    <xf numFmtId="0" fontId="14" fillId="0" borderId="0" xfId="61" applyFont="1">
      <alignment/>
      <protection/>
    </xf>
    <xf numFmtId="0" fontId="15" fillId="0" borderId="0" xfId="61" applyFont="1">
      <alignment/>
      <protection/>
    </xf>
    <xf numFmtId="0" fontId="26" fillId="0" borderId="0" xfId="64" applyFont="1" applyAlignment="1">
      <alignment horizontal="centerContinuous"/>
      <protection/>
    </xf>
    <xf numFmtId="0" fontId="11" fillId="0" borderId="0" xfId="64" applyFont="1" applyAlignment="1">
      <alignment horizontal="centerContinuous"/>
      <protection/>
    </xf>
    <xf numFmtId="0" fontId="17" fillId="0" borderId="0" xfId="64" applyFont="1" applyAlignment="1">
      <alignment horizontal="centerContinuous"/>
      <protection/>
    </xf>
    <xf numFmtId="0" fontId="4" fillId="0" borderId="0" xfId="64" applyAlignment="1">
      <alignment horizontal="centerContinuous"/>
      <protection/>
    </xf>
    <xf numFmtId="0" fontId="4" fillId="0" borderId="0" xfId="64">
      <alignment/>
      <protection/>
    </xf>
    <xf numFmtId="0" fontId="3" fillId="0" borderId="16" xfId="64" applyFont="1" applyBorder="1">
      <alignment/>
      <protection/>
    </xf>
    <xf numFmtId="0" fontId="3" fillId="0" borderId="23" xfId="64" applyFont="1" applyBorder="1">
      <alignment/>
      <protection/>
    </xf>
    <xf numFmtId="0" fontId="19" fillId="0" borderId="0" xfId="64" applyFont="1" applyBorder="1" applyAlignment="1">
      <alignment/>
      <protection/>
    </xf>
    <xf numFmtId="0" fontId="3" fillId="0" borderId="10" xfId="64" applyFont="1" applyBorder="1">
      <alignment/>
      <protection/>
    </xf>
    <xf numFmtId="0" fontId="3" fillId="0" borderId="0" xfId="64" applyFont="1" applyBorder="1">
      <alignment/>
      <protection/>
    </xf>
    <xf numFmtId="0" fontId="2" fillId="0" borderId="15" xfId="64" applyFont="1" applyBorder="1">
      <alignment/>
      <protection/>
    </xf>
    <xf numFmtId="0" fontId="4" fillId="0" borderId="0" xfId="64" applyBorder="1">
      <alignment/>
      <protection/>
    </xf>
    <xf numFmtId="0" fontId="2" fillId="0" borderId="10" xfId="64" applyFont="1" applyBorder="1">
      <alignment/>
      <protection/>
    </xf>
    <xf numFmtId="0" fontId="2" fillId="0" borderId="0" xfId="64" applyFont="1" applyBorder="1">
      <alignment/>
      <protection/>
    </xf>
    <xf numFmtId="0" fontId="3" fillId="0" borderId="11" xfId="64" applyFont="1" applyBorder="1">
      <alignment/>
      <protection/>
    </xf>
    <xf numFmtId="0" fontId="10" fillId="0" borderId="0" xfId="64" applyFont="1" applyBorder="1">
      <alignment/>
      <protection/>
    </xf>
    <xf numFmtId="3" fontId="3" fillId="0" borderId="11" xfId="64" applyNumberFormat="1" applyFont="1" applyBorder="1">
      <alignment/>
      <protection/>
    </xf>
    <xf numFmtId="0" fontId="4" fillId="0" borderId="0" xfId="64" applyFont="1" applyBorder="1">
      <alignment/>
      <protection/>
    </xf>
    <xf numFmtId="0" fontId="3" fillId="0" borderId="0" xfId="64" applyFont="1" applyBorder="1" applyAlignment="1">
      <alignment/>
      <protection/>
    </xf>
    <xf numFmtId="0" fontId="27" fillId="0" borderId="0" xfId="64" applyFont="1" applyBorder="1" applyAlignment="1">
      <alignment/>
      <protection/>
    </xf>
    <xf numFmtId="0" fontId="4" fillId="0" borderId="0" xfId="64" applyAlignment="1">
      <alignment horizontal="center" vertical="top"/>
      <protection/>
    </xf>
    <xf numFmtId="0" fontId="2" fillId="0" borderId="10" xfId="64" applyFont="1" applyBorder="1" applyAlignment="1">
      <alignment horizontal="left"/>
      <protection/>
    </xf>
    <xf numFmtId="0" fontId="3" fillId="0" borderId="0" xfId="64" applyFont="1">
      <alignment/>
      <protection/>
    </xf>
    <xf numFmtId="0" fontId="27" fillId="0" borderId="0" xfId="64" applyFont="1" applyBorder="1">
      <alignment/>
      <protection/>
    </xf>
    <xf numFmtId="0" fontId="3" fillId="0" borderId="0" xfId="64" applyFont="1" applyBorder="1" applyAlignment="1">
      <alignment horizontal="left"/>
      <protection/>
    </xf>
    <xf numFmtId="0" fontId="9" fillId="0" borderId="0" xfId="64" applyFont="1" applyBorder="1">
      <alignment/>
      <protection/>
    </xf>
    <xf numFmtId="0" fontId="2" fillId="0" borderId="10" xfId="64" applyFont="1" applyBorder="1" applyAlignment="1">
      <alignment/>
      <protection/>
    </xf>
    <xf numFmtId="0" fontId="2" fillId="0" borderId="0" xfId="64" applyFont="1" applyBorder="1" applyAlignment="1">
      <alignment/>
      <protection/>
    </xf>
    <xf numFmtId="180" fontId="3" fillId="0" borderId="11" xfId="64" applyNumberFormat="1" applyFont="1" applyBorder="1">
      <alignment/>
      <protection/>
    </xf>
    <xf numFmtId="180" fontId="9" fillId="0" borderId="11" xfId="64" applyNumberFormat="1" applyFont="1" applyBorder="1" applyAlignment="1">
      <alignment/>
      <protection/>
    </xf>
    <xf numFmtId="0" fontId="2" fillId="0" borderId="18" xfId="64" applyFont="1" applyBorder="1" applyAlignment="1">
      <alignment vertical="top"/>
      <protection/>
    </xf>
    <xf numFmtId="0" fontId="3" fillId="0" borderId="24" xfId="64" applyFont="1" applyBorder="1" applyAlignment="1">
      <alignment vertical="top"/>
      <protection/>
    </xf>
    <xf numFmtId="3" fontId="4" fillId="0" borderId="0" xfId="64" applyNumberFormat="1" applyFont="1" applyBorder="1" applyAlignment="1">
      <alignment vertical="top"/>
      <protection/>
    </xf>
    <xf numFmtId="0" fontId="4" fillId="0" borderId="0" xfId="64" applyAlignment="1">
      <alignment vertical="top"/>
      <protection/>
    </xf>
    <xf numFmtId="0" fontId="17" fillId="0" borderId="0" xfId="64" applyFont="1">
      <alignment/>
      <protection/>
    </xf>
    <xf numFmtId="0" fontId="5" fillId="0" borderId="0" xfId="64" applyFont="1">
      <alignment/>
      <protection/>
    </xf>
    <xf numFmtId="0" fontId="21" fillId="0" borderId="0" xfId="64" applyFont="1">
      <alignment/>
      <protection/>
    </xf>
    <xf numFmtId="0" fontId="15" fillId="0" borderId="0" xfId="64" applyFont="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0" fillId="0" borderId="0" xfId="64" applyFont="1">
      <alignment/>
      <protection/>
    </xf>
    <xf numFmtId="0" fontId="3" fillId="0" borderId="11" xfId="66" applyFont="1" applyBorder="1">
      <alignment/>
      <protection/>
    </xf>
    <xf numFmtId="0" fontId="3" fillId="0" borderId="15" xfId="66" applyFont="1" applyBorder="1" applyAlignment="1">
      <alignment vertical="center"/>
      <protection/>
    </xf>
    <xf numFmtId="0" fontId="30" fillId="0" borderId="0" xfId="66" applyFont="1" applyAlignment="1">
      <alignment horizontal="right"/>
      <protection/>
    </xf>
    <xf numFmtId="0" fontId="30" fillId="0" borderId="0" xfId="66" applyFont="1">
      <alignment/>
      <protection/>
    </xf>
    <xf numFmtId="0" fontId="31" fillId="0" borderId="0" xfId="61" applyFont="1">
      <alignment/>
      <protection/>
    </xf>
    <xf numFmtId="0" fontId="12" fillId="0" borderId="10" xfId="61" applyBorder="1">
      <alignment/>
      <protection/>
    </xf>
    <xf numFmtId="175" fontId="3" fillId="0" borderId="11" xfId="0" applyNumberFormat="1" applyFont="1" applyBorder="1" applyAlignment="1" quotePrefix="1">
      <alignment horizontal="right" vertical="center"/>
    </xf>
    <xf numFmtId="37" fontId="3" fillId="0" borderId="15" xfId="0" applyNumberFormat="1" applyFont="1" applyBorder="1" applyAlignment="1">
      <alignment/>
    </xf>
    <xf numFmtId="178" fontId="9" fillId="0" borderId="11" xfId="0" applyNumberFormat="1" applyFont="1" applyBorder="1" applyAlignment="1">
      <alignment vertical="center"/>
    </xf>
    <xf numFmtId="37" fontId="3" fillId="0" borderId="11" xfId="0" applyNumberFormat="1" applyFont="1" applyBorder="1" applyAlignment="1">
      <alignment/>
    </xf>
    <xf numFmtId="49" fontId="4" fillId="0" borderId="0" xfId="64" applyNumberFormat="1">
      <alignment/>
      <protection/>
    </xf>
    <xf numFmtId="0" fontId="2" fillId="0" borderId="12" xfId="66" applyFont="1" applyBorder="1" applyAlignment="1">
      <alignment horizontal="center" vertical="center"/>
      <protection/>
    </xf>
    <xf numFmtId="0" fontId="3" fillId="0" borderId="15" xfId="66" applyFont="1" applyBorder="1">
      <alignment/>
      <protection/>
    </xf>
    <xf numFmtId="184" fontId="3" fillId="0" borderId="11" xfId="66" applyNumberFormat="1" applyFont="1" applyBorder="1">
      <alignment/>
      <protection/>
    </xf>
    <xf numFmtId="184" fontId="2" fillId="0" borderId="15" xfId="66" applyNumberFormat="1" applyFont="1" applyBorder="1">
      <alignment/>
      <protection/>
    </xf>
    <xf numFmtId="0" fontId="3" fillId="0" borderId="19" xfId="66" applyFont="1" applyBorder="1">
      <alignment/>
      <protection/>
    </xf>
    <xf numFmtId="184" fontId="3" fillId="0" borderId="21" xfId="66" applyNumberFormat="1" applyFont="1" applyBorder="1">
      <alignment/>
      <protection/>
    </xf>
    <xf numFmtId="184" fontId="2" fillId="0" borderId="17" xfId="66" applyNumberFormat="1" applyFont="1" applyBorder="1">
      <alignment/>
      <protection/>
    </xf>
    <xf numFmtId="0" fontId="4" fillId="0" borderId="22" xfId="66" applyBorder="1">
      <alignment/>
      <protection/>
    </xf>
    <xf numFmtId="0" fontId="2" fillId="0" borderId="21" xfId="66" applyFont="1" applyBorder="1">
      <alignment/>
      <protection/>
    </xf>
    <xf numFmtId="184" fontId="3" fillId="0" borderId="19" xfId="66" applyNumberFormat="1" applyFont="1" applyBorder="1">
      <alignment/>
      <protection/>
    </xf>
    <xf numFmtId="189" fontId="3" fillId="0" borderId="21" xfId="65" applyNumberFormat="1" applyFont="1" applyBorder="1" applyAlignment="1">
      <alignment horizontal="right" vertical="center"/>
      <protection/>
    </xf>
    <xf numFmtId="181" fontId="2" fillId="0" borderId="12" xfId="65" applyNumberFormat="1" applyFont="1" applyBorder="1" applyAlignment="1">
      <alignment horizontal="right" vertical="center"/>
      <protection/>
    </xf>
    <xf numFmtId="189" fontId="3" fillId="0" borderId="11" xfId="66" applyNumberFormat="1" applyFont="1" applyBorder="1" applyAlignment="1">
      <alignment horizontal="right" vertical="center"/>
      <protection/>
    </xf>
    <xf numFmtId="181" fontId="2" fillId="0" borderId="12" xfId="66" applyNumberFormat="1" applyFont="1" applyBorder="1" applyAlignment="1">
      <alignment horizontal="right" vertical="center"/>
      <protection/>
    </xf>
    <xf numFmtId="187" fontId="2" fillId="0" borderId="12" xfId="66" applyNumberFormat="1" applyFont="1" applyBorder="1" applyAlignment="1">
      <alignment horizontal="right" vertical="center"/>
      <protection/>
    </xf>
    <xf numFmtId="0" fontId="2" fillId="0" borderId="14" xfId="67" applyFont="1" applyBorder="1" applyAlignment="1">
      <alignment horizontal="center" vertical="center"/>
      <protection/>
    </xf>
    <xf numFmtId="181" fontId="3" fillId="0" borderId="17" xfId="67" applyNumberFormat="1" applyFont="1" applyBorder="1" applyAlignment="1">
      <alignment vertical="center"/>
      <protection/>
    </xf>
    <xf numFmtId="181" fontId="3" fillId="0" borderId="21" xfId="67" applyNumberFormat="1" applyFont="1" applyBorder="1" applyAlignment="1">
      <alignment vertical="center"/>
      <protection/>
    </xf>
    <xf numFmtId="181" fontId="2" fillId="0" borderId="14" xfId="67" applyNumberFormat="1" applyFont="1" applyBorder="1" applyAlignment="1">
      <alignment horizontal="right" vertical="center"/>
      <protection/>
    </xf>
    <xf numFmtId="181" fontId="3" fillId="0" borderId="21" xfId="67" applyNumberFormat="1" applyFont="1" applyBorder="1" applyAlignment="1">
      <alignment horizontal="right" vertical="center"/>
      <protection/>
    </xf>
    <xf numFmtId="181" fontId="2" fillId="0" borderId="22" xfId="67" applyNumberFormat="1" applyFont="1" applyBorder="1" applyAlignment="1">
      <alignment horizontal="right" vertical="center"/>
      <protection/>
    </xf>
    <xf numFmtId="0" fontId="2" fillId="0" borderId="12" xfId="67" applyFont="1" applyBorder="1" applyAlignment="1">
      <alignment horizontal="centerContinuous" vertical="center"/>
      <protection/>
    </xf>
    <xf numFmtId="181" fontId="3" fillId="0" borderId="15" xfId="67" applyNumberFormat="1" applyFont="1" applyBorder="1" applyAlignment="1">
      <alignment horizontal="right" vertical="center"/>
      <protection/>
    </xf>
    <xf numFmtId="181" fontId="3" fillId="0" borderId="11" xfId="67" applyNumberFormat="1" applyFont="1" applyBorder="1" applyAlignment="1">
      <alignment horizontal="right" vertical="center"/>
      <protection/>
    </xf>
    <xf numFmtId="181" fontId="2" fillId="0" borderId="12" xfId="67" applyNumberFormat="1" applyFont="1" applyBorder="1" applyAlignment="1">
      <alignment horizontal="right" vertical="center"/>
      <protection/>
    </xf>
    <xf numFmtId="0" fontId="2" fillId="0" borderId="12" xfId="67" applyFont="1" applyBorder="1" applyAlignment="1">
      <alignment horizontal="center" vertical="center"/>
      <protection/>
    </xf>
    <xf numFmtId="181" fontId="3" fillId="0" borderId="15" xfId="67" applyNumberFormat="1" applyFont="1" applyBorder="1" applyAlignment="1">
      <alignment vertical="center"/>
      <protection/>
    </xf>
    <xf numFmtId="181" fontId="3" fillId="0" borderId="11" xfId="67" applyNumberFormat="1" applyFont="1" applyBorder="1" applyAlignment="1">
      <alignment vertical="center"/>
      <protection/>
    </xf>
    <xf numFmtId="181" fontId="2" fillId="0" borderId="19" xfId="67" applyNumberFormat="1" applyFont="1" applyBorder="1" applyAlignment="1">
      <alignment horizontal="right" vertical="center"/>
      <protection/>
    </xf>
    <xf numFmtId="0" fontId="0" fillId="0" borderId="0" xfId="67" applyFont="1">
      <alignment/>
      <protection/>
    </xf>
    <xf numFmtId="186" fontId="3" fillId="0" borderId="11" xfId="67" applyNumberFormat="1" applyFont="1" applyBorder="1" applyAlignment="1">
      <alignment horizontal="right" vertical="center"/>
      <protection/>
    </xf>
    <xf numFmtId="186" fontId="3" fillId="0" borderId="15" xfId="67" applyNumberFormat="1" applyFont="1" applyBorder="1" applyAlignment="1">
      <alignment horizontal="right" vertical="center"/>
      <protection/>
    </xf>
    <xf numFmtId="0" fontId="1" fillId="0" borderId="0" xfId="0" applyFont="1" applyAlignment="1">
      <alignment horizontal="left" vertical="center"/>
    </xf>
    <xf numFmtId="211" fontId="79" fillId="0" borderId="12" xfId="0" applyNumberFormat="1" applyFont="1" applyBorder="1" applyAlignment="1">
      <alignment vertical="center"/>
    </xf>
    <xf numFmtId="0" fontId="0" fillId="0" borderId="0" xfId="0" applyFont="1" applyAlignment="1">
      <alignment/>
    </xf>
    <xf numFmtId="172" fontId="4" fillId="0" borderId="0" xfId="60" applyNumberFormat="1">
      <alignment/>
      <protection/>
    </xf>
    <xf numFmtId="0" fontId="2" fillId="0" borderId="15" xfId="0" applyFont="1" applyBorder="1" applyAlignment="1">
      <alignment horizontal="center" vertical="top" wrapText="1"/>
    </xf>
    <xf numFmtId="211" fontId="3" fillId="0" borderId="19" xfId="0" applyNumberFormat="1" applyFont="1" applyBorder="1" applyAlignment="1">
      <alignment vertical="center"/>
    </xf>
    <xf numFmtId="211" fontId="79" fillId="0" borderId="19" xfId="0" applyNumberFormat="1" applyFont="1" applyBorder="1" applyAlignment="1">
      <alignment vertical="center"/>
    </xf>
    <xf numFmtId="211" fontId="3" fillId="0" borderId="11" xfId="0" applyNumberFormat="1" applyFont="1" applyBorder="1" applyAlignment="1">
      <alignment vertical="center"/>
    </xf>
    <xf numFmtId="211" fontId="79" fillId="0" borderId="11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7" fontId="4" fillId="0" borderId="0" xfId="66" applyNumberFormat="1">
      <alignment/>
      <protection/>
    </xf>
    <xf numFmtId="0" fontId="5" fillId="0" borderId="0" xfId="58" applyFont="1" applyBorder="1">
      <alignment/>
      <protection/>
    </xf>
    <xf numFmtId="0" fontId="2" fillId="0" borderId="12" xfId="63" applyFont="1" applyBorder="1" applyAlignment="1">
      <alignment horizontal="center" vertical="center" wrapText="1"/>
      <protection/>
    </xf>
    <xf numFmtId="0" fontId="36" fillId="0" borderId="0" xfId="67" applyFont="1">
      <alignment/>
      <protection/>
    </xf>
    <xf numFmtId="0" fontId="36" fillId="0" borderId="0" xfId="66" applyFont="1" applyAlignment="1">
      <alignment horizontal="left"/>
      <protection/>
    </xf>
    <xf numFmtId="0" fontId="38" fillId="0" borderId="0" xfId="66" applyFont="1" applyAlignment="1">
      <alignment horizontal="left"/>
      <protection/>
    </xf>
    <xf numFmtId="0" fontId="0" fillId="0" borderId="0" xfId="58" applyFont="1" applyBorder="1">
      <alignment/>
      <protection/>
    </xf>
    <xf numFmtId="3" fontId="3" fillId="0" borderId="11" xfId="63" applyNumberFormat="1" applyFont="1" applyBorder="1">
      <alignment/>
      <protection/>
    </xf>
    <xf numFmtId="3" fontId="3" fillId="0" borderId="11" xfId="63" applyNumberFormat="1" applyFont="1" applyFill="1" applyBorder="1">
      <alignment/>
      <protection/>
    </xf>
    <xf numFmtId="0" fontId="3" fillId="0" borderId="11" xfId="63" applyFont="1" applyBorder="1">
      <alignment/>
      <protection/>
    </xf>
    <xf numFmtId="0" fontId="3" fillId="0" borderId="11" xfId="63" applyFont="1" applyFill="1" applyBorder="1">
      <alignment/>
      <protection/>
    </xf>
    <xf numFmtId="224" fontId="3" fillId="0" borderId="25" xfId="67" applyNumberFormat="1" applyFont="1" applyBorder="1" applyAlignment="1">
      <alignment horizontal="center" vertical="center"/>
      <protection/>
    </xf>
    <xf numFmtId="224" fontId="3" fillId="0" borderId="21" xfId="67" applyNumberFormat="1" applyFont="1" applyBorder="1" applyAlignment="1">
      <alignment horizontal="center" vertical="center"/>
      <protection/>
    </xf>
    <xf numFmtId="224" fontId="3" fillId="0" borderId="19" xfId="67" applyNumberFormat="1" applyFont="1" applyBorder="1" applyAlignment="1">
      <alignment horizontal="center" vertical="center"/>
      <protection/>
    </xf>
    <xf numFmtId="224" fontId="3" fillId="0" borderId="22" xfId="67" applyNumberFormat="1" applyFont="1" applyBorder="1" applyAlignment="1">
      <alignment horizontal="center" vertical="center"/>
      <protection/>
    </xf>
    <xf numFmtId="37" fontId="4" fillId="0" borderId="0" xfId="59" applyNumberFormat="1">
      <alignment/>
      <protection/>
    </xf>
    <xf numFmtId="0" fontId="2" fillId="0" borderId="12" xfId="63" applyFont="1" applyBorder="1" applyAlignment="1">
      <alignment horizontal="center"/>
      <protection/>
    </xf>
    <xf numFmtId="0" fontId="2" fillId="0" borderId="12" xfId="63" applyFont="1" applyFill="1" applyBorder="1" applyAlignment="1">
      <alignment horizontal="center"/>
      <protection/>
    </xf>
    <xf numFmtId="0" fontId="2" fillId="0" borderId="15" xfId="63" applyFont="1" applyBorder="1">
      <alignment/>
      <protection/>
    </xf>
    <xf numFmtId="0" fontId="2" fillId="0" borderId="15" xfId="63" applyFont="1" applyFill="1" applyBorder="1">
      <alignment/>
      <protection/>
    </xf>
    <xf numFmtId="3" fontId="3" fillId="0" borderId="11" xfId="63" applyNumberFormat="1" applyFont="1" applyBorder="1" applyAlignment="1">
      <alignment horizontal="right"/>
      <protection/>
    </xf>
    <xf numFmtId="3" fontId="3" fillId="0" borderId="11" xfId="63" applyNumberFormat="1" applyFont="1" applyFill="1" applyBorder="1" applyAlignment="1">
      <alignment horizontal="right"/>
      <protection/>
    </xf>
    <xf numFmtId="0" fontId="9" fillId="0" borderId="11" xfId="63" applyNumberFormat="1" applyFont="1" applyBorder="1" applyAlignment="1">
      <alignment horizontal="right"/>
      <protection/>
    </xf>
    <xf numFmtId="49" fontId="9" fillId="0" borderId="11" xfId="63" applyNumberFormat="1" applyFont="1" applyBorder="1" applyAlignment="1">
      <alignment horizontal="right"/>
      <protection/>
    </xf>
    <xf numFmtId="0" fontId="9" fillId="0" borderId="11" xfId="63" applyNumberFormat="1" applyFont="1" applyFill="1" applyBorder="1" applyAlignment="1">
      <alignment horizontal="right"/>
      <protection/>
    </xf>
    <xf numFmtId="3" fontId="9" fillId="0" borderId="11" xfId="63" applyNumberFormat="1" applyFont="1" applyBorder="1" applyAlignment="1">
      <alignment horizontal="right"/>
      <protection/>
    </xf>
    <xf numFmtId="3" fontId="9" fillId="0" borderId="11" xfId="63" applyNumberFormat="1" applyFont="1" applyFill="1" applyBorder="1" applyAlignment="1">
      <alignment horizontal="right"/>
      <protection/>
    </xf>
    <xf numFmtId="180" fontId="3" fillId="0" borderId="11" xfId="63" applyNumberFormat="1" applyFont="1" applyBorder="1" applyAlignment="1">
      <alignment horizontal="right"/>
      <protection/>
    </xf>
    <xf numFmtId="180" fontId="3" fillId="0" borderId="11" xfId="63" applyNumberFormat="1" applyFont="1" applyFill="1" applyBorder="1" applyAlignment="1">
      <alignment horizontal="right"/>
      <protection/>
    </xf>
    <xf numFmtId="2" fontId="3" fillId="0" borderId="11" xfId="63" applyNumberFormat="1" applyFont="1" applyFill="1" applyBorder="1" applyAlignment="1">
      <alignment horizontal="right"/>
      <protection/>
    </xf>
    <xf numFmtId="180" fontId="3" fillId="0" borderId="19" xfId="63" applyNumberFormat="1" applyFont="1" applyBorder="1" applyAlignment="1">
      <alignment horizontal="right" vertical="top"/>
      <protection/>
    </xf>
    <xf numFmtId="180" fontId="3" fillId="0" borderId="19" xfId="63" applyNumberFormat="1" applyFont="1" applyFill="1" applyBorder="1" applyAlignment="1">
      <alignment horizontal="right" vertical="top"/>
      <protection/>
    </xf>
    <xf numFmtId="0" fontId="39" fillId="0" borderId="0" xfId="53" applyFont="1" applyBorder="1" applyAlignment="1" applyProtection="1">
      <alignment horizontal="centerContinuous"/>
      <protection/>
    </xf>
    <xf numFmtId="172" fontId="2" fillId="0" borderId="13" xfId="0" applyNumberFormat="1" applyFont="1" applyBorder="1" applyAlignment="1">
      <alignment horizontal="right" vertical="center"/>
    </xf>
    <xf numFmtId="174" fontId="3" fillId="0" borderId="10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37" fontId="2" fillId="0" borderId="12" xfId="59" applyNumberFormat="1" applyFont="1" applyBorder="1" applyAlignment="1">
      <alignment vertical="center"/>
      <protection/>
    </xf>
    <xf numFmtId="172" fontId="2" fillId="0" borderId="12" xfId="0" applyNumberFormat="1" applyFont="1" applyBorder="1" applyAlignment="1">
      <alignment vertical="center"/>
    </xf>
    <xf numFmtId="0" fontId="79" fillId="0" borderId="15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3" fontId="9" fillId="0" borderId="11" xfId="64" applyNumberFormat="1" applyFont="1" applyBorder="1" applyAlignment="1">
      <alignment horizontal="center"/>
      <protection/>
    </xf>
    <xf numFmtId="180" fontId="9" fillId="0" borderId="11" xfId="64" applyNumberFormat="1" applyFont="1" applyBorder="1" applyAlignment="1">
      <alignment horizontal="center"/>
      <protection/>
    </xf>
    <xf numFmtId="180" fontId="9" fillId="0" borderId="19" xfId="64" applyNumberFormat="1" applyFont="1" applyBorder="1" applyAlignment="1">
      <alignment horizontal="center" vertical="top"/>
      <protection/>
    </xf>
    <xf numFmtId="225" fontId="3" fillId="0" borderId="15" xfId="57" applyNumberFormat="1" applyFont="1" applyBorder="1" applyAlignment="1" quotePrefix="1">
      <alignment horizontal="center" vertical="center"/>
      <protection/>
    </xf>
    <xf numFmtId="225" fontId="3" fillId="0" borderId="11" xfId="57" applyNumberFormat="1" applyFont="1" applyBorder="1" applyAlignment="1" quotePrefix="1">
      <alignment horizontal="center" vertical="center"/>
      <protection/>
    </xf>
    <xf numFmtId="0" fontId="7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62" applyFont="1" applyBorder="1" applyAlignment="1">
      <alignment horizontal="center"/>
      <protection/>
    </xf>
    <xf numFmtId="0" fontId="2" fillId="0" borderId="13" xfId="62" applyFont="1" applyBorder="1" applyAlignment="1">
      <alignment horizontal="centerContinuous" vertical="center"/>
      <protection/>
    </xf>
    <xf numFmtId="0" fontId="2" fillId="0" borderId="14" xfId="62" applyFont="1" applyBorder="1" applyAlignment="1">
      <alignment horizontal="centerContinuous" vertical="center"/>
      <protection/>
    </xf>
    <xf numFmtId="0" fontId="2" fillId="0" borderId="19" xfId="62" applyNumberFormat="1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0" fillId="0" borderId="11" xfId="61" applyFont="1" applyBorder="1">
      <alignment/>
      <protection/>
    </xf>
    <xf numFmtId="0" fontId="2" fillId="0" borderId="11" xfId="61" applyFont="1" applyBorder="1">
      <alignment/>
      <protection/>
    </xf>
    <xf numFmtId="0" fontId="2" fillId="0" borderId="11" xfId="61" applyFont="1" applyBorder="1" applyAlignment="1">
      <alignment horizontal="centerContinuous"/>
      <protection/>
    </xf>
    <xf numFmtId="184" fontId="2" fillId="0" borderId="11" xfId="61" applyNumberFormat="1" applyFont="1" applyBorder="1" applyAlignment="1">
      <alignment/>
      <protection/>
    </xf>
    <xf numFmtId="218" fontId="2" fillId="0" borderId="11" xfId="61" applyNumberFormat="1" applyFont="1" applyBorder="1" applyAlignment="1">
      <alignment/>
      <protection/>
    </xf>
    <xf numFmtId="184" fontId="0" fillId="0" borderId="11" xfId="61" applyNumberFormat="1" applyFont="1" applyBorder="1" applyAlignment="1">
      <alignment/>
      <protection/>
    </xf>
    <xf numFmtId="218" fontId="0" fillId="0" borderId="11" xfId="61" applyNumberFormat="1" applyFont="1" applyBorder="1" applyAlignment="1">
      <alignment/>
      <protection/>
    </xf>
    <xf numFmtId="184" fontId="3" fillId="0" borderId="11" xfId="61" applyNumberFormat="1" applyFont="1" applyBorder="1" applyAlignment="1">
      <alignment/>
      <protection/>
    </xf>
    <xf numFmtId="218" fontId="3" fillId="0" borderId="11" xfId="61" applyNumberFormat="1" applyFont="1" applyBorder="1" applyAlignment="1">
      <alignment/>
      <protection/>
    </xf>
    <xf numFmtId="184" fontId="12" fillId="0" borderId="11" xfId="61" applyNumberFormat="1" applyFont="1" applyBorder="1" applyAlignment="1">
      <alignment/>
      <protection/>
    </xf>
    <xf numFmtId="184" fontId="9" fillId="0" borderId="11" xfId="61" applyNumberFormat="1" applyFont="1" applyBorder="1" applyAlignment="1">
      <alignment/>
      <protection/>
    </xf>
    <xf numFmtId="218" fontId="9" fillId="0" borderId="11" xfId="61" applyNumberFormat="1" applyFont="1" applyBorder="1" applyAlignment="1">
      <alignment/>
      <protection/>
    </xf>
    <xf numFmtId="0" fontId="0" fillId="0" borderId="19" xfId="61" applyFont="1" applyBorder="1" applyAlignment="1">
      <alignment horizontal="center"/>
      <protection/>
    </xf>
    <xf numFmtId="184" fontId="0" fillId="0" borderId="19" xfId="61" applyNumberFormat="1" applyFont="1" applyBorder="1" applyAlignment="1">
      <alignment/>
      <protection/>
    </xf>
    <xf numFmtId="218" fontId="40" fillId="0" borderId="11" xfId="61" applyNumberFormat="1" applyFont="1" applyBorder="1" applyAlignment="1">
      <alignment/>
      <protection/>
    </xf>
    <xf numFmtId="0" fontId="2" fillId="0" borderId="16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 wrapText="1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4" fillId="0" borderId="11" xfId="60" applyBorder="1" applyAlignment="1">
      <alignment horizontal="center" vertical="center"/>
      <protection/>
    </xf>
    <xf numFmtId="0" fontId="4" fillId="0" borderId="19" xfId="60" applyBorder="1" applyAlignment="1">
      <alignment horizontal="center" vertical="center"/>
      <protection/>
    </xf>
    <xf numFmtId="0" fontId="1" fillId="0" borderId="0" xfId="60" applyFont="1" applyAlignment="1">
      <alignment horizontal="left"/>
      <protection/>
    </xf>
    <xf numFmtId="0" fontId="2" fillId="0" borderId="13" xfId="60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2" fillId="0" borderId="13" xfId="66" applyFont="1" applyBorder="1" applyAlignment="1">
      <alignment horizontal="center" vertical="center"/>
      <protection/>
    </xf>
    <xf numFmtId="0" fontId="2" fillId="0" borderId="20" xfId="66" applyFont="1" applyBorder="1" applyAlignment="1">
      <alignment horizontal="center" vertical="center"/>
      <protection/>
    </xf>
    <xf numFmtId="0" fontId="2" fillId="0" borderId="14" xfId="66" applyFont="1" applyBorder="1" applyAlignment="1">
      <alignment horizontal="center" vertical="center"/>
      <protection/>
    </xf>
    <xf numFmtId="0" fontId="79" fillId="0" borderId="15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tab1-4" xfId="57"/>
    <cellStyle name="Normal_ind 1-2 march2008" xfId="58"/>
    <cellStyle name="Normal_TAB-1.2" xfId="59"/>
    <cellStyle name="Normal_TAB-1.3" xfId="60"/>
    <cellStyle name="Normal_tables  indicator transport 2005 final" xfId="61"/>
    <cellStyle name="Normal_TMUTAB2.1" xfId="62"/>
    <cellStyle name="Normal_TMUTAB2.2" xfId="63"/>
    <cellStyle name="Normal_TMUTAB2.2_tables  indicator transport 2005 final" xfId="64"/>
    <cellStyle name="Normal_TMUTAB2.4" xfId="65"/>
    <cellStyle name="Normal_TMUTAB2.4&amp;2.5" xfId="66"/>
    <cellStyle name="Normal_TMUTAB2-3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95250</xdr:rowOff>
    </xdr:from>
    <xdr:to>
      <xdr:col>8</xdr:col>
      <xdr:colOff>438150</xdr:colOff>
      <xdr:row>15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429625" y="95250"/>
          <a:ext cx="419100" cy="6124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76200</xdr:rowOff>
    </xdr:from>
    <xdr:to>
      <xdr:col>12</xdr:col>
      <xdr:colOff>285750</xdr:colOff>
      <xdr:row>21</xdr:row>
      <xdr:rowOff>28575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8315325" y="76200"/>
          <a:ext cx="228600" cy="6257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257175</xdr:colOff>
      <xdr:row>0</xdr:row>
      <xdr:rowOff>209550</xdr:rowOff>
    </xdr:from>
    <xdr:to>
      <xdr:col>12</xdr:col>
      <xdr:colOff>619125</xdr:colOff>
      <xdr:row>20</xdr:row>
      <xdr:rowOff>47625</xdr:rowOff>
    </xdr:to>
    <xdr:sp>
      <xdr:nvSpPr>
        <xdr:cNvPr id="2" name="Text 1"/>
        <xdr:cNvSpPr txBox="1">
          <a:spLocks noChangeArrowheads="1"/>
        </xdr:cNvSpPr>
      </xdr:nvSpPr>
      <xdr:spPr>
        <a:xfrm>
          <a:off x="8515350" y="209550"/>
          <a:ext cx="361950" cy="5972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- 7 -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1</xdr:row>
      <xdr:rowOff>28575</xdr:rowOff>
    </xdr:from>
    <xdr:to>
      <xdr:col>13</xdr:col>
      <xdr:colOff>533400</xdr:colOff>
      <xdr:row>33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429625" y="257175"/>
          <a:ext cx="371475" cy="6162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- 10 -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1</xdr:row>
      <xdr:rowOff>161925</xdr:rowOff>
    </xdr:from>
    <xdr:to>
      <xdr:col>10</xdr:col>
      <xdr:colOff>114300</xdr:colOff>
      <xdr:row>17</xdr:row>
      <xdr:rowOff>28575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162925" y="400050"/>
          <a:ext cx="466725" cy="5610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- 11 -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9525</xdr:rowOff>
    </xdr:from>
    <xdr:to>
      <xdr:col>7</xdr:col>
      <xdr:colOff>638175</xdr:colOff>
      <xdr:row>12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8058150" y="9525"/>
          <a:ext cx="323850" cy="6010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- 13 -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495300</xdr:rowOff>
    </xdr:to>
    <xdr:sp>
      <xdr:nvSpPr>
        <xdr:cNvPr id="2" name="Straight Connector 4"/>
        <xdr:cNvSpPr>
          <a:spLocks/>
        </xdr:cNvSpPr>
      </xdr:nvSpPr>
      <xdr:spPr>
        <a:xfrm>
          <a:off x="0" y="514350"/>
          <a:ext cx="18192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M7" sqref="M7"/>
    </sheetView>
  </sheetViews>
  <sheetFormatPr defaultColWidth="9.33203125" defaultRowHeight="12.75"/>
  <cols>
    <col min="1" max="1" width="28.5" style="0" customWidth="1"/>
    <col min="2" max="2" width="14.16015625" style="0" customWidth="1"/>
    <col min="3" max="3" width="17.5" style="0" customWidth="1"/>
    <col min="4" max="4" width="18.83203125" style="0" customWidth="1"/>
    <col min="5" max="5" width="18.5" style="0" customWidth="1"/>
    <col min="6" max="6" width="17.16015625" style="0" customWidth="1"/>
    <col min="7" max="7" width="15.33203125" style="0" customWidth="1"/>
    <col min="8" max="8" width="17.16015625" style="0" customWidth="1"/>
    <col min="9" max="9" width="9" style="0" customWidth="1"/>
  </cols>
  <sheetData>
    <row r="1" spans="1:9" s="3" customFormat="1" ht="21.75" customHeight="1">
      <c r="A1" s="1" t="s">
        <v>141</v>
      </c>
      <c r="B1" s="2"/>
      <c r="C1" s="2"/>
      <c r="D1" s="2"/>
      <c r="E1" s="2"/>
      <c r="F1" s="2"/>
      <c r="G1" s="2"/>
      <c r="H1" s="279"/>
      <c r="I1" s="13"/>
    </row>
    <row r="2" spans="1:9" ht="9" customHeight="1">
      <c r="A2" s="4"/>
      <c r="B2" s="4"/>
      <c r="C2" s="4"/>
      <c r="D2" s="4"/>
      <c r="E2" s="4"/>
      <c r="F2" s="4"/>
      <c r="G2" s="5"/>
      <c r="H2" s="5"/>
      <c r="I2" s="14"/>
    </row>
    <row r="3" spans="1:9" s="20" customFormat="1" ht="72" customHeight="1">
      <c r="A3" s="21" t="s">
        <v>0</v>
      </c>
      <c r="B3" s="22" t="s">
        <v>142</v>
      </c>
      <c r="C3" s="23" t="s">
        <v>143</v>
      </c>
      <c r="D3" s="24" t="s">
        <v>144</v>
      </c>
      <c r="E3" s="22" t="s">
        <v>147</v>
      </c>
      <c r="F3" s="22" t="s">
        <v>148</v>
      </c>
      <c r="G3" s="22" t="s">
        <v>145</v>
      </c>
      <c r="H3" s="25" t="s">
        <v>146</v>
      </c>
      <c r="I3" s="19"/>
    </row>
    <row r="4" spans="1:9" ht="36" customHeight="1">
      <c r="A4" s="18" t="s">
        <v>1</v>
      </c>
      <c r="B4" s="6">
        <v>202696</v>
      </c>
      <c r="C4" s="7">
        <v>4300</v>
      </c>
      <c r="D4" s="7">
        <v>3613</v>
      </c>
      <c r="E4" s="7">
        <v>340</v>
      </c>
      <c r="F4" s="281">
        <v>631</v>
      </c>
      <c r="G4" s="8">
        <f aca="true" t="shared" si="0" ref="G4:G12">B4+C4+D4+E4-F4</f>
        <v>210318</v>
      </c>
      <c r="H4" s="282">
        <f aca="true" t="shared" si="1" ref="H4:H13">C4+D4+E4-F4</f>
        <v>7622</v>
      </c>
      <c r="I4" s="15"/>
    </row>
    <row r="5" spans="1:9" ht="36" customHeight="1">
      <c r="A5" s="18" t="s">
        <v>6</v>
      </c>
      <c r="B5" s="8">
        <v>48961</v>
      </c>
      <c r="C5" s="7">
        <v>1</v>
      </c>
      <c r="D5" s="7">
        <v>1</v>
      </c>
      <c r="E5" s="7">
        <v>3</v>
      </c>
      <c r="F5" s="281">
        <v>196</v>
      </c>
      <c r="G5" s="8">
        <f t="shared" si="0"/>
        <v>48770</v>
      </c>
      <c r="H5" s="282">
        <f>D5-F5</f>
        <v>-195</v>
      </c>
      <c r="I5" s="15"/>
    </row>
    <row r="6" spans="1:9" ht="36" customHeight="1">
      <c r="A6" s="18" t="s">
        <v>95</v>
      </c>
      <c r="B6" s="8">
        <v>3542</v>
      </c>
      <c r="C6" s="7">
        <v>627</v>
      </c>
      <c r="D6" s="7">
        <v>6</v>
      </c>
      <c r="E6" s="7">
        <v>65</v>
      </c>
      <c r="F6" s="281">
        <v>183</v>
      </c>
      <c r="G6" s="8">
        <f t="shared" si="0"/>
        <v>4057</v>
      </c>
      <c r="H6" s="282">
        <f t="shared" si="1"/>
        <v>515</v>
      </c>
      <c r="I6" s="15"/>
    </row>
    <row r="7" spans="1:9" ht="36" customHeight="1">
      <c r="A7" s="18" t="s">
        <v>7</v>
      </c>
      <c r="B7" s="8">
        <v>82746</v>
      </c>
      <c r="C7" s="7">
        <v>3139</v>
      </c>
      <c r="D7" s="7">
        <v>12</v>
      </c>
      <c r="E7" s="7">
        <v>237</v>
      </c>
      <c r="F7" s="281">
        <v>422</v>
      </c>
      <c r="G7" s="8">
        <f t="shared" si="0"/>
        <v>85712</v>
      </c>
      <c r="H7" s="282">
        <f t="shared" si="1"/>
        <v>2966</v>
      </c>
      <c r="I7" s="15"/>
    </row>
    <row r="8" spans="1:9" ht="36" customHeight="1">
      <c r="A8" s="18" t="s">
        <v>8</v>
      </c>
      <c r="B8" s="8">
        <v>116653</v>
      </c>
      <c r="C8" s="7">
        <v>949</v>
      </c>
      <c r="D8" s="7">
        <v>2</v>
      </c>
      <c r="E8" s="7">
        <v>1</v>
      </c>
      <c r="F8" s="281">
        <v>711</v>
      </c>
      <c r="G8" s="8">
        <f t="shared" si="0"/>
        <v>116894</v>
      </c>
      <c r="H8" s="282">
        <f>C8-F8</f>
        <v>238</v>
      </c>
      <c r="I8" s="15"/>
    </row>
    <row r="9" spans="1:9" ht="36" customHeight="1">
      <c r="A9" s="18" t="s">
        <v>9</v>
      </c>
      <c r="B9" s="8">
        <v>14645</v>
      </c>
      <c r="C9" s="7">
        <v>166</v>
      </c>
      <c r="D9" s="7">
        <v>74</v>
      </c>
      <c r="E9" s="7">
        <v>55</v>
      </c>
      <c r="F9" s="281">
        <v>80</v>
      </c>
      <c r="G9" s="8">
        <f t="shared" si="0"/>
        <v>14860</v>
      </c>
      <c r="H9" s="282">
        <f t="shared" si="1"/>
        <v>215</v>
      </c>
      <c r="I9" s="15"/>
    </row>
    <row r="10" spans="1:9" ht="36" customHeight="1">
      <c r="A10" s="18" t="s">
        <v>2</v>
      </c>
      <c r="B10" s="8">
        <v>27656</v>
      </c>
      <c r="C10" s="7">
        <v>256</v>
      </c>
      <c r="D10" s="7">
        <v>187</v>
      </c>
      <c r="E10" s="7">
        <v>34</v>
      </c>
      <c r="F10" s="281">
        <v>291</v>
      </c>
      <c r="G10" s="8">
        <f t="shared" si="0"/>
        <v>27842</v>
      </c>
      <c r="H10" s="282">
        <f t="shared" si="1"/>
        <v>186</v>
      </c>
      <c r="I10" s="15"/>
    </row>
    <row r="11" spans="1:9" ht="36" customHeight="1">
      <c r="A11" s="18" t="s">
        <v>3</v>
      </c>
      <c r="B11" s="8">
        <v>3107</v>
      </c>
      <c r="C11" s="7">
        <v>21</v>
      </c>
      <c r="D11" s="200" t="s">
        <v>89</v>
      </c>
      <c r="E11" s="200" t="s">
        <v>89</v>
      </c>
      <c r="F11" s="281">
        <v>45</v>
      </c>
      <c r="G11" s="8">
        <f>B11+C11-F11</f>
        <v>3083</v>
      </c>
      <c r="H11" s="282">
        <f>C11-F11</f>
        <v>-24</v>
      </c>
      <c r="I11" s="15"/>
    </row>
    <row r="12" spans="1:9" ht="36" customHeight="1">
      <c r="A12" s="18" t="s">
        <v>4</v>
      </c>
      <c r="B12" s="8">
        <v>7670</v>
      </c>
      <c r="C12" s="7">
        <v>62</v>
      </c>
      <c r="D12" s="7">
        <v>49</v>
      </c>
      <c r="E12" s="7">
        <v>30</v>
      </c>
      <c r="F12" s="281">
        <v>82</v>
      </c>
      <c r="G12" s="8">
        <f t="shared" si="0"/>
        <v>7729</v>
      </c>
      <c r="H12" s="282">
        <f t="shared" si="1"/>
        <v>59</v>
      </c>
      <c r="I12" s="15"/>
    </row>
    <row r="13" spans="1:9" ht="36" customHeight="1">
      <c r="A13" s="9" t="s">
        <v>5</v>
      </c>
      <c r="B13" s="10">
        <f aca="true" t="shared" si="2" ref="B13:G13">SUM(B4:B12)</f>
        <v>507676</v>
      </c>
      <c r="C13" s="10">
        <f t="shared" si="2"/>
        <v>9521</v>
      </c>
      <c r="D13" s="280">
        <f t="shared" si="2"/>
        <v>3944</v>
      </c>
      <c r="E13" s="10">
        <f t="shared" si="2"/>
        <v>765</v>
      </c>
      <c r="F13" s="280">
        <f t="shared" si="2"/>
        <v>2641</v>
      </c>
      <c r="G13" s="285">
        <f t="shared" si="2"/>
        <v>519265</v>
      </c>
      <c r="H13" s="283">
        <f t="shared" si="1"/>
        <v>11589</v>
      </c>
      <c r="I13" s="15"/>
    </row>
    <row r="14" spans="1:9" s="11" customFormat="1" ht="11.25" customHeight="1">
      <c r="A14"/>
      <c r="B14"/>
      <c r="C14"/>
      <c r="D14"/>
      <c r="E14"/>
      <c r="F14"/>
      <c r="G14"/>
      <c r="H14"/>
      <c r="I14" s="15"/>
    </row>
    <row r="15" spans="1:9" s="11" customFormat="1" ht="15" customHeight="1">
      <c r="A15" s="5" t="s">
        <v>115</v>
      </c>
      <c r="B15" s="239"/>
      <c r="C15" s="239"/>
      <c r="D15" s="253" t="s">
        <v>125</v>
      </c>
      <c r="E15" s="239"/>
      <c r="F15"/>
      <c r="G15"/>
      <c r="H15"/>
      <c r="I15" s="16"/>
    </row>
    <row r="16" spans="1:9" s="11" customFormat="1" ht="15" customHeight="1">
      <c r="A16" s="239" t="s">
        <v>116</v>
      </c>
      <c r="B16" s="239"/>
      <c r="C16" s="239"/>
      <c r="D16" s="239" t="s">
        <v>117</v>
      </c>
      <c r="E16" s="239"/>
      <c r="F16"/>
      <c r="G16" s="12"/>
      <c r="H16" s="12"/>
      <c r="I16" s="3"/>
    </row>
    <row r="17" ht="15.75">
      <c r="A17" s="239" t="s">
        <v>169</v>
      </c>
    </row>
    <row r="24" spans="2:5" ht="12.75">
      <c r="B24" s="12"/>
      <c r="C24" s="12"/>
      <c r="D24" s="12"/>
      <c r="E24" s="12"/>
    </row>
    <row r="25" ht="12.75">
      <c r="D25" s="12"/>
    </row>
    <row r="32" spans="2:3" ht="12.75">
      <c r="B32" s="12"/>
      <c r="C32" s="12"/>
    </row>
    <row r="33" ht="12.75">
      <c r="C33" s="12"/>
    </row>
  </sheetData>
  <sheetProtection/>
  <printOptions horizontalCentered="1" verticalCentered="1"/>
  <pageMargins left="0.4" right="0.25" top="0.5" bottom="0.5" header="0.25" footer="0.5"/>
  <pageSetup horizontalDpi="600" verticalDpi="600" orientation="landscape" paperSize="9" r:id="rId2"/>
  <ignoredErrors>
    <ignoredError sqref="G11:H11 H5 H6:H1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Q6" sqref="Q6"/>
    </sheetView>
  </sheetViews>
  <sheetFormatPr defaultColWidth="10.66015625" defaultRowHeight="12.75"/>
  <cols>
    <col min="1" max="1" width="29.66015625" style="28" customWidth="1"/>
    <col min="2" max="5" width="10.33203125" style="28" customWidth="1"/>
    <col min="6" max="7" width="10.66015625" style="28" customWidth="1"/>
    <col min="8" max="11" width="10.33203125" style="28" customWidth="1"/>
    <col min="12" max="12" width="10.83203125" style="28" customWidth="1"/>
    <col min="13" max="13" width="13.5" style="28" customWidth="1"/>
    <col min="14" max="14" width="5" style="28" customWidth="1"/>
    <col min="15" max="16384" width="10.66015625" style="28" customWidth="1"/>
  </cols>
  <sheetData>
    <row r="1" spans="1:12" ht="18.75" customHeight="1">
      <c r="A1" s="26" t="s">
        <v>149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9"/>
    </row>
    <row r="2" spans="1:11" ht="9" customHeight="1">
      <c r="A2" s="27" t="s">
        <v>10</v>
      </c>
      <c r="B2" s="27"/>
      <c r="C2" s="27"/>
      <c r="D2" s="27"/>
      <c r="E2" s="27"/>
      <c r="F2" s="29"/>
      <c r="G2" s="30"/>
      <c r="H2" s="30"/>
      <c r="I2" s="30"/>
      <c r="J2" s="30"/>
      <c r="K2" s="30"/>
    </row>
    <row r="3" spans="1:12" s="34" customFormat="1" ht="36" customHeight="1">
      <c r="A3" s="31" t="s">
        <v>11</v>
      </c>
      <c r="B3" s="32">
        <v>2007</v>
      </c>
      <c r="C3" s="32">
        <v>2008</v>
      </c>
      <c r="D3" s="32">
        <v>2009</v>
      </c>
      <c r="E3" s="32">
        <v>2010</v>
      </c>
      <c r="F3" s="32">
        <v>2011</v>
      </c>
      <c r="G3" s="32">
        <v>2012</v>
      </c>
      <c r="H3" s="32">
        <v>2013</v>
      </c>
      <c r="I3" s="32">
        <v>2014</v>
      </c>
      <c r="J3" s="32">
        <v>2015</v>
      </c>
      <c r="K3" s="32">
        <v>2016</v>
      </c>
      <c r="L3" s="33" t="s">
        <v>150</v>
      </c>
    </row>
    <row r="4" spans="1:12" s="34" customFormat="1" ht="26.25" customHeight="1">
      <c r="A4" s="35" t="s">
        <v>12</v>
      </c>
      <c r="B4" s="36">
        <v>99770</v>
      </c>
      <c r="C4" s="36">
        <v>109507</v>
      </c>
      <c r="D4" s="201">
        <v>117890</v>
      </c>
      <c r="E4" s="201">
        <v>127363</v>
      </c>
      <c r="F4" s="201">
        <v>136225</v>
      </c>
      <c r="G4" s="201">
        <v>147733</v>
      </c>
      <c r="H4" s="201">
        <v>160701</v>
      </c>
      <c r="I4" s="201">
        <v>173954</v>
      </c>
      <c r="J4" s="201">
        <v>188299</v>
      </c>
      <c r="K4" s="201">
        <v>202696</v>
      </c>
      <c r="L4" s="201">
        <v>210318</v>
      </c>
    </row>
    <row r="5" spans="1:12" s="34" customFormat="1" ht="21" customHeight="1">
      <c r="A5" s="37" t="s">
        <v>13</v>
      </c>
      <c r="B5" s="38">
        <v>6885</v>
      </c>
      <c r="C5" s="38">
        <v>6941</v>
      </c>
      <c r="D5" s="202">
        <v>6921</v>
      </c>
      <c r="E5" s="202">
        <v>6924</v>
      </c>
      <c r="F5" s="202">
        <v>6907</v>
      </c>
      <c r="G5" s="202">
        <v>6905</v>
      </c>
      <c r="H5" s="202">
        <v>6915</v>
      </c>
      <c r="I5" s="202">
        <v>6911</v>
      </c>
      <c r="J5" s="202">
        <v>6907</v>
      </c>
      <c r="K5" s="202">
        <v>6905</v>
      </c>
      <c r="L5" s="202">
        <v>6905</v>
      </c>
    </row>
    <row r="6" spans="1:12" s="34" customFormat="1" ht="25.5" customHeight="1">
      <c r="A6" s="35" t="s">
        <v>14</v>
      </c>
      <c r="B6" s="39">
        <v>44635</v>
      </c>
      <c r="C6" s="39">
        <v>46021</v>
      </c>
      <c r="D6" s="203">
        <v>47146</v>
      </c>
      <c r="E6" s="203">
        <v>48271</v>
      </c>
      <c r="F6" s="203">
        <v>49132</v>
      </c>
      <c r="G6" s="203">
        <v>50116</v>
      </c>
      <c r="H6" s="203">
        <v>49730</v>
      </c>
      <c r="I6" s="203">
        <v>49503</v>
      </c>
      <c r="J6" s="203">
        <v>49301</v>
      </c>
      <c r="K6" s="203">
        <v>48961</v>
      </c>
      <c r="L6" s="203">
        <v>48770</v>
      </c>
    </row>
    <row r="7" spans="1:14" s="34" customFormat="1" ht="25.5" customHeight="1">
      <c r="A7" s="18" t="s">
        <v>96</v>
      </c>
      <c r="B7" s="200" t="s">
        <v>97</v>
      </c>
      <c r="C7" s="200" t="s">
        <v>97</v>
      </c>
      <c r="D7" s="200" t="s">
        <v>97</v>
      </c>
      <c r="E7" s="200" t="s">
        <v>97</v>
      </c>
      <c r="F7" s="200" t="s">
        <v>97</v>
      </c>
      <c r="G7" s="200" t="s">
        <v>97</v>
      </c>
      <c r="H7" s="203">
        <v>1155</v>
      </c>
      <c r="I7" s="203">
        <v>2065</v>
      </c>
      <c r="J7" s="203">
        <v>2689</v>
      </c>
      <c r="K7" s="203">
        <v>3542</v>
      </c>
      <c r="L7" s="203">
        <v>4057</v>
      </c>
      <c r="N7" s="42"/>
    </row>
    <row r="8" spans="1:12" s="34" customFormat="1" ht="25.5" customHeight="1">
      <c r="A8" s="35" t="s">
        <v>15</v>
      </c>
      <c r="B8" s="39">
        <v>1223</v>
      </c>
      <c r="C8" s="39">
        <v>1290</v>
      </c>
      <c r="D8" s="203">
        <v>1275</v>
      </c>
      <c r="E8" s="203">
        <v>1249</v>
      </c>
      <c r="F8" s="203">
        <v>1230</v>
      </c>
      <c r="G8" s="203">
        <v>1244</v>
      </c>
      <c r="H8" s="203">
        <v>1250</v>
      </c>
      <c r="I8" s="203">
        <v>1271</v>
      </c>
      <c r="J8" s="203">
        <v>1284</v>
      </c>
      <c r="K8" s="203">
        <v>1316</v>
      </c>
      <c r="L8" s="203">
        <v>1323</v>
      </c>
    </row>
    <row r="9" spans="1:12" s="34" customFormat="1" ht="25.5" customHeight="1">
      <c r="A9" s="35" t="s">
        <v>16</v>
      </c>
      <c r="B9" s="39">
        <v>36969</v>
      </c>
      <c r="C9" s="39">
        <v>40804</v>
      </c>
      <c r="D9" s="203">
        <v>44222</v>
      </c>
      <c r="E9" s="203">
        <v>48655</v>
      </c>
      <c r="F9" s="203">
        <v>53410</v>
      </c>
      <c r="G9" s="203">
        <v>59637</v>
      </c>
      <c r="H9" s="203">
        <v>65827</v>
      </c>
      <c r="I9" s="203">
        <v>72067</v>
      </c>
      <c r="J9" s="203">
        <v>77603</v>
      </c>
      <c r="K9" s="203">
        <v>82746</v>
      </c>
      <c r="L9" s="203">
        <v>85712</v>
      </c>
    </row>
    <row r="10" spans="1:14" s="34" customFormat="1" ht="25.5" customHeight="1">
      <c r="A10" s="35" t="s">
        <v>17</v>
      </c>
      <c r="B10" s="39">
        <v>105637</v>
      </c>
      <c r="C10" s="39">
        <v>107184</v>
      </c>
      <c r="D10" s="203">
        <v>108713</v>
      </c>
      <c r="E10" s="203">
        <v>110674</v>
      </c>
      <c r="F10" s="203">
        <v>112296</v>
      </c>
      <c r="G10" s="203">
        <v>113871</v>
      </c>
      <c r="H10" s="203">
        <v>114958</v>
      </c>
      <c r="I10" s="203">
        <v>115784</v>
      </c>
      <c r="J10" s="203">
        <v>116085</v>
      </c>
      <c r="K10" s="203">
        <v>116653</v>
      </c>
      <c r="L10" s="203">
        <v>116894</v>
      </c>
      <c r="N10" s="42"/>
    </row>
    <row r="11" spans="1:12" s="34" customFormat="1" ht="25.5" customHeight="1">
      <c r="A11" s="35" t="s">
        <v>18</v>
      </c>
      <c r="B11" s="39">
        <v>12536</v>
      </c>
      <c r="C11" s="39">
        <v>12726</v>
      </c>
      <c r="D11" s="203">
        <v>12950</v>
      </c>
      <c r="E11" s="203">
        <v>13186</v>
      </c>
      <c r="F11" s="203">
        <v>13539</v>
      </c>
      <c r="G11" s="203">
        <v>13902</v>
      </c>
      <c r="H11" s="203">
        <v>14061</v>
      </c>
      <c r="I11" s="203">
        <v>14243</v>
      </c>
      <c r="J11" s="203">
        <v>14372</v>
      </c>
      <c r="K11" s="203">
        <v>14645</v>
      </c>
      <c r="L11" s="203">
        <v>14860</v>
      </c>
    </row>
    <row r="12" spans="1:12" s="34" customFormat="1" ht="25.5" customHeight="1">
      <c r="A12" s="35" t="s">
        <v>19</v>
      </c>
      <c r="B12" s="39">
        <v>24934</v>
      </c>
      <c r="C12" s="39">
        <v>25334</v>
      </c>
      <c r="D12" s="203">
        <v>25622</v>
      </c>
      <c r="E12" s="203">
        <v>25914</v>
      </c>
      <c r="F12" s="203">
        <v>26090</v>
      </c>
      <c r="G12" s="203">
        <v>26293</v>
      </c>
      <c r="H12" s="203">
        <v>26624</v>
      </c>
      <c r="I12" s="203">
        <v>26890</v>
      </c>
      <c r="J12" s="203">
        <v>27229</v>
      </c>
      <c r="K12" s="203">
        <v>27656</v>
      </c>
      <c r="L12" s="203">
        <v>27842</v>
      </c>
    </row>
    <row r="13" spans="1:12" s="34" customFormat="1" ht="25.5" customHeight="1">
      <c r="A13" s="35" t="s">
        <v>20</v>
      </c>
      <c r="B13" s="39">
        <v>2753</v>
      </c>
      <c r="C13" s="39">
        <v>2762</v>
      </c>
      <c r="D13" s="203">
        <v>2803</v>
      </c>
      <c r="E13" s="203">
        <v>2845</v>
      </c>
      <c r="F13" s="203">
        <v>2912</v>
      </c>
      <c r="G13" s="203">
        <v>2957</v>
      </c>
      <c r="H13" s="203">
        <v>2963</v>
      </c>
      <c r="I13" s="203">
        <v>3006</v>
      </c>
      <c r="J13" s="203">
        <v>2980</v>
      </c>
      <c r="K13" s="203">
        <v>3107</v>
      </c>
      <c r="L13" s="203">
        <v>3083</v>
      </c>
    </row>
    <row r="14" spans="1:12" s="34" customFormat="1" ht="25.5" customHeight="1">
      <c r="A14" s="35" t="s">
        <v>21</v>
      </c>
      <c r="B14" s="39">
        <v>3025</v>
      </c>
      <c r="C14" s="39">
        <v>3045</v>
      </c>
      <c r="D14" s="203">
        <v>3102</v>
      </c>
      <c r="E14" s="203">
        <v>3119</v>
      </c>
      <c r="F14" s="203">
        <v>3173</v>
      </c>
      <c r="G14" s="203">
        <v>3202</v>
      </c>
      <c r="H14" s="203">
        <v>3226</v>
      </c>
      <c r="I14" s="203">
        <v>3254</v>
      </c>
      <c r="J14" s="203">
        <v>3244</v>
      </c>
      <c r="K14" s="203">
        <v>3251</v>
      </c>
      <c r="L14" s="203">
        <v>3265</v>
      </c>
    </row>
    <row r="15" spans="1:15" s="34" customFormat="1" ht="25.5" customHeight="1">
      <c r="A15" s="35" t="s">
        <v>22</v>
      </c>
      <c r="B15" s="39">
        <v>452</v>
      </c>
      <c r="C15" s="39">
        <v>505</v>
      </c>
      <c r="D15" s="203">
        <v>558</v>
      </c>
      <c r="E15" s="203">
        <v>596</v>
      </c>
      <c r="F15" s="203">
        <v>650</v>
      </c>
      <c r="G15" s="203">
        <v>689</v>
      </c>
      <c r="H15" s="203">
        <v>715</v>
      </c>
      <c r="I15" s="203">
        <v>734</v>
      </c>
      <c r="J15" s="203">
        <v>774</v>
      </c>
      <c r="K15" s="203">
        <v>817</v>
      </c>
      <c r="L15" s="203">
        <v>847</v>
      </c>
      <c r="O15" s="42"/>
    </row>
    <row r="16" spans="1:12" s="34" customFormat="1" ht="25.5" customHeight="1">
      <c r="A16" s="35" t="s">
        <v>23</v>
      </c>
      <c r="B16" s="39">
        <v>1795</v>
      </c>
      <c r="C16" s="39">
        <v>1809</v>
      </c>
      <c r="D16" s="203">
        <v>1823</v>
      </c>
      <c r="E16" s="203">
        <v>1821</v>
      </c>
      <c r="F16" s="203">
        <v>1834</v>
      </c>
      <c r="G16" s="203">
        <v>1845</v>
      </c>
      <c r="H16" s="203">
        <v>1846</v>
      </c>
      <c r="I16" s="203">
        <v>1842</v>
      </c>
      <c r="J16" s="203">
        <v>1850</v>
      </c>
      <c r="K16" s="203">
        <v>1853</v>
      </c>
      <c r="L16" s="203">
        <v>1859</v>
      </c>
    </row>
    <row r="17" spans="1:12" s="34" customFormat="1" ht="25.5" customHeight="1">
      <c r="A17" s="35" t="s">
        <v>24</v>
      </c>
      <c r="B17" s="39">
        <v>96</v>
      </c>
      <c r="C17" s="39">
        <v>96</v>
      </c>
      <c r="D17" s="203">
        <v>97</v>
      </c>
      <c r="E17" s="203">
        <v>98</v>
      </c>
      <c r="F17" s="203">
        <v>99</v>
      </c>
      <c r="G17" s="203">
        <v>101</v>
      </c>
      <c r="H17" s="203">
        <v>102</v>
      </c>
      <c r="I17" s="203">
        <v>103</v>
      </c>
      <c r="J17" s="203">
        <v>103</v>
      </c>
      <c r="K17" s="203">
        <v>105</v>
      </c>
      <c r="L17" s="203">
        <v>107</v>
      </c>
    </row>
    <row r="18" spans="1:14" s="34" customFormat="1" ht="25.5" customHeight="1">
      <c r="A18" s="35" t="s">
        <v>25</v>
      </c>
      <c r="B18" s="39">
        <v>320</v>
      </c>
      <c r="C18" s="39">
        <v>323</v>
      </c>
      <c r="D18" s="203">
        <v>319</v>
      </c>
      <c r="E18" s="203">
        <v>324</v>
      </c>
      <c r="F18" s="203">
        <v>329</v>
      </c>
      <c r="G18" s="203">
        <v>336</v>
      </c>
      <c r="H18" s="203">
        <v>337</v>
      </c>
      <c r="I18" s="203">
        <v>336</v>
      </c>
      <c r="J18" s="203">
        <v>331</v>
      </c>
      <c r="K18" s="203">
        <v>328</v>
      </c>
      <c r="L18" s="203">
        <v>328</v>
      </c>
      <c r="N18" s="42"/>
    </row>
    <row r="19" spans="1:12" s="34" customFormat="1" ht="33.75" customHeight="1">
      <c r="A19" s="40" t="s">
        <v>26</v>
      </c>
      <c r="B19" s="41">
        <f aca="true" t="shared" si="0" ref="B19:G19">SUM(B4,B6,B7,B8,B9,B10,B11,B12,B13,B14,B15,B16,B17,B18)</f>
        <v>334145</v>
      </c>
      <c r="C19" s="41">
        <f t="shared" si="0"/>
        <v>351406</v>
      </c>
      <c r="D19" s="41">
        <f t="shared" si="0"/>
        <v>366520</v>
      </c>
      <c r="E19" s="41">
        <f t="shared" si="0"/>
        <v>384115</v>
      </c>
      <c r="F19" s="41">
        <f t="shared" si="0"/>
        <v>400919</v>
      </c>
      <c r="G19" s="41">
        <f t="shared" si="0"/>
        <v>421926</v>
      </c>
      <c r="H19" s="41">
        <f>SUM(H4,H6,H7,H8,H9,H10,H11,H12,H13,H14,H15,H16,H17,H18)</f>
        <v>443495</v>
      </c>
      <c r="I19" s="41">
        <f>SUM(I4,I6,I7,I8,I9,I10,I11,I12,I13,I14,I15,I16,I17,I18)</f>
        <v>465052</v>
      </c>
      <c r="J19" s="41">
        <f>SUM(J4,J6,J7,J8,J9,J10,J11,J12,J13,J14,J15,J16,J17,J18)</f>
        <v>486144</v>
      </c>
      <c r="K19" s="41">
        <f>SUM(K4,K6,K7,K8,K9,K10,K11,K12,K13,K14,K15,K16,K17,K18)</f>
        <v>507676</v>
      </c>
      <c r="L19" s="284">
        <f>SUM(L4,L6,L7,L8,L9,L10,L11,L12,L13,L14,L15,L16,L17,L18)</f>
        <v>519265</v>
      </c>
    </row>
    <row r="20" spans="1:11" ht="6.75" customHeight="1">
      <c r="A20" s="34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13.5">
      <c r="A21" s="43" t="s">
        <v>113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13.5">
      <c r="A22" s="248" t="s">
        <v>114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ht="12.75">
      <c r="A23" s="239" t="s">
        <v>126</v>
      </c>
    </row>
    <row r="27" ht="12.75">
      <c r="N27" s="262"/>
    </row>
  </sheetData>
  <sheetProtection/>
  <printOptions horizontalCentered="1" verticalCentered="1"/>
  <pageMargins left="0.31496062992125984" right="0.03937007874015748" top="0.03937007874015748" bottom="0.5118110236220472" header="0.2755905511811024" footer="0.5118110236220472"/>
  <pageSetup horizontalDpi="1200" verticalDpi="1200" orientation="landscape" paperSize="9" r:id="rId2"/>
  <ignoredErrors>
    <ignoredError sqref="L19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N10" sqref="N10"/>
    </sheetView>
  </sheetViews>
  <sheetFormatPr defaultColWidth="10.66015625" defaultRowHeight="12.75"/>
  <cols>
    <col min="1" max="1" width="28.16015625" style="45" customWidth="1"/>
    <col min="2" max="5" width="14.33203125" style="45" customWidth="1"/>
    <col min="6" max="6" width="15.83203125" style="45" customWidth="1"/>
    <col min="7" max="7" width="17.16015625" style="45" customWidth="1"/>
    <col min="8" max="8" width="14.83203125" style="45" customWidth="1"/>
    <col min="9" max="9" width="15.16015625" style="45" customWidth="1"/>
    <col min="10" max="10" width="9.66015625" style="45" customWidth="1"/>
    <col min="11" max="11" width="2.16015625" style="45" customWidth="1"/>
    <col min="12" max="16384" width="10.66015625" style="45" customWidth="1"/>
  </cols>
  <sheetData>
    <row r="1" spans="1:9" ht="18.75">
      <c r="A1" s="322" t="s">
        <v>170</v>
      </c>
      <c r="B1" s="322"/>
      <c r="C1" s="322"/>
      <c r="D1" s="322"/>
      <c r="E1" s="322"/>
      <c r="F1" s="322"/>
      <c r="G1" s="322"/>
      <c r="H1" s="44"/>
      <c r="I1" s="279"/>
    </row>
    <row r="2" spans="1:9" ht="9" customHeight="1">
      <c r="A2" s="46"/>
      <c r="B2" s="46"/>
      <c r="C2" s="46"/>
      <c r="D2" s="46"/>
      <c r="E2" s="46"/>
      <c r="F2" s="46"/>
      <c r="G2" s="46"/>
      <c r="H2" s="46"/>
      <c r="I2" s="46"/>
    </row>
    <row r="3" spans="1:9" ht="31.5" customHeight="1">
      <c r="A3" s="319" t="s">
        <v>0</v>
      </c>
      <c r="B3" s="317" t="s">
        <v>27</v>
      </c>
      <c r="C3" s="318"/>
      <c r="D3" s="315" t="s">
        <v>28</v>
      </c>
      <c r="E3" s="316"/>
      <c r="F3" s="323" t="s">
        <v>131</v>
      </c>
      <c r="G3" s="324"/>
      <c r="H3" s="48" t="s">
        <v>98</v>
      </c>
      <c r="I3" s="49"/>
    </row>
    <row r="4" spans="1:9" ht="18" customHeight="1">
      <c r="A4" s="320"/>
      <c r="B4" s="47" t="s">
        <v>29</v>
      </c>
      <c r="C4" s="47" t="s">
        <v>29</v>
      </c>
      <c r="D4" s="47" t="s">
        <v>29</v>
      </c>
      <c r="E4" s="47" t="s">
        <v>29</v>
      </c>
      <c r="F4" s="47" t="s">
        <v>29</v>
      </c>
      <c r="G4" s="47" t="s">
        <v>29</v>
      </c>
      <c r="H4" s="47" t="s">
        <v>29</v>
      </c>
      <c r="I4" s="47" t="s">
        <v>29</v>
      </c>
    </row>
    <row r="5" spans="1:9" ht="23.25" customHeight="1">
      <c r="A5" s="321"/>
      <c r="B5" s="50">
        <v>2016</v>
      </c>
      <c r="C5" s="50">
        <v>2017</v>
      </c>
      <c r="D5" s="50">
        <v>2016</v>
      </c>
      <c r="E5" s="50">
        <v>2017</v>
      </c>
      <c r="F5" s="50">
        <v>2016</v>
      </c>
      <c r="G5" s="50">
        <v>2017</v>
      </c>
      <c r="H5" s="51">
        <v>2016</v>
      </c>
      <c r="I5" s="51">
        <v>2017</v>
      </c>
    </row>
    <row r="6" spans="1:12" ht="33" customHeight="1">
      <c r="A6" s="52" t="s">
        <v>1</v>
      </c>
      <c r="B6" s="53">
        <v>3284</v>
      </c>
      <c r="C6" s="53">
        <v>4300</v>
      </c>
      <c r="D6" s="7">
        <v>4202</v>
      </c>
      <c r="E6" s="7">
        <v>3613</v>
      </c>
      <c r="F6" s="53">
        <v>122</v>
      </c>
      <c r="G6" s="53">
        <v>340</v>
      </c>
      <c r="H6" s="54">
        <v>621</v>
      </c>
      <c r="I6" s="54">
        <v>631</v>
      </c>
      <c r="L6" s="63"/>
    </row>
    <row r="7" spans="1:12" ht="33" customHeight="1">
      <c r="A7" s="52" t="s">
        <v>6</v>
      </c>
      <c r="B7" s="200" t="s">
        <v>99</v>
      </c>
      <c r="C7" s="53">
        <v>1</v>
      </c>
      <c r="D7" s="7">
        <v>14</v>
      </c>
      <c r="E7" s="7">
        <v>1</v>
      </c>
      <c r="F7" s="200" t="s">
        <v>99</v>
      </c>
      <c r="G7" s="53">
        <v>3</v>
      </c>
      <c r="H7" s="55">
        <v>200</v>
      </c>
      <c r="I7" s="55">
        <v>196</v>
      </c>
      <c r="L7" s="240"/>
    </row>
    <row r="8" spans="1:13" ht="33" customHeight="1">
      <c r="A8" s="18" t="s">
        <v>128</v>
      </c>
      <c r="B8" s="53">
        <v>616</v>
      </c>
      <c r="C8" s="53">
        <v>627</v>
      </c>
      <c r="D8" s="7">
        <v>5</v>
      </c>
      <c r="E8" s="7">
        <v>6</v>
      </c>
      <c r="F8" s="53">
        <v>23</v>
      </c>
      <c r="G8" s="53">
        <v>65</v>
      </c>
      <c r="H8" s="55">
        <v>159</v>
      </c>
      <c r="I8" s="55">
        <v>183</v>
      </c>
      <c r="L8" s="63"/>
      <c r="M8" s="63"/>
    </row>
    <row r="9" spans="1:12" ht="33" customHeight="1">
      <c r="A9" s="52" t="s">
        <v>7</v>
      </c>
      <c r="B9" s="53">
        <v>2912</v>
      </c>
      <c r="C9" s="53">
        <v>3139</v>
      </c>
      <c r="D9" s="7">
        <v>22</v>
      </c>
      <c r="E9" s="7">
        <v>12</v>
      </c>
      <c r="F9" s="53">
        <v>150</v>
      </c>
      <c r="G9" s="53">
        <v>237</v>
      </c>
      <c r="H9" s="55">
        <v>391</v>
      </c>
      <c r="I9" s="55">
        <v>422</v>
      </c>
      <c r="L9" s="63"/>
    </row>
    <row r="10" spans="1:10" ht="33" customHeight="1">
      <c r="A10" s="52" t="s">
        <v>8</v>
      </c>
      <c r="B10" s="53">
        <v>968</v>
      </c>
      <c r="C10" s="53">
        <v>949</v>
      </c>
      <c r="D10" s="200" t="s">
        <v>89</v>
      </c>
      <c r="E10" s="7">
        <v>2</v>
      </c>
      <c r="F10" s="200" t="s">
        <v>99</v>
      </c>
      <c r="G10" s="53">
        <v>1</v>
      </c>
      <c r="H10" s="55">
        <v>718</v>
      </c>
      <c r="I10" s="55">
        <v>711</v>
      </c>
      <c r="J10" s="56" t="s">
        <v>119</v>
      </c>
    </row>
    <row r="11" spans="1:9" ht="33" customHeight="1">
      <c r="A11" s="52" t="s">
        <v>9</v>
      </c>
      <c r="B11" s="53">
        <v>120</v>
      </c>
      <c r="C11" s="53">
        <v>166</v>
      </c>
      <c r="D11" s="7">
        <v>68</v>
      </c>
      <c r="E11" s="7">
        <v>74</v>
      </c>
      <c r="F11" s="53">
        <v>18</v>
      </c>
      <c r="G11" s="53">
        <v>55</v>
      </c>
      <c r="H11" s="55">
        <v>83</v>
      </c>
      <c r="I11" s="55">
        <v>80</v>
      </c>
    </row>
    <row r="12" spans="1:9" ht="33" customHeight="1">
      <c r="A12" s="52" t="s">
        <v>2</v>
      </c>
      <c r="B12" s="53">
        <v>261</v>
      </c>
      <c r="C12" s="53">
        <v>256</v>
      </c>
      <c r="D12" s="7">
        <v>142</v>
      </c>
      <c r="E12" s="7">
        <v>187</v>
      </c>
      <c r="F12" s="53">
        <v>25</v>
      </c>
      <c r="G12" s="53">
        <v>34</v>
      </c>
      <c r="H12" s="55">
        <v>282</v>
      </c>
      <c r="I12" s="55">
        <v>291</v>
      </c>
    </row>
    <row r="13" spans="1:9" ht="33" customHeight="1">
      <c r="A13" s="52" t="s">
        <v>3</v>
      </c>
      <c r="B13" s="53">
        <v>147</v>
      </c>
      <c r="C13" s="53">
        <v>21</v>
      </c>
      <c r="D13" s="200" t="s">
        <v>89</v>
      </c>
      <c r="E13" s="200" t="s">
        <v>89</v>
      </c>
      <c r="F13" s="200" t="s">
        <v>99</v>
      </c>
      <c r="G13" s="200" t="s">
        <v>99</v>
      </c>
      <c r="H13" s="55">
        <v>48</v>
      </c>
      <c r="I13" s="55">
        <v>45</v>
      </c>
    </row>
    <row r="14" spans="1:9" ht="33" customHeight="1">
      <c r="A14" s="57" t="s">
        <v>4</v>
      </c>
      <c r="B14" s="53">
        <v>59</v>
      </c>
      <c r="C14" s="53">
        <v>62</v>
      </c>
      <c r="D14" s="7">
        <v>33</v>
      </c>
      <c r="E14" s="7">
        <v>49</v>
      </c>
      <c r="F14" s="53">
        <v>7</v>
      </c>
      <c r="G14" s="53">
        <v>30</v>
      </c>
      <c r="H14" s="55">
        <v>85</v>
      </c>
      <c r="I14" s="55">
        <v>82</v>
      </c>
    </row>
    <row r="15" spans="1:9" ht="40.5" customHeight="1">
      <c r="A15" s="58" t="s">
        <v>5</v>
      </c>
      <c r="B15" s="59">
        <f>SUM(B6:B14)</f>
        <v>8367</v>
      </c>
      <c r="C15" s="59">
        <f aca="true" t="shared" si="0" ref="C15:I15">SUM(C6:C14)</f>
        <v>9521</v>
      </c>
      <c r="D15" s="60">
        <f>SUM(D6:D14)</f>
        <v>4486</v>
      </c>
      <c r="E15" s="60">
        <f t="shared" si="0"/>
        <v>3944</v>
      </c>
      <c r="F15" s="59">
        <f>SUM(F6:F14)</f>
        <v>345</v>
      </c>
      <c r="G15" s="59">
        <f t="shared" si="0"/>
        <v>765</v>
      </c>
      <c r="H15" s="61">
        <f>SUM(H6:H14)</f>
        <v>2587</v>
      </c>
      <c r="I15" s="61">
        <f t="shared" si="0"/>
        <v>2641</v>
      </c>
    </row>
    <row r="16" ht="4.5" customHeight="1"/>
    <row r="17" ht="13.5">
      <c r="A17" s="248" t="s">
        <v>129</v>
      </c>
    </row>
    <row r="18" ht="13.5">
      <c r="A18" s="62" t="s">
        <v>130</v>
      </c>
    </row>
    <row r="19" ht="12.75">
      <c r="A19" s="17" t="s">
        <v>127</v>
      </c>
    </row>
    <row r="20" spans="1:7" ht="13.5">
      <c r="A20" s="62" t="s">
        <v>112</v>
      </c>
      <c r="G20" s="63"/>
    </row>
    <row r="23" ht="12.75">
      <c r="C23" s="63"/>
    </row>
    <row r="24" ht="12.75">
      <c r="C24" s="63"/>
    </row>
  </sheetData>
  <sheetProtection/>
  <mergeCells count="5">
    <mergeCell ref="D3:E3"/>
    <mergeCell ref="B3:C3"/>
    <mergeCell ref="A3:A5"/>
    <mergeCell ref="A1:G1"/>
    <mergeCell ref="F3:G3"/>
  </mergeCells>
  <printOptions/>
  <pageMargins left="0.35433070866141736" right="0" top="0.7480314960629921" bottom="0.5118110236220472" header="0.31496062992125984" footer="0.3149606299212598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L23" sqref="L23"/>
    </sheetView>
  </sheetViews>
  <sheetFormatPr defaultColWidth="10.66015625" defaultRowHeight="12.75"/>
  <cols>
    <col min="1" max="3" width="10.66015625" style="128" customWidth="1"/>
    <col min="4" max="4" width="11.83203125" style="128" customWidth="1"/>
    <col min="5" max="5" width="7.16015625" style="128" customWidth="1"/>
    <col min="6" max="8" width="13" style="128" customWidth="1"/>
    <col min="9" max="9" width="12.5" style="128" customWidth="1"/>
    <col min="10" max="16384" width="10.66015625" style="128" customWidth="1"/>
  </cols>
  <sheetData>
    <row r="1" spans="1:9" s="68" customFormat="1" ht="18.75">
      <c r="A1" s="64" t="s">
        <v>171</v>
      </c>
      <c r="B1" s="65"/>
      <c r="C1" s="66"/>
      <c r="D1" s="66"/>
      <c r="E1" s="66"/>
      <c r="F1" s="66"/>
      <c r="G1" s="67"/>
      <c r="H1" s="67"/>
      <c r="I1" s="67"/>
    </row>
    <row r="2" spans="1:9" ht="9" customHeight="1">
      <c r="A2" s="127" t="s">
        <v>10</v>
      </c>
      <c r="B2" s="127"/>
      <c r="C2" s="127"/>
      <c r="D2" s="127"/>
      <c r="E2" s="127"/>
      <c r="F2" s="127"/>
      <c r="G2" s="127"/>
      <c r="H2" s="127"/>
      <c r="I2" s="127"/>
    </row>
    <row r="3" spans="1:9" ht="24" customHeight="1">
      <c r="A3" s="129"/>
      <c r="B3" s="130"/>
      <c r="C3" s="130"/>
      <c r="D3" s="130"/>
      <c r="E3" s="131"/>
      <c r="F3" s="295" t="s">
        <v>30</v>
      </c>
      <c r="G3" s="295" t="s">
        <v>30</v>
      </c>
      <c r="H3" s="296" t="s">
        <v>160</v>
      </c>
      <c r="I3" s="297"/>
    </row>
    <row r="4" spans="1:9" ht="27" customHeight="1">
      <c r="A4" s="132"/>
      <c r="B4" s="133"/>
      <c r="C4" s="133"/>
      <c r="D4" s="133"/>
      <c r="E4" s="134"/>
      <c r="F4" s="298" t="s">
        <v>161</v>
      </c>
      <c r="G4" s="298" t="s">
        <v>162</v>
      </c>
      <c r="H4" s="299" t="s">
        <v>31</v>
      </c>
      <c r="I4" s="299" t="s">
        <v>32</v>
      </c>
    </row>
    <row r="5" spans="1:9" ht="13.5" customHeight="1">
      <c r="A5" s="132"/>
      <c r="B5" s="135"/>
      <c r="C5" s="135"/>
      <c r="D5" s="135"/>
      <c r="E5" s="136"/>
      <c r="F5" s="300"/>
      <c r="G5" s="300"/>
      <c r="H5" s="301"/>
      <c r="I5" s="302"/>
    </row>
    <row r="6" spans="1:9" ht="28.5" customHeight="1">
      <c r="A6" s="137" t="s">
        <v>33</v>
      </c>
      <c r="B6" s="138"/>
      <c r="C6" s="138"/>
      <c r="D6" s="135"/>
      <c r="E6" s="136"/>
      <c r="F6" s="303">
        <f>SUM(F8,F16)</f>
        <v>14452</v>
      </c>
      <c r="G6" s="303">
        <f>SUM(G8,G16)</f>
        <v>15037</v>
      </c>
      <c r="H6" s="303">
        <f>G6-F6</f>
        <v>585</v>
      </c>
      <c r="I6" s="304">
        <f>(G6/F6*100)-100</f>
        <v>4.047882646000559</v>
      </c>
    </row>
    <row r="7" spans="1:9" ht="19.5" customHeight="1">
      <c r="A7" s="140" t="s">
        <v>87</v>
      </c>
      <c r="B7" s="141"/>
      <c r="C7" s="138"/>
      <c r="D7" s="135"/>
      <c r="E7" s="136"/>
      <c r="F7" s="305"/>
      <c r="G7" s="305"/>
      <c r="H7" s="305"/>
      <c r="I7" s="306"/>
    </row>
    <row r="8" spans="1:9" s="143" customFormat="1" ht="20.25" customHeight="1">
      <c r="A8" s="140" t="s">
        <v>88</v>
      </c>
      <c r="C8" s="141"/>
      <c r="D8" s="141"/>
      <c r="E8" s="142"/>
      <c r="F8" s="307">
        <f>SUM(F10:F14)</f>
        <v>1378</v>
      </c>
      <c r="G8" s="307">
        <f>SUM(G10:G14)</f>
        <v>1480</v>
      </c>
      <c r="H8" s="307">
        <f>G8-F8</f>
        <v>102</v>
      </c>
      <c r="I8" s="308">
        <f>(G8/F8*100)-100</f>
        <v>7.40203193033382</v>
      </c>
    </row>
    <row r="9" spans="1:9" ht="15.75" customHeight="1">
      <c r="A9" s="199"/>
      <c r="B9" s="141"/>
      <c r="C9" s="141"/>
      <c r="D9" s="141"/>
      <c r="E9" s="142"/>
      <c r="F9" s="309"/>
      <c r="G9" s="309"/>
      <c r="H9" s="309"/>
      <c r="I9" s="308"/>
    </row>
    <row r="10" spans="1:9" ht="18" customHeight="1">
      <c r="A10" s="144" t="s">
        <v>70</v>
      </c>
      <c r="B10" s="141"/>
      <c r="C10" s="141"/>
      <c r="D10" s="141"/>
      <c r="E10" s="142"/>
      <c r="F10" s="307">
        <v>68</v>
      </c>
      <c r="G10" s="307">
        <v>69</v>
      </c>
      <c r="H10" s="307">
        <f>G10-F10</f>
        <v>1</v>
      </c>
      <c r="I10" s="308">
        <f>(G10/F10*100)-100</f>
        <v>1.470588235294116</v>
      </c>
    </row>
    <row r="11" spans="1:9" ht="11.25" customHeight="1">
      <c r="A11" s="144"/>
      <c r="B11" s="141"/>
      <c r="C11" s="141"/>
      <c r="D11" s="141"/>
      <c r="E11" s="142"/>
      <c r="F11" s="310"/>
      <c r="G11" s="310"/>
      <c r="H11" s="310"/>
      <c r="I11" s="311"/>
    </row>
    <row r="12" spans="1:9" ht="16.5" customHeight="1">
      <c r="A12" s="144" t="s">
        <v>34</v>
      </c>
      <c r="B12" s="141"/>
      <c r="C12" s="141"/>
      <c r="D12" s="141"/>
      <c r="E12" s="142"/>
      <c r="F12" s="310">
        <v>239</v>
      </c>
      <c r="G12" s="310">
        <v>257</v>
      </c>
      <c r="H12" s="310">
        <f>G12-F12</f>
        <v>18</v>
      </c>
      <c r="I12" s="311">
        <f>(G12/F12*100)-100</f>
        <v>7.53138075313808</v>
      </c>
    </row>
    <row r="13" spans="1:9" ht="15.75" customHeight="1">
      <c r="A13" s="144"/>
      <c r="B13" s="141"/>
      <c r="C13" s="141"/>
      <c r="D13" s="141"/>
      <c r="E13" s="142"/>
      <c r="F13" s="310"/>
      <c r="G13" s="310"/>
      <c r="H13" s="310"/>
      <c r="I13" s="311"/>
    </row>
    <row r="14" spans="1:9" ht="13.5" customHeight="1">
      <c r="A14" s="144" t="s">
        <v>35</v>
      </c>
      <c r="B14" s="141"/>
      <c r="C14" s="141"/>
      <c r="D14" s="141"/>
      <c r="E14" s="142"/>
      <c r="F14" s="310">
        <v>1071</v>
      </c>
      <c r="G14" s="310">
        <v>1154</v>
      </c>
      <c r="H14" s="310">
        <f>G14-F14</f>
        <v>83</v>
      </c>
      <c r="I14" s="311">
        <f>(G14/F14*100)-100</f>
        <v>7.749766573295986</v>
      </c>
    </row>
    <row r="15" spans="1:9" ht="15.75">
      <c r="A15" s="140"/>
      <c r="B15" s="141"/>
      <c r="C15" s="141"/>
      <c r="D15" s="141"/>
      <c r="E15" s="142"/>
      <c r="F15" s="307"/>
      <c r="G15" s="307"/>
      <c r="H15" s="307"/>
      <c r="I15" s="311"/>
    </row>
    <row r="16" spans="1:9" s="143" customFormat="1" ht="15.75">
      <c r="A16" s="140" t="s">
        <v>67</v>
      </c>
      <c r="B16" s="141"/>
      <c r="C16" s="141"/>
      <c r="D16" s="141"/>
      <c r="E16" s="142"/>
      <c r="F16" s="310">
        <v>13074</v>
      </c>
      <c r="G16" s="310">
        <v>13557</v>
      </c>
      <c r="H16" s="310">
        <f>G16-F16</f>
        <v>483</v>
      </c>
      <c r="I16" s="311">
        <f>(G16/F16*100)-100</f>
        <v>3.6943552088113876</v>
      </c>
    </row>
    <row r="17" spans="1:9" ht="15.75">
      <c r="A17" s="140" t="s">
        <v>36</v>
      </c>
      <c r="B17" s="141"/>
      <c r="C17" s="141"/>
      <c r="D17" s="141"/>
      <c r="E17" s="142"/>
      <c r="F17" s="307"/>
      <c r="G17" s="307"/>
      <c r="H17" s="307"/>
      <c r="I17" s="308"/>
    </row>
    <row r="18" spans="1:9" ht="26.25" customHeight="1">
      <c r="A18" s="137" t="s">
        <v>83</v>
      </c>
      <c r="B18" s="138"/>
      <c r="C18" s="138"/>
      <c r="D18" s="135"/>
      <c r="E18" s="136"/>
      <c r="F18" s="303">
        <v>28306</v>
      </c>
      <c r="G18" s="303">
        <v>28973</v>
      </c>
      <c r="H18" s="303">
        <f>G18-F18</f>
        <v>667</v>
      </c>
      <c r="I18" s="314">
        <f>(G18/F18*100)-100</f>
        <v>2.3563908711933976</v>
      </c>
    </row>
    <row r="19" spans="1:9" ht="12" customHeight="1">
      <c r="A19" s="139"/>
      <c r="B19" s="138"/>
      <c r="C19" s="138"/>
      <c r="D19" s="135"/>
      <c r="E19" s="136"/>
      <c r="F19" s="309"/>
      <c r="G19" s="309"/>
      <c r="H19" s="309"/>
      <c r="I19" s="306"/>
    </row>
    <row r="20" spans="1:9" ht="12.75" customHeight="1">
      <c r="A20" s="132"/>
      <c r="B20" s="141" t="s">
        <v>68</v>
      </c>
      <c r="C20" s="135"/>
      <c r="D20" s="135"/>
      <c r="E20" s="136"/>
      <c r="F20" s="305"/>
      <c r="G20" s="305"/>
      <c r="H20" s="305"/>
      <c r="I20" s="306"/>
    </row>
    <row r="21" spans="1:9" ht="17.25" customHeight="1">
      <c r="A21" s="140"/>
      <c r="B21" s="145" t="s">
        <v>69</v>
      </c>
      <c r="C21" s="145"/>
      <c r="E21" s="142"/>
      <c r="F21" s="310">
        <v>28222</v>
      </c>
      <c r="G21" s="310">
        <v>28874</v>
      </c>
      <c r="H21" s="310">
        <f>G21-F21</f>
        <v>652</v>
      </c>
      <c r="I21" s="311">
        <f>(G21/F21*100)-100</f>
        <v>2.31025441145205</v>
      </c>
    </row>
    <row r="22" spans="1:9" ht="12" customHeight="1">
      <c r="A22" s="140"/>
      <c r="B22" s="141"/>
      <c r="C22" s="141"/>
      <c r="D22" s="141"/>
      <c r="E22" s="142"/>
      <c r="F22" s="307"/>
      <c r="G22" s="307"/>
      <c r="H22" s="307"/>
      <c r="I22" s="308"/>
    </row>
    <row r="23" spans="1:9" ht="24" customHeight="1">
      <c r="A23" s="144" t="s">
        <v>86</v>
      </c>
      <c r="B23" s="145"/>
      <c r="C23" s="145"/>
      <c r="D23" s="145"/>
      <c r="E23" s="142"/>
      <c r="F23" s="310">
        <v>2074</v>
      </c>
      <c r="G23" s="310">
        <v>2291</v>
      </c>
      <c r="H23" s="310">
        <f>G23-F23</f>
        <v>217</v>
      </c>
      <c r="I23" s="311">
        <f>(G23/F23*100)-100</f>
        <v>10.462873674059779</v>
      </c>
    </row>
    <row r="24" spans="1:9" ht="13.5" customHeight="1">
      <c r="A24" s="144" t="s">
        <v>72</v>
      </c>
      <c r="B24" s="198"/>
      <c r="C24" s="145"/>
      <c r="D24" s="145"/>
      <c r="E24" s="142"/>
      <c r="F24" s="307"/>
      <c r="G24" s="307"/>
      <c r="H24" s="307"/>
      <c r="I24" s="308"/>
    </row>
    <row r="25" spans="1:9" ht="15.75">
      <c r="A25" s="140"/>
      <c r="B25" s="141"/>
      <c r="C25" s="141"/>
      <c r="D25" s="141"/>
      <c r="E25" s="142"/>
      <c r="F25" s="307"/>
      <c r="G25" s="307"/>
      <c r="H25" s="307"/>
      <c r="I25" s="308"/>
    </row>
    <row r="26" spans="1:9" ht="26.25" customHeight="1">
      <c r="A26" s="137" t="s">
        <v>37</v>
      </c>
      <c r="B26" s="146"/>
      <c r="C26" s="141"/>
      <c r="D26" s="141"/>
      <c r="E26" s="142"/>
      <c r="F26" s="303">
        <f>SUM(F28:F32)</f>
        <v>1925</v>
      </c>
      <c r="G26" s="303">
        <f>SUM(G28:G32)</f>
        <v>2004</v>
      </c>
      <c r="H26" s="303">
        <f>G26-F26</f>
        <v>79</v>
      </c>
      <c r="I26" s="304">
        <f>(G26/F26*100)-100</f>
        <v>4.103896103896105</v>
      </c>
    </row>
    <row r="27" spans="1:9" ht="12.75" customHeight="1">
      <c r="A27" s="137"/>
      <c r="B27" s="146"/>
      <c r="C27" s="141"/>
      <c r="D27" s="141"/>
      <c r="E27" s="142"/>
      <c r="F27" s="307"/>
      <c r="G27" s="307"/>
      <c r="H27" s="307"/>
      <c r="I27" s="308"/>
    </row>
    <row r="28" spans="1:9" ht="17.25" customHeight="1">
      <c r="A28" s="144" t="s">
        <v>71</v>
      </c>
      <c r="B28" s="141"/>
      <c r="C28" s="141"/>
      <c r="D28" s="141"/>
      <c r="E28" s="142"/>
      <c r="F28" s="310">
        <v>72</v>
      </c>
      <c r="G28" s="310">
        <v>73</v>
      </c>
      <c r="H28" s="310">
        <f>G28-F28</f>
        <v>1</v>
      </c>
      <c r="I28" s="308">
        <f>(G28/F28*100)-100</f>
        <v>1.3888888888888857</v>
      </c>
    </row>
    <row r="29" spans="1:9" ht="12.75" customHeight="1">
      <c r="A29" s="144"/>
      <c r="B29" s="141"/>
      <c r="C29" s="141"/>
      <c r="D29" s="141"/>
      <c r="E29" s="142"/>
      <c r="F29" s="310"/>
      <c r="G29" s="310"/>
      <c r="H29" s="310"/>
      <c r="I29" s="311"/>
    </row>
    <row r="30" spans="1:9" ht="15" customHeight="1">
      <c r="A30" s="144" t="s">
        <v>38</v>
      </c>
      <c r="B30" s="141"/>
      <c r="C30" s="141"/>
      <c r="D30" s="141"/>
      <c r="E30" s="142"/>
      <c r="F30" s="310">
        <v>277</v>
      </c>
      <c r="G30" s="310">
        <v>307</v>
      </c>
      <c r="H30" s="310">
        <f>G30-F30</f>
        <v>30</v>
      </c>
      <c r="I30" s="308">
        <f>(G30/F30*100)-100</f>
        <v>10.83032490974729</v>
      </c>
    </row>
    <row r="31" spans="1:9" ht="15.75">
      <c r="A31" s="144"/>
      <c r="B31" s="141"/>
      <c r="C31" s="141"/>
      <c r="D31" s="141"/>
      <c r="E31" s="142"/>
      <c r="F31" s="310"/>
      <c r="G31" s="310"/>
      <c r="H31" s="310"/>
      <c r="I31" s="311"/>
    </row>
    <row r="32" spans="1:9" ht="15.75">
      <c r="A32" s="144" t="s">
        <v>39</v>
      </c>
      <c r="B32" s="141"/>
      <c r="C32" s="141"/>
      <c r="D32" s="141"/>
      <c r="E32" s="142"/>
      <c r="F32" s="310">
        <v>1576</v>
      </c>
      <c r="G32" s="310">
        <v>1624</v>
      </c>
      <c r="H32" s="310">
        <f>G32-F32</f>
        <v>48</v>
      </c>
      <c r="I32" s="308">
        <f>(G32/F32*100)-100</f>
        <v>3.045685279187822</v>
      </c>
    </row>
    <row r="33" spans="1:9" ht="12.75">
      <c r="A33" s="147"/>
      <c r="B33" s="148"/>
      <c r="C33" s="148"/>
      <c r="D33" s="148"/>
      <c r="E33" s="149"/>
      <c r="F33" s="312"/>
      <c r="G33" s="312"/>
      <c r="H33" s="313"/>
      <c r="I33" s="312"/>
    </row>
    <row r="34" spans="1:9" ht="5.25" customHeight="1">
      <c r="A34" s="127"/>
      <c r="B34" s="127"/>
      <c r="C34" s="127"/>
      <c r="D34" s="127"/>
      <c r="E34" s="127"/>
      <c r="F34" s="127"/>
      <c r="G34" s="127"/>
      <c r="H34" s="127"/>
      <c r="I34" s="127"/>
    </row>
    <row r="35" spans="1:9" ht="18.75" customHeight="1">
      <c r="A35" s="150" t="s">
        <v>108</v>
      </c>
      <c r="B35" s="151"/>
      <c r="C35" s="151"/>
      <c r="D35" s="151"/>
      <c r="E35" s="151"/>
      <c r="F35" s="151"/>
      <c r="G35" s="127"/>
      <c r="H35" s="127"/>
      <c r="I35" s="127"/>
    </row>
    <row r="36" spans="1:9" ht="18.75" customHeight="1">
      <c r="A36" s="152" t="s">
        <v>109</v>
      </c>
      <c r="B36" s="151"/>
      <c r="C36" s="151"/>
      <c r="D36" s="151"/>
      <c r="E36" s="151"/>
      <c r="F36" s="151"/>
      <c r="G36" s="127"/>
      <c r="H36" s="127"/>
      <c r="I36" s="127"/>
    </row>
    <row r="37" spans="1:9" ht="19.5" customHeight="1">
      <c r="A37" s="150" t="s">
        <v>110</v>
      </c>
      <c r="B37" s="127"/>
      <c r="D37" s="127"/>
      <c r="E37" s="127"/>
      <c r="F37" s="127"/>
      <c r="G37" s="127"/>
      <c r="H37" s="127"/>
      <c r="I37" s="127"/>
    </row>
    <row r="38" spans="1:9" ht="18" customHeight="1">
      <c r="A38" s="152" t="s">
        <v>111</v>
      </c>
      <c r="B38" s="127"/>
      <c r="C38" s="127"/>
      <c r="D38" s="127"/>
      <c r="E38" s="127"/>
      <c r="F38" s="127"/>
      <c r="G38" s="127"/>
      <c r="H38" s="127"/>
      <c r="I38" s="127"/>
    </row>
  </sheetData>
  <sheetProtection/>
  <printOptions/>
  <pageMargins left="0.3937007874015748" right="0.5118110236220472" top="1.062992125984252" bottom="0.5905511811023623" header="0.5118110236220472" footer="0.31496062992125984"/>
  <pageSetup horizontalDpi="600" verticalDpi="600" orientation="portrait" paperSize="9" r:id="rId1"/>
  <headerFooter alignWithMargins="0">
    <oddHeader>&amp;C&amp;12- 9 -&amp;"Arial,Regular"&amp;10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R10" sqref="R10"/>
    </sheetView>
  </sheetViews>
  <sheetFormatPr defaultColWidth="10.66015625" defaultRowHeight="12.75"/>
  <cols>
    <col min="1" max="1" width="7.83203125" style="157" customWidth="1"/>
    <col min="2" max="2" width="31.66015625" style="157" customWidth="1"/>
    <col min="3" max="12" width="9.33203125" style="157" customWidth="1"/>
    <col min="13" max="14" width="11.83203125" style="157" customWidth="1"/>
    <col min="15" max="15" width="2.83203125" style="157" customWidth="1"/>
    <col min="16" max="16384" width="10.66015625" style="157" customWidth="1"/>
  </cols>
  <sheetData>
    <row r="1" spans="1:13" s="71" customFormat="1" ht="18" customHeight="1">
      <c r="A1" s="69" t="s">
        <v>168</v>
      </c>
      <c r="B1" s="70"/>
      <c r="M1" s="279"/>
    </row>
    <row r="2" spans="1:14" ht="9" customHeight="1">
      <c r="A2" s="154"/>
      <c r="B2" s="153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33" customHeight="1">
      <c r="A3" s="158"/>
      <c r="B3" s="159"/>
      <c r="C3" s="263">
        <v>2007</v>
      </c>
      <c r="D3" s="263">
        <v>2008</v>
      </c>
      <c r="E3" s="263">
        <v>2009</v>
      </c>
      <c r="F3" s="263">
        <v>2010</v>
      </c>
      <c r="G3" s="264">
        <v>2011</v>
      </c>
      <c r="H3" s="264">
        <v>2012</v>
      </c>
      <c r="I3" s="264">
        <v>2013</v>
      </c>
      <c r="J3" s="264">
        <v>2014</v>
      </c>
      <c r="K3" s="264">
        <v>2015</v>
      </c>
      <c r="L3" s="264" t="s">
        <v>139</v>
      </c>
      <c r="M3" s="249" t="s">
        <v>151</v>
      </c>
      <c r="N3" s="160"/>
    </row>
    <row r="4" spans="1:14" ht="10.5" customHeight="1">
      <c r="A4" s="161"/>
      <c r="B4" s="162"/>
      <c r="C4" s="265"/>
      <c r="D4" s="265"/>
      <c r="E4" s="265"/>
      <c r="F4" s="265"/>
      <c r="G4" s="266"/>
      <c r="H4" s="266"/>
      <c r="I4" s="266"/>
      <c r="J4" s="266"/>
      <c r="K4" s="266"/>
      <c r="L4" s="163"/>
      <c r="M4" s="163"/>
      <c r="N4" s="164"/>
    </row>
    <row r="5" spans="1:14" ht="15" customHeight="1">
      <c r="A5" s="165" t="s">
        <v>73</v>
      </c>
      <c r="B5" s="166"/>
      <c r="C5" s="256"/>
      <c r="D5" s="256"/>
      <c r="E5" s="256"/>
      <c r="F5" s="256"/>
      <c r="G5" s="257"/>
      <c r="H5" s="257"/>
      <c r="I5" s="257"/>
      <c r="J5" s="257"/>
      <c r="K5" s="257"/>
      <c r="L5" s="167"/>
      <c r="M5" s="167"/>
      <c r="N5" s="164"/>
    </row>
    <row r="6" spans="1:14" ht="15.75" customHeight="1">
      <c r="A6" s="165"/>
      <c r="B6" s="162" t="s">
        <v>31</v>
      </c>
      <c r="C6" s="267">
        <v>20519</v>
      </c>
      <c r="D6" s="267">
        <v>20873</v>
      </c>
      <c r="E6" s="267">
        <v>19542</v>
      </c>
      <c r="F6" s="267">
        <v>21243</v>
      </c>
      <c r="G6" s="268">
        <v>22387</v>
      </c>
      <c r="H6" s="268">
        <v>21056</v>
      </c>
      <c r="I6" s="268">
        <v>23563</v>
      </c>
      <c r="J6" s="268">
        <v>26400</v>
      </c>
      <c r="K6" s="268">
        <v>28476</v>
      </c>
      <c r="L6" s="268">
        <v>29277</v>
      </c>
      <c r="M6" s="268">
        <v>15037</v>
      </c>
      <c r="N6" s="168"/>
    </row>
    <row r="7" spans="1:14" ht="15.75" customHeight="1">
      <c r="A7" s="165"/>
      <c r="B7" s="162" t="s">
        <v>74</v>
      </c>
      <c r="C7" s="267"/>
      <c r="D7" s="267"/>
      <c r="E7" s="267"/>
      <c r="F7" s="267"/>
      <c r="G7" s="268"/>
      <c r="H7" s="268"/>
      <c r="I7" s="268"/>
      <c r="J7" s="268"/>
      <c r="K7" s="268"/>
      <c r="L7" s="268"/>
      <c r="M7" s="169"/>
      <c r="N7" s="170"/>
    </row>
    <row r="8" spans="1:14" ht="13.5" customHeight="1">
      <c r="A8" s="165"/>
      <c r="B8" s="171" t="s">
        <v>132</v>
      </c>
      <c r="C8" s="267">
        <v>1708.6536868164949</v>
      </c>
      <c r="D8" s="267">
        <v>1732.2638604761173</v>
      </c>
      <c r="E8" s="267">
        <v>1617.9268480480061</v>
      </c>
      <c r="F8" s="267">
        <v>1755.052706109018</v>
      </c>
      <c r="G8" s="268">
        <v>1847.1579329521358</v>
      </c>
      <c r="H8" s="268">
        <v>1733</v>
      </c>
      <c r="I8" s="268">
        <v>1936</v>
      </c>
      <c r="J8" s="268">
        <v>2165</v>
      </c>
      <c r="K8" s="268">
        <v>2333</v>
      </c>
      <c r="L8" s="268">
        <v>2397</v>
      </c>
      <c r="M8" s="288" t="s">
        <v>40</v>
      </c>
      <c r="N8" s="172"/>
    </row>
    <row r="9" spans="1:14" ht="14.25" customHeight="1">
      <c r="A9" s="165"/>
      <c r="B9" s="162" t="s">
        <v>75</v>
      </c>
      <c r="C9" s="267"/>
      <c r="D9" s="267"/>
      <c r="E9" s="267"/>
      <c r="F9" s="267"/>
      <c r="G9" s="268"/>
      <c r="H9" s="268"/>
      <c r="I9" s="268"/>
      <c r="J9" s="268"/>
      <c r="K9" s="268"/>
      <c r="L9" s="268"/>
      <c r="M9" s="169"/>
      <c r="N9" s="170"/>
    </row>
    <row r="10" spans="1:14" ht="15.75" customHeight="1">
      <c r="A10" s="165"/>
      <c r="B10" s="171" t="s">
        <v>76</v>
      </c>
      <c r="C10" s="267">
        <v>63</v>
      </c>
      <c r="D10" s="267">
        <v>61</v>
      </c>
      <c r="E10" s="267">
        <v>54</v>
      </c>
      <c r="F10" s="267">
        <v>57</v>
      </c>
      <c r="G10" s="268">
        <v>57</v>
      </c>
      <c r="H10" s="268">
        <v>51</v>
      </c>
      <c r="I10" s="268">
        <v>55</v>
      </c>
      <c r="J10" s="268" t="s">
        <v>134</v>
      </c>
      <c r="K10" s="268">
        <v>60</v>
      </c>
      <c r="L10" s="268">
        <v>59</v>
      </c>
      <c r="M10" s="288" t="s">
        <v>40</v>
      </c>
      <c r="N10" s="172"/>
    </row>
    <row r="11" spans="1:15" ht="10.5" customHeight="1">
      <c r="A11" s="165"/>
      <c r="B11" s="166"/>
      <c r="C11" s="267"/>
      <c r="D11" s="267"/>
      <c r="E11" s="267"/>
      <c r="F11" s="267"/>
      <c r="G11" s="268"/>
      <c r="H11" s="268"/>
      <c r="I11" s="268"/>
      <c r="J11" s="268"/>
      <c r="K11" s="268"/>
      <c r="L11" s="268"/>
      <c r="M11" s="169"/>
      <c r="N11" s="170"/>
      <c r="O11" s="173"/>
    </row>
    <row r="12" spans="1:14" ht="15" customHeight="1">
      <c r="A12" s="174" t="s">
        <v>84</v>
      </c>
      <c r="B12" s="166"/>
      <c r="C12" s="267"/>
      <c r="D12" s="267"/>
      <c r="E12" s="267"/>
      <c r="F12" s="267"/>
      <c r="G12" s="268"/>
      <c r="H12" s="268"/>
      <c r="I12" s="268"/>
      <c r="J12" s="268"/>
      <c r="K12" s="268"/>
      <c r="L12" s="268"/>
      <c r="M12" s="169"/>
      <c r="N12" s="170"/>
    </row>
    <row r="13" spans="1:14" ht="16.5" customHeight="1">
      <c r="A13" s="165"/>
      <c r="B13" s="162" t="s">
        <v>77</v>
      </c>
      <c r="C13" s="267">
        <v>41178</v>
      </c>
      <c r="D13" s="267">
        <v>42910</v>
      </c>
      <c r="E13" s="267">
        <v>38058</v>
      </c>
      <c r="F13" s="267">
        <v>41084</v>
      </c>
      <c r="G13" s="268">
        <v>41294</v>
      </c>
      <c r="H13" s="268">
        <v>40759</v>
      </c>
      <c r="I13" s="268">
        <v>41888</v>
      </c>
      <c r="J13" s="268">
        <v>51264</v>
      </c>
      <c r="K13" s="268">
        <v>55617</v>
      </c>
      <c r="L13" s="268">
        <v>57098</v>
      </c>
      <c r="M13" s="268">
        <v>28874</v>
      </c>
      <c r="N13" s="168"/>
    </row>
    <row r="14" spans="1:14" ht="9" customHeight="1">
      <c r="A14" s="165"/>
      <c r="B14" s="162" t="s">
        <v>10</v>
      </c>
      <c r="C14" s="256"/>
      <c r="D14" s="256"/>
      <c r="E14" s="256"/>
      <c r="F14" s="256"/>
      <c r="G14" s="257"/>
      <c r="H14" s="257"/>
      <c r="I14" s="257"/>
      <c r="J14" s="257"/>
      <c r="K14" s="257"/>
      <c r="L14" s="257"/>
      <c r="M14" s="167"/>
      <c r="N14" s="170"/>
    </row>
    <row r="15" spans="1:14" ht="16.5" customHeight="1">
      <c r="A15" s="165"/>
      <c r="B15" s="162" t="s">
        <v>75</v>
      </c>
      <c r="C15" s="267">
        <v>126</v>
      </c>
      <c r="D15" s="267">
        <v>125</v>
      </c>
      <c r="E15" s="267">
        <v>105.54517828765786</v>
      </c>
      <c r="F15" s="267">
        <v>110</v>
      </c>
      <c r="G15" s="268">
        <v>105</v>
      </c>
      <c r="H15" s="268">
        <v>99</v>
      </c>
      <c r="I15" s="268">
        <v>97</v>
      </c>
      <c r="J15" s="268" t="s">
        <v>135</v>
      </c>
      <c r="K15" s="268">
        <v>117</v>
      </c>
      <c r="L15" s="268">
        <v>115</v>
      </c>
      <c r="M15" s="288" t="s">
        <v>40</v>
      </c>
      <c r="N15" s="176"/>
    </row>
    <row r="16" spans="1:14" ht="12" customHeight="1">
      <c r="A16" s="165"/>
      <c r="B16" s="171" t="s">
        <v>76</v>
      </c>
      <c r="C16" s="254"/>
      <c r="D16" s="254"/>
      <c r="E16" s="254"/>
      <c r="F16" s="254"/>
      <c r="G16" s="255"/>
      <c r="H16" s="255"/>
      <c r="I16" s="255"/>
      <c r="J16" s="255"/>
      <c r="K16" s="255"/>
      <c r="L16" s="255"/>
      <c r="M16" s="169"/>
      <c r="N16" s="170"/>
    </row>
    <row r="17" spans="1:14" ht="15" customHeight="1">
      <c r="A17" s="165" t="s">
        <v>85</v>
      </c>
      <c r="B17" s="166"/>
      <c r="C17" s="254"/>
      <c r="D17" s="254"/>
      <c r="E17" s="254"/>
      <c r="F17" s="254"/>
      <c r="G17" s="255"/>
      <c r="H17" s="255"/>
      <c r="I17" s="255"/>
      <c r="J17" s="255"/>
      <c r="K17" s="255"/>
      <c r="L17" s="255"/>
      <c r="M17" s="169"/>
      <c r="N17" s="170"/>
    </row>
    <row r="18" spans="1:16" ht="16.5" customHeight="1">
      <c r="A18" s="161"/>
      <c r="B18" s="177" t="s">
        <v>78</v>
      </c>
      <c r="C18" s="267">
        <v>3055</v>
      </c>
      <c r="D18" s="267">
        <v>3435</v>
      </c>
      <c r="E18" s="267">
        <v>3661</v>
      </c>
      <c r="F18" s="267">
        <f>SUM(F20:F22)</f>
        <v>3640</v>
      </c>
      <c r="G18" s="268">
        <v>3422</v>
      </c>
      <c r="H18" s="268">
        <v>3653</v>
      </c>
      <c r="I18" s="268">
        <v>3610</v>
      </c>
      <c r="J18" s="268">
        <v>3592</v>
      </c>
      <c r="K18" s="268">
        <v>3722</v>
      </c>
      <c r="L18" s="268">
        <v>3862</v>
      </c>
      <c r="M18" s="268">
        <v>2004</v>
      </c>
      <c r="N18" s="168"/>
      <c r="P18" s="204"/>
    </row>
    <row r="19" spans="1:14" ht="13.5" customHeight="1">
      <c r="A19" s="174" t="s">
        <v>10</v>
      </c>
      <c r="B19" s="162" t="s">
        <v>79</v>
      </c>
      <c r="C19" s="254"/>
      <c r="D19" s="254"/>
      <c r="E19" s="254"/>
      <c r="F19" s="254"/>
      <c r="G19" s="255"/>
      <c r="H19" s="255"/>
      <c r="I19" s="255"/>
      <c r="J19" s="255"/>
      <c r="K19" s="255"/>
      <c r="L19" s="255"/>
      <c r="M19" s="255"/>
      <c r="N19" s="170"/>
    </row>
    <row r="20" spans="1:14" ht="16.5" customHeight="1">
      <c r="A20" s="165"/>
      <c r="B20" s="178" t="s">
        <v>121</v>
      </c>
      <c r="C20" s="269">
        <v>140</v>
      </c>
      <c r="D20" s="269">
        <v>168</v>
      </c>
      <c r="E20" s="270">
        <v>140</v>
      </c>
      <c r="F20" s="269">
        <v>158</v>
      </c>
      <c r="G20" s="271">
        <v>152</v>
      </c>
      <c r="H20" s="271">
        <v>156</v>
      </c>
      <c r="I20" s="271">
        <v>136</v>
      </c>
      <c r="J20" s="271">
        <v>137</v>
      </c>
      <c r="K20" s="271">
        <v>139</v>
      </c>
      <c r="L20" s="271">
        <v>144</v>
      </c>
      <c r="M20" s="271">
        <v>73</v>
      </c>
      <c r="N20" s="170"/>
    </row>
    <row r="21" spans="1:14" ht="16.5" customHeight="1">
      <c r="A21" s="165"/>
      <c r="B21" s="178" t="s">
        <v>80</v>
      </c>
      <c r="C21" s="269">
        <v>500</v>
      </c>
      <c r="D21" s="269">
        <v>512</v>
      </c>
      <c r="E21" s="269">
        <v>516</v>
      </c>
      <c r="F21" s="269">
        <v>569</v>
      </c>
      <c r="G21" s="271">
        <v>487</v>
      </c>
      <c r="H21" s="271">
        <v>549</v>
      </c>
      <c r="I21" s="271">
        <v>465</v>
      </c>
      <c r="J21" s="271">
        <v>505</v>
      </c>
      <c r="K21" s="271">
        <v>530</v>
      </c>
      <c r="L21" s="271">
        <v>512</v>
      </c>
      <c r="M21" s="271">
        <v>307</v>
      </c>
      <c r="N21" s="170"/>
    </row>
    <row r="22" spans="1:17" ht="17.25" customHeight="1">
      <c r="A22" s="165"/>
      <c r="B22" s="178" t="s">
        <v>81</v>
      </c>
      <c r="C22" s="272">
        <v>2415</v>
      </c>
      <c r="D22" s="272">
        <v>2755</v>
      </c>
      <c r="E22" s="272">
        <v>3005</v>
      </c>
      <c r="F22" s="272">
        <v>2913</v>
      </c>
      <c r="G22" s="273">
        <v>2783</v>
      </c>
      <c r="H22" s="273">
        <v>2948</v>
      </c>
      <c r="I22" s="273">
        <v>3009</v>
      </c>
      <c r="J22" s="273">
        <v>2950</v>
      </c>
      <c r="K22" s="273">
        <v>3053</v>
      </c>
      <c r="L22" s="273">
        <v>3206</v>
      </c>
      <c r="M22" s="273">
        <v>1624</v>
      </c>
      <c r="N22" s="170"/>
      <c r="Q22" s="204"/>
    </row>
    <row r="23" spans="1:14" ht="13.5" customHeight="1">
      <c r="A23" s="165"/>
      <c r="B23" s="166"/>
      <c r="C23" s="254"/>
      <c r="D23" s="254"/>
      <c r="E23" s="254"/>
      <c r="F23" s="254"/>
      <c r="G23" s="255"/>
      <c r="H23" s="255"/>
      <c r="I23" s="255"/>
      <c r="J23" s="255"/>
      <c r="K23" s="255"/>
      <c r="L23" s="255"/>
      <c r="M23" s="169"/>
      <c r="N23" s="170"/>
    </row>
    <row r="24" spans="1:14" ht="18.75" customHeight="1">
      <c r="A24" s="179" t="s">
        <v>41</v>
      </c>
      <c r="B24" s="180"/>
      <c r="C24" s="254"/>
      <c r="D24" s="254"/>
      <c r="E24" s="254"/>
      <c r="F24" s="254"/>
      <c r="G24" s="255"/>
      <c r="H24" s="255"/>
      <c r="I24" s="255"/>
      <c r="J24" s="255"/>
      <c r="K24" s="255"/>
      <c r="L24" s="255"/>
      <c r="M24" s="169"/>
      <c r="N24" s="170"/>
    </row>
    <row r="25" spans="1:14" ht="15.75" customHeight="1">
      <c r="A25" s="161" t="s">
        <v>10</v>
      </c>
      <c r="B25" s="177" t="s">
        <v>137</v>
      </c>
      <c r="C25" s="274">
        <v>11.7</v>
      </c>
      <c r="D25" s="274">
        <v>13.9</v>
      </c>
      <c r="E25" s="274">
        <v>11.6</v>
      </c>
      <c r="F25" s="274">
        <v>13.1</v>
      </c>
      <c r="G25" s="275">
        <v>12.5</v>
      </c>
      <c r="H25" s="275">
        <v>12.8</v>
      </c>
      <c r="I25" s="275">
        <v>11.2</v>
      </c>
      <c r="J25" s="275">
        <f>137/1219265*100000</f>
        <v>11.236277593468197</v>
      </c>
      <c r="K25" s="275">
        <f>139/1220663*100000</f>
        <v>11.387254303603862</v>
      </c>
      <c r="L25" s="275">
        <f>144/1221213*100000</f>
        <v>11.791554790196304</v>
      </c>
      <c r="M25" s="289" t="s">
        <v>40</v>
      </c>
      <c r="N25" s="176"/>
    </row>
    <row r="26" spans="1:14" ht="15" customHeight="1">
      <c r="A26" s="165"/>
      <c r="B26" s="162" t="s">
        <v>75</v>
      </c>
      <c r="C26" s="274"/>
      <c r="D26" s="274"/>
      <c r="E26" s="274"/>
      <c r="F26" s="274"/>
      <c r="G26" s="275"/>
      <c r="H26" s="275"/>
      <c r="I26" s="275"/>
      <c r="J26" s="275"/>
      <c r="K26" s="276"/>
      <c r="L26" s="276"/>
      <c r="M26" s="181"/>
      <c r="N26" s="170"/>
    </row>
    <row r="27" spans="1:14" ht="15" customHeight="1">
      <c r="A27" s="165"/>
      <c r="B27" s="171" t="s">
        <v>82</v>
      </c>
      <c r="C27" s="274">
        <v>0.4</v>
      </c>
      <c r="D27" s="274">
        <v>0.5</v>
      </c>
      <c r="E27" s="274">
        <v>0.390309180629513</v>
      </c>
      <c r="F27" s="274">
        <v>0.4</v>
      </c>
      <c r="G27" s="275">
        <v>0.4</v>
      </c>
      <c r="H27" s="275">
        <v>0.4</v>
      </c>
      <c r="I27" s="275">
        <v>0.3</v>
      </c>
      <c r="J27" s="275">
        <f>137/452588*1000</f>
        <v>0.3027035626220757</v>
      </c>
      <c r="K27" s="275">
        <f>139/474364*1000</f>
        <v>0.29302392255736104</v>
      </c>
      <c r="L27" s="275">
        <f>144/496755*1000</f>
        <v>0.28988132983060055</v>
      </c>
      <c r="M27" s="289" t="s">
        <v>40</v>
      </c>
      <c r="N27" s="172"/>
    </row>
    <row r="28" spans="1:14" ht="13.5" customHeight="1">
      <c r="A28" s="165"/>
      <c r="B28" s="180"/>
      <c r="C28" s="274"/>
      <c r="D28" s="274"/>
      <c r="E28" s="274"/>
      <c r="F28" s="274"/>
      <c r="G28" s="275"/>
      <c r="H28" s="275"/>
      <c r="I28" s="275"/>
      <c r="J28" s="275"/>
      <c r="K28" s="275"/>
      <c r="L28" s="275"/>
      <c r="M28" s="182"/>
      <c r="N28" s="172"/>
    </row>
    <row r="29" spans="1:14" s="186" customFormat="1" ht="18.75" customHeight="1">
      <c r="A29" s="183"/>
      <c r="B29" s="184" t="s">
        <v>138</v>
      </c>
      <c r="C29" s="277">
        <v>4.6</v>
      </c>
      <c r="D29" s="277">
        <v>4.9</v>
      </c>
      <c r="E29" s="277">
        <v>3.830369357045144</v>
      </c>
      <c r="F29" s="277">
        <v>4.3</v>
      </c>
      <c r="G29" s="278">
        <v>4.4</v>
      </c>
      <c r="H29" s="278">
        <v>4.3</v>
      </c>
      <c r="I29" s="278">
        <v>3.8</v>
      </c>
      <c r="J29" s="278">
        <f>137/3592*100</f>
        <v>3.814031180400891</v>
      </c>
      <c r="K29" s="278">
        <v>3.7</v>
      </c>
      <c r="L29" s="278">
        <f>144/3862*100</f>
        <v>3.728638011393061</v>
      </c>
      <c r="M29" s="290" t="s">
        <v>40</v>
      </c>
      <c r="N29" s="185"/>
    </row>
    <row r="30" spans="1:13" ht="0.75" customHeight="1">
      <c r="A30" s="175" t="s">
        <v>10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87"/>
      <c r="L30" s="187"/>
      <c r="M30" s="187"/>
    </row>
    <row r="31" spans="1:13" ht="17.25" customHeight="1">
      <c r="A31" s="188" t="s">
        <v>105</v>
      </c>
      <c r="B31" s="188"/>
      <c r="C31" s="188"/>
      <c r="D31" s="188"/>
      <c r="E31" s="188"/>
      <c r="F31" s="188" t="s">
        <v>118</v>
      </c>
      <c r="G31" s="188"/>
      <c r="I31" s="188"/>
      <c r="J31" s="188"/>
      <c r="K31" s="187"/>
      <c r="L31" s="187"/>
      <c r="M31" s="187"/>
    </row>
    <row r="32" spans="1:10" ht="15" customHeight="1">
      <c r="A32" s="190" t="s">
        <v>133</v>
      </c>
      <c r="B32" s="188"/>
      <c r="C32" s="188"/>
      <c r="D32" s="188"/>
      <c r="E32" s="188"/>
      <c r="G32" s="188"/>
      <c r="H32" s="188"/>
      <c r="I32" s="188"/>
      <c r="J32" s="188"/>
    </row>
    <row r="33" spans="1:10" ht="15" customHeight="1">
      <c r="A33" s="190" t="s">
        <v>136</v>
      </c>
      <c r="B33" s="188"/>
      <c r="C33" s="188"/>
      <c r="D33" s="188"/>
      <c r="E33" s="188"/>
      <c r="F33" s="188"/>
      <c r="G33" s="188"/>
      <c r="H33" s="188"/>
      <c r="I33" s="188"/>
      <c r="J33" s="188"/>
    </row>
    <row r="34" spans="1:10" ht="15" customHeight="1">
      <c r="A34" s="188" t="s">
        <v>120</v>
      </c>
      <c r="B34" s="189"/>
      <c r="C34" s="189"/>
      <c r="D34" s="189"/>
      <c r="E34" s="189"/>
      <c r="F34" s="189"/>
      <c r="G34" s="189"/>
      <c r="I34" s="189"/>
      <c r="J34" s="189"/>
    </row>
    <row r="35" spans="1:10" ht="15" customHeight="1">
      <c r="A35" s="188"/>
      <c r="B35" s="188"/>
      <c r="C35" s="188"/>
      <c r="D35" s="188"/>
      <c r="E35" s="188"/>
      <c r="F35" s="188"/>
      <c r="G35" s="188"/>
      <c r="H35" s="188"/>
      <c r="I35" s="188"/>
      <c r="J35" s="188"/>
    </row>
    <row r="36" s="193" customFormat="1" ht="15" customHeight="1">
      <c r="B36" s="192"/>
    </row>
    <row r="37" spans="1:2" ht="12.75">
      <c r="A37" s="191"/>
      <c r="B37" s="191"/>
    </row>
    <row r="38" spans="1:2" ht="12.75">
      <c r="A38" s="191"/>
      <c r="B38" s="191"/>
    </row>
  </sheetData>
  <sheetProtection/>
  <printOptions horizontalCentered="1" verticalCentered="1"/>
  <pageMargins left="0.4" right="0.25" top="0.53" bottom="0.236220472440945" header="0.511811023622047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N10" sqref="N10"/>
    </sheetView>
  </sheetViews>
  <sheetFormatPr defaultColWidth="10.66015625" defaultRowHeight="12.75"/>
  <cols>
    <col min="1" max="1" width="30.66015625" style="74" customWidth="1"/>
    <col min="2" max="9" width="13.33203125" style="74" customWidth="1"/>
    <col min="10" max="10" width="11.66015625" style="74" customWidth="1"/>
    <col min="11" max="11" width="3.5" style="74" customWidth="1"/>
    <col min="12" max="16384" width="10.66015625" style="74" customWidth="1"/>
  </cols>
  <sheetData>
    <row r="1" spans="1:9" ht="18.75">
      <c r="A1" s="72" t="s">
        <v>157</v>
      </c>
      <c r="B1" s="73"/>
      <c r="C1" s="73"/>
      <c r="D1" s="73"/>
      <c r="E1" s="73"/>
      <c r="F1" s="73"/>
      <c r="G1" s="73"/>
      <c r="H1" s="73"/>
      <c r="I1" s="73"/>
    </row>
    <row r="2" ht="15.75" customHeight="1">
      <c r="A2" s="75"/>
    </row>
    <row r="3" spans="1:9" ht="21.75" customHeight="1">
      <c r="A3" s="76"/>
      <c r="B3" s="325" t="s">
        <v>166</v>
      </c>
      <c r="C3" s="326"/>
      <c r="D3" s="326"/>
      <c r="E3" s="326"/>
      <c r="F3" s="326"/>
      <c r="G3" s="327"/>
      <c r="H3" s="78" t="s">
        <v>167</v>
      </c>
      <c r="I3" s="79"/>
    </row>
    <row r="4" spans="1:9" ht="21.75" customHeight="1">
      <c r="A4" s="80" t="s">
        <v>0</v>
      </c>
      <c r="B4" s="78" t="s">
        <v>30</v>
      </c>
      <c r="C4" s="79"/>
      <c r="D4" s="77" t="s">
        <v>42</v>
      </c>
      <c r="E4" s="79"/>
      <c r="F4" s="77" t="s">
        <v>43</v>
      </c>
      <c r="G4" s="79"/>
      <c r="H4" s="78" t="s">
        <v>30</v>
      </c>
      <c r="I4" s="79"/>
    </row>
    <row r="5" spans="1:9" ht="21.75" customHeight="1">
      <c r="A5" s="81"/>
      <c r="B5" s="220" t="s">
        <v>31</v>
      </c>
      <c r="C5" s="79" t="s">
        <v>44</v>
      </c>
      <c r="D5" s="230" t="s">
        <v>31</v>
      </c>
      <c r="E5" s="78" t="s">
        <v>44</v>
      </c>
      <c r="F5" s="226" t="s">
        <v>31</v>
      </c>
      <c r="G5" s="79" t="s">
        <v>44</v>
      </c>
      <c r="H5" s="220" t="s">
        <v>31</v>
      </c>
      <c r="I5" s="79" t="s">
        <v>44</v>
      </c>
    </row>
    <row r="6" spans="1:9" ht="31.5" customHeight="1">
      <c r="A6" s="76" t="s">
        <v>45</v>
      </c>
      <c r="B6" s="221">
        <v>691</v>
      </c>
      <c r="C6" s="236">
        <f>B6/B16*100</f>
        <v>32.02038924930491</v>
      </c>
      <c r="D6" s="231">
        <v>887</v>
      </c>
      <c r="E6" s="82">
        <f>D6/D16*100</f>
        <v>37.55292125317528</v>
      </c>
      <c r="F6" s="227">
        <f aca="true" t="shared" si="0" ref="F6:F13">SUM(B6,D6)</f>
        <v>1578</v>
      </c>
      <c r="G6" s="236">
        <f>F6/F16*100</f>
        <v>34.91150442477876</v>
      </c>
      <c r="H6" s="221">
        <v>875.6559513466551</v>
      </c>
      <c r="I6" s="82">
        <f>H6/$H$16*100</f>
        <v>36.640601966249555</v>
      </c>
    </row>
    <row r="7" spans="1:9" ht="32.25" customHeight="1">
      <c r="A7" s="83" t="s">
        <v>46</v>
      </c>
      <c r="B7" s="222">
        <v>29</v>
      </c>
      <c r="C7" s="235">
        <f>B7/B16*100</f>
        <v>1.3438368860055607</v>
      </c>
      <c r="D7" s="232">
        <v>27</v>
      </c>
      <c r="E7" s="235">
        <f>D7/D16*100</f>
        <v>1.1430990685859441</v>
      </c>
      <c r="F7" s="228">
        <f t="shared" si="0"/>
        <v>56</v>
      </c>
      <c r="G7" s="235">
        <f>F7/F16*100</f>
        <v>1.238938053097345</v>
      </c>
      <c r="H7" s="222">
        <v>41.14682884448305</v>
      </c>
      <c r="I7" s="84">
        <f aca="true" t="shared" si="1" ref="I7:I15">H7/$H$16*100</f>
        <v>1.7217316636123137</v>
      </c>
    </row>
    <row r="8" spans="1:9" ht="31.5" customHeight="1">
      <c r="A8" s="83" t="s">
        <v>47</v>
      </c>
      <c r="B8" s="222">
        <v>152</v>
      </c>
      <c r="C8" s="235">
        <f>B8/B16*100</f>
        <v>7.0435588507877664</v>
      </c>
      <c r="D8" s="232">
        <v>149</v>
      </c>
      <c r="E8" s="235">
        <f>D8/D16*100</f>
        <v>6.308213378492803</v>
      </c>
      <c r="F8" s="228">
        <f t="shared" si="0"/>
        <v>301</v>
      </c>
      <c r="G8" s="235">
        <f>F8/F16*100</f>
        <v>6.65929203539823</v>
      </c>
      <c r="H8" s="222">
        <v>155.58644656820158</v>
      </c>
      <c r="I8" s="84">
        <f t="shared" si="1"/>
        <v>6.5102978530340625</v>
      </c>
    </row>
    <row r="9" spans="1:9" ht="32.25" customHeight="1">
      <c r="A9" s="83" t="s">
        <v>48</v>
      </c>
      <c r="B9" s="222">
        <v>39</v>
      </c>
      <c r="C9" s="235">
        <f>B9/B16*100</f>
        <v>1.8072289156626504</v>
      </c>
      <c r="D9" s="232">
        <v>52</v>
      </c>
      <c r="E9" s="235">
        <f>D9/D16*100</f>
        <v>2.201524132091448</v>
      </c>
      <c r="F9" s="228">
        <f t="shared" si="0"/>
        <v>91</v>
      </c>
      <c r="G9" s="235">
        <f>F9/F16*100</f>
        <v>2.013274336283186</v>
      </c>
      <c r="H9" s="222">
        <v>36.003475238922675</v>
      </c>
      <c r="I9" s="84">
        <f t="shared" si="1"/>
        <v>1.5065152056607745</v>
      </c>
    </row>
    <row r="10" spans="1:9" ht="32.25" customHeight="1">
      <c r="A10" s="83" t="s">
        <v>19</v>
      </c>
      <c r="B10" s="222">
        <v>123</v>
      </c>
      <c r="C10" s="235">
        <f>B10/B16*100</f>
        <v>5.6997219647822055</v>
      </c>
      <c r="D10" s="232">
        <v>127</v>
      </c>
      <c r="E10" s="235">
        <f>D10/D16*100</f>
        <v>5.376799322607959</v>
      </c>
      <c r="F10" s="228">
        <f t="shared" si="0"/>
        <v>250</v>
      </c>
      <c r="G10" s="235">
        <f>F10/F16*100</f>
        <v>5.530973451327434</v>
      </c>
      <c r="H10" s="222">
        <v>140.15638575152042</v>
      </c>
      <c r="I10" s="84">
        <f t="shared" si="1"/>
        <v>5.864648479179444</v>
      </c>
    </row>
    <row r="11" spans="1:9" ht="32.25" customHeight="1">
      <c r="A11" s="83" t="s">
        <v>49</v>
      </c>
      <c r="B11" s="222">
        <v>827</v>
      </c>
      <c r="C11" s="235">
        <f>B11/B16*100</f>
        <v>38.32252085264133</v>
      </c>
      <c r="D11" s="232">
        <v>881</v>
      </c>
      <c r="E11" s="235">
        <f>D11/D16*100</f>
        <v>37.29889923793395</v>
      </c>
      <c r="F11" s="228">
        <f t="shared" si="0"/>
        <v>1708</v>
      </c>
      <c r="G11" s="235">
        <f>F11/F16*100</f>
        <v>37.78761061946903</v>
      </c>
      <c r="H11" s="222">
        <v>870</v>
      </c>
      <c r="I11" s="84">
        <f t="shared" si="1"/>
        <v>36.40393657076568</v>
      </c>
    </row>
    <row r="12" spans="1:9" ht="34.5" customHeight="1">
      <c r="A12" s="83" t="s">
        <v>50</v>
      </c>
      <c r="B12" s="222">
        <v>213</v>
      </c>
      <c r="C12" s="235">
        <f>B12/B16*100</f>
        <v>9.870250231696016</v>
      </c>
      <c r="D12" s="232">
        <v>162</v>
      </c>
      <c r="E12" s="84">
        <f>D12/D16*100</f>
        <v>6.858594411515664</v>
      </c>
      <c r="F12" s="228">
        <f t="shared" si="0"/>
        <v>375</v>
      </c>
      <c r="G12" s="235">
        <f>F12/F16*100</f>
        <v>8.29646017699115</v>
      </c>
      <c r="H12" s="222">
        <v>172.3023457862728</v>
      </c>
      <c r="I12" s="84">
        <f t="shared" si="1"/>
        <v>7.209751341376563</v>
      </c>
    </row>
    <row r="13" spans="1:9" s="87" customFormat="1" ht="34.5" customHeight="1">
      <c r="A13" s="85" t="s">
        <v>51</v>
      </c>
      <c r="B13" s="223">
        <f>SUM(B6:B12)</f>
        <v>2074</v>
      </c>
      <c r="C13" s="86">
        <f>SUM(C6:C12)</f>
        <v>96.10750695088045</v>
      </c>
      <c r="D13" s="229">
        <f>SUM(D6:D12)</f>
        <v>2285</v>
      </c>
      <c r="E13" s="86">
        <f>SUM(E6:E12)</f>
        <v>96.74005080440305</v>
      </c>
      <c r="F13" s="229">
        <f t="shared" si="0"/>
        <v>4359</v>
      </c>
      <c r="G13" s="86">
        <f>SUM(G6:G12)</f>
        <v>96.43805309734513</v>
      </c>
      <c r="H13" s="223">
        <f>SUM(H6:H12)</f>
        <v>2290.8514335360555</v>
      </c>
      <c r="I13" s="86">
        <f t="shared" si="1"/>
        <v>95.85748307987839</v>
      </c>
    </row>
    <row r="14" spans="1:9" ht="32.25" customHeight="1">
      <c r="A14" s="83" t="s">
        <v>52</v>
      </c>
      <c r="B14" s="224">
        <v>84</v>
      </c>
      <c r="C14" s="84">
        <f>B14/B16*100</f>
        <v>3.8924930491195555</v>
      </c>
      <c r="D14" s="228">
        <v>77</v>
      </c>
      <c r="E14" s="84">
        <f>D14/D16*100</f>
        <v>3.259949195596952</v>
      </c>
      <c r="F14" s="228">
        <f>SUM(B14,D14)</f>
        <v>161</v>
      </c>
      <c r="G14" s="235">
        <f>F14/F16*100</f>
        <v>3.5619469026548676</v>
      </c>
      <c r="H14" s="224">
        <v>99</v>
      </c>
      <c r="I14" s="84">
        <f t="shared" si="1"/>
        <v>4.142516920121611</v>
      </c>
    </row>
    <row r="15" spans="1:9" ht="33" customHeight="1">
      <c r="A15" s="81" t="s">
        <v>53</v>
      </c>
      <c r="B15" s="258">
        <v>0</v>
      </c>
      <c r="C15" s="259">
        <f>B15/1973*100</f>
        <v>0</v>
      </c>
      <c r="D15" s="260">
        <v>0</v>
      </c>
      <c r="E15" s="259">
        <f>D15/1973*100</f>
        <v>0</v>
      </c>
      <c r="F15" s="260">
        <f>SUM(B15,D15)</f>
        <v>0</v>
      </c>
      <c r="G15" s="259">
        <f>F15/F16*100</f>
        <v>0</v>
      </c>
      <c r="H15" s="261">
        <v>0</v>
      </c>
      <c r="I15" s="259">
        <f t="shared" si="1"/>
        <v>0</v>
      </c>
    </row>
    <row r="16" spans="1:9" ht="32.25" customHeight="1">
      <c r="A16" s="88" t="s">
        <v>54</v>
      </c>
      <c r="B16" s="225">
        <f>SUM(B13,B14:B15)</f>
        <v>2158</v>
      </c>
      <c r="C16" s="86">
        <f>SUM(C13,C14:C15)</f>
        <v>100</v>
      </c>
      <c r="D16" s="233">
        <f>SUM(D13,D14:D15)</f>
        <v>2362</v>
      </c>
      <c r="E16" s="86">
        <f>SUM(E13,E14:E15)</f>
        <v>100</v>
      </c>
      <c r="F16" s="229">
        <f>SUM(F13:F15)</f>
        <v>4520</v>
      </c>
      <c r="G16" s="86">
        <f>SUM(G13,G14:G15)</f>
        <v>100</v>
      </c>
      <c r="H16" s="229">
        <f>SUM(H13:H15)</f>
        <v>2389.8514335360555</v>
      </c>
      <c r="I16" s="86">
        <f>I13+I14</f>
        <v>100</v>
      </c>
    </row>
    <row r="18" ht="12.75">
      <c r="A18" s="234" t="s">
        <v>106</v>
      </c>
    </row>
    <row r="19" ht="17.25" customHeight="1">
      <c r="A19" s="234" t="s">
        <v>107</v>
      </c>
    </row>
  </sheetData>
  <sheetProtection/>
  <mergeCells count="1">
    <mergeCell ref="B3:G3"/>
  </mergeCells>
  <printOptions/>
  <pageMargins left="0.75" right="0.02" top="0.75" bottom="0" header="0.5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M11" sqref="M11"/>
    </sheetView>
  </sheetViews>
  <sheetFormatPr defaultColWidth="10.66015625" defaultRowHeight="12.75"/>
  <cols>
    <col min="1" max="1" width="28.33203125" style="92" customWidth="1"/>
    <col min="2" max="2" width="11" style="92" customWidth="1"/>
    <col min="3" max="3" width="9.16015625" style="92" customWidth="1"/>
    <col min="4" max="4" width="11.5" style="92" customWidth="1"/>
    <col min="5" max="5" width="10.83203125" style="92" customWidth="1"/>
    <col min="6" max="7" width="12.83203125" style="92" customWidth="1"/>
    <col min="8" max="8" width="5" style="92" customWidth="1"/>
    <col min="9" max="16384" width="10.66015625" style="92" customWidth="1"/>
  </cols>
  <sheetData>
    <row r="1" spans="1:7" ht="16.5" customHeight="1">
      <c r="A1" s="89" t="s">
        <v>158</v>
      </c>
      <c r="B1" s="90"/>
      <c r="C1" s="90"/>
      <c r="D1" s="91"/>
      <c r="E1" s="91"/>
      <c r="F1" s="91"/>
      <c r="G1" s="91"/>
    </row>
    <row r="2" spans="1:7" ht="4.5" customHeight="1">
      <c r="A2" s="93"/>
      <c r="B2" s="93"/>
      <c r="C2" s="93"/>
      <c r="D2" s="94"/>
      <c r="E2" s="94"/>
      <c r="F2" s="94"/>
      <c r="G2" s="94"/>
    </row>
    <row r="3" ht="7.5" customHeight="1">
      <c r="F3" s="95"/>
    </row>
    <row r="4" spans="1:7" ht="33.75" customHeight="1">
      <c r="A4" s="96" t="s">
        <v>55</v>
      </c>
      <c r="B4" s="325" t="s">
        <v>163</v>
      </c>
      <c r="C4" s="326"/>
      <c r="D4" s="326"/>
      <c r="E4" s="327"/>
      <c r="F4" s="97" t="s">
        <v>164</v>
      </c>
      <c r="G4" s="98"/>
    </row>
    <row r="5" spans="1:7" s="101" customFormat="1" ht="33.75" customHeight="1">
      <c r="A5" s="99" t="s">
        <v>56</v>
      </c>
      <c r="B5" s="325" t="s">
        <v>30</v>
      </c>
      <c r="C5" s="327"/>
      <c r="D5" s="325" t="s">
        <v>42</v>
      </c>
      <c r="E5" s="327"/>
      <c r="F5" s="326" t="s">
        <v>30</v>
      </c>
      <c r="G5" s="327"/>
    </row>
    <row r="6" spans="1:7" s="101" customFormat="1" ht="33.75" customHeight="1">
      <c r="A6" s="102"/>
      <c r="B6" s="205" t="s">
        <v>31</v>
      </c>
      <c r="C6" s="100" t="s">
        <v>44</v>
      </c>
      <c r="D6" s="205" t="s">
        <v>31</v>
      </c>
      <c r="E6" s="100" t="s">
        <v>44</v>
      </c>
      <c r="F6" s="205" t="s">
        <v>31</v>
      </c>
      <c r="G6" s="100" t="s">
        <v>44</v>
      </c>
    </row>
    <row r="7" spans="1:7" ht="43.5" customHeight="1">
      <c r="A7" s="195" t="s">
        <v>57</v>
      </c>
      <c r="B7" s="215">
        <v>302</v>
      </c>
      <c r="C7" s="104">
        <f>B7/B12*100</f>
        <v>15.688311688311687</v>
      </c>
      <c r="D7" s="215">
        <v>292</v>
      </c>
      <c r="E7" s="104">
        <f>D7/D12*100</f>
        <v>15.074858027878163</v>
      </c>
      <c r="F7" s="217">
        <v>335.9085714285714</v>
      </c>
      <c r="G7" s="104">
        <f aca="true" t="shared" si="0" ref="G7:G12">F7/2004*100</f>
        <v>16.761904761904763</v>
      </c>
    </row>
    <row r="8" spans="1:7" ht="43.5" customHeight="1">
      <c r="A8" s="103" t="s">
        <v>58</v>
      </c>
      <c r="B8" s="215">
        <v>435</v>
      </c>
      <c r="C8" s="104">
        <f>B8/B12*100</f>
        <v>22.597402597402596</v>
      </c>
      <c r="D8" s="215">
        <v>480</v>
      </c>
      <c r="E8" s="104">
        <f>D8/D12*100</f>
        <v>24.780588538977803</v>
      </c>
      <c r="F8" s="217">
        <v>478.4152380952381</v>
      </c>
      <c r="G8" s="104">
        <f t="shared" si="0"/>
        <v>23.873015873015873</v>
      </c>
    </row>
    <row r="9" spans="1:7" ht="43.5" customHeight="1">
      <c r="A9" s="103" t="s">
        <v>59</v>
      </c>
      <c r="B9" s="215">
        <v>315</v>
      </c>
      <c r="C9" s="104">
        <f>B9/B12*100</f>
        <v>16.363636363636363</v>
      </c>
      <c r="D9" s="215">
        <v>336</v>
      </c>
      <c r="E9" s="104">
        <f>D9/D12*100</f>
        <v>17.34641197728446</v>
      </c>
      <c r="F9" s="217">
        <v>299.0095238095238</v>
      </c>
      <c r="G9" s="104">
        <f t="shared" si="0"/>
        <v>14.920634920634921</v>
      </c>
    </row>
    <row r="10" spans="1:7" ht="43.5" customHeight="1">
      <c r="A10" s="105" t="s">
        <v>60</v>
      </c>
      <c r="B10" s="215">
        <v>790</v>
      </c>
      <c r="C10" s="104">
        <f>B10/B12*100</f>
        <v>41.03896103896104</v>
      </c>
      <c r="D10" s="215">
        <v>758</v>
      </c>
      <c r="E10" s="104">
        <f>D10/D12*100</f>
        <v>39.132679401135775</v>
      </c>
      <c r="F10" s="217">
        <v>799.0552380952381</v>
      </c>
      <c r="G10" s="104">
        <f t="shared" si="0"/>
        <v>39.87301587301587</v>
      </c>
    </row>
    <row r="11" spans="1:7" ht="43.5" customHeight="1">
      <c r="A11" s="103" t="s">
        <v>61</v>
      </c>
      <c r="B11" s="215">
        <v>83</v>
      </c>
      <c r="C11" s="104">
        <f>B11/B12*100</f>
        <v>4.311688311688312</v>
      </c>
      <c r="D11" s="215">
        <v>71</v>
      </c>
      <c r="E11" s="104">
        <v>2.7</v>
      </c>
      <c r="F11" s="217">
        <v>91.61142857142858</v>
      </c>
      <c r="G11" s="104">
        <f t="shared" si="0"/>
        <v>4.571428571428571</v>
      </c>
    </row>
    <row r="12" spans="1:7" s="107" customFormat="1" ht="43.5" customHeight="1">
      <c r="A12" s="106" t="s">
        <v>62</v>
      </c>
      <c r="B12" s="216">
        <f>SUM(B7:B11)</f>
        <v>1925</v>
      </c>
      <c r="C12" s="219">
        <f>B12/B12*100</f>
        <v>100</v>
      </c>
      <c r="D12" s="216">
        <f>SUM(D7:D11)</f>
        <v>1937</v>
      </c>
      <c r="E12" s="219">
        <f>D12/D12*100</f>
        <v>100</v>
      </c>
      <c r="F12" s="218">
        <f>SUM(F7:F11)</f>
        <v>2004.0000000000002</v>
      </c>
      <c r="G12" s="219">
        <f t="shared" si="0"/>
        <v>100.00000000000003</v>
      </c>
    </row>
    <row r="13" spans="2:3" ht="12.75">
      <c r="B13" s="108"/>
      <c r="C13" s="108"/>
    </row>
    <row r="14" spans="1:5" ht="22.5" customHeight="1">
      <c r="A14" s="250" t="s">
        <v>122</v>
      </c>
      <c r="B14" s="251" t="s">
        <v>123</v>
      </c>
      <c r="C14" s="108"/>
      <c r="E14" s="247"/>
    </row>
    <row r="15" spans="2:3" ht="12.75">
      <c r="B15" s="108"/>
      <c r="C15" s="108"/>
    </row>
    <row r="16" spans="1:3" s="197" customFormat="1" ht="15.75" customHeight="1">
      <c r="A16" s="109" t="s">
        <v>159</v>
      </c>
      <c r="B16" s="196"/>
      <c r="C16" s="196"/>
    </row>
    <row r="17" spans="2:3" ht="14.25" customHeight="1">
      <c r="B17" s="108"/>
      <c r="C17" s="108"/>
    </row>
    <row r="18" spans="1:7" s="111" customFormat="1" ht="41.25" customHeight="1">
      <c r="A18" s="110"/>
      <c r="B18" s="325">
        <v>2016</v>
      </c>
      <c r="C18" s="326"/>
      <c r="D18" s="326"/>
      <c r="E18" s="327"/>
      <c r="F18" s="325" t="s">
        <v>165</v>
      </c>
      <c r="G18" s="327"/>
    </row>
    <row r="19" spans="1:7" s="107" customFormat="1" ht="6.75" customHeight="1" hidden="1">
      <c r="A19" s="112"/>
      <c r="B19" s="112"/>
      <c r="C19" s="109"/>
      <c r="D19" s="109"/>
      <c r="E19" s="213"/>
      <c r="F19" s="109"/>
      <c r="G19" s="113"/>
    </row>
    <row r="20" spans="1:7" s="101" customFormat="1" ht="35.25" customHeight="1">
      <c r="A20" s="99" t="s">
        <v>63</v>
      </c>
      <c r="B20" s="325" t="s">
        <v>30</v>
      </c>
      <c r="C20" s="327"/>
      <c r="D20" s="325" t="s">
        <v>42</v>
      </c>
      <c r="E20" s="327"/>
      <c r="F20" s="325" t="s">
        <v>30</v>
      </c>
      <c r="G20" s="327"/>
    </row>
    <row r="21" spans="1:7" s="101" customFormat="1" ht="31.5" customHeight="1">
      <c r="A21" s="114"/>
      <c r="B21" s="205" t="s">
        <v>31</v>
      </c>
      <c r="C21" s="100" t="s">
        <v>44</v>
      </c>
      <c r="D21" s="205" t="s">
        <v>31</v>
      </c>
      <c r="E21" s="100" t="s">
        <v>44</v>
      </c>
      <c r="F21" s="100" t="s">
        <v>31</v>
      </c>
      <c r="G21" s="100" t="s">
        <v>44</v>
      </c>
    </row>
    <row r="22" spans="1:7" ht="15.75">
      <c r="A22" s="115"/>
      <c r="B22" s="206"/>
      <c r="C22" s="116"/>
      <c r="D22" s="206"/>
      <c r="E22" s="117"/>
      <c r="F22" s="117"/>
      <c r="G22" s="117"/>
    </row>
    <row r="23" spans="1:7" ht="37.5" customHeight="1">
      <c r="A23" s="194" t="s">
        <v>64</v>
      </c>
      <c r="B23" s="207">
        <v>32</v>
      </c>
      <c r="C23" s="119">
        <f>B23/B26*100</f>
        <v>36.36363636363637</v>
      </c>
      <c r="D23" s="207">
        <v>27</v>
      </c>
      <c r="E23" s="119">
        <f>D23/D26*100</f>
        <v>47.368421052631575</v>
      </c>
      <c r="F23" s="210">
        <v>38</v>
      </c>
      <c r="G23" s="119">
        <f>F23/F26*100</f>
        <v>43.67816091954023</v>
      </c>
    </row>
    <row r="24" spans="1:7" ht="34.5" customHeight="1">
      <c r="A24" s="194" t="s">
        <v>65</v>
      </c>
      <c r="B24" s="207">
        <v>56</v>
      </c>
      <c r="C24" s="119">
        <f>B24/B26*100</f>
        <v>63.63636363636363</v>
      </c>
      <c r="D24" s="207">
        <v>30</v>
      </c>
      <c r="E24" s="119">
        <f>D24/D26*100</f>
        <v>52.63157894736842</v>
      </c>
      <c r="F24" s="210">
        <v>49</v>
      </c>
      <c r="G24" s="119">
        <f>F24/F26*100</f>
        <v>56.32183908045977</v>
      </c>
    </row>
    <row r="25" spans="1:7" ht="15.75">
      <c r="A25" s="118"/>
      <c r="B25" s="207"/>
      <c r="C25" s="120"/>
      <c r="D25" s="207"/>
      <c r="E25" s="210"/>
      <c r="F25" s="210"/>
      <c r="G25" s="214"/>
    </row>
    <row r="26" spans="1:7" s="107" customFormat="1" ht="32.25" customHeight="1">
      <c r="A26" s="121" t="s">
        <v>66</v>
      </c>
      <c r="B26" s="208">
        <f>SUM(B23:B25)</f>
        <v>88</v>
      </c>
      <c r="C26" s="122">
        <f>SUM(C23:C25)</f>
        <v>100</v>
      </c>
      <c r="D26" s="208">
        <f>SUM(D23:D25)</f>
        <v>57</v>
      </c>
      <c r="E26" s="122">
        <f>SUM(E23:E25)</f>
        <v>100</v>
      </c>
      <c r="F26" s="211">
        <f>SUM(F23:F24)</f>
        <v>87</v>
      </c>
      <c r="G26" s="122">
        <f>SUM(G23:G25)</f>
        <v>100</v>
      </c>
    </row>
    <row r="27" spans="1:7" ht="9.75" customHeight="1">
      <c r="A27" s="123"/>
      <c r="B27" s="209"/>
      <c r="C27" s="124"/>
      <c r="D27" s="209"/>
      <c r="E27" s="125"/>
      <c r="F27" s="212"/>
      <c r="G27" s="125"/>
    </row>
    <row r="28" spans="1:6" ht="22.5" customHeight="1">
      <c r="A28" s="250" t="s">
        <v>124</v>
      </c>
      <c r="B28" s="252" t="s">
        <v>10</v>
      </c>
      <c r="F28" s="126"/>
    </row>
  </sheetData>
  <sheetProtection/>
  <mergeCells count="9">
    <mergeCell ref="F20:G20"/>
    <mergeCell ref="B4:E4"/>
    <mergeCell ref="B20:C20"/>
    <mergeCell ref="D20:E20"/>
    <mergeCell ref="F5:G5"/>
    <mergeCell ref="B18:E18"/>
    <mergeCell ref="F18:G18"/>
    <mergeCell ref="B5:C5"/>
    <mergeCell ref="D5:E5"/>
  </mergeCells>
  <printOptions/>
  <pageMargins left="0.4724409448818898" right="0.4724409448818898" top="0.5118110236220472" bottom="0.31496062992125984" header="0.11811023622047245" footer="0.15748031496062992"/>
  <pageSetup horizontalDpi="600" verticalDpi="600" orientation="portrait" paperSize="9" r:id="rId1"/>
  <headerFooter alignWithMargins="0">
    <oddHeader>&amp;C&amp;12- 12 -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L3" sqref="L3"/>
    </sheetView>
  </sheetViews>
  <sheetFormatPr defaultColWidth="9.33203125" defaultRowHeight="12.75"/>
  <cols>
    <col min="1" max="1" width="31.83203125" style="0" customWidth="1"/>
    <col min="2" max="2" width="16.83203125" style="0" customWidth="1"/>
    <col min="3" max="4" width="17.83203125" style="0" customWidth="1"/>
    <col min="5" max="5" width="16.66015625" style="0" customWidth="1"/>
    <col min="6" max="6" width="17.83203125" style="0" customWidth="1"/>
    <col min="7" max="7" width="16.66015625" style="0" customWidth="1"/>
    <col min="8" max="8" width="12.66015625" style="0" customWidth="1"/>
    <col min="9" max="9" width="4.16015625" style="0" customWidth="1"/>
  </cols>
  <sheetData>
    <row r="1" ht="40.5" customHeight="1">
      <c r="A1" s="237" t="s">
        <v>140</v>
      </c>
    </row>
    <row r="2" spans="1:7" ht="45" customHeight="1">
      <c r="A2" s="241" t="s">
        <v>102</v>
      </c>
      <c r="B2" s="328" t="s">
        <v>90</v>
      </c>
      <c r="C2" s="328" t="s">
        <v>91</v>
      </c>
      <c r="D2" s="328" t="s">
        <v>92</v>
      </c>
      <c r="E2" s="328" t="s">
        <v>93</v>
      </c>
      <c r="F2" s="328" t="s">
        <v>94</v>
      </c>
      <c r="G2" s="330" t="s">
        <v>66</v>
      </c>
    </row>
    <row r="3" spans="1:7" ht="39.75" customHeight="1">
      <c r="A3" s="246" t="s">
        <v>101</v>
      </c>
      <c r="B3" s="329"/>
      <c r="C3" s="329"/>
      <c r="D3" s="329"/>
      <c r="E3" s="329"/>
      <c r="F3" s="329"/>
      <c r="G3" s="331"/>
    </row>
    <row r="4" spans="1:7" ht="42" customHeight="1">
      <c r="A4" s="286" t="s">
        <v>103</v>
      </c>
      <c r="B4" s="291">
        <v>0</v>
      </c>
      <c r="C4" s="291">
        <v>0</v>
      </c>
      <c r="D4" s="244">
        <v>1</v>
      </c>
      <c r="E4" s="291">
        <v>0</v>
      </c>
      <c r="F4" s="291">
        <v>0</v>
      </c>
      <c r="G4" s="245">
        <v>1</v>
      </c>
    </row>
    <row r="5" spans="1:7" ht="42" customHeight="1">
      <c r="A5" s="293" t="s">
        <v>153</v>
      </c>
      <c r="B5" s="292">
        <v>0</v>
      </c>
      <c r="C5" s="292">
        <v>0</v>
      </c>
      <c r="D5" s="244">
        <v>1</v>
      </c>
      <c r="E5" s="292">
        <v>0</v>
      </c>
      <c r="F5" s="244">
        <v>1</v>
      </c>
      <c r="G5" s="245">
        <v>2</v>
      </c>
    </row>
    <row r="6" spans="1:7" ht="42" customHeight="1">
      <c r="A6" s="293" t="s">
        <v>152</v>
      </c>
      <c r="B6" s="292">
        <v>0</v>
      </c>
      <c r="C6" s="244">
        <v>6</v>
      </c>
      <c r="D6" s="244">
        <v>3</v>
      </c>
      <c r="E6" s="244">
        <v>2</v>
      </c>
      <c r="F6" s="244">
        <v>11</v>
      </c>
      <c r="G6" s="245">
        <v>22</v>
      </c>
    </row>
    <row r="7" spans="1:7" ht="42" customHeight="1">
      <c r="A7" s="293" t="s">
        <v>154</v>
      </c>
      <c r="B7" s="292">
        <v>0</v>
      </c>
      <c r="C7" s="244">
        <v>2</v>
      </c>
      <c r="D7" s="244">
        <v>1</v>
      </c>
      <c r="E7" s="244">
        <v>3</v>
      </c>
      <c r="F7" s="244">
        <v>8</v>
      </c>
      <c r="G7" s="245">
        <v>14</v>
      </c>
    </row>
    <row r="8" spans="1:7" ht="42" customHeight="1">
      <c r="A8" s="293" t="s">
        <v>155</v>
      </c>
      <c r="B8" s="244">
        <v>3</v>
      </c>
      <c r="C8" s="244">
        <v>1</v>
      </c>
      <c r="D8" s="244">
        <v>4</v>
      </c>
      <c r="E8" s="244">
        <v>8</v>
      </c>
      <c r="F8" s="244">
        <v>5</v>
      </c>
      <c r="G8" s="245">
        <v>21</v>
      </c>
    </row>
    <row r="9" spans="1:7" ht="42" customHeight="1">
      <c r="A9" s="293" t="s">
        <v>156</v>
      </c>
      <c r="B9" s="244">
        <v>1</v>
      </c>
      <c r="C9" s="292">
        <v>0</v>
      </c>
      <c r="D9" s="244">
        <v>1</v>
      </c>
      <c r="E9" s="244">
        <v>5</v>
      </c>
      <c r="F9" s="292">
        <v>0</v>
      </c>
      <c r="G9" s="245">
        <v>7</v>
      </c>
    </row>
    <row r="10" spans="1:7" ht="42" customHeight="1">
      <c r="A10" s="287" t="s">
        <v>104</v>
      </c>
      <c r="B10" s="292">
        <v>0</v>
      </c>
      <c r="C10" s="292">
        <v>0</v>
      </c>
      <c r="D10" s="244">
        <v>3</v>
      </c>
      <c r="E10" s="242">
        <v>3</v>
      </c>
      <c r="F10" s="292">
        <v>0</v>
      </c>
      <c r="G10" s="243">
        <v>6</v>
      </c>
    </row>
    <row r="11" spans="1:7" ht="42" customHeight="1">
      <c r="A11" s="294" t="s">
        <v>100</v>
      </c>
      <c r="B11" s="238">
        <v>4</v>
      </c>
      <c r="C11" s="238">
        <v>9</v>
      </c>
      <c r="D11" s="238">
        <v>14</v>
      </c>
      <c r="E11" s="238">
        <v>21</v>
      </c>
      <c r="F11" s="238">
        <v>25</v>
      </c>
      <c r="G11" s="238">
        <v>73</v>
      </c>
    </row>
  </sheetData>
  <sheetProtection/>
  <mergeCells count="6">
    <mergeCell ref="B2:B3"/>
    <mergeCell ref="C2:C3"/>
    <mergeCell ref="D2:D3"/>
    <mergeCell ref="E2:E3"/>
    <mergeCell ref="F2:F3"/>
    <mergeCell ref="G2:G3"/>
  </mergeCells>
  <printOptions/>
  <pageMargins left="0.9448818897637796" right="0.03937007874015748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N.T.A</dc:creator>
  <cp:keywords/>
  <dc:description/>
  <cp:lastModifiedBy>Anirood Bundhoo</cp:lastModifiedBy>
  <cp:lastPrinted>2017-08-25T11:24:25Z</cp:lastPrinted>
  <dcterms:created xsi:type="dcterms:W3CDTF">2001-05-14T10:05:21Z</dcterms:created>
  <dcterms:modified xsi:type="dcterms:W3CDTF">2017-08-28T09:35:08Z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234000.000000000</vt:lpwstr>
  </property>
  <property fmtid="{D5CDD505-2E9C-101B-9397-08002B2CF9AE}" pid="8" name="_SourceUrl">
    <vt:lpwstr/>
  </property>
  <property fmtid="{D5CDD505-2E9C-101B-9397-08002B2CF9AE}" pid="9" name="PublishingContact">
    <vt:lpwstr/>
  </property>
  <property fmtid="{D5CDD505-2E9C-101B-9397-08002B2CF9AE}" pid="10" name="display_urn:schemas-microsoft-com:office:office#Editor">
    <vt:lpwstr>Faizal Sooklall</vt:lpwstr>
  </property>
  <property fmtid="{D5CDD505-2E9C-101B-9397-08002B2CF9AE}" pid="11" name="Audience">
    <vt:lpwstr/>
  </property>
  <property fmtid="{D5CDD505-2E9C-101B-9397-08002B2CF9AE}" pid="12" name="PublishingRollupImage">
    <vt:lpwstr/>
  </property>
  <property fmtid="{D5CDD505-2E9C-101B-9397-08002B2CF9AE}" pid="13" name="PublishingContactPicture">
    <vt:lpwstr/>
  </property>
  <property fmtid="{D5CDD505-2E9C-101B-9397-08002B2CF9AE}" pid="14" name="PublishingVariationGroupID">
    <vt:lpwstr/>
  </property>
  <property fmtid="{D5CDD505-2E9C-101B-9397-08002B2CF9AE}" pid="15" name="display_urn:schemas-microsoft-com:office:office#Author">
    <vt:lpwstr>Faizal Sooklall</vt:lpwstr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_SharedFileIndex">
    <vt:lpwstr/>
  </property>
  <property fmtid="{D5CDD505-2E9C-101B-9397-08002B2CF9AE}" pid="19" name="Comments">
    <vt:lpwstr/>
  </property>
  <property fmtid="{D5CDD505-2E9C-101B-9397-08002B2CF9AE}" pid="20" name="PublishingContactEmail">
    <vt:lpwstr/>
  </property>
  <property fmtid="{D5CDD505-2E9C-101B-9397-08002B2CF9AE}" pid="21" name="PublishingPageLayout">
    <vt:lpwstr/>
  </property>
</Properties>
</file>