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745" activeTab="2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  <sheet name="TAB2.6" sheetId="8" r:id="rId8"/>
  </sheets>
  <definedNames/>
  <calcPr fullCalcOnLoad="1"/>
</workbook>
</file>

<file path=xl/sharedStrings.xml><?xml version="1.0" encoding="utf-8"?>
<sst xmlns="http://schemas.openxmlformats.org/spreadsheetml/2006/main" count="267" uniqueCount="174">
  <si>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</si>
  <si>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</si>
  <si>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</si>
  <si>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</si>
  <si>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</si>
  <si>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</si>
  <si>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</si>
  <si>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</si>
  <si>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</si>
  <si>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</si>
  <si>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</si>
  <si>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</si>
  <si>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</si>
  <si>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</si>
  <si>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</si>
  <si>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</si>
  <si>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</si>
  <si>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</si>
  <si>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</si>
  <si>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</si>
  <si>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</si>
  <si>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</si>
  <si>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</si>
  <si>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</si>
  <si>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</si>
  <si>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</si>
  <si>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</si>
  <si>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</si>
  <si>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</si>
  <si>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 xml:space="preserve">Jan. - June </t>
  </si>
  <si>
    <t>Jan. - June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</si>
  <si>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</si>
  <si>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</si>
  <si>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</si>
  <si>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</si>
  <si>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</si>
  <si>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</si>
  <si>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</si>
  <si>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</si>
  <si>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</si>
  <si>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</si>
  <si>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</si>
  <si>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</si>
  <si>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</si>
  <si>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</si>
  <si>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</si>
  <si>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</si>
  <si>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</si>
  <si>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</si>
  <si>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</si>
  <si>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</si>
  <si>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</si>
  <si>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</si>
  <si>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</si>
  <si>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</si>
  <si>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</si>
  <si>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</si>
  <si>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</si>
  <si>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</si>
  <si>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</si>
  <si>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</si>
  <si>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</si>
  <si>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</si>
  <si>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</si>
  <si>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</si>
  <si>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</si>
  <si>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</si>
  <si>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</si>
  <si>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</si>
  <si>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</si>
  <si>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</si>
  <si>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</si>
  <si>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</si>
  <si>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</si>
  <si>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</si>
  <si>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</si>
  <si>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</si>
  <si>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</si>
  <si>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</si>
  <si>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</si>
  <si>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</si>
  <si>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</si>
  <si>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 xml:space="preserve">    motor vehicles </t>
  </si>
  <si>
    <t>2.  Vehicles involved in accidents</t>
  </si>
  <si>
    <t>2.  Motor vehicle involved :</t>
  </si>
  <si>
    <t>3.  Casualties :</t>
  </si>
  <si>
    <t xml:space="preserve">            Motor-vehicles involved in casualty  </t>
  </si>
  <si>
    <t xml:space="preserve">            of which  </t>
  </si>
  <si>
    <t xml:space="preserve">            Casualty accidents</t>
  </si>
  <si>
    <t xml:space="preserve">-     </t>
  </si>
  <si>
    <r>
      <t xml:space="preserve">      Change</t>
    </r>
    <r>
      <rPr>
        <b/>
        <vertAlign val="superscript"/>
        <sz val="12"/>
        <rFont val="Times New Roman"/>
        <family val="1"/>
      </rPr>
      <t xml:space="preserve"> 4</t>
    </r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</si>
  <si>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</si>
  <si>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</si>
  <si>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</si>
  <si>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</si>
  <si>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</si>
  <si>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</si>
  <si>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</si>
  <si>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</si>
  <si>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-  </t>
  </si>
  <si>
    <r>
      <t xml:space="preserve">Vehicles put off the road </t>
    </r>
    <r>
      <rPr>
        <b/>
        <vertAlign val="superscript"/>
        <sz val="12"/>
        <rFont val="Times New Roman"/>
        <family val="1"/>
      </rPr>
      <t>3</t>
    </r>
  </si>
  <si>
    <t xml:space="preserve">-       </t>
  </si>
  <si>
    <t xml:space="preserve">    All ages</t>
  </si>
  <si>
    <t xml:space="preserve">  Age - group (years)</t>
  </si>
  <si>
    <t xml:space="preserve">            Category of road users</t>
  </si>
  <si>
    <t xml:space="preserve">    Under 5 </t>
  </si>
  <si>
    <t xml:space="preserve">        5 - 14 </t>
  </si>
  <si>
    <t xml:space="preserve">       15 - 29 </t>
  </si>
  <si>
    <t xml:space="preserve">       30 - 44 </t>
  </si>
  <si>
    <t xml:space="preserve">       45 - 59 </t>
  </si>
  <si>
    <t xml:space="preserve">     Over 69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</si>
  <si>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 </t>
    </r>
  </si>
  <si>
    <t>¹ Only three main vehicles have been considered in accidents involving more than three vehicles.</t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</si>
  <si>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</si>
  <si>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</si>
  <si>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</t>
    </r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</si>
  <si>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</si>
  <si>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</si>
  <si>
    <r>
      <t xml:space="preserve">4 </t>
    </r>
    <r>
      <rPr>
        <sz val="9"/>
        <rFont val="Times New Roman"/>
        <family val="1"/>
      </rPr>
      <t>Provisional</t>
    </r>
  </si>
  <si>
    <r>
      <t xml:space="preserve">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Unlicensed  either  temporarily  or  permanently.</t>
    </r>
  </si>
  <si>
    <r>
      <t xml:space="preserve">  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</si>
  <si>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</si>
  <si>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</si>
  <si>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</si>
  <si>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    Prior to the year 2013 'double cab pickup' was included in 'dual purpose vehicle'</t>
  </si>
  <si>
    <t xml:space="preserve">      60 - 69 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</si>
  <si>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Provisional</t>
    </r>
  </si>
  <si>
    <t xml:space="preserve"> - 8 -</t>
  </si>
  <si>
    <t xml:space="preserve">   N/A : Not applicable</t>
  </si>
  <si>
    <t xml:space="preserve">      Fatal</t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</si>
  <si>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</si>
  <si>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</si>
  <si>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Provisional.</t>
    </r>
  </si>
  <si>
    <r>
      <t xml:space="preserve">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New category of vehicle defined in Road Traffic Act as amended by Act No. 27 of 2012.</t>
    </r>
  </si>
  <si>
    <t xml:space="preserve">       Prior to 2013 double cab pickup was included in Dual Purpose Vehicle</t>
  </si>
  <si>
    <t xml:space="preserve">     Prior to 2013 double cab pickup was included in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</si>
  <si>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 xml:space="preserve">1 </t>
    </r>
  </si>
  <si>
    <r>
      <t xml:space="preserve">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</si>
  <si>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r>
      <t xml:space="preserve">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Refers to re-registration of vehicles previously off the road.</t>
    </r>
  </si>
  <si>
    <r>
      <t xml:space="preserve">Re -registration of vehicles </t>
    </r>
    <r>
      <rPr>
        <b/>
        <vertAlign val="superscript"/>
        <sz val="12"/>
        <rFont val="Times New Roman"/>
        <family val="1"/>
      </rPr>
      <t>2</t>
    </r>
  </si>
  <si>
    <r>
      <t xml:space="preserve">    population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</si>
  <si>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Revised</t>
    </r>
  </si>
  <si>
    <r>
      <t xml:space="preserve">Rate per 100,000 population </t>
    </r>
    <r>
      <rPr>
        <vertAlign val="superscript"/>
        <sz val="10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</si>
  <si>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</si>
  <si>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</si>
  <si>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>Note: Per capita indicators have been revised in light of results obtained from the Population Census in 2011.</t>
  </si>
  <si>
    <t>Table 1.3 - Registration of vehicles by type, Jan. - June 2014 and Jan. - June 2015</t>
  </si>
  <si>
    <t xml:space="preserve">  Table 1.1 - Vehicles¹ registered as at June 2015</t>
  </si>
  <si>
    <t>No.  of vehicles at 31.12.14</t>
  </si>
  <si>
    <t>New          vehicles        Jan. - June 15</t>
  </si>
  <si>
    <t xml:space="preserve"> Imported second-hand vehicles            Jan. - June 15</t>
  </si>
  <si>
    <t>No.  of vehicles at 30.06.15</t>
  </si>
  <si>
    <t>Table 1.2 - Vehicles ¹ registered by type, December 2005 - December 2014 and June 2015</t>
  </si>
  <si>
    <t>2015            ( June )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</si>
  <si>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15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</si>
  <si>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 Jan. - June 15</t>
    </r>
  </si>
  <si>
    <t>Net addition Jan. - June 2015</t>
  </si>
  <si>
    <t>Table 2.1 -  Road traffic accidents¹, Jan. - June 2014 and Jan. - June 2015</t>
  </si>
  <si>
    <r>
      <t xml:space="preserve">2014 </t>
    </r>
    <r>
      <rPr>
        <b/>
        <vertAlign val="superscript"/>
        <sz val="12"/>
        <rFont val="Times New Roman"/>
        <family val="1"/>
      </rPr>
      <t>3</t>
    </r>
  </si>
  <si>
    <r>
      <t xml:space="preserve">2015 </t>
    </r>
    <r>
      <rPr>
        <b/>
        <vertAlign val="superscript"/>
        <sz val="12"/>
        <rFont val="Times New Roman"/>
        <family val="1"/>
      </rPr>
      <t>4</t>
    </r>
  </si>
  <si>
    <t>Table 2.2 - Road traffic accidents ¹ and casualties, 2005- 2014, Jan. - June 2015</t>
  </si>
  <si>
    <t>Table 2.3 - Number of vehicles¹ involved in accidents (causing casualties) by type, January 2014 - June 2015</t>
  </si>
  <si>
    <r>
      <t xml:space="preserve">2014 </t>
    </r>
    <r>
      <rPr>
        <b/>
        <vertAlign val="superscript"/>
        <sz val="12"/>
        <rFont val="Times New Roman"/>
        <family val="1"/>
      </rPr>
      <t>2</t>
    </r>
  </si>
  <si>
    <r>
      <t>2015</t>
    </r>
    <r>
      <rPr>
        <b/>
        <vertAlign val="superscript"/>
        <sz val="12"/>
        <rFont val="Times New Roman"/>
        <family val="1"/>
      </rPr>
      <t xml:space="preserve"> 3</t>
    </r>
  </si>
  <si>
    <t>Table 2.4 -  Number of casualties by class of road users, January 2014 - June 2015</t>
  </si>
  <si>
    <r>
      <t xml:space="preserve">2014 </t>
    </r>
    <r>
      <rPr>
        <b/>
        <vertAlign val="superscript"/>
        <sz val="12"/>
        <rFont val="Times New Roman"/>
        <family val="1"/>
      </rPr>
      <t>1</t>
    </r>
  </si>
  <si>
    <r>
      <t>2015</t>
    </r>
    <r>
      <rPr>
        <b/>
        <vertAlign val="superscript"/>
        <sz val="12"/>
        <rFont val="Times New Roman"/>
        <family val="1"/>
      </rPr>
      <t xml:space="preserve"> 2</t>
    </r>
  </si>
  <si>
    <t>Table 2.5 -  Casualty accidents involved in "hit and run" cases, January 2014 - June 2015</t>
  </si>
  <si>
    <r>
      <t>2015</t>
    </r>
    <r>
      <rPr>
        <b/>
        <vertAlign val="superscript"/>
        <sz val="12"/>
        <rFont val="Times New Roman"/>
        <family val="1"/>
      </rPr>
      <t xml:space="preserve"> 1</t>
    </r>
  </si>
  <si>
    <t>Table 2.6 - Number of fatalities by category of road users and age-group, January to June 2015</t>
  </si>
  <si>
    <r>
      <t>2015</t>
    </r>
    <r>
      <rPr>
        <b/>
        <vertAlign val="superscript"/>
        <sz val="12"/>
        <rFont val="Times New Roman"/>
        <family val="1"/>
      </rPr>
      <t xml:space="preserve"> 4</t>
    </r>
    <r>
      <rPr>
        <b/>
        <sz val="12"/>
        <rFont val="Times New Roman"/>
        <family val="1"/>
      </rPr>
      <t xml:space="preserve">        Jan.-June</t>
    </r>
  </si>
  <si>
    <r>
      <t>147</t>
    </r>
    <r>
      <rPr>
        <vertAlign val="superscript"/>
        <sz val="12"/>
        <rFont val="Times New Roman"/>
        <family val="1"/>
      </rPr>
      <t xml:space="preserve"> 2</t>
    </r>
  </si>
  <si>
    <r>
      <t>128</t>
    </r>
    <r>
      <rPr>
        <vertAlign val="superscript"/>
        <sz val="12"/>
        <rFont val="Times New Roman"/>
        <family val="1"/>
      </rPr>
      <t xml:space="preserve"> 2</t>
    </r>
  </si>
  <si>
    <r>
      <t>126</t>
    </r>
    <r>
      <rPr>
        <vertAlign val="superscript"/>
        <sz val="12"/>
        <rFont val="Times New Roman"/>
        <family val="1"/>
      </rPr>
      <t xml:space="preserve"> 2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</si>
</sst>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"/>
    <numFmt numFmtId="174" formatCode="#,##0\ \ \ \ \ \ \ "/>
    <numFmt numFmtId="175" formatCode="\-\-\ \ \ \ \ \ "/>
    <numFmt numFmtId="176" formatCode="#,##0\ "/>
    <numFmt numFmtId="177" formatCode="\(#,##0\)"/>
    <numFmt numFmtId="178" formatCode="\ #,##0\ \ \ \ \ \ "/>
    <numFmt numFmtId="179" formatCode="0.0"/>
    <numFmt numFmtId="180" formatCode="#,##0\ \ \ "/>
    <numFmt numFmtId="181" formatCode="#,##0\ \ "/>
    <numFmt numFmtId="182" formatCode="0.0\ \ \ "/>
    <numFmt numFmtId="183" formatCode="0.0\ "/>
    <numFmt numFmtId="184" formatCode="#,##0\ \ \ \ "/>
    <numFmt numFmtId="185" formatCode="#,##0.0\ "/>
    <numFmt numFmtId="186" formatCode="#,##0.000"/>
    <numFmt numFmtId="187" formatCode="\ \ \ \-\-"/>
    <numFmt numFmtId="188" formatCode="0\ \ \ \ \ \ \ \ \ "/>
    <numFmt numFmtId="189" formatCode="#,##0.0\ \ "/>
    <numFmt numFmtId="190" formatCode="\ \ \ \ \ \ \ \ \ \ \ \ \ \ \ \-"/>
  </numFmts>
  <fonts count="78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MS Sans Serif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1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Continuous" vertical="center"/>
      <protection/>
    </xf>
    <xf numFmtId="0" fontId="4" fillId="0" borderId="0" xfId="59">
      <alignment/>
      <protection/>
    </xf>
    <xf numFmtId="0" fontId="7" fillId="0" borderId="0" xfId="59" applyFont="1" applyAlignment="1">
      <alignment vertical="center"/>
      <protection/>
    </xf>
    <xf numFmtId="0" fontId="8" fillId="0" borderId="0" xfId="59" applyFont="1" applyAlignment="1">
      <alignment horizontal="right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Continuous" vertical="center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4" fillId="0" borderId="0" xfId="59" applyBorder="1">
      <alignment/>
      <protection/>
    </xf>
    <xf numFmtId="0" fontId="3" fillId="0" borderId="10" xfId="59" applyFont="1" applyBorder="1">
      <alignment/>
      <protection/>
    </xf>
    <xf numFmtId="37" fontId="3" fillId="0" borderId="16" xfId="59" applyNumberFormat="1" applyFont="1" applyBorder="1">
      <alignment/>
      <protection/>
    </xf>
    <xf numFmtId="0" fontId="9" fillId="0" borderId="11" xfId="59" applyFont="1" applyBorder="1" applyAlignment="1">
      <alignment vertical="center"/>
      <protection/>
    </xf>
    <xf numFmtId="177" fontId="9" fillId="0" borderId="11" xfId="59" applyNumberFormat="1" applyFont="1" applyBorder="1" applyAlignment="1">
      <alignment vertical="center"/>
      <protection/>
    </xf>
    <xf numFmtId="37" fontId="3" fillId="0" borderId="11" xfId="59" applyNumberFormat="1" applyFont="1" applyBorder="1">
      <alignment/>
      <protection/>
    </xf>
    <xf numFmtId="0" fontId="2" fillId="0" borderId="13" xfId="59" applyFont="1" applyBorder="1" applyAlignment="1">
      <alignment vertical="center"/>
      <protection/>
    </xf>
    <xf numFmtId="37" fontId="2" fillId="0" borderId="13" xfId="59" applyNumberFormat="1" applyFont="1" applyBorder="1" applyAlignment="1">
      <alignment vertical="center"/>
      <protection/>
    </xf>
    <xf numFmtId="37" fontId="4" fillId="0" borderId="0" xfId="59" applyNumberFormat="1" applyBorder="1">
      <alignment/>
      <protection/>
    </xf>
    <xf numFmtId="0" fontId="5" fillId="0" borderId="0" xfId="59" applyFont="1" applyBorder="1">
      <alignment/>
      <protection/>
    </xf>
    <xf numFmtId="0" fontId="2" fillId="0" borderId="0" xfId="60" applyFont="1" applyAlignment="1">
      <alignment horizontal="centerContinuous"/>
      <protection/>
    </xf>
    <xf numFmtId="0" fontId="4" fillId="0" borderId="0" xfId="60">
      <alignment/>
      <protection/>
    </xf>
    <xf numFmtId="0" fontId="0" fillId="0" borderId="0" xfId="60" applyFont="1">
      <alignment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centerContinuous" vertical="center"/>
      <protection/>
    </xf>
    <xf numFmtId="0" fontId="2" fillId="0" borderId="17" xfId="60" applyFont="1" applyBorder="1" applyAlignment="1">
      <alignment horizontal="centerContinuous" vertical="center"/>
      <protection/>
    </xf>
    <xf numFmtId="0" fontId="2" fillId="0" borderId="19" xfId="60" applyFont="1" applyBorder="1" applyAlignment="1">
      <alignment horizontal="centerContinuous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vertical="center"/>
      <protection/>
    </xf>
    <xf numFmtId="174" fontId="3" fillId="0" borderId="10" xfId="60" applyNumberFormat="1" applyFont="1" applyBorder="1" applyAlignment="1">
      <alignment vertical="center"/>
      <protection/>
    </xf>
    <xf numFmtId="174" fontId="3" fillId="0" borderId="16" xfId="60" applyNumberFormat="1" applyFont="1" applyBorder="1" applyAlignment="1">
      <alignment vertical="center"/>
      <protection/>
    </xf>
    <xf numFmtId="174" fontId="3" fillId="0" borderId="11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center" vertical="center" textRotation="180"/>
      <protection/>
    </xf>
    <xf numFmtId="0" fontId="3" fillId="0" borderId="21" xfId="60" applyFont="1" applyBorder="1" applyAlignment="1">
      <alignment vertical="center"/>
      <protection/>
    </xf>
    <xf numFmtId="0" fontId="2" fillId="0" borderId="12" xfId="60" applyFont="1" applyBorder="1" applyAlignment="1">
      <alignment horizontal="left" vertical="center"/>
      <protection/>
    </xf>
    <xf numFmtId="174" fontId="2" fillId="0" borderId="13" xfId="60" applyNumberFormat="1" applyFont="1" applyBorder="1" applyAlignment="1">
      <alignment vertical="center"/>
      <protection/>
    </xf>
    <xf numFmtId="173" fontId="2" fillId="0" borderId="13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centerContinuous" vertical="center"/>
      <protection/>
    </xf>
    <xf numFmtId="0" fontId="5" fillId="0" borderId="0" xfId="60" applyFont="1">
      <alignment/>
      <protection/>
    </xf>
    <xf numFmtId="174" fontId="4" fillId="0" borderId="0" xfId="60" applyNumberFormat="1">
      <alignment/>
      <protection/>
    </xf>
    <xf numFmtId="0" fontId="1" fillId="0" borderId="0" xfId="62" applyFont="1" applyAlignment="1" quotePrefix="1">
      <alignment horizontal="left"/>
      <protection/>
    </xf>
    <xf numFmtId="0" fontId="1" fillId="0" borderId="0" xfId="62" applyFont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12" fillId="0" borderId="0" xfId="62">
      <alignment/>
      <protection/>
    </xf>
    <xf numFmtId="0" fontId="2" fillId="0" borderId="16" xfId="62" applyFont="1" applyBorder="1" applyAlignment="1">
      <alignment horizontal="center"/>
      <protection/>
    </xf>
    <xf numFmtId="0" fontId="2" fillId="0" borderId="13" xfId="62" applyFont="1" applyBorder="1" applyAlignment="1">
      <alignment horizontal="centerContinuous" vertical="center"/>
      <protection/>
    </xf>
    <xf numFmtId="0" fontId="2" fillId="0" borderId="15" xfId="62" applyFont="1" applyBorder="1" applyAlignment="1">
      <alignment horizontal="centerContinuous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1" fillId="0" borderId="0" xfId="63" applyFont="1" applyAlignment="1" quotePrefix="1">
      <alignment horizontal="left"/>
      <protection/>
    </xf>
    <xf numFmtId="0" fontId="10" fillId="0" borderId="0" xfId="63" applyFont="1">
      <alignment/>
      <protection/>
    </xf>
    <xf numFmtId="0" fontId="4" fillId="0" borderId="0" xfId="63" applyFont="1">
      <alignment/>
      <protection/>
    </xf>
    <xf numFmtId="0" fontId="1" fillId="0" borderId="0" xfId="67" applyFont="1" applyAlignment="1">
      <alignment vertical="center"/>
      <protection/>
    </xf>
    <xf numFmtId="0" fontId="4" fillId="0" borderId="0" xfId="67" applyAlignment="1">
      <alignment horizontal="centerContinuous"/>
      <protection/>
    </xf>
    <xf numFmtId="0" fontId="4" fillId="0" borderId="0" xfId="67">
      <alignment/>
      <protection/>
    </xf>
    <xf numFmtId="0" fontId="16" fillId="0" borderId="0" xfId="67" applyFont="1">
      <alignment/>
      <protection/>
    </xf>
    <xf numFmtId="0" fontId="3" fillId="0" borderId="16" xfId="67" applyFont="1" applyBorder="1" applyAlignment="1">
      <alignment vertical="center"/>
      <protection/>
    </xf>
    <xf numFmtId="0" fontId="2" fillId="0" borderId="13" xfId="67" applyFont="1" applyBorder="1" applyAlignment="1">
      <alignment horizontal="centerContinuous" vertical="center"/>
      <protection/>
    </xf>
    <xf numFmtId="0" fontId="2" fillId="0" borderId="22" xfId="67" applyFont="1" applyBorder="1" applyAlignment="1">
      <alignment horizontal="centerContinuous" vertical="center"/>
      <protection/>
    </xf>
    <xf numFmtId="0" fontId="2" fillId="0" borderId="15" xfId="67" applyFont="1" applyBorder="1" applyAlignment="1">
      <alignment horizontal="centerContinuous" vertical="center"/>
      <protection/>
    </xf>
    <xf numFmtId="0" fontId="2" fillId="0" borderId="11" xfId="67" applyFont="1" applyBorder="1" applyAlignment="1">
      <alignment horizontal="centerContinuous" vertical="center"/>
      <protection/>
    </xf>
    <xf numFmtId="0" fontId="3" fillId="0" borderId="21" xfId="67" applyFont="1" applyBorder="1" applyAlignment="1">
      <alignment vertical="center"/>
      <protection/>
    </xf>
    <xf numFmtId="182" fontId="3" fillId="0" borderId="19" xfId="67" applyNumberFormat="1" applyFont="1" applyBorder="1" applyAlignment="1">
      <alignment horizontal="right" vertical="center"/>
      <protection/>
    </xf>
    <xf numFmtId="0" fontId="3" fillId="0" borderId="11" xfId="67" applyFont="1" applyBorder="1" applyAlignment="1">
      <alignment vertical="center"/>
      <protection/>
    </xf>
    <xf numFmtId="182" fontId="3" fillId="0" borderId="14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vertical="center"/>
      <protection/>
    </xf>
    <xf numFmtId="182" fontId="2" fillId="0" borderId="15" xfId="67" applyNumberFormat="1" applyFont="1" applyBorder="1" applyAlignment="1">
      <alignment horizontal="right" vertical="center"/>
      <protection/>
    </xf>
    <xf numFmtId="0" fontId="10" fillId="0" borderId="0" xfId="67" applyFont="1">
      <alignment/>
      <protection/>
    </xf>
    <xf numFmtId="0" fontId="2" fillId="0" borderId="21" xfId="67" applyFont="1" applyBorder="1" applyAlignment="1">
      <alignment horizontal="centerContinuous" vertical="center"/>
      <protection/>
    </xf>
    <xf numFmtId="0" fontId="18" fillId="0" borderId="0" xfId="66" applyFont="1" applyBorder="1" applyAlignment="1">
      <alignment horizontal="left"/>
      <protection/>
    </xf>
    <xf numFmtId="0" fontId="19" fillId="0" borderId="0" xfId="66" applyFont="1">
      <alignment/>
      <protection/>
    </xf>
    <xf numFmtId="0" fontId="20" fillId="0" borderId="0" xfId="66" applyFont="1">
      <alignment/>
      <protection/>
    </xf>
    <xf numFmtId="0" fontId="4" fillId="0" borderId="0" xfId="66">
      <alignment/>
      <protection/>
    </xf>
    <xf numFmtId="0" fontId="11" fillId="0" borderId="0" xfId="66" applyFont="1">
      <alignment/>
      <protection/>
    </xf>
    <xf numFmtId="0" fontId="17" fillId="0" borderId="0" xfId="66" applyFont="1">
      <alignment/>
      <protection/>
    </xf>
    <xf numFmtId="12" fontId="4" fillId="0" borderId="0" xfId="66" applyNumberFormat="1">
      <alignment/>
      <protection/>
    </xf>
    <xf numFmtId="0" fontId="2" fillId="0" borderId="16" xfId="66" applyFont="1" applyBorder="1" applyAlignment="1">
      <alignment horizontal="center"/>
      <protection/>
    </xf>
    <xf numFmtId="0" fontId="2" fillId="0" borderId="22" xfId="66" applyFont="1" applyBorder="1" applyAlignment="1">
      <alignment horizontal="centerContinuous" vertical="center"/>
      <protection/>
    </xf>
    <xf numFmtId="0" fontId="2" fillId="0" borderId="15" xfId="66" applyFont="1" applyBorder="1" applyAlignment="1">
      <alignment horizontal="centerContinuous" vertical="center"/>
      <protection/>
    </xf>
    <xf numFmtId="0" fontId="2" fillId="33" borderId="11" xfId="66" applyFont="1" applyFill="1" applyBorder="1" applyAlignment="1">
      <alignment horizontal="center"/>
      <protection/>
    </xf>
    <xf numFmtId="0" fontId="2" fillId="0" borderId="15" xfId="66" applyFont="1" applyBorder="1" applyAlignment="1">
      <alignment horizontal="center" vertical="center"/>
      <protection/>
    </xf>
    <xf numFmtId="0" fontId="21" fillId="0" borderId="0" xfId="66" applyFont="1">
      <alignment/>
      <protection/>
    </xf>
    <xf numFmtId="0" fontId="2" fillId="33" borderId="21" xfId="66" applyFont="1" applyFill="1" applyBorder="1" applyAlignment="1">
      <alignment horizontal="center" vertical="center"/>
      <protection/>
    </xf>
    <xf numFmtId="0" fontId="3" fillId="0" borderId="11" xfId="66" applyFont="1" applyBorder="1" applyAlignment="1">
      <alignment vertical="center"/>
      <protection/>
    </xf>
    <xf numFmtId="183" fontId="3" fillId="0" borderId="14" xfId="66" applyNumberFormat="1" applyFont="1" applyBorder="1" applyAlignment="1">
      <alignment horizontal="right" vertical="center"/>
      <protection/>
    </xf>
    <xf numFmtId="0" fontId="3" fillId="0" borderId="11" xfId="66" applyFont="1" applyBorder="1" applyAlignment="1">
      <alignment horizontal="left" vertical="center" wrapText="1"/>
      <protection/>
    </xf>
    <xf numFmtId="0" fontId="2" fillId="0" borderId="12" xfId="66" applyFont="1" applyBorder="1" applyAlignment="1">
      <alignment horizontal="centerContinuous" vertical="center"/>
      <protection/>
    </xf>
    <xf numFmtId="0" fontId="10" fillId="0" borderId="0" xfId="66" applyFont="1">
      <alignment/>
      <protection/>
    </xf>
    <xf numFmtId="0" fontId="4" fillId="0" borderId="0" xfId="66" applyAlignment="1">
      <alignment horizontal="right"/>
      <protection/>
    </xf>
    <xf numFmtId="0" fontId="2" fillId="0" borderId="0" xfId="66" applyFont="1" applyBorder="1">
      <alignment/>
      <protection/>
    </xf>
    <xf numFmtId="0" fontId="2" fillId="0" borderId="17" xfId="66" applyFont="1" applyBorder="1" applyAlignment="1">
      <alignment horizontal="right" vertical="center"/>
      <protection/>
    </xf>
    <xf numFmtId="0" fontId="10" fillId="0" borderId="0" xfId="66" applyFont="1" applyAlignment="1">
      <alignment vertical="center"/>
      <protection/>
    </xf>
    <xf numFmtId="0" fontId="2" fillId="0" borderId="10" xfId="66" applyFont="1" applyBorder="1">
      <alignment/>
      <protection/>
    </xf>
    <xf numFmtId="0" fontId="2" fillId="0" borderId="23" xfId="66" applyFont="1" applyBorder="1">
      <alignment/>
      <protection/>
    </xf>
    <xf numFmtId="0" fontId="2" fillId="33" borderId="20" xfId="66" applyFont="1" applyFill="1" applyBorder="1" applyAlignment="1">
      <alignment horizontal="center" vertical="center"/>
      <protection/>
    </xf>
    <xf numFmtId="0" fontId="3" fillId="0" borderId="17" xfId="66" applyFont="1" applyBorder="1">
      <alignment/>
      <protection/>
    </xf>
    <xf numFmtId="0" fontId="3" fillId="0" borderId="18" xfId="66" applyFont="1" applyBorder="1">
      <alignment/>
      <protection/>
    </xf>
    <xf numFmtId="0" fontId="3" fillId="0" borderId="19" xfId="66" applyFont="1" applyBorder="1">
      <alignment/>
      <protection/>
    </xf>
    <xf numFmtId="0" fontId="3" fillId="0" borderId="10" xfId="66" applyFont="1" applyBorder="1">
      <alignment/>
      <protection/>
    </xf>
    <xf numFmtId="185" fontId="3" fillId="0" borderId="14" xfId="66" applyNumberFormat="1" applyFont="1" applyBorder="1">
      <alignment/>
      <protection/>
    </xf>
    <xf numFmtId="181" fontId="3" fillId="0" borderId="0" xfId="66" applyNumberFormat="1" applyFont="1" applyBorder="1">
      <alignment/>
      <protection/>
    </xf>
    <xf numFmtId="0" fontId="2" fillId="0" borderId="17" xfId="66" applyFont="1" applyBorder="1" applyAlignment="1">
      <alignment horizontal="center"/>
      <protection/>
    </xf>
    <xf numFmtId="185" fontId="2" fillId="0" borderId="19" xfId="66" applyNumberFormat="1" applyFont="1" applyBorder="1">
      <alignment/>
      <protection/>
    </xf>
    <xf numFmtId="0" fontId="3" fillId="0" borderId="20" xfId="66" applyFont="1" applyBorder="1">
      <alignment/>
      <protection/>
    </xf>
    <xf numFmtId="0" fontId="3" fillId="0" borderId="24" xfId="66" applyFont="1" applyBorder="1">
      <alignment/>
      <protection/>
    </xf>
    <xf numFmtId="0" fontId="3" fillId="0" borderId="23" xfId="66" applyFont="1" applyBorder="1">
      <alignment/>
      <protection/>
    </xf>
    <xf numFmtId="0" fontId="3" fillId="0" borderId="0" xfId="66" applyFont="1" applyBorder="1">
      <alignment/>
      <protection/>
    </xf>
    <xf numFmtId="0" fontId="4" fillId="0" borderId="0" xfId="66" applyBorder="1">
      <alignment/>
      <protection/>
    </xf>
    <xf numFmtId="0" fontId="0" fillId="0" borderId="0" xfId="61" applyFont="1">
      <alignment/>
      <protection/>
    </xf>
    <xf numFmtId="0" fontId="12" fillId="0" borderId="0" xfId="6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1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1" xfId="61" applyFont="1" applyBorder="1" applyAlignment="1">
      <alignment horizontal="centerContinuous"/>
      <protection/>
    </xf>
    <xf numFmtId="0" fontId="2" fillId="0" borderId="10" xfId="61" applyFont="1" applyBorder="1">
      <alignment/>
      <protection/>
    </xf>
    <xf numFmtId="0" fontId="13" fillId="0" borderId="0" xfId="61" applyFont="1" applyBorder="1">
      <alignment/>
      <protection/>
    </xf>
    <xf numFmtId="0" fontId="13" fillId="0" borderId="10" xfId="61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4" xfId="61" applyFont="1" applyBorder="1">
      <alignment/>
      <protection/>
    </xf>
    <xf numFmtId="0" fontId="12" fillId="0" borderId="0" xfId="61" applyFont="1">
      <alignment/>
      <protection/>
    </xf>
    <xf numFmtId="0" fontId="9" fillId="0" borderId="10" xfId="61" applyFont="1" applyBorder="1">
      <alignment/>
      <protection/>
    </xf>
    <xf numFmtId="0" fontId="12" fillId="0" borderId="0" xfId="61" applyAlignment="1">
      <alignment/>
      <protection/>
    </xf>
    <xf numFmtId="0" fontId="9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5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26" fillId="0" borderId="0" xfId="64" applyFont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0" fontId="4" fillId="0" borderId="0" xfId="64" applyAlignment="1">
      <alignment horizontal="centerContinuous"/>
      <protection/>
    </xf>
    <xf numFmtId="0" fontId="4" fillId="0" borderId="0" xfId="64">
      <alignment/>
      <protection/>
    </xf>
    <xf numFmtId="0" fontId="3" fillId="0" borderId="17" xfId="64" applyFont="1" applyBorder="1">
      <alignment/>
      <protection/>
    </xf>
    <xf numFmtId="0" fontId="3" fillId="0" borderId="18" xfId="64" applyFont="1" applyBorder="1">
      <alignment/>
      <protection/>
    </xf>
    <xf numFmtId="0" fontId="19" fillId="0" borderId="0" xfId="64" applyFont="1" applyBorder="1" applyAlignment="1">
      <alignment/>
      <protection/>
    </xf>
    <xf numFmtId="0" fontId="3" fillId="0" borderId="10" xfId="64" applyFont="1" applyBorder="1">
      <alignment/>
      <protection/>
    </xf>
    <xf numFmtId="0" fontId="3" fillId="0" borderId="0" xfId="64" applyFont="1" applyBorder="1">
      <alignment/>
      <protection/>
    </xf>
    <xf numFmtId="0" fontId="2" fillId="0" borderId="16" xfId="64" applyFont="1" applyBorder="1">
      <alignment/>
      <protection/>
    </xf>
    <xf numFmtId="0" fontId="4" fillId="0" borderId="0" xfId="64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Font="1" applyBorder="1">
      <alignment/>
      <protection/>
    </xf>
    <xf numFmtId="0" fontId="3" fillId="0" borderId="11" xfId="64" applyFont="1" applyBorder="1">
      <alignment/>
      <protection/>
    </xf>
    <xf numFmtId="3" fontId="3" fillId="0" borderId="11" xfId="64" applyNumberFormat="1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3" fontId="3" fillId="0" borderId="11" xfId="64" applyNumberFormat="1" applyFont="1" applyBorder="1">
      <alignment/>
      <protection/>
    </xf>
    <xf numFmtId="0" fontId="4" fillId="0" borderId="0" xfId="64" applyFont="1" applyBorder="1">
      <alignment/>
      <protection/>
    </xf>
    <xf numFmtId="0" fontId="3" fillId="0" borderId="0" xfId="64" applyFont="1" applyBorder="1" applyAlignment="1">
      <alignment/>
      <protection/>
    </xf>
    <xf numFmtId="0" fontId="27" fillId="0" borderId="0" xfId="64" applyFont="1" applyBorder="1" applyAlignment="1">
      <alignment/>
      <protection/>
    </xf>
    <xf numFmtId="0" fontId="4" fillId="0" borderId="0" xfId="64" applyAlignment="1">
      <alignment horizontal="center" vertical="top"/>
      <protection/>
    </xf>
    <xf numFmtId="0" fontId="2" fillId="0" borderId="10" xfId="64" applyFont="1" applyBorder="1" applyAlignment="1">
      <alignment horizontal="left"/>
      <protection/>
    </xf>
    <xf numFmtId="0" fontId="3" fillId="0" borderId="0" xfId="64" applyFont="1">
      <alignment/>
      <protection/>
    </xf>
    <xf numFmtId="0" fontId="27" fillId="0" borderId="0" xfId="64" applyFont="1" applyBorder="1">
      <alignment/>
      <protection/>
    </xf>
    <xf numFmtId="0" fontId="3" fillId="0" borderId="0" xfId="64" applyFont="1" applyBorder="1" applyAlignment="1">
      <alignment horizontal="left"/>
      <protection/>
    </xf>
    <xf numFmtId="0" fontId="9" fillId="0" borderId="0" xfId="64" applyFont="1" applyBorder="1">
      <alignment/>
      <protection/>
    </xf>
    <xf numFmtId="0" fontId="2" fillId="0" borderId="10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179" fontId="3" fillId="0" borderId="11" xfId="64" applyNumberFormat="1" applyFont="1" applyBorder="1">
      <alignment/>
      <protection/>
    </xf>
    <xf numFmtId="0" fontId="2" fillId="0" borderId="20" xfId="64" applyFont="1" applyBorder="1" applyAlignment="1">
      <alignment vertical="top"/>
      <protection/>
    </xf>
    <xf numFmtId="0" fontId="3" fillId="0" borderId="24" xfId="64" applyFont="1" applyBorder="1" applyAlignment="1">
      <alignment vertical="top"/>
      <protection/>
    </xf>
    <xf numFmtId="3" fontId="4" fillId="0" borderId="0" xfId="64" applyNumberFormat="1" applyFont="1" applyBorder="1" applyAlignment="1">
      <alignment vertical="top"/>
      <protection/>
    </xf>
    <xf numFmtId="0" fontId="4" fillId="0" borderId="0" xfId="64" applyAlignment="1">
      <alignment vertical="top"/>
      <protection/>
    </xf>
    <xf numFmtId="0" fontId="17" fillId="0" borderId="0" xfId="64" applyFont="1">
      <alignment/>
      <protection/>
    </xf>
    <xf numFmtId="0" fontId="5" fillId="0" borderId="0" xfId="64" applyFont="1">
      <alignment/>
      <protection/>
    </xf>
    <xf numFmtId="0" fontId="21" fillId="0" borderId="0" xfId="64" applyFont="1">
      <alignment/>
      <protection/>
    </xf>
    <xf numFmtId="0" fontId="15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11" xfId="66" applyFont="1" applyBorder="1">
      <alignment/>
      <protection/>
    </xf>
    <xf numFmtId="0" fontId="3" fillId="0" borderId="16" xfId="66" applyFont="1" applyBorder="1" applyAlignment="1">
      <alignment vertical="center"/>
      <protection/>
    </xf>
    <xf numFmtId="0" fontId="30" fillId="0" borderId="0" xfId="66" applyFont="1" applyAlignment="1">
      <alignment horizontal="right"/>
      <protection/>
    </xf>
    <xf numFmtId="0" fontId="30" fillId="0" borderId="0" xfId="66" applyFont="1">
      <alignment/>
      <protection/>
    </xf>
    <xf numFmtId="0" fontId="31" fillId="0" borderId="0" xfId="61" applyFont="1">
      <alignment/>
      <protection/>
    </xf>
    <xf numFmtId="0" fontId="12" fillId="0" borderId="10" xfId="61" applyBorder="1">
      <alignment/>
      <protection/>
    </xf>
    <xf numFmtId="175" fontId="3" fillId="0" borderId="11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/>
    </xf>
    <xf numFmtId="177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49" fontId="4" fillId="0" borderId="0" xfId="64" applyNumberFormat="1">
      <alignment/>
      <protection/>
    </xf>
    <xf numFmtId="0" fontId="2" fillId="0" borderId="12" xfId="66" applyFont="1" applyBorder="1" applyAlignment="1">
      <alignment horizontal="center" vertical="center"/>
      <protection/>
    </xf>
    <xf numFmtId="0" fontId="3" fillId="0" borderId="16" xfId="66" applyFont="1" applyBorder="1">
      <alignment/>
      <protection/>
    </xf>
    <xf numFmtId="181" fontId="3" fillId="0" borderId="11" xfId="66" applyNumberFormat="1" applyFont="1" applyBorder="1">
      <alignment/>
      <protection/>
    </xf>
    <xf numFmtId="181" fontId="2" fillId="0" borderId="16" xfId="66" applyNumberFormat="1" applyFont="1" applyBorder="1">
      <alignment/>
      <protection/>
    </xf>
    <xf numFmtId="0" fontId="3" fillId="0" borderId="21" xfId="66" applyFont="1" applyBorder="1">
      <alignment/>
      <protection/>
    </xf>
    <xf numFmtId="181" fontId="3" fillId="0" borderId="14" xfId="66" applyNumberFormat="1" applyFont="1" applyBorder="1">
      <alignment/>
      <protection/>
    </xf>
    <xf numFmtId="181" fontId="2" fillId="0" borderId="19" xfId="66" applyNumberFormat="1" applyFont="1" applyBorder="1">
      <alignment/>
      <protection/>
    </xf>
    <xf numFmtId="0" fontId="4" fillId="0" borderId="23" xfId="66" applyBorder="1">
      <alignment/>
      <protection/>
    </xf>
    <xf numFmtId="0" fontId="2" fillId="0" borderId="14" xfId="66" applyFont="1" applyBorder="1">
      <alignment/>
      <protection/>
    </xf>
    <xf numFmtId="181" fontId="3" fillId="0" borderId="21" xfId="66" applyNumberFormat="1" applyFont="1" applyBorder="1">
      <alignment/>
      <protection/>
    </xf>
    <xf numFmtId="184" fontId="3" fillId="0" borderId="14" xfId="65" applyNumberFormat="1" applyFont="1" applyBorder="1" applyAlignment="1">
      <alignment horizontal="right" vertical="center"/>
      <protection/>
    </xf>
    <xf numFmtId="180" fontId="2" fillId="0" borderId="12" xfId="65" applyNumberFormat="1" applyFont="1" applyBorder="1" applyAlignment="1">
      <alignment horizontal="right" vertical="center"/>
      <protection/>
    </xf>
    <xf numFmtId="184" fontId="3" fillId="0" borderId="11" xfId="66" applyNumberFormat="1" applyFont="1" applyBorder="1" applyAlignment="1">
      <alignment horizontal="right" vertical="center"/>
      <protection/>
    </xf>
    <xf numFmtId="180" fontId="2" fillId="0" borderId="12" xfId="66" applyNumberFormat="1" applyFont="1" applyBorder="1" applyAlignment="1">
      <alignment horizontal="right" vertical="center"/>
      <protection/>
    </xf>
    <xf numFmtId="183" fontId="2" fillId="0" borderId="12" xfId="66" applyNumberFormat="1" applyFont="1" applyBorder="1" applyAlignment="1">
      <alignment horizontal="right" vertical="center"/>
      <protection/>
    </xf>
    <xf numFmtId="0" fontId="2" fillId="0" borderId="15" xfId="67" applyFont="1" applyBorder="1" applyAlignment="1">
      <alignment horizontal="center" vertical="center"/>
      <protection/>
    </xf>
    <xf numFmtId="180" fontId="3" fillId="0" borderId="19" xfId="67" applyNumberFormat="1" applyFont="1" applyBorder="1" applyAlignment="1">
      <alignment vertical="center"/>
      <protection/>
    </xf>
    <xf numFmtId="180" fontId="3" fillId="0" borderId="14" xfId="67" applyNumberFormat="1" applyFont="1" applyBorder="1" applyAlignment="1">
      <alignment vertical="center"/>
      <protection/>
    </xf>
    <xf numFmtId="180" fontId="2" fillId="0" borderId="15" xfId="67" applyNumberFormat="1" applyFont="1" applyBorder="1" applyAlignment="1">
      <alignment horizontal="right" vertical="center"/>
      <protection/>
    </xf>
    <xf numFmtId="180" fontId="3" fillId="0" borderId="14" xfId="67" applyNumberFormat="1" applyFont="1" applyBorder="1" applyAlignment="1">
      <alignment horizontal="right" vertical="center"/>
      <protection/>
    </xf>
    <xf numFmtId="180" fontId="2" fillId="0" borderId="23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Continuous" vertical="center"/>
      <protection/>
    </xf>
    <xf numFmtId="180" fontId="3" fillId="0" borderId="16" xfId="67" applyNumberFormat="1" applyFont="1" applyBorder="1" applyAlignment="1">
      <alignment horizontal="right" vertical="center"/>
      <protection/>
    </xf>
    <xf numFmtId="180" fontId="3" fillId="0" borderId="11" xfId="67" applyNumberFormat="1" applyFont="1" applyBorder="1" applyAlignment="1">
      <alignment horizontal="right" vertical="center"/>
      <protection/>
    </xf>
    <xf numFmtId="180" fontId="2" fillId="0" borderId="12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" vertical="center"/>
      <protection/>
    </xf>
    <xf numFmtId="180" fontId="3" fillId="0" borderId="16" xfId="67" applyNumberFormat="1" applyFont="1" applyBorder="1" applyAlignment="1">
      <alignment vertical="center"/>
      <protection/>
    </xf>
    <xf numFmtId="180" fontId="3" fillId="0" borderId="11" xfId="67" applyNumberFormat="1" applyFont="1" applyBorder="1" applyAlignment="1">
      <alignment vertical="center"/>
      <protection/>
    </xf>
    <xf numFmtId="180" fontId="2" fillId="0" borderId="21" xfId="67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Continuous" vertical="center"/>
    </xf>
    <xf numFmtId="3" fontId="12" fillId="0" borderId="0" xfId="61" applyNumberFormat="1">
      <alignment/>
      <protection/>
    </xf>
    <xf numFmtId="0" fontId="0" fillId="0" borderId="0" xfId="67" applyFont="1">
      <alignment/>
      <protection/>
    </xf>
    <xf numFmtId="182" fontId="3" fillId="0" borderId="11" xfId="67" applyNumberFormat="1" applyFont="1" applyBorder="1" applyAlignment="1">
      <alignment horizontal="right" vertical="center"/>
      <protection/>
    </xf>
    <xf numFmtId="180" fontId="4" fillId="0" borderId="0" xfId="67" applyNumberFormat="1">
      <alignment/>
      <protection/>
    </xf>
    <xf numFmtId="181" fontId="4" fillId="0" borderId="0" xfId="66" applyNumberFormat="1">
      <alignment/>
      <protection/>
    </xf>
    <xf numFmtId="182" fontId="3" fillId="0" borderId="16" xfId="67" applyNumberFormat="1" applyFont="1" applyBorder="1" applyAlignment="1">
      <alignment horizontal="right" vertical="center"/>
      <protection/>
    </xf>
    <xf numFmtId="186" fontId="12" fillId="0" borderId="0" xfId="61" applyNumberFormat="1">
      <alignment/>
      <protection/>
    </xf>
    <xf numFmtId="0" fontId="1" fillId="0" borderId="0" xfId="0" applyFont="1" applyAlignment="1">
      <alignment horizontal="left" vertical="center"/>
    </xf>
    <xf numFmtId="188" fontId="77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37" fontId="2" fillId="0" borderId="12" xfId="59" applyNumberFormat="1" applyFont="1" applyBorder="1" applyAlignment="1">
      <alignment vertical="center"/>
      <protection/>
    </xf>
    <xf numFmtId="172" fontId="4" fillId="0" borderId="0" xfId="60" applyNumberFormat="1">
      <alignment/>
      <protection/>
    </xf>
    <xf numFmtId="188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top" wrapText="1"/>
    </xf>
    <xf numFmtId="0" fontId="77" fillId="0" borderId="16" xfId="0" applyFont="1" applyBorder="1" applyAlignment="1">
      <alignment horizontal="left" vertical="center"/>
    </xf>
    <xf numFmtId="0" fontId="77" fillId="0" borderId="11" xfId="0" applyFont="1" applyFill="1" applyBorder="1" applyAlignment="1">
      <alignment vertical="center"/>
    </xf>
    <xf numFmtId="0" fontId="77" fillId="0" borderId="21" xfId="0" applyFont="1" applyBorder="1" applyAlignment="1">
      <alignment vertical="center"/>
    </xf>
    <xf numFmtId="187" fontId="3" fillId="0" borderId="16" xfId="57" applyNumberFormat="1" applyFont="1" applyBorder="1" applyAlignment="1" quotePrefix="1">
      <alignment horizontal="right" vertical="center"/>
      <protection/>
    </xf>
    <xf numFmtId="188" fontId="3" fillId="0" borderId="21" xfId="0" applyNumberFormat="1" applyFont="1" applyBorder="1" applyAlignment="1">
      <alignment vertical="center"/>
    </xf>
    <xf numFmtId="187" fontId="3" fillId="0" borderId="21" xfId="57" applyNumberFormat="1" applyFont="1" applyBorder="1" applyAlignment="1" quotePrefix="1">
      <alignment horizontal="right" vertical="center"/>
      <protection/>
    </xf>
    <xf numFmtId="188" fontId="77" fillId="0" borderId="21" xfId="0" applyNumberFormat="1" applyFont="1" applyBorder="1" applyAlignment="1">
      <alignment vertical="center"/>
    </xf>
    <xf numFmtId="187" fontId="3" fillId="0" borderId="11" xfId="57" applyNumberFormat="1" applyFont="1" applyBorder="1" applyAlignment="1" quotePrefix="1">
      <alignment horizontal="right" vertical="center"/>
      <protection/>
    </xf>
    <xf numFmtId="188" fontId="3" fillId="0" borderId="11" xfId="0" applyNumberFormat="1" applyFont="1" applyBorder="1" applyAlignment="1">
      <alignment vertical="center"/>
    </xf>
    <xf numFmtId="188" fontId="77" fillId="0" borderId="1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3" fontId="4" fillId="0" borderId="0" xfId="66" applyNumberFormat="1">
      <alignment/>
      <protection/>
    </xf>
    <xf numFmtId="1" fontId="4" fillId="0" borderId="0" xfId="66" applyNumberFormat="1">
      <alignment/>
      <protection/>
    </xf>
    <xf numFmtId="179" fontId="12" fillId="0" borderId="0" xfId="61" applyNumberFormat="1" applyFont="1">
      <alignment/>
      <protection/>
    </xf>
    <xf numFmtId="0" fontId="5" fillId="0" borderId="0" xfId="58" applyFont="1" applyBorder="1">
      <alignment/>
      <protection/>
    </xf>
    <xf numFmtId="181" fontId="2" fillId="0" borderId="11" xfId="61" applyNumberFormat="1" applyFont="1" applyBorder="1" applyAlignment="1">
      <alignment/>
      <protection/>
    </xf>
    <xf numFmtId="181" fontId="0" fillId="0" borderId="11" xfId="61" applyNumberFormat="1" applyFont="1" applyBorder="1" applyAlignment="1">
      <alignment/>
      <protection/>
    </xf>
    <xf numFmtId="181" fontId="3" fillId="0" borderId="11" xfId="61" applyNumberFormat="1" applyFont="1" applyBorder="1" applyAlignment="1">
      <alignment/>
      <protection/>
    </xf>
    <xf numFmtId="181" fontId="12" fillId="0" borderId="11" xfId="61" applyNumberFormat="1" applyBorder="1" applyAlignment="1">
      <alignment/>
      <protection/>
    </xf>
    <xf numFmtId="181" fontId="9" fillId="0" borderId="11" xfId="61" applyNumberFormat="1" applyFont="1" applyBorder="1" applyAlignment="1">
      <alignment/>
      <protection/>
    </xf>
    <xf numFmtId="181" fontId="12" fillId="0" borderId="11" xfId="61" applyNumberFormat="1" applyFont="1" applyBorder="1" applyAlignment="1">
      <alignment/>
      <protection/>
    </xf>
    <xf numFmtId="181" fontId="0" fillId="0" borderId="21" xfId="61" applyNumberFormat="1" applyFont="1" applyBorder="1" applyAlignment="1">
      <alignment/>
      <protection/>
    </xf>
    <xf numFmtId="189" fontId="2" fillId="0" borderId="11" xfId="61" applyNumberFormat="1" applyFont="1" applyBorder="1" applyAlignment="1">
      <alignment/>
      <protection/>
    </xf>
    <xf numFmtId="189" fontId="0" fillId="0" borderId="11" xfId="61" applyNumberFormat="1" applyFont="1" applyBorder="1" applyAlignment="1">
      <alignment/>
      <protection/>
    </xf>
    <xf numFmtId="189" fontId="3" fillId="0" borderId="11" xfId="61" applyNumberFormat="1" applyFont="1" applyBorder="1" applyAlignment="1">
      <alignment/>
      <protection/>
    </xf>
    <xf numFmtId="189" fontId="9" fillId="0" borderId="11" xfId="61" applyNumberFormat="1" applyFont="1" applyBorder="1" applyAlignment="1">
      <alignment/>
      <protection/>
    </xf>
    <xf numFmtId="0" fontId="2" fillId="0" borderId="21" xfId="62" applyNumberFormat="1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36" fillId="0" borderId="0" xfId="67" applyFont="1">
      <alignment/>
      <protection/>
    </xf>
    <xf numFmtId="0" fontId="36" fillId="0" borderId="0" xfId="66" applyFont="1" applyAlignment="1">
      <alignment horizontal="left"/>
      <protection/>
    </xf>
    <xf numFmtId="0" fontId="38" fillId="0" borderId="0" xfId="66" applyFont="1" applyAlignment="1">
      <alignment horizontal="left"/>
      <protection/>
    </xf>
    <xf numFmtId="0" fontId="0" fillId="0" borderId="0" xfId="58" applyFont="1" applyBorder="1">
      <alignment/>
      <protection/>
    </xf>
    <xf numFmtId="3" fontId="3" fillId="0" borderId="11" xfId="63" applyNumberFormat="1" applyFont="1" applyBorder="1">
      <alignment/>
      <protection/>
    </xf>
    <xf numFmtId="3" fontId="3" fillId="0" borderId="11" xfId="63" applyNumberFormat="1" applyFont="1" applyFill="1" applyBorder="1">
      <alignment/>
      <protection/>
    </xf>
    <xf numFmtId="179" fontId="12" fillId="0" borderId="0" xfId="61" applyNumberFormat="1">
      <alignment/>
      <protection/>
    </xf>
    <xf numFmtId="179" fontId="3" fillId="0" borderId="11" xfId="64" applyNumberFormat="1" applyFont="1" applyBorder="1" applyAlignment="1">
      <alignment horizontal="center"/>
      <protection/>
    </xf>
    <xf numFmtId="179" fontId="3" fillId="0" borderId="11" xfId="64" applyNumberFormat="1" applyFont="1" applyBorder="1" applyAlignment="1">
      <alignment/>
      <protection/>
    </xf>
    <xf numFmtId="179" fontId="3" fillId="0" borderId="21" xfId="64" applyNumberFormat="1" applyFont="1" applyBorder="1" applyAlignment="1">
      <alignment horizontal="center" vertical="top"/>
      <protection/>
    </xf>
    <xf numFmtId="176" fontId="3" fillId="0" borderId="11" xfId="63" applyNumberFormat="1" applyFont="1" applyBorder="1" applyAlignment="1">
      <alignment horizontal="center"/>
      <protection/>
    </xf>
    <xf numFmtId="176" fontId="3" fillId="0" borderId="11" xfId="63" applyNumberFormat="1" applyFont="1" applyBorder="1" applyAlignment="1">
      <alignment/>
      <protection/>
    </xf>
    <xf numFmtId="176" fontId="3" fillId="0" borderId="11" xfId="63" applyNumberFormat="1" applyFont="1" applyFill="1" applyBorder="1" applyAlignment="1">
      <alignment/>
      <protection/>
    </xf>
    <xf numFmtId="176" fontId="9" fillId="0" borderId="11" xfId="63" applyNumberFormat="1" applyFont="1" applyBorder="1" applyAlignment="1">
      <alignment/>
      <protection/>
    </xf>
    <xf numFmtId="176" fontId="9" fillId="0" borderId="11" xfId="63" applyNumberFormat="1" applyFont="1" applyFill="1" applyBorder="1" applyAlignment="1">
      <alignment/>
      <protection/>
    </xf>
    <xf numFmtId="183" fontId="3" fillId="0" borderId="11" xfId="63" applyNumberFormat="1" applyFont="1" applyBorder="1" applyAlignment="1">
      <alignment/>
      <protection/>
    </xf>
    <xf numFmtId="183" fontId="3" fillId="0" borderId="11" xfId="63" applyNumberFormat="1" applyFont="1" applyFill="1" applyBorder="1" applyAlignment="1">
      <alignment/>
      <protection/>
    </xf>
    <xf numFmtId="183" fontId="3" fillId="0" borderId="21" xfId="63" applyNumberFormat="1" applyFont="1" applyBorder="1" applyAlignment="1">
      <alignment/>
      <protection/>
    </xf>
    <xf numFmtId="183" fontId="3" fillId="0" borderId="21" xfId="63" applyNumberFormat="1" applyFont="1" applyFill="1" applyBorder="1" applyAlignment="1">
      <alignment/>
      <protection/>
    </xf>
    <xf numFmtId="190" fontId="3" fillId="0" borderId="25" xfId="67" applyNumberFormat="1" applyFont="1" applyBorder="1" applyAlignment="1">
      <alignment horizontal="left" vertical="center"/>
      <protection/>
    </xf>
    <xf numFmtId="190" fontId="3" fillId="0" borderId="14" xfId="67" applyNumberFormat="1" applyFont="1" applyBorder="1" applyAlignment="1">
      <alignment horizontal="left" vertical="center"/>
      <protection/>
    </xf>
    <xf numFmtId="190" fontId="3" fillId="0" borderId="21" xfId="67" applyNumberFormat="1" applyFont="1" applyBorder="1" applyAlignment="1">
      <alignment horizontal="left" vertical="center"/>
      <protection/>
    </xf>
    <xf numFmtId="190" fontId="3" fillId="0" borderId="23" xfId="67" applyNumberFormat="1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21" xfId="60" applyBorder="1" applyAlignment="1">
      <alignment horizontal="center" vertical="center"/>
      <protection/>
    </xf>
    <xf numFmtId="0" fontId="1" fillId="0" borderId="0" xfId="60" applyFont="1" applyAlignment="1">
      <alignment horizontal="left"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center" vertical="center"/>
      <protection/>
    </xf>
    <xf numFmtId="0" fontId="77" fillId="0" borderId="16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TAB-1.2" xfId="59"/>
    <cellStyle name="Normal_TAB-1.3" xfId="60"/>
    <cellStyle name="Normal_tables  indicator transport 2005 final" xfId="61"/>
    <cellStyle name="Normal_TMUTAB2.1" xfId="62"/>
    <cellStyle name="Normal_TMUTAB2.2" xfId="63"/>
    <cellStyle name="Normal_TMUTAB2.2_tables  indicator transport 2005 final" xfId="64"/>
    <cellStyle name="Normal_TMUTAB2.4" xfId="65"/>
    <cellStyle name="Normal_TMUTAB2.4&amp;2.5" xfId="66"/>
    <cellStyle name="Normal_TMUTAB2-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438150</xdr:colOff>
      <xdr:row>15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5250"/>
          <a:ext cx="419100" cy="6124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6257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638175</xdr:colOff>
      <xdr:row>32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257175"/>
          <a:ext cx="476250" cy="597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171450</xdr:rowOff>
    </xdr:from>
    <xdr:to>
      <xdr:col>10</xdr:col>
      <xdr:colOff>114300</xdr:colOff>
      <xdr:row>17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72450" y="409575"/>
          <a:ext cx="457200" cy="5600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7</xdr:col>
      <xdr:colOff>485775</xdr:colOff>
      <xdr:row>12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772400" y="19050"/>
          <a:ext cx="45720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3">
      <selection activeCell="B24" sqref="B24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147</v>
      </c>
      <c r="B1" s="2"/>
      <c r="C1" s="2"/>
      <c r="D1" s="2"/>
      <c r="E1" s="2"/>
      <c r="F1" s="2"/>
      <c r="G1" s="2"/>
      <c r="H1" s="2"/>
      <c r="I1" s="15"/>
    </row>
    <row r="2" spans="1:9" ht="9" customHeight="1">
      <c r="A2" s="4"/>
      <c r="B2" s="4"/>
      <c r="C2" s="4"/>
      <c r="D2" s="4"/>
      <c r="E2" s="4"/>
      <c r="F2" s="4"/>
      <c r="G2" s="5"/>
      <c r="H2" s="5"/>
      <c r="I2" s="16"/>
    </row>
    <row r="3" spans="1:9" s="24" customFormat="1" ht="72" customHeight="1">
      <c r="A3" s="25" t="s">
        <v>0</v>
      </c>
      <c r="B3" s="26" t="s">
        <v>148</v>
      </c>
      <c r="C3" s="27" t="s">
        <v>149</v>
      </c>
      <c r="D3" s="28" t="s">
        <v>150</v>
      </c>
      <c r="E3" s="26" t="s">
        <v>154</v>
      </c>
      <c r="F3" s="26" t="s">
        <v>155</v>
      </c>
      <c r="G3" s="26" t="s">
        <v>151</v>
      </c>
      <c r="H3" s="29" t="s">
        <v>156</v>
      </c>
      <c r="I3" s="23"/>
    </row>
    <row r="4" spans="1:9" ht="36" customHeight="1">
      <c r="A4" s="22" t="s">
        <v>1</v>
      </c>
      <c r="B4" s="6">
        <v>173954</v>
      </c>
      <c r="C4" s="7">
        <v>3604</v>
      </c>
      <c r="D4" s="7">
        <v>4178</v>
      </c>
      <c r="E4" s="7">
        <v>158</v>
      </c>
      <c r="F4" s="9">
        <v>592</v>
      </c>
      <c r="G4" s="8">
        <f aca="true" t="shared" si="0" ref="G4:G12">B4+C4+D4+E4-F4</f>
        <v>181302</v>
      </c>
      <c r="H4" s="19">
        <f aca="true" t="shared" si="1" ref="H4:H13">C4+D4+E4-F4</f>
        <v>7348</v>
      </c>
      <c r="I4" s="17"/>
    </row>
    <row r="5" spans="1:9" ht="36" customHeight="1">
      <c r="A5" s="22" t="s">
        <v>6</v>
      </c>
      <c r="B5" s="8">
        <v>49503</v>
      </c>
      <c r="C5" s="216" t="s">
        <v>89</v>
      </c>
      <c r="D5" s="7">
        <v>3</v>
      </c>
      <c r="E5" s="7">
        <v>6</v>
      </c>
      <c r="F5" s="9">
        <v>145</v>
      </c>
      <c r="G5" s="8">
        <f>B5+D5+E5-F5</f>
        <v>49367</v>
      </c>
      <c r="H5" s="19">
        <f>D5+E5-F5</f>
        <v>-136</v>
      </c>
      <c r="I5" s="17"/>
    </row>
    <row r="6" spans="1:9" ht="36" customHeight="1">
      <c r="A6" s="22" t="s">
        <v>97</v>
      </c>
      <c r="B6" s="8">
        <v>2065</v>
      </c>
      <c r="C6" s="7">
        <v>535</v>
      </c>
      <c r="D6" s="7">
        <v>4</v>
      </c>
      <c r="E6" s="7">
        <v>18</v>
      </c>
      <c r="F6" s="9">
        <v>193</v>
      </c>
      <c r="G6" s="8">
        <f t="shared" si="0"/>
        <v>2429</v>
      </c>
      <c r="H6" s="19">
        <f t="shared" si="1"/>
        <v>364</v>
      </c>
      <c r="I6" s="17"/>
    </row>
    <row r="7" spans="1:9" ht="36" customHeight="1">
      <c r="A7" s="22" t="s">
        <v>7</v>
      </c>
      <c r="B7" s="8">
        <v>72067</v>
      </c>
      <c r="C7" s="7">
        <v>3286</v>
      </c>
      <c r="D7" s="7">
        <v>28</v>
      </c>
      <c r="E7" s="7">
        <v>142</v>
      </c>
      <c r="F7" s="9">
        <v>369</v>
      </c>
      <c r="G7" s="8">
        <f t="shared" si="0"/>
        <v>75154</v>
      </c>
      <c r="H7" s="19">
        <f t="shared" si="1"/>
        <v>3087</v>
      </c>
      <c r="I7" s="17"/>
    </row>
    <row r="8" spans="1:9" ht="36" customHeight="1">
      <c r="A8" s="22" t="s">
        <v>8</v>
      </c>
      <c r="B8" s="8">
        <v>115784</v>
      </c>
      <c r="C8" s="7">
        <v>956</v>
      </c>
      <c r="D8" s="7">
        <v>1</v>
      </c>
      <c r="E8" s="7">
        <v>2</v>
      </c>
      <c r="F8" s="9">
        <v>726</v>
      </c>
      <c r="G8" s="8">
        <f>B8+C8+D8+E8-F8</f>
        <v>116017</v>
      </c>
      <c r="H8" s="19">
        <f>C8+D8+E8-F8</f>
        <v>233</v>
      </c>
      <c r="I8" s="17"/>
    </row>
    <row r="9" spans="1:9" ht="36" customHeight="1">
      <c r="A9" s="22" t="s">
        <v>9</v>
      </c>
      <c r="B9" s="8">
        <v>14243</v>
      </c>
      <c r="C9" s="7">
        <v>121</v>
      </c>
      <c r="D9" s="7">
        <v>23</v>
      </c>
      <c r="E9" s="7">
        <v>24</v>
      </c>
      <c r="F9" s="9">
        <v>81</v>
      </c>
      <c r="G9" s="8">
        <f t="shared" si="0"/>
        <v>14330</v>
      </c>
      <c r="H9" s="19">
        <f t="shared" si="1"/>
        <v>87</v>
      </c>
      <c r="I9" s="17"/>
    </row>
    <row r="10" spans="1:9" ht="36" customHeight="1">
      <c r="A10" s="22" t="s">
        <v>2</v>
      </c>
      <c r="B10" s="8">
        <v>26890</v>
      </c>
      <c r="C10" s="7">
        <v>247</v>
      </c>
      <c r="D10" s="7">
        <v>181</v>
      </c>
      <c r="E10" s="7">
        <v>23</v>
      </c>
      <c r="F10" s="9">
        <v>275</v>
      </c>
      <c r="G10" s="8">
        <f t="shared" si="0"/>
        <v>27066</v>
      </c>
      <c r="H10" s="19">
        <f t="shared" si="1"/>
        <v>176</v>
      </c>
      <c r="I10" s="17"/>
    </row>
    <row r="11" spans="1:9" ht="36" customHeight="1">
      <c r="A11" s="22" t="s">
        <v>3</v>
      </c>
      <c r="B11" s="8">
        <v>3006</v>
      </c>
      <c r="C11" s="7">
        <v>40</v>
      </c>
      <c r="D11" s="216" t="s">
        <v>89</v>
      </c>
      <c r="E11" s="7">
        <v>1</v>
      </c>
      <c r="F11" s="9">
        <v>52</v>
      </c>
      <c r="G11" s="8">
        <f>B11+C11+E11-F11</f>
        <v>2995</v>
      </c>
      <c r="H11" s="19">
        <f>C11+E11-F11</f>
        <v>-11</v>
      </c>
      <c r="I11" s="17"/>
    </row>
    <row r="12" spans="1:9" ht="36" customHeight="1">
      <c r="A12" s="22" t="s">
        <v>4</v>
      </c>
      <c r="B12" s="8">
        <v>7540</v>
      </c>
      <c r="C12" s="7">
        <v>62</v>
      </c>
      <c r="D12" s="7">
        <v>16</v>
      </c>
      <c r="E12" s="7">
        <v>14</v>
      </c>
      <c r="F12" s="9">
        <v>85</v>
      </c>
      <c r="G12" s="8">
        <f t="shared" si="0"/>
        <v>7547</v>
      </c>
      <c r="H12" s="19">
        <f t="shared" si="1"/>
        <v>7</v>
      </c>
      <c r="I12" s="17"/>
    </row>
    <row r="13" spans="1:9" ht="36" customHeight="1">
      <c r="A13" s="10" t="s">
        <v>5</v>
      </c>
      <c r="B13" s="11">
        <f aca="true" t="shared" si="2" ref="B13:G13">SUM(B4:B12)</f>
        <v>465052</v>
      </c>
      <c r="C13" s="11">
        <f t="shared" si="2"/>
        <v>8851</v>
      </c>
      <c r="D13" s="12">
        <f t="shared" si="2"/>
        <v>4434</v>
      </c>
      <c r="E13" s="11">
        <f t="shared" si="2"/>
        <v>388</v>
      </c>
      <c r="F13" s="217">
        <f t="shared" si="2"/>
        <v>2518</v>
      </c>
      <c r="G13" s="251">
        <f t="shared" si="2"/>
        <v>476207</v>
      </c>
      <c r="H13" s="20">
        <f t="shared" si="1"/>
        <v>11155</v>
      </c>
      <c r="I13" s="17"/>
    </row>
    <row r="14" spans="1:9" s="13" customFormat="1" ht="11.25" customHeight="1">
      <c r="A14"/>
      <c r="B14"/>
      <c r="C14"/>
      <c r="D14"/>
      <c r="E14"/>
      <c r="F14"/>
      <c r="G14"/>
      <c r="H14"/>
      <c r="I14" s="17"/>
    </row>
    <row r="15" spans="1:9" s="13" customFormat="1" ht="15" customHeight="1">
      <c r="A15" s="5" t="s">
        <v>122</v>
      </c>
      <c r="B15" s="261"/>
      <c r="C15" s="261"/>
      <c r="D15" s="298" t="s">
        <v>133</v>
      </c>
      <c r="E15" s="261"/>
      <c r="F15"/>
      <c r="G15"/>
      <c r="H15"/>
      <c r="I15" s="18"/>
    </row>
    <row r="16" spans="1:9" s="13" customFormat="1" ht="15" customHeight="1">
      <c r="A16" s="261" t="s">
        <v>123</v>
      </c>
      <c r="B16" s="261"/>
      <c r="C16" s="261"/>
      <c r="D16" s="261" t="s">
        <v>124</v>
      </c>
      <c r="E16" s="261"/>
      <c r="F16"/>
      <c r="G16" s="14"/>
      <c r="H16" s="14"/>
      <c r="I16" s="3"/>
    </row>
    <row r="17" ht="13.5">
      <c r="A17" s="68" t="s">
        <v>119</v>
      </c>
    </row>
  </sheetData>
  <sheetProtection/>
  <printOptions horizontalCentered="1" verticalCentered="1"/>
  <pageMargins left="0.4" right="0.25" top="0.5" bottom="0.5" header="0.25" footer="0.5"/>
  <pageSetup horizontalDpi="600" verticalDpi="600" orientation="landscape" paperSize="9" r:id="rId2"/>
  <ignoredErrors>
    <ignoredError sqref="G5:H5 G11:H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N4" sqref="N4"/>
    </sheetView>
  </sheetViews>
  <sheetFormatPr defaultColWidth="10.66015625" defaultRowHeight="12.75"/>
  <cols>
    <col min="1" max="1" width="29.66015625" style="32" customWidth="1"/>
    <col min="2" max="5" width="10.33203125" style="32" customWidth="1"/>
    <col min="6" max="7" width="10.66015625" style="32" customWidth="1"/>
    <col min="8" max="11" width="10.33203125" style="32" customWidth="1"/>
    <col min="12" max="12" width="10.83203125" style="32" customWidth="1"/>
    <col min="13" max="13" width="8.5" style="32" customWidth="1"/>
    <col min="14" max="16384" width="10.66015625" style="32" customWidth="1"/>
  </cols>
  <sheetData>
    <row r="1" spans="1:11" ht="18.75" customHeight="1">
      <c r="A1" s="30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9" customHeight="1">
      <c r="A2" s="31" t="s">
        <v>10</v>
      </c>
      <c r="B2" s="31"/>
      <c r="C2" s="31"/>
      <c r="D2" s="31"/>
      <c r="E2" s="31"/>
      <c r="F2" s="33"/>
      <c r="G2" s="34"/>
      <c r="H2" s="34"/>
      <c r="I2" s="34"/>
      <c r="J2" s="34"/>
      <c r="K2" s="34"/>
    </row>
    <row r="3" spans="1:12" s="38" customFormat="1" ht="36" customHeight="1">
      <c r="A3" s="35" t="s">
        <v>11</v>
      </c>
      <c r="B3" s="36">
        <v>2005</v>
      </c>
      <c r="C3" s="36">
        <v>2006</v>
      </c>
      <c r="D3" s="36">
        <v>2007</v>
      </c>
      <c r="E3" s="36">
        <v>2008</v>
      </c>
      <c r="F3" s="36">
        <v>2009</v>
      </c>
      <c r="G3" s="36">
        <v>2010</v>
      </c>
      <c r="H3" s="36">
        <v>2011</v>
      </c>
      <c r="I3" s="36">
        <v>2012</v>
      </c>
      <c r="J3" s="36">
        <v>2013</v>
      </c>
      <c r="K3" s="36">
        <v>2014</v>
      </c>
      <c r="L3" s="37" t="s">
        <v>153</v>
      </c>
    </row>
    <row r="4" spans="1:12" s="38" customFormat="1" ht="26.25" customHeight="1">
      <c r="A4" s="39" t="s">
        <v>12</v>
      </c>
      <c r="B4" s="40">
        <v>84818</v>
      </c>
      <c r="C4" s="40">
        <v>91911</v>
      </c>
      <c r="D4" s="40">
        <v>99770</v>
      </c>
      <c r="E4" s="40">
        <v>109507</v>
      </c>
      <c r="F4" s="218">
        <v>117890</v>
      </c>
      <c r="G4" s="218">
        <v>127363</v>
      </c>
      <c r="H4" s="218">
        <v>136225</v>
      </c>
      <c r="I4" s="218">
        <v>147733</v>
      </c>
      <c r="J4" s="218">
        <v>160701</v>
      </c>
      <c r="K4" s="218">
        <v>173954</v>
      </c>
      <c r="L4" s="218">
        <v>181302</v>
      </c>
    </row>
    <row r="5" spans="1:12" s="38" customFormat="1" ht="21" customHeight="1">
      <c r="A5" s="41" t="s">
        <v>13</v>
      </c>
      <c r="B5" s="42">
        <v>6798</v>
      </c>
      <c r="C5" s="42">
        <v>6860</v>
      </c>
      <c r="D5" s="42">
        <v>6885</v>
      </c>
      <c r="E5" s="42">
        <v>6941</v>
      </c>
      <c r="F5" s="219">
        <v>6921</v>
      </c>
      <c r="G5" s="219">
        <v>6924</v>
      </c>
      <c r="H5" s="219">
        <v>6907</v>
      </c>
      <c r="I5" s="219">
        <v>6905</v>
      </c>
      <c r="J5" s="219">
        <v>6915</v>
      </c>
      <c r="K5" s="219">
        <v>6911</v>
      </c>
      <c r="L5" s="219">
        <v>6909</v>
      </c>
    </row>
    <row r="6" spans="1:12" s="38" customFormat="1" ht="25.5" customHeight="1">
      <c r="A6" s="39" t="s">
        <v>14</v>
      </c>
      <c r="B6" s="43">
        <v>42026</v>
      </c>
      <c r="C6" s="43">
        <v>43221</v>
      </c>
      <c r="D6" s="43">
        <v>44635</v>
      </c>
      <c r="E6" s="43">
        <v>46021</v>
      </c>
      <c r="F6" s="220">
        <v>47146</v>
      </c>
      <c r="G6" s="220">
        <v>48271</v>
      </c>
      <c r="H6" s="220">
        <v>49132</v>
      </c>
      <c r="I6" s="220">
        <v>50116</v>
      </c>
      <c r="J6" s="220">
        <v>49730</v>
      </c>
      <c r="K6" s="220">
        <v>49503</v>
      </c>
      <c r="L6" s="220">
        <v>49367</v>
      </c>
    </row>
    <row r="7" spans="1:12" s="38" customFormat="1" ht="25.5" customHeight="1">
      <c r="A7" s="22" t="s">
        <v>98</v>
      </c>
      <c r="B7" s="216" t="s">
        <v>99</v>
      </c>
      <c r="C7" s="216" t="s">
        <v>99</v>
      </c>
      <c r="D7" s="216" t="s">
        <v>99</v>
      </c>
      <c r="E7" s="216" t="s">
        <v>99</v>
      </c>
      <c r="F7" s="216" t="s">
        <v>99</v>
      </c>
      <c r="G7" s="216" t="s">
        <v>99</v>
      </c>
      <c r="H7" s="216" t="s">
        <v>99</v>
      </c>
      <c r="I7" s="216" t="s">
        <v>99</v>
      </c>
      <c r="J7" s="220">
        <v>1155</v>
      </c>
      <c r="K7" s="220">
        <v>2065</v>
      </c>
      <c r="L7" s="220">
        <v>2429</v>
      </c>
    </row>
    <row r="8" spans="1:12" s="38" customFormat="1" ht="25.5" customHeight="1">
      <c r="A8" s="39" t="s">
        <v>15</v>
      </c>
      <c r="B8" s="43">
        <v>1045</v>
      </c>
      <c r="C8" s="43">
        <v>1118</v>
      </c>
      <c r="D8" s="43">
        <v>1223</v>
      </c>
      <c r="E8" s="43">
        <v>1290</v>
      </c>
      <c r="F8" s="220">
        <v>1275</v>
      </c>
      <c r="G8" s="220">
        <v>1249</v>
      </c>
      <c r="H8" s="220">
        <v>1230</v>
      </c>
      <c r="I8" s="220">
        <v>1244</v>
      </c>
      <c r="J8" s="220">
        <v>1250</v>
      </c>
      <c r="K8" s="220">
        <v>1271</v>
      </c>
      <c r="L8" s="220">
        <v>1266</v>
      </c>
    </row>
    <row r="9" spans="1:12" s="38" customFormat="1" ht="25.5" customHeight="1">
      <c r="A9" s="39" t="s">
        <v>16</v>
      </c>
      <c r="B9" s="43">
        <v>30927</v>
      </c>
      <c r="C9" s="43">
        <v>33936</v>
      </c>
      <c r="D9" s="43">
        <v>36969</v>
      </c>
      <c r="E9" s="43">
        <v>40804</v>
      </c>
      <c r="F9" s="220">
        <v>44222</v>
      </c>
      <c r="G9" s="220">
        <v>48655</v>
      </c>
      <c r="H9" s="220">
        <v>53410</v>
      </c>
      <c r="I9" s="220">
        <v>59637</v>
      </c>
      <c r="J9" s="220">
        <v>65827</v>
      </c>
      <c r="K9" s="220">
        <v>72067</v>
      </c>
      <c r="L9" s="220">
        <v>75154</v>
      </c>
    </row>
    <row r="10" spans="1:12" s="38" customFormat="1" ht="25.5" customHeight="1">
      <c r="A10" s="39" t="s">
        <v>17</v>
      </c>
      <c r="B10" s="43">
        <v>102503</v>
      </c>
      <c r="C10" s="43">
        <v>104238</v>
      </c>
      <c r="D10" s="43">
        <v>105637</v>
      </c>
      <c r="E10" s="43">
        <v>107184</v>
      </c>
      <c r="F10" s="220">
        <v>108713</v>
      </c>
      <c r="G10" s="220">
        <v>110674</v>
      </c>
      <c r="H10" s="220">
        <v>112296</v>
      </c>
      <c r="I10" s="220">
        <v>113871</v>
      </c>
      <c r="J10" s="220">
        <v>114958</v>
      </c>
      <c r="K10" s="220">
        <v>115784</v>
      </c>
      <c r="L10" s="220">
        <v>116017</v>
      </c>
    </row>
    <row r="11" spans="1:12" s="38" customFormat="1" ht="25.5" customHeight="1">
      <c r="A11" s="39" t="s">
        <v>18</v>
      </c>
      <c r="B11" s="43">
        <v>12047</v>
      </c>
      <c r="C11" s="43">
        <v>12272</v>
      </c>
      <c r="D11" s="43">
        <v>12536</v>
      </c>
      <c r="E11" s="43">
        <v>12726</v>
      </c>
      <c r="F11" s="220">
        <v>12950</v>
      </c>
      <c r="G11" s="220">
        <v>13186</v>
      </c>
      <c r="H11" s="220">
        <v>13539</v>
      </c>
      <c r="I11" s="220">
        <v>13902</v>
      </c>
      <c r="J11" s="220">
        <v>14061</v>
      </c>
      <c r="K11" s="220">
        <v>14243</v>
      </c>
      <c r="L11" s="220">
        <v>14330</v>
      </c>
    </row>
    <row r="12" spans="1:12" s="38" customFormat="1" ht="25.5" customHeight="1">
      <c r="A12" s="39" t="s">
        <v>19</v>
      </c>
      <c r="B12" s="43">
        <v>23989</v>
      </c>
      <c r="C12" s="43">
        <v>24522</v>
      </c>
      <c r="D12" s="43">
        <v>24934</v>
      </c>
      <c r="E12" s="43">
        <v>25334</v>
      </c>
      <c r="F12" s="220">
        <v>25622</v>
      </c>
      <c r="G12" s="220">
        <v>25914</v>
      </c>
      <c r="H12" s="220">
        <v>26090</v>
      </c>
      <c r="I12" s="220">
        <v>26293</v>
      </c>
      <c r="J12" s="220">
        <v>26624</v>
      </c>
      <c r="K12" s="220">
        <v>26890</v>
      </c>
      <c r="L12" s="220">
        <v>27066</v>
      </c>
    </row>
    <row r="13" spans="1:12" s="38" customFormat="1" ht="25.5" customHeight="1">
      <c r="A13" s="39" t="s">
        <v>20</v>
      </c>
      <c r="B13" s="43">
        <v>2560</v>
      </c>
      <c r="C13" s="43">
        <v>2612</v>
      </c>
      <c r="D13" s="43">
        <v>2753</v>
      </c>
      <c r="E13" s="43">
        <v>2762</v>
      </c>
      <c r="F13" s="220">
        <v>2803</v>
      </c>
      <c r="G13" s="220">
        <v>2845</v>
      </c>
      <c r="H13" s="220">
        <v>2912</v>
      </c>
      <c r="I13" s="220">
        <v>2957</v>
      </c>
      <c r="J13" s="220">
        <v>2963</v>
      </c>
      <c r="K13" s="220">
        <v>3006</v>
      </c>
      <c r="L13" s="220">
        <v>2995</v>
      </c>
    </row>
    <row r="14" spans="1:12" s="38" customFormat="1" ht="25.5" customHeight="1">
      <c r="A14" s="39" t="s">
        <v>21</v>
      </c>
      <c r="B14" s="43">
        <v>2982</v>
      </c>
      <c r="C14" s="43">
        <v>3001</v>
      </c>
      <c r="D14" s="43">
        <v>3025</v>
      </c>
      <c r="E14" s="43">
        <v>3045</v>
      </c>
      <c r="F14" s="220">
        <v>3102</v>
      </c>
      <c r="G14" s="220">
        <v>3119</v>
      </c>
      <c r="H14" s="220">
        <v>3173</v>
      </c>
      <c r="I14" s="220">
        <v>3202</v>
      </c>
      <c r="J14" s="220">
        <v>3226</v>
      </c>
      <c r="K14" s="220">
        <v>3254</v>
      </c>
      <c r="L14" s="220">
        <v>3246</v>
      </c>
    </row>
    <row r="15" spans="1:12" s="38" customFormat="1" ht="25.5" customHeight="1">
      <c r="A15" s="39" t="s">
        <v>22</v>
      </c>
      <c r="B15" s="43">
        <v>412</v>
      </c>
      <c r="C15" s="43">
        <v>436</v>
      </c>
      <c r="D15" s="43">
        <v>452</v>
      </c>
      <c r="E15" s="43">
        <v>505</v>
      </c>
      <c r="F15" s="220">
        <v>558</v>
      </c>
      <c r="G15" s="220">
        <v>596</v>
      </c>
      <c r="H15" s="220">
        <v>650</v>
      </c>
      <c r="I15" s="220">
        <v>689</v>
      </c>
      <c r="J15" s="220">
        <v>715</v>
      </c>
      <c r="K15" s="220">
        <v>734</v>
      </c>
      <c r="L15" s="220">
        <v>756</v>
      </c>
    </row>
    <row r="16" spans="1:12" s="38" customFormat="1" ht="25.5" customHeight="1">
      <c r="A16" s="39" t="s">
        <v>23</v>
      </c>
      <c r="B16" s="43">
        <v>1765</v>
      </c>
      <c r="C16" s="43">
        <v>1756</v>
      </c>
      <c r="D16" s="43">
        <v>1795</v>
      </c>
      <c r="E16" s="43">
        <v>1809</v>
      </c>
      <c r="F16" s="220">
        <v>1823</v>
      </c>
      <c r="G16" s="220">
        <v>1821</v>
      </c>
      <c r="H16" s="220">
        <v>1834</v>
      </c>
      <c r="I16" s="220">
        <v>1845</v>
      </c>
      <c r="J16" s="220">
        <v>1846</v>
      </c>
      <c r="K16" s="220">
        <v>1842</v>
      </c>
      <c r="L16" s="220">
        <v>1843</v>
      </c>
    </row>
    <row r="17" spans="1:12" s="38" customFormat="1" ht="25.5" customHeight="1">
      <c r="A17" s="39" t="s">
        <v>24</v>
      </c>
      <c r="B17" s="43">
        <v>96</v>
      </c>
      <c r="C17" s="43">
        <v>96</v>
      </c>
      <c r="D17" s="43">
        <v>96</v>
      </c>
      <c r="E17" s="43">
        <v>96</v>
      </c>
      <c r="F17" s="220">
        <v>97</v>
      </c>
      <c r="G17" s="220">
        <v>98</v>
      </c>
      <c r="H17" s="220">
        <v>99</v>
      </c>
      <c r="I17" s="220">
        <v>101</v>
      </c>
      <c r="J17" s="220">
        <v>102</v>
      </c>
      <c r="K17" s="220">
        <v>103</v>
      </c>
      <c r="L17" s="220">
        <v>103</v>
      </c>
    </row>
    <row r="18" spans="1:12" s="38" customFormat="1" ht="25.5" customHeight="1">
      <c r="A18" s="39" t="s">
        <v>25</v>
      </c>
      <c r="B18" s="43">
        <v>326</v>
      </c>
      <c r="C18" s="43">
        <v>321</v>
      </c>
      <c r="D18" s="43">
        <v>320</v>
      </c>
      <c r="E18" s="43">
        <v>323</v>
      </c>
      <c r="F18" s="220">
        <v>319</v>
      </c>
      <c r="G18" s="220">
        <v>324</v>
      </c>
      <c r="H18" s="220">
        <v>329</v>
      </c>
      <c r="I18" s="220">
        <v>336</v>
      </c>
      <c r="J18" s="220">
        <v>337</v>
      </c>
      <c r="K18" s="220">
        <v>336</v>
      </c>
      <c r="L18" s="220">
        <v>333</v>
      </c>
    </row>
    <row r="19" spans="1:12" s="38" customFormat="1" ht="33.75" customHeight="1">
      <c r="A19" s="44" t="s">
        <v>26</v>
      </c>
      <c r="B19" s="45">
        <f aca="true" t="shared" si="0" ref="B19:I19">SUM(B4,B6,B7,B8,B9,B10,B11,B12,B13,B14,B15,B16,B17,B18)</f>
        <v>305496</v>
      </c>
      <c r="C19" s="45">
        <f t="shared" si="0"/>
        <v>319440</v>
      </c>
      <c r="D19" s="45">
        <f t="shared" si="0"/>
        <v>334145</v>
      </c>
      <c r="E19" s="45">
        <f t="shared" si="0"/>
        <v>351406</v>
      </c>
      <c r="F19" s="45">
        <f t="shared" si="0"/>
        <v>366520</v>
      </c>
      <c r="G19" s="45">
        <f t="shared" si="0"/>
        <v>384115</v>
      </c>
      <c r="H19" s="45">
        <f t="shared" si="0"/>
        <v>400919</v>
      </c>
      <c r="I19" s="45">
        <f t="shared" si="0"/>
        <v>421926</v>
      </c>
      <c r="J19" s="45">
        <f>SUM(J4,J6,J7,J8,J9,J10,J11,J12,J13,J14,J15,J16,J17,J18)</f>
        <v>443495</v>
      </c>
      <c r="K19" s="45">
        <f>SUM(K4,K6,K7,K8,K9,K10,K11,K12,K13,K14,K15,K16,K17,K18)</f>
        <v>465052</v>
      </c>
      <c r="L19" s="262">
        <f>SUM(L4,L6,L7,L8,L9,L10,L11,L12,L13,L14,L15,L16,L17,L18)</f>
        <v>476207</v>
      </c>
    </row>
    <row r="20" spans="1:11" ht="6.75" customHeight="1">
      <c r="A20" s="38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3.5">
      <c r="A21" s="47" t="s">
        <v>120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3.5">
      <c r="A22" s="280" t="s">
        <v>121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ht="12.75">
      <c r="A23" s="261" t="s">
        <v>134</v>
      </c>
    </row>
  </sheetData>
  <sheetProtection/>
  <printOptions horizontalCentered="1" verticalCentered="1"/>
  <pageMargins left="0.1" right="0.25" top="0.04" bottom="0.498031496" header="0.261811024" footer="0.511811023622047"/>
  <pageSetup horizontalDpi="1200" verticalDpi="1200" orientation="landscape" paperSize="9" r:id="rId2"/>
  <ignoredErrors>
    <ignoredError sqref="L1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F21" sqref="F21"/>
    </sheetView>
  </sheetViews>
  <sheetFormatPr defaultColWidth="10.66015625" defaultRowHeight="12.75"/>
  <cols>
    <col min="1" max="1" width="28.16015625" style="49" customWidth="1"/>
    <col min="2" max="5" width="14.33203125" style="49" customWidth="1"/>
    <col min="6" max="6" width="15.83203125" style="49" customWidth="1"/>
    <col min="7" max="7" width="17.16015625" style="49" customWidth="1"/>
    <col min="8" max="8" width="14.83203125" style="49" customWidth="1"/>
    <col min="9" max="9" width="15.16015625" style="49" customWidth="1"/>
    <col min="10" max="10" width="8.33203125" style="49" customWidth="1"/>
    <col min="11" max="16384" width="10.66015625" style="49" customWidth="1"/>
  </cols>
  <sheetData>
    <row r="1" spans="1:9" ht="18.75">
      <c r="A1" s="325" t="s">
        <v>146</v>
      </c>
      <c r="B1" s="325"/>
      <c r="C1" s="325"/>
      <c r="D1" s="325"/>
      <c r="E1" s="325"/>
      <c r="F1" s="325"/>
      <c r="G1" s="325"/>
      <c r="H1" s="48"/>
      <c r="I1" s="48"/>
    </row>
    <row r="2" spans="1:9" ht="9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31.5" customHeight="1">
      <c r="A3" s="322" t="s">
        <v>0</v>
      </c>
      <c r="B3" s="320" t="s">
        <v>27</v>
      </c>
      <c r="C3" s="321"/>
      <c r="D3" s="318" t="s">
        <v>28</v>
      </c>
      <c r="E3" s="319"/>
      <c r="F3" s="52" t="s">
        <v>139</v>
      </c>
      <c r="G3" s="53"/>
      <c r="H3" s="54" t="s">
        <v>100</v>
      </c>
      <c r="I3" s="55"/>
    </row>
    <row r="4" spans="1:9" ht="18" customHeight="1">
      <c r="A4" s="323"/>
      <c r="B4" s="51" t="s">
        <v>29</v>
      </c>
      <c r="C4" s="51" t="s">
        <v>29</v>
      </c>
      <c r="D4" s="51" t="s">
        <v>29</v>
      </c>
      <c r="E4" s="51" t="s">
        <v>29</v>
      </c>
      <c r="F4" s="51" t="s">
        <v>29</v>
      </c>
      <c r="G4" s="51" t="s">
        <v>29</v>
      </c>
      <c r="H4" s="51" t="s">
        <v>29</v>
      </c>
      <c r="I4" s="51" t="s">
        <v>29</v>
      </c>
    </row>
    <row r="5" spans="1:9" ht="23.25" customHeight="1">
      <c r="A5" s="324"/>
      <c r="B5" s="56">
        <v>2014</v>
      </c>
      <c r="C5" s="56">
        <v>2015</v>
      </c>
      <c r="D5" s="56">
        <v>2014</v>
      </c>
      <c r="E5" s="56">
        <v>2015</v>
      </c>
      <c r="F5" s="56">
        <v>2014</v>
      </c>
      <c r="G5" s="56">
        <v>2015</v>
      </c>
      <c r="H5" s="57">
        <v>2014</v>
      </c>
      <c r="I5" s="57">
        <v>2015</v>
      </c>
    </row>
    <row r="6" spans="1:12" ht="33" customHeight="1">
      <c r="A6" s="58" t="s">
        <v>1</v>
      </c>
      <c r="B6" s="59">
        <v>3606</v>
      </c>
      <c r="C6" s="59">
        <v>3604</v>
      </c>
      <c r="D6" s="7">
        <v>3299</v>
      </c>
      <c r="E6" s="7">
        <v>4178</v>
      </c>
      <c r="F6" s="59">
        <v>149</v>
      </c>
      <c r="G6" s="59">
        <v>158</v>
      </c>
      <c r="H6" s="60">
        <v>580</v>
      </c>
      <c r="I6" s="60">
        <v>592</v>
      </c>
      <c r="L6" s="69"/>
    </row>
    <row r="7" spans="1:12" ht="33" customHeight="1">
      <c r="A7" s="58" t="s">
        <v>6</v>
      </c>
      <c r="B7" s="216" t="s">
        <v>101</v>
      </c>
      <c r="C7" s="216" t="s">
        <v>101</v>
      </c>
      <c r="D7" s="7">
        <v>6</v>
      </c>
      <c r="E7" s="7">
        <v>3</v>
      </c>
      <c r="F7" s="59">
        <v>13</v>
      </c>
      <c r="G7" s="59">
        <v>6</v>
      </c>
      <c r="H7" s="61">
        <v>171</v>
      </c>
      <c r="I7" s="61">
        <v>145</v>
      </c>
      <c r="L7" s="263"/>
    </row>
    <row r="8" spans="1:13" ht="33" customHeight="1">
      <c r="A8" s="22" t="s">
        <v>136</v>
      </c>
      <c r="B8" s="59">
        <v>580</v>
      </c>
      <c r="C8" s="59">
        <v>535</v>
      </c>
      <c r="D8" s="7">
        <v>9</v>
      </c>
      <c r="E8" s="7">
        <v>4</v>
      </c>
      <c r="F8" s="59">
        <v>28</v>
      </c>
      <c r="G8" s="59">
        <v>18</v>
      </c>
      <c r="H8" s="61">
        <v>127</v>
      </c>
      <c r="I8" s="61">
        <v>193</v>
      </c>
      <c r="L8" s="69"/>
      <c r="M8" s="69"/>
    </row>
    <row r="9" spans="1:12" ht="33" customHeight="1">
      <c r="A9" s="58" t="s">
        <v>7</v>
      </c>
      <c r="B9" s="59">
        <v>3539</v>
      </c>
      <c r="C9" s="59">
        <v>3286</v>
      </c>
      <c r="D9" s="7">
        <v>31</v>
      </c>
      <c r="E9" s="7">
        <v>28</v>
      </c>
      <c r="F9" s="59">
        <v>155</v>
      </c>
      <c r="G9" s="59">
        <v>142</v>
      </c>
      <c r="H9" s="61">
        <v>360</v>
      </c>
      <c r="I9" s="61">
        <v>369</v>
      </c>
      <c r="L9" s="69"/>
    </row>
    <row r="10" spans="1:10" ht="33" customHeight="1">
      <c r="A10" s="58" t="s">
        <v>8</v>
      </c>
      <c r="B10" s="59">
        <v>1226</v>
      </c>
      <c r="C10" s="59">
        <v>956</v>
      </c>
      <c r="D10" s="7">
        <v>1</v>
      </c>
      <c r="E10" s="7">
        <v>1</v>
      </c>
      <c r="F10" s="216" t="s">
        <v>101</v>
      </c>
      <c r="G10" s="59">
        <v>2</v>
      </c>
      <c r="H10" s="61">
        <v>730</v>
      </c>
      <c r="I10" s="61">
        <v>726</v>
      </c>
      <c r="J10" s="62" t="s">
        <v>127</v>
      </c>
    </row>
    <row r="11" spans="1:9" ht="33" customHeight="1">
      <c r="A11" s="58" t="s">
        <v>9</v>
      </c>
      <c r="B11" s="59">
        <v>120</v>
      </c>
      <c r="C11" s="59">
        <v>121</v>
      </c>
      <c r="D11" s="7">
        <v>33</v>
      </c>
      <c r="E11" s="7">
        <v>23</v>
      </c>
      <c r="F11" s="59">
        <v>20</v>
      </c>
      <c r="G11" s="59">
        <v>24</v>
      </c>
      <c r="H11" s="61">
        <v>86</v>
      </c>
      <c r="I11" s="61">
        <v>81</v>
      </c>
    </row>
    <row r="12" spans="1:9" ht="33" customHeight="1">
      <c r="A12" s="58" t="s">
        <v>2</v>
      </c>
      <c r="B12" s="59">
        <v>249</v>
      </c>
      <c r="C12" s="59">
        <v>247</v>
      </c>
      <c r="D12" s="7">
        <v>128</v>
      </c>
      <c r="E12" s="7">
        <v>181</v>
      </c>
      <c r="F12" s="59">
        <v>29</v>
      </c>
      <c r="G12" s="59">
        <v>23</v>
      </c>
      <c r="H12" s="61">
        <v>275</v>
      </c>
      <c r="I12" s="61">
        <v>275</v>
      </c>
    </row>
    <row r="13" spans="1:9" ht="33" customHeight="1">
      <c r="A13" s="58" t="s">
        <v>3</v>
      </c>
      <c r="B13" s="59">
        <v>72</v>
      </c>
      <c r="C13" s="59">
        <v>40</v>
      </c>
      <c r="D13" s="216" t="s">
        <v>89</v>
      </c>
      <c r="E13" s="216" t="s">
        <v>89</v>
      </c>
      <c r="F13" s="216" t="s">
        <v>101</v>
      </c>
      <c r="G13" s="59">
        <v>1</v>
      </c>
      <c r="H13" s="61">
        <v>52</v>
      </c>
      <c r="I13" s="61">
        <v>52</v>
      </c>
    </row>
    <row r="14" spans="1:9" ht="33" customHeight="1">
      <c r="A14" s="63" t="s">
        <v>4</v>
      </c>
      <c r="B14" s="59">
        <v>73</v>
      </c>
      <c r="C14" s="59">
        <v>62</v>
      </c>
      <c r="D14" s="7">
        <v>20</v>
      </c>
      <c r="E14" s="7">
        <v>16</v>
      </c>
      <c r="F14" s="59">
        <v>16</v>
      </c>
      <c r="G14" s="59">
        <v>14</v>
      </c>
      <c r="H14" s="61">
        <v>90</v>
      </c>
      <c r="I14" s="61">
        <v>85</v>
      </c>
    </row>
    <row r="15" spans="1:9" ht="45.75" customHeight="1">
      <c r="A15" s="64" t="s">
        <v>5</v>
      </c>
      <c r="B15" s="65">
        <f>SUM(B6:B14)</f>
        <v>9465</v>
      </c>
      <c r="C15" s="65">
        <f aca="true" t="shared" si="0" ref="C15:I15">SUM(C6:C14)</f>
        <v>8851</v>
      </c>
      <c r="D15" s="66">
        <f t="shared" si="0"/>
        <v>3527</v>
      </c>
      <c r="E15" s="66">
        <f t="shared" si="0"/>
        <v>4434</v>
      </c>
      <c r="F15" s="65">
        <f t="shared" si="0"/>
        <v>410</v>
      </c>
      <c r="G15" s="65">
        <f t="shared" si="0"/>
        <v>388</v>
      </c>
      <c r="H15" s="67">
        <f t="shared" si="0"/>
        <v>2471</v>
      </c>
      <c r="I15" s="67">
        <f t="shared" si="0"/>
        <v>2518</v>
      </c>
    </row>
    <row r="16" ht="7.5" customHeight="1"/>
    <row r="17" ht="13.5">
      <c r="A17" s="280" t="s">
        <v>137</v>
      </c>
    </row>
    <row r="18" ht="12.75">
      <c r="A18" s="21" t="s">
        <v>135</v>
      </c>
    </row>
    <row r="19" ht="13.5">
      <c r="A19" s="68" t="s">
        <v>138</v>
      </c>
    </row>
    <row r="20" spans="1:7" ht="13.5">
      <c r="A20" s="68" t="s">
        <v>119</v>
      </c>
      <c r="G20" s="69"/>
    </row>
  </sheetData>
  <sheetProtection/>
  <mergeCells count="4">
    <mergeCell ref="D3:E3"/>
    <mergeCell ref="B3:C3"/>
    <mergeCell ref="A3:A5"/>
    <mergeCell ref="A1:G1"/>
  </mergeCells>
  <printOptions/>
  <pageMargins left="0.37" right="0" top="0.75" bottom="0.5" header="0.5" footer="0.5"/>
  <pageSetup horizontalDpi="1200" verticalDpi="1200" orientation="landscape" paperSize="9" r:id="rId1"/>
  <ignoredErrors>
    <ignoredError sqref="G15:I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31">
      <selection activeCell="M24" sqref="M24"/>
    </sheetView>
  </sheetViews>
  <sheetFormatPr defaultColWidth="10.66015625" defaultRowHeight="12.75"/>
  <cols>
    <col min="1" max="3" width="10.66015625" style="139" customWidth="1"/>
    <col min="4" max="4" width="11.83203125" style="139" customWidth="1"/>
    <col min="5" max="5" width="7.16015625" style="139" customWidth="1"/>
    <col min="6" max="9" width="13" style="139" customWidth="1"/>
    <col min="10" max="10" width="10.66015625" style="139" customWidth="1"/>
    <col min="11" max="11" width="11.83203125" style="139" bestFit="1" customWidth="1"/>
    <col min="12" max="16384" width="10.66015625" style="139" customWidth="1"/>
  </cols>
  <sheetData>
    <row r="1" spans="1:9" s="74" customFormat="1" ht="18.75">
      <c r="A1" s="70" t="s">
        <v>157</v>
      </c>
      <c r="B1" s="71"/>
      <c r="C1" s="72"/>
      <c r="D1" s="72"/>
      <c r="E1" s="72"/>
      <c r="F1" s="72"/>
      <c r="G1" s="73"/>
      <c r="H1" s="73"/>
      <c r="I1" s="73"/>
    </row>
    <row r="2" spans="1:9" ht="9" customHeight="1">
      <c r="A2" s="138" t="s">
        <v>10</v>
      </c>
      <c r="B2" s="138"/>
      <c r="C2" s="138"/>
      <c r="D2" s="138"/>
      <c r="E2" s="138"/>
      <c r="F2" s="138"/>
      <c r="G2" s="138"/>
      <c r="H2" s="138"/>
      <c r="I2" s="138"/>
    </row>
    <row r="3" spans="1:9" ht="24" customHeight="1">
      <c r="A3" s="140"/>
      <c r="B3" s="141"/>
      <c r="C3" s="141"/>
      <c r="D3" s="141"/>
      <c r="E3" s="142"/>
      <c r="F3" s="75" t="s">
        <v>30</v>
      </c>
      <c r="G3" s="75" t="s">
        <v>30</v>
      </c>
      <c r="H3" s="76" t="s">
        <v>90</v>
      </c>
      <c r="I3" s="77"/>
    </row>
    <row r="4" spans="1:9" ht="27" customHeight="1">
      <c r="A4" s="143"/>
      <c r="B4" s="144"/>
      <c r="C4" s="144"/>
      <c r="D4" s="144"/>
      <c r="E4" s="145"/>
      <c r="F4" s="292" t="s">
        <v>158</v>
      </c>
      <c r="G4" s="292" t="s">
        <v>159</v>
      </c>
      <c r="H4" s="78" t="s">
        <v>31</v>
      </c>
      <c r="I4" s="78" t="s">
        <v>32</v>
      </c>
    </row>
    <row r="5" spans="1:9" ht="13.5" customHeight="1">
      <c r="A5" s="143"/>
      <c r="B5" s="146"/>
      <c r="C5" s="146"/>
      <c r="D5" s="146"/>
      <c r="E5" s="147"/>
      <c r="F5" s="148"/>
      <c r="G5" s="148"/>
      <c r="H5" s="149"/>
      <c r="I5" s="150"/>
    </row>
    <row r="6" spans="1:9" ht="28.5" customHeight="1">
      <c r="A6" s="151" t="s">
        <v>33</v>
      </c>
      <c r="B6" s="152"/>
      <c r="C6" s="152"/>
      <c r="D6" s="146"/>
      <c r="E6" s="147"/>
      <c r="F6" s="281">
        <f>SUM(F8,F16)</f>
        <v>12668</v>
      </c>
      <c r="G6" s="281">
        <f>SUM(G8,G16)</f>
        <v>13779</v>
      </c>
      <c r="H6" s="281">
        <f>G6-F6</f>
        <v>1111</v>
      </c>
      <c r="I6" s="288">
        <f>(G6/F6*100)-100</f>
        <v>8.770129460056836</v>
      </c>
    </row>
    <row r="7" spans="1:9" ht="19.5" customHeight="1">
      <c r="A7" s="154" t="s">
        <v>87</v>
      </c>
      <c r="B7" s="155"/>
      <c r="C7" s="152"/>
      <c r="D7" s="146"/>
      <c r="E7" s="147"/>
      <c r="F7" s="282"/>
      <c r="G7" s="282"/>
      <c r="H7" s="282"/>
      <c r="I7" s="289"/>
    </row>
    <row r="8" spans="1:14" s="157" customFormat="1" ht="20.25" customHeight="1">
      <c r="A8" s="154" t="s">
        <v>88</v>
      </c>
      <c r="C8" s="155"/>
      <c r="D8" s="155"/>
      <c r="E8" s="156"/>
      <c r="F8" s="283">
        <f>SUM(F10,F12,F14)</f>
        <v>1318</v>
      </c>
      <c r="G8" s="283">
        <f>SUM(G10,G12,G14)</f>
        <v>1359</v>
      </c>
      <c r="H8" s="283">
        <f>G8-F8</f>
        <v>41</v>
      </c>
      <c r="I8" s="290">
        <f>(G8/F8*100)-100</f>
        <v>3.110773899848269</v>
      </c>
      <c r="M8" s="279"/>
      <c r="N8" s="279"/>
    </row>
    <row r="9" spans="1:14" ht="15.75" customHeight="1">
      <c r="A9" s="215"/>
      <c r="B9" s="155"/>
      <c r="C9" s="155"/>
      <c r="D9" s="155"/>
      <c r="E9" s="156"/>
      <c r="F9" s="284"/>
      <c r="G9" s="284"/>
      <c r="H9" s="284"/>
      <c r="I9" s="290"/>
      <c r="N9" s="279"/>
    </row>
    <row r="10" spans="1:14" ht="18" customHeight="1">
      <c r="A10" s="158" t="s">
        <v>70</v>
      </c>
      <c r="B10" s="155"/>
      <c r="C10" s="155"/>
      <c r="D10" s="155"/>
      <c r="E10" s="156"/>
      <c r="F10" s="285">
        <v>61</v>
      </c>
      <c r="G10" s="285">
        <v>66</v>
      </c>
      <c r="H10" s="285">
        <f>G10-F10</f>
        <v>5</v>
      </c>
      <c r="I10" s="291">
        <f>(G10/F10*100)-100</f>
        <v>8.196721311475414</v>
      </c>
      <c r="N10" s="279"/>
    </row>
    <row r="11" spans="1:12" ht="11.25" customHeight="1">
      <c r="A11" s="158"/>
      <c r="B11" s="155"/>
      <c r="C11" s="155"/>
      <c r="D11" s="155"/>
      <c r="E11" s="156"/>
      <c r="F11" s="285"/>
      <c r="G11" s="285"/>
      <c r="H11" s="285"/>
      <c r="I11" s="291"/>
      <c r="L11" s="159"/>
    </row>
    <row r="12" spans="1:9" ht="16.5" customHeight="1">
      <c r="A12" s="158" t="s">
        <v>34</v>
      </c>
      <c r="B12" s="155"/>
      <c r="C12" s="155"/>
      <c r="D12" s="155"/>
      <c r="E12" s="156"/>
      <c r="F12" s="285">
        <v>219</v>
      </c>
      <c r="G12" s="285">
        <v>213</v>
      </c>
      <c r="H12" s="285">
        <f>G12-F12</f>
        <v>-6</v>
      </c>
      <c r="I12" s="291">
        <f>(G12/F12*100)-100</f>
        <v>-2.7397260273972535</v>
      </c>
    </row>
    <row r="13" spans="1:9" ht="15.75" customHeight="1">
      <c r="A13" s="158"/>
      <c r="B13" s="155"/>
      <c r="C13" s="155"/>
      <c r="D13" s="155"/>
      <c r="E13" s="156"/>
      <c r="F13" s="285"/>
      <c r="G13" s="285"/>
      <c r="H13" s="285"/>
      <c r="I13" s="291"/>
    </row>
    <row r="14" spans="1:9" ht="13.5" customHeight="1">
      <c r="A14" s="158" t="s">
        <v>35</v>
      </c>
      <c r="B14" s="155"/>
      <c r="C14" s="155"/>
      <c r="D14" s="155"/>
      <c r="E14" s="156"/>
      <c r="F14" s="285">
        <v>1038</v>
      </c>
      <c r="G14" s="285">
        <v>1080</v>
      </c>
      <c r="H14" s="285">
        <f>G14-F14</f>
        <v>42</v>
      </c>
      <c r="I14" s="291">
        <f>(G14/F14*100)-100</f>
        <v>4.0462427745664655</v>
      </c>
    </row>
    <row r="15" spans="1:9" ht="15.75">
      <c r="A15" s="154"/>
      <c r="B15" s="155"/>
      <c r="C15" s="155"/>
      <c r="D15" s="155"/>
      <c r="E15" s="156"/>
      <c r="F15" s="283"/>
      <c r="G15" s="283"/>
      <c r="H15" s="283"/>
      <c r="I15" s="291"/>
    </row>
    <row r="16" spans="1:9" s="157" customFormat="1" ht="15.75">
      <c r="A16" s="154" t="s">
        <v>67</v>
      </c>
      <c r="B16" s="155"/>
      <c r="C16" s="155"/>
      <c r="D16" s="155"/>
      <c r="E16" s="156"/>
      <c r="F16" s="283">
        <v>11350</v>
      </c>
      <c r="G16" s="283">
        <v>12420</v>
      </c>
      <c r="H16" s="283">
        <f>G16-F16</f>
        <v>1070</v>
      </c>
      <c r="I16" s="290">
        <f>(G16/F16*100)-100</f>
        <v>9.427312775330392</v>
      </c>
    </row>
    <row r="17" spans="1:11" ht="15.75">
      <c r="A17" s="154" t="s">
        <v>36</v>
      </c>
      <c r="B17" s="155"/>
      <c r="C17" s="155"/>
      <c r="D17" s="155"/>
      <c r="E17" s="156"/>
      <c r="F17" s="283"/>
      <c r="G17" s="283"/>
      <c r="H17" s="283"/>
      <c r="I17" s="290"/>
      <c r="K17" s="252"/>
    </row>
    <row r="18" spans="1:15" ht="26.25" customHeight="1">
      <c r="A18" s="151" t="s">
        <v>83</v>
      </c>
      <c r="B18" s="152"/>
      <c r="C18" s="152"/>
      <c r="D18" s="146"/>
      <c r="E18" s="147"/>
      <c r="F18" s="281">
        <v>24662</v>
      </c>
      <c r="G18" s="281">
        <v>26945</v>
      </c>
      <c r="H18" s="281">
        <f>G18-F18</f>
        <v>2283</v>
      </c>
      <c r="I18" s="288">
        <f>(G18/F18*100)-100</f>
        <v>9.257156759386916</v>
      </c>
      <c r="K18" s="258"/>
      <c r="L18" s="252"/>
      <c r="N18" s="252"/>
      <c r="O18" s="252"/>
    </row>
    <row r="19" spans="1:9" ht="12" customHeight="1">
      <c r="A19" s="153"/>
      <c r="B19" s="152"/>
      <c r="C19" s="152"/>
      <c r="D19" s="146"/>
      <c r="E19" s="147"/>
      <c r="F19" s="286"/>
      <c r="G19" s="286"/>
      <c r="H19" s="286"/>
      <c r="I19" s="289"/>
    </row>
    <row r="20" spans="1:9" ht="12.75" customHeight="1">
      <c r="A20" s="143"/>
      <c r="B20" s="155" t="s">
        <v>68</v>
      </c>
      <c r="C20" s="146"/>
      <c r="D20" s="146"/>
      <c r="E20" s="147"/>
      <c r="F20" s="282"/>
      <c r="G20" s="282"/>
      <c r="H20" s="282"/>
      <c r="I20" s="289"/>
    </row>
    <row r="21" spans="1:9" ht="17.25" customHeight="1">
      <c r="A21" s="154"/>
      <c r="B21" s="160" t="s">
        <v>69</v>
      </c>
      <c r="C21" s="160"/>
      <c r="E21" s="156"/>
      <c r="F21" s="285">
        <v>24495</v>
      </c>
      <c r="G21" s="285">
        <v>26850</v>
      </c>
      <c r="H21" s="285">
        <f>G21-F21</f>
        <v>2355</v>
      </c>
      <c r="I21" s="291">
        <f>(G21/F21*100)-100</f>
        <v>9.614206981016537</v>
      </c>
    </row>
    <row r="22" spans="1:9" ht="12" customHeight="1">
      <c r="A22" s="154"/>
      <c r="B22" s="155"/>
      <c r="C22" s="155"/>
      <c r="D22" s="155"/>
      <c r="E22" s="156"/>
      <c r="F22" s="283"/>
      <c r="G22" s="283"/>
      <c r="H22" s="283"/>
      <c r="I22" s="290"/>
    </row>
    <row r="23" spans="1:9" ht="24" customHeight="1">
      <c r="A23" s="158" t="s">
        <v>86</v>
      </c>
      <c r="B23" s="160"/>
      <c r="C23" s="160"/>
      <c r="D23" s="160"/>
      <c r="E23" s="156"/>
      <c r="F23" s="285">
        <v>1881</v>
      </c>
      <c r="G23" s="285">
        <v>2010</v>
      </c>
      <c r="H23" s="285">
        <f>G23-F23</f>
        <v>129</v>
      </c>
      <c r="I23" s="291">
        <f>(G23/F23*100)-100</f>
        <v>6.858054226475275</v>
      </c>
    </row>
    <row r="24" spans="1:9" ht="13.5" customHeight="1">
      <c r="A24" s="158" t="s">
        <v>72</v>
      </c>
      <c r="B24" s="214"/>
      <c r="C24" s="160"/>
      <c r="D24" s="160"/>
      <c r="E24" s="156"/>
      <c r="F24" s="283"/>
      <c r="G24" s="283"/>
      <c r="H24" s="283"/>
      <c r="I24" s="290"/>
    </row>
    <row r="25" spans="1:9" ht="15.75">
      <c r="A25" s="154"/>
      <c r="B25" s="155"/>
      <c r="C25" s="155"/>
      <c r="D25" s="155"/>
      <c r="E25" s="156"/>
      <c r="F25" s="283"/>
      <c r="G25" s="283"/>
      <c r="H25" s="283"/>
      <c r="I25" s="290"/>
    </row>
    <row r="26" spans="1:11" ht="26.25" customHeight="1">
      <c r="A26" s="151" t="s">
        <v>37</v>
      </c>
      <c r="B26" s="161"/>
      <c r="C26" s="155"/>
      <c r="D26" s="155"/>
      <c r="E26" s="156"/>
      <c r="F26" s="281">
        <f>SUM(F28:F32)</f>
        <v>1848</v>
      </c>
      <c r="G26" s="281">
        <f>SUM(G28:G32)</f>
        <v>1844</v>
      </c>
      <c r="H26" s="281">
        <f>G26-F26</f>
        <v>-4</v>
      </c>
      <c r="I26" s="288">
        <f>(G26/F26*100)-100</f>
        <v>-0.21645021645021245</v>
      </c>
      <c r="K26" s="301"/>
    </row>
    <row r="27" spans="1:11" ht="12.75" customHeight="1">
      <c r="A27" s="151"/>
      <c r="B27" s="161"/>
      <c r="C27" s="155"/>
      <c r="D27" s="155"/>
      <c r="E27" s="156"/>
      <c r="F27" s="283"/>
      <c r="G27" s="283"/>
      <c r="H27" s="283"/>
      <c r="I27" s="290"/>
      <c r="K27" s="301"/>
    </row>
    <row r="28" spans="1:11" ht="17.25" customHeight="1">
      <c r="A28" s="158" t="s">
        <v>71</v>
      </c>
      <c r="B28" s="155"/>
      <c r="C28" s="155"/>
      <c r="D28" s="155"/>
      <c r="E28" s="156"/>
      <c r="F28" s="285">
        <v>65</v>
      </c>
      <c r="G28" s="285">
        <v>68</v>
      </c>
      <c r="H28" s="285">
        <f>G28-F28</f>
        <v>3</v>
      </c>
      <c r="I28" s="291">
        <f>(G28/F28*100)-100</f>
        <v>4.615384615384627</v>
      </c>
      <c r="K28" s="301"/>
    </row>
    <row r="29" spans="1:13" ht="12.75" customHeight="1">
      <c r="A29" s="158"/>
      <c r="B29" s="155"/>
      <c r="C29" s="155"/>
      <c r="D29" s="155"/>
      <c r="E29" s="156"/>
      <c r="F29" s="285"/>
      <c r="G29" s="285"/>
      <c r="H29" s="285"/>
      <c r="I29" s="291"/>
      <c r="K29" s="301"/>
      <c r="M29" s="252"/>
    </row>
    <row r="30" spans="1:11" ht="15" customHeight="1">
      <c r="A30" s="158" t="s">
        <v>38</v>
      </c>
      <c r="B30" s="155"/>
      <c r="C30" s="155"/>
      <c r="D30" s="155"/>
      <c r="E30" s="156"/>
      <c r="F30" s="285">
        <v>265</v>
      </c>
      <c r="G30" s="285">
        <v>284</v>
      </c>
      <c r="H30" s="285">
        <f>G30-F30</f>
        <v>19</v>
      </c>
      <c r="I30" s="291">
        <f>(G30/F30*100)-100</f>
        <v>7.169811320754718</v>
      </c>
      <c r="K30" s="301"/>
    </row>
    <row r="31" spans="1:11" ht="15.75">
      <c r="A31" s="158"/>
      <c r="B31" s="155"/>
      <c r="C31" s="155"/>
      <c r="D31" s="155"/>
      <c r="E31" s="156"/>
      <c r="F31" s="285"/>
      <c r="G31" s="285"/>
      <c r="H31" s="285"/>
      <c r="I31" s="291"/>
      <c r="K31" s="301"/>
    </row>
    <row r="32" spans="1:11" ht="15.75">
      <c r="A32" s="158" t="s">
        <v>39</v>
      </c>
      <c r="B32" s="155"/>
      <c r="C32" s="155"/>
      <c r="D32" s="155"/>
      <c r="E32" s="156"/>
      <c r="F32" s="285">
        <v>1518</v>
      </c>
      <c r="G32" s="285">
        <v>1492</v>
      </c>
      <c r="H32" s="285">
        <f>G32-F32</f>
        <v>-26</v>
      </c>
      <c r="I32" s="291">
        <f>(G32/F32*100)-100</f>
        <v>-1.712779973649532</v>
      </c>
      <c r="K32" s="301"/>
    </row>
    <row r="33" spans="1:9" ht="12.75">
      <c r="A33" s="162"/>
      <c r="B33" s="163"/>
      <c r="C33" s="163"/>
      <c r="D33" s="163"/>
      <c r="E33" s="164"/>
      <c r="F33" s="165"/>
      <c r="G33" s="165"/>
      <c r="H33" s="287"/>
      <c r="I33" s="165"/>
    </row>
    <row r="34" spans="1:9" ht="5.25" customHeight="1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8.75" customHeight="1">
      <c r="A35" s="166" t="s">
        <v>115</v>
      </c>
      <c r="B35" s="167"/>
      <c r="C35" s="167"/>
      <c r="D35" s="167"/>
      <c r="E35" s="167"/>
      <c r="F35" s="167"/>
      <c r="G35" s="138"/>
      <c r="H35" s="138"/>
      <c r="I35" s="138"/>
    </row>
    <row r="36" spans="1:9" ht="18.75" customHeight="1">
      <c r="A36" s="168" t="s">
        <v>116</v>
      </c>
      <c r="B36" s="167"/>
      <c r="C36" s="167"/>
      <c r="D36" s="167"/>
      <c r="E36" s="167"/>
      <c r="F36" s="167"/>
      <c r="G36" s="138"/>
      <c r="H36" s="138"/>
      <c r="I36" s="138"/>
    </row>
    <row r="37" spans="1:9" ht="19.5" customHeight="1">
      <c r="A37" s="166" t="s">
        <v>117</v>
      </c>
      <c r="B37" s="138"/>
      <c r="D37" s="138"/>
      <c r="E37" s="138"/>
      <c r="F37" s="138"/>
      <c r="G37" s="138"/>
      <c r="H37" s="138"/>
      <c r="I37" s="138"/>
    </row>
    <row r="38" spans="1:9" ht="18" customHeight="1">
      <c r="A38" s="168" t="s">
        <v>118</v>
      </c>
      <c r="B38" s="138"/>
      <c r="C38" s="138"/>
      <c r="D38" s="138"/>
      <c r="E38" s="138"/>
      <c r="F38" s="138"/>
      <c r="G38" s="138"/>
      <c r="H38" s="138"/>
      <c r="I38" s="138"/>
    </row>
  </sheetData>
  <sheetProtection/>
  <printOptions/>
  <pageMargins left="0.5905511811023623" right="0.31496062992125984" top="0.8661417322834646" bottom="0.5905511811023623" header="0.5118110236220472" footer="0.31496062992125984"/>
  <pageSetup horizontalDpi="600" verticalDpi="600" orientation="portrait" paperSize="9" r:id="rId1"/>
  <headerFooter alignWithMargins="0">
    <oddHeader>&amp;C&amp;12- 9 -&amp;"Arial,Regular"&amp;10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P17" sqref="P17"/>
    </sheetView>
  </sheetViews>
  <sheetFormatPr defaultColWidth="10.66015625" defaultRowHeight="12.75"/>
  <cols>
    <col min="1" max="1" width="7.83203125" style="173" customWidth="1"/>
    <col min="2" max="2" width="31.66015625" style="173" customWidth="1"/>
    <col min="3" max="12" width="9.33203125" style="173" customWidth="1"/>
    <col min="13" max="14" width="11.83203125" style="173" customWidth="1"/>
    <col min="15" max="15" width="8.16015625" style="173" customWidth="1"/>
    <col min="16" max="16384" width="10.66015625" style="173" customWidth="1"/>
  </cols>
  <sheetData>
    <row r="1" spans="1:2" s="81" customFormat="1" ht="18" customHeight="1">
      <c r="A1" s="79" t="s">
        <v>160</v>
      </c>
      <c r="B1" s="80"/>
    </row>
    <row r="2" spans="1:14" ht="9" customHeight="1">
      <c r="A2" s="170"/>
      <c r="B2" s="169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</row>
    <row r="3" spans="1:14" ht="33" customHeight="1">
      <c r="A3" s="174"/>
      <c r="B3" s="175"/>
      <c r="C3" s="293">
        <v>2005</v>
      </c>
      <c r="D3" s="293">
        <v>2006</v>
      </c>
      <c r="E3" s="293">
        <v>2007</v>
      </c>
      <c r="F3" s="293">
        <v>2008</v>
      </c>
      <c r="G3" s="293">
        <v>2009</v>
      </c>
      <c r="H3" s="293">
        <v>2010</v>
      </c>
      <c r="I3" s="293">
        <v>2011</v>
      </c>
      <c r="J3" s="293">
        <v>2012</v>
      </c>
      <c r="K3" s="294">
        <v>2013</v>
      </c>
      <c r="L3" s="294">
        <v>2014</v>
      </c>
      <c r="M3" s="294" t="s">
        <v>170</v>
      </c>
      <c r="N3" s="176"/>
    </row>
    <row r="4" spans="1:14" ht="10.5" customHeight="1">
      <c r="A4" s="177"/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1:14" ht="15" customHeight="1">
      <c r="A5" s="181" t="s">
        <v>73</v>
      </c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0"/>
    </row>
    <row r="6" spans="1:14" ht="15.75" customHeight="1">
      <c r="A6" s="181"/>
      <c r="B6" s="178" t="s">
        <v>31</v>
      </c>
      <c r="C6" s="306">
        <v>22554</v>
      </c>
      <c r="D6" s="306">
        <v>20242</v>
      </c>
      <c r="E6" s="306">
        <v>20519</v>
      </c>
      <c r="F6" s="306">
        <v>20873</v>
      </c>
      <c r="G6" s="306">
        <v>19542</v>
      </c>
      <c r="H6" s="306">
        <v>21243</v>
      </c>
      <c r="I6" s="307">
        <v>22387</v>
      </c>
      <c r="J6" s="307">
        <v>21056</v>
      </c>
      <c r="K6" s="307">
        <v>23563</v>
      </c>
      <c r="L6" s="307">
        <v>26400</v>
      </c>
      <c r="M6" s="307">
        <v>13779</v>
      </c>
      <c r="N6" s="185"/>
    </row>
    <row r="7" spans="1:14" ht="15.75" customHeight="1">
      <c r="A7" s="181"/>
      <c r="B7" s="178" t="s">
        <v>74</v>
      </c>
      <c r="C7" s="306"/>
      <c r="D7" s="306"/>
      <c r="E7" s="306"/>
      <c r="F7" s="306"/>
      <c r="G7" s="306"/>
      <c r="H7" s="306"/>
      <c r="I7" s="307"/>
      <c r="J7" s="307"/>
      <c r="K7" s="307"/>
      <c r="L7" s="307"/>
      <c r="M7" s="186"/>
      <c r="N7" s="187"/>
    </row>
    <row r="8" spans="1:14" ht="13.5" customHeight="1">
      <c r="A8" s="181"/>
      <c r="B8" s="188" t="s">
        <v>140</v>
      </c>
      <c r="C8" s="306">
        <v>1894.7193330426653</v>
      </c>
      <c r="D8" s="306">
        <v>1692.9335371789682</v>
      </c>
      <c r="E8" s="306">
        <v>1708.6536868164949</v>
      </c>
      <c r="F8" s="306">
        <v>1732.2638604761173</v>
      </c>
      <c r="G8" s="306">
        <v>1617.9268480480061</v>
      </c>
      <c r="H8" s="306">
        <v>1755.052706109018</v>
      </c>
      <c r="I8" s="307">
        <v>1847.1579329521358</v>
      </c>
      <c r="J8" s="307">
        <v>1733</v>
      </c>
      <c r="K8" s="307">
        <v>1936</v>
      </c>
      <c r="L8" s="307">
        <v>2165</v>
      </c>
      <c r="M8" s="184" t="s">
        <v>40</v>
      </c>
      <c r="N8" s="189"/>
    </row>
    <row r="9" spans="1:14" ht="14.25" customHeight="1">
      <c r="A9" s="181"/>
      <c r="B9" s="178" t="s">
        <v>75</v>
      </c>
      <c r="C9" s="306"/>
      <c r="D9" s="306"/>
      <c r="E9" s="306"/>
      <c r="F9" s="306"/>
      <c r="G9" s="306"/>
      <c r="H9" s="306"/>
      <c r="I9" s="307"/>
      <c r="J9" s="307"/>
      <c r="K9" s="307"/>
      <c r="L9" s="307"/>
      <c r="M9" s="186"/>
      <c r="N9" s="187"/>
    </row>
    <row r="10" spans="1:14" ht="15.75" customHeight="1">
      <c r="A10" s="181"/>
      <c r="B10" s="188" t="s">
        <v>76</v>
      </c>
      <c r="C10" s="306">
        <v>76</v>
      </c>
      <c r="D10" s="306">
        <v>65</v>
      </c>
      <c r="E10" s="306">
        <v>63</v>
      </c>
      <c r="F10" s="306">
        <v>61</v>
      </c>
      <c r="G10" s="306">
        <v>54</v>
      </c>
      <c r="H10" s="306">
        <v>57</v>
      </c>
      <c r="I10" s="307">
        <v>57</v>
      </c>
      <c r="J10" s="307">
        <v>51</v>
      </c>
      <c r="K10" s="307">
        <v>55</v>
      </c>
      <c r="L10" s="307">
        <v>57</v>
      </c>
      <c r="M10" s="184" t="s">
        <v>40</v>
      </c>
      <c r="N10" s="189"/>
    </row>
    <row r="11" spans="1:15" ht="10.5" customHeight="1">
      <c r="A11" s="181"/>
      <c r="B11" s="182"/>
      <c r="C11" s="299"/>
      <c r="D11" s="299"/>
      <c r="E11" s="299"/>
      <c r="F11" s="299"/>
      <c r="G11" s="299"/>
      <c r="H11" s="299"/>
      <c r="I11" s="300"/>
      <c r="J11" s="300"/>
      <c r="K11" s="300"/>
      <c r="L11" s="300"/>
      <c r="M11" s="186"/>
      <c r="N11" s="187"/>
      <c r="O11" s="190"/>
    </row>
    <row r="12" spans="1:14" ht="15" customHeight="1">
      <c r="A12" s="191" t="s">
        <v>84</v>
      </c>
      <c r="B12" s="182"/>
      <c r="C12" s="299"/>
      <c r="D12" s="299"/>
      <c r="E12" s="299"/>
      <c r="F12" s="299"/>
      <c r="G12" s="299"/>
      <c r="H12" s="299"/>
      <c r="I12" s="300"/>
      <c r="J12" s="300"/>
      <c r="K12" s="300"/>
      <c r="L12" s="300"/>
      <c r="M12" s="186"/>
      <c r="N12" s="187"/>
    </row>
    <row r="13" spans="1:14" ht="16.5" customHeight="1">
      <c r="A13" s="181"/>
      <c r="B13" s="178" t="s">
        <v>77</v>
      </c>
      <c r="C13" s="306">
        <v>43741</v>
      </c>
      <c r="D13" s="306">
        <v>40023</v>
      </c>
      <c r="E13" s="306">
        <v>41178</v>
      </c>
      <c r="F13" s="306">
        <v>42910</v>
      </c>
      <c r="G13" s="306">
        <v>38058</v>
      </c>
      <c r="H13" s="306">
        <v>41084</v>
      </c>
      <c r="I13" s="307">
        <v>41294</v>
      </c>
      <c r="J13" s="307">
        <v>40759</v>
      </c>
      <c r="K13" s="307">
        <v>41888</v>
      </c>
      <c r="L13" s="307">
        <v>51264</v>
      </c>
      <c r="M13" s="307">
        <v>26850</v>
      </c>
      <c r="N13" s="185"/>
    </row>
    <row r="14" spans="1:14" ht="9" customHeight="1">
      <c r="A14" s="181"/>
      <c r="B14" s="178" t="s">
        <v>10</v>
      </c>
      <c r="C14" s="306"/>
      <c r="D14" s="306"/>
      <c r="E14" s="306"/>
      <c r="F14" s="306"/>
      <c r="G14" s="306"/>
      <c r="H14" s="306"/>
      <c r="I14" s="307"/>
      <c r="J14" s="307"/>
      <c r="K14" s="307"/>
      <c r="L14" s="307"/>
      <c r="M14" s="183"/>
      <c r="N14" s="187"/>
    </row>
    <row r="15" spans="1:14" ht="16.5" customHeight="1">
      <c r="A15" s="181"/>
      <c r="B15" s="178" t="s">
        <v>75</v>
      </c>
      <c r="C15" s="305" t="s">
        <v>171</v>
      </c>
      <c r="D15" s="305" t="s">
        <v>172</v>
      </c>
      <c r="E15" s="305" t="s">
        <v>173</v>
      </c>
      <c r="F15" s="306">
        <v>125</v>
      </c>
      <c r="G15" s="306">
        <v>105.54517828765786</v>
      </c>
      <c r="H15" s="306">
        <v>110</v>
      </c>
      <c r="I15" s="307">
        <v>105</v>
      </c>
      <c r="J15" s="307">
        <v>99</v>
      </c>
      <c r="K15" s="307">
        <v>97</v>
      </c>
      <c r="L15" s="307">
        <v>110</v>
      </c>
      <c r="M15" s="184" t="s">
        <v>40</v>
      </c>
      <c r="N15" s="193"/>
    </row>
    <row r="16" spans="1:14" ht="12" customHeight="1">
      <c r="A16" s="181"/>
      <c r="B16" s="188" t="s">
        <v>76</v>
      </c>
      <c r="C16" s="306"/>
      <c r="D16" s="306"/>
      <c r="E16" s="306"/>
      <c r="F16" s="306"/>
      <c r="G16" s="306"/>
      <c r="H16" s="306"/>
      <c r="I16" s="307"/>
      <c r="J16" s="307"/>
      <c r="K16" s="307"/>
      <c r="L16" s="307"/>
      <c r="M16" s="186"/>
      <c r="N16" s="187"/>
    </row>
    <row r="17" spans="1:14" ht="15" customHeight="1">
      <c r="A17" s="181" t="s">
        <v>85</v>
      </c>
      <c r="B17" s="182"/>
      <c r="C17" s="306"/>
      <c r="D17" s="306"/>
      <c r="E17" s="306"/>
      <c r="F17" s="306"/>
      <c r="G17" s="306"/>
      <c r="H17" s="306"/>
      <c r="I17" s="307"/>
      <c r="J17" s="307"/>
      <c r="K17" s="307"/>
      <c r="L17" s="307"/>
      <c r="M17" s="186"/>
      <c r="N17" s="187"/>
    </row>
    <row r="18" spans="1:16" ht="16.5" customHeight="1">
      <c r="A18" s="177"/>
      <c r="B18" s="194" t="s">
        <v>78</v>
      </c>
      <c r="C18" s="306">
        <v>2760</v>
      </c>
      <c r="D18" s="306">
        <v>2522</v>
      </c>
      <c r="E18" s="306">
        <v>3055</v>
      </c>
      <c r="F18" s="306">
        <v>3435</v>
      </c>
      <c r="G18" s="306">
        <v>3661</v>
      </c>
      <c r="H18" s="306">
        <f>SUM(H20:H22)</f>
        <v>3640</v>
      </c>
      <c r="I18" s="307">
        <v>3422</v>
      </c>
      <c r="J18" s="307">
        <v>3653</v>
      </c>
      <c r="K18" s="307">
        <v>3610</v>
      </c>
      <c r="L18" s="307">
        <v>3592</v>
      </c>
      <c r="M18" s="307">
        <v>1844</v>
      </c>
      <c r="N18" s="185"/>
      <c r="P18" s="221"/>
    </row>
    <row r="19" spans="1:14" ht="13.5" customHeight="1">
      <c r="A19" s="191" t="s">
        <v>10</v>
      </c>
      <c r="B19" s="178" t="s">
        <v>79</v>
      </c>
      <c r="C19" s="306"/>
      <c r="D19" s="306"/>
      <c r="E19" s="306"/>
      <c r="F19" s="306"/>
      <c r="G19" s="306"/>
      <c r="H19" s="306"/>
      <c r="I19" s="307"/>
      <c r="J19" s="307"/>
      <c r="K19" s="307"/>
      <c r="L19" s="307"/>
      <c r="M19" s="307"/>
      <c r="N19" s="187"/>
    </row>
    <row r="20" spans="1:14" ht="16.5" customHeight="1">
      <c r="A20" s="181"/>
      <c r="B20" s="195" t="s">
        <v>129</v>
      </c>
      <c r="C20" s="308">
        <v>136</v>
      </c>
      <c r="D20" s="308">
        <v>134</v>
      </c>
      <c r="E20" s="308">
        <v>140</v>
      </c>
      <c r="F20" s="308">
        <v>168</v>
      </c>
      <c r="G20" s="308">
        <v>140</v>
      </c>
      <c r="H20" s="308">
        <v>158</v>
      </c>
      <c r="I20" s="309">
        <v>152</v>
      </c>
      <c r="J20" s="309">
        <v>156</v>
      </c>
      <c r="K20" s="309">
        <v>136</v>
      </c>
      <c r="L20" s="309">
        <v>137</v>
      </c>
      <c r="M20" s="309">
        <v>68</v>
      </c>
      <c r="N20" s="187"/>
    </row>
    <row r="21" spans="1:14" ht="16.5" customHeight="1">
      <c r="A21" s="181"/>
      <c r="B21" s="195" t="s">
        <v>80</v>
      </c>
      <c r="C21" s="308">
        <v>358</v>
      </c>
      <c r="D21" s="308">
        <v>348</v>
      </c>
      <c r="E21" s="308">
        <v>500</v>
      </c>
      <c r="F21" s="308">
        <v>512</v>
      </c>
      <c r="G21" s="308">
        <v>516</v>
      </c>
      <c r="H21" s="308">
        <v>569</v>
      </c>
      <c r="I21" s="309">
        <v>487</v>
      </c>
      <c r="J21" s="309">
        <v>549</v>
      </c>
      <c r="K21" s="309">
        <v>465</v>
      </c>
      <c r="L21" s="309">
        <v>505</v>
      </c>
      <c r="M21" s="309">
        <v>284</v>
      </c>
      <c r="N21" s="187"/>
    </row>
    <row r="22" spans="1:17" ht="17.25" customHeight="1">
      <c r="A22" s="181"/>
      <c r="B22" s="195" t="s">
        <v>81</v>
      </c>
      <c r="C22" s="308">
        <v>2266</v>
      </c>
      <c r="D22" s="308">
        <v>2040</v>
      </c>
      <c r="E22" s="308">
        <v>2415</v>
      </c>
      <c r="F22" s="308">
        <v>2755</v>
      </c>
      <c r="G22" s="308">
        <v>3005</v>
      </c>
      <c r="H22" s="308">
        <v>2913</v>
      </c>
      <c r="I22" s="309">
        <v>2783</v>
      </c>
      <c r="J22" s="309">
        <v>2948</v>
      </c>
      <c r="K22" s="309">
        <v>3009</v>
      </c>
      <c r="L22" s="309">
        <v>2950</v>
      </c>
      <c r="M22" s="309">
        <v>1492</v>
      </c>
      <c r="N22" s="187"/>
      <c r="Q22" s="221"/>
    </row>
    <row r="23" spans="1:14" ht="13.5" customHeight="1">
      <c r="A23" s="181"/>
      <c r="B23" s="182"/>
      <c r="C23" s="299"/>
      <c r="D23" s="299"/>
      <c r="E23" s="299"/>
      <c r="F23" s="299"/>
      <c r="G23" s="299"/>
      <c r="H23" s="299"/>
      <c r="I23" s="300"/>
      <c r="J23" s="300"/>
      <c r="K23" s="300"/>
      <c r="L23" s="300"/>
      <c r="M23" s="186"/>
      <c r="N23" s="187"/>
    </row>
    <row r="24" spans="1:14" ht="18.75" customHeight="1">
      <c r="A24" s="196" t="s">
        <v>41</v>
      </c>
      <c r="B24" s="197"/>
      <c r="C24" s="299"/>
      <c r="D24" s="299"/>
      <c r="E24" s="299"/>
      <c r="F24" s="299"/>
      <c r="G24" s="299"/>
      <c r="H24" s="299"/>
      <c r="I24" s="300"/>
      <c r="J24" s="300"/>
      <c r="K24" s="300"/>
      <c r="L24" s="300"/>
      <c r="M24" s="186"/>
      <c r="N24" s="187"/>
    </row>
    <row r="25" spans="1:14" ht="15.75" customHeight="1">
      <c r="A25" s="177" t="s">
        <v>10</v>
      </c>
      <c r="B25" s="194" t="s">
        <v>142</v>
      </c>
      <c r="C25" s="310">
        <v>11.4</v>
      </c>
      <c r="D25" s="310">
        <v>11.2</v>
      </c>
      <c r="E25" s="310">
        <v>11.7</v>
      </c>
      <c r="F25" s="310">
        <v>13.9</v>
      </c>
      <c r="G25" s="310">
        <v>11.6</v>
      </c>
      <c r="H25" s="310">
        <v>13.1</v>
      </c>
      <c r="I25" s="311">
        <v>12.5</v>
      </c>
      <c r="J25" s="311">
        <v>12.8</v>
      </c>
      <c r="K25" s="311">
        <v>11.2</v>
      </c>
      <c r="L25" s="311">
        <f>137/1219265*100000</f>
        <v>11.236277593468197</v>
      </c>
      <c r="M25" s="302" t="s">
        <v>40</v>
      </c>
      <c r="N25" s="193"/>
    </row>
    <row r="26" spans="1:14" ht="15" customHeight="1">
      <c r="A26" s="181"/>
      <c r="B26" s="178" t="s">
        <v>75</v>
      </c>
      <c r="C26" s="310"/>
      <c r="D26" s="310"/>
      <c r="E26" s="310"/>
      <c r="F26" s="310"/>
      <c r="G26" s="310"/>
      <c r="H26" s="310"/>
      <c r="I26" s="311"/>
      <c r="J26" s="311"/>
      <c r="K26" s="311"/>
      <c r="L26" s="311"/>
      <c r="M26" s="198"/>
      <c r="N26" s="187"/>
    </row>
    <row r="27" spans="1:14" ht="15" customHeight="1">
      <c r="A27" s="181"/>
      <c r="B27" s="188" t="s">
        <v>82</v>
      </c>
      <c r="C27" s="310">
        <v>0.4</v>
      </c>
      <c r="D27" s="310">
        <v>0.4</v>
      </c>
      <c r="E27" s="310">
        <v>0.4</v>
      </c>
      <c r="F27" s="310">
        <v>0.5</v>
      </c>
      <c r="G27" s="310">
        <v>0.390309180629513</v>
      </c>
      <c r="H27" s="310">
        <v>0.4</v>
      </c>
      <c r="I27" s="311">
        <v>0.4</v>
      </c>
      <c r="J27" s="311">
        <v>0.4</v>
      </c>
      <c r="K27" s="311">
        <v>0.3</v>
      </c>
      <c r="L27" s="311">
        <f>137/465052*1000</f>
        <v>0.29459071243645873</v>
      </c>
      <c r="M27" s="302" t="s">
        <v>40</v>
      </c>
      <c r="N27" s="189"/>
    </row>
    <row r="28" spans="1:14" ht="13.5" customHeight="1">
      <c r="A28" s="181"/>
      <c r="B28" s="197"/>
      <c r="C28" s="310"/>
      <c r="D28" s="310"/>
      <c r="E28" s="310"/>
      <c r="F28" s="310"/>
      <c r="G28" s="310"/>
      <c r="H28" s="310"/>
      <c r="I28" s="311"/>
      <c r="J28" s="311"/>
      <c r="K28" s="311"/>
      <c r="L28" s="311"/>
      <c r="M28" s="303"/>
      <c r="N28" s="189"/>
    </row>
    <row r="29" spans="1:14" s="202" customFormat="1" ht="18.75" customHeight="1">
      <c r="A29" s="199"/>
      <c r="B29" s="200" t="s">
        <v>143</v>
      </c>
      <c r="C29" s="312">
        <v>4.9</v>
      </c>
      <c r="D29" s="312">
        <v>5.3</v>
      </c>
      <c r="E29" s="312">
        <v>4.6</v>
      </c>
      <c r="F29" s="312">
        <v>4.9</v>
      </c>
      <c r="G29" s="312">
        <v>3.830369357045144</v>
      </c>
      <c r="H29" s="312">
        <v>4.3</v>
      </c>
      <c r="I29" s="313">
        <v>4.4</v>
      </c>
      <c r="J29" s="313">
        <v>4.3</v>
      </c>
      <c r="K29" s="313">
        <v>3.8</v>
      </c>
      <c r="L29" s="313">
        <f>137/3592*100</f>
        <v>3.814031180400891</v>
      </c>
      <c r="M29" s="304" t="s">
        <v>40</v>
      </c>
      <c r="N29" s="201"/>
    </row>
    <row r="30" spans="1:13" ht="0.75" customHeight="1">
      <c r="A30" s="192" t="s">
        <v>10</v>
      </c>
      <c r="B30" s="192"/>
      <c r="C30" s="192"/>
      <c r="D30" s="192"/>
      <c r="E30" s="192"/>
      <c r="F30" s="192"/>
      <c r="G30" s="192"/>
      <c r="H30" s="192"/>
      <c r="I30" s="192"/>
      <c r="J30" s="192"/>
      <c r="K30" s="203"/>
      <c r="L30" s="203"/>
      <c r="M30" s="203"/>
    </row>
    <row r="31" spans="1:13" ht="17.25" customHeight="1">
      <c r="A31" s="204" t="s">
        <v>111</v>
      </c>
      <c r="B31" s="204"/>
      <c r="C31" s="204"/>
      <c r="D31" s="204"/>
      <c r="E31" s="204"/>
      <c r="F31" s="204" t="s">
        <v>141</v>
      </c>
      <c r="G31" s="204"/>
      <c r="I31" s="204"/>
      <c r="J31" s="204"/>
      <c r="K31" s="203"/>
      <c r="L31" s="203"/>
      <c r="M31" s="203"/>
    </row>
    <row r="32" spans="1:10" ht="15" customHeight="1">
      <c r="A32" s="206" t="s">
        <v>144</v>
      </c>
      <c r="B32" s="204"/>
      <c r="C32" s="204"/>
      <c r="D32" s="204"/>
      <c r="E32" s="204"/>
      <c r="F32" s="204" t="s">
        <v>126</v>
      </c>
      <c r="G32" s="204"/>
      <c r="H32" s="204"/>
      <c r="I32" s="204"/>
      <c r="J32" s="204"/>
    </row>
    <row r="33" spans="1:10" ht="15" customHeight="1">
      <c r="A33" s="204" t="s">
        <v>128</v>
      </c>
      <c r="B33" s="205"/>
      <c r="C33" s="205"/>
      <c r="D33" s="205"/>
      <c r="E33" s="205"/>
      <c r="F33" s="205"/>
      <c r="G33" s="205"/>
      <c r="I33" s="205"/>
      <c r="J33" s="205"/>
    </row>
    <row r="34" spans="1:10" ht="15" customHeight="1">
      <c r="A34" s="204" t="s">
        <v>145</v>
      </c>
      <c r="B34" s="204"/>
      <c r="C34" s="204"/>
      <c r="D34" s="204"/>
      <c r="E34" s="204"/>
      <c r="F34" s="204"/>
      <c r="G34" s="204"/>
      <c r="H34" s="204"/>
      <c r="I34" s="204"/>
      <c r="J34" s="204"/>
    </row>
    <row r="35" s="209" customFormat="1" ht="15" customHeight="1">
      <c r="B35" s="208"/>
    </row>
    <row r="36" spans="1:2" ht="12.75">
      <c r="A36" s="207"/>
      <c r="B36" s="207"/>
    </row>
    <row r="37" spans="1:2" ht="12.75">
      <c r="A37" s="207"/>
      <c r="B37" s="207"/>
    </row>
  </sheetData>
  <sheetProtection/>
  <printOptions horizontalCentered="1" verticalCentered="1"/>
  <pageMargins left="0.4" right="0.25" top="0.53" bottom="0.236220472440945" header="0.511811023622047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Q11" sqref="Q11"/>
    </sheetView>
  </sheetViews>
  <sheetFormatPr defaultColWidth="10.66015625" defaultRowHeight="12.75"/>
  <cols>
    <col min="1" max="1" width="30.66015625" style="84" customWidth="1"/>
    <col min="2" max="9" width="13.33203125" style="84" customWidth="1"/>
    <col min="10" max="10" width="11.66015625" style="84" customWidth="1"/>
    <col min="11" max="11" width="3.5" style="84" customWidth="1"/>
    <col min="12" max="16384" width="10.66015625" style="84" customWidth="1"/>
  </cols>
  <sheetData>
    <row r="1" spans="1:9" ht="18.75">
      <c r="A1" s="82" t="s">
        <v>161</v>
      </c>
      <c r="B1" s="83"/>
      <c r="C1" s="83"/>
      <c r="D1" s="83"/>
      <c r="E1" s="83"/>
      <c r="F1" s="83"/>
      <c r="G1" s="83"/>
      <c r="H1" s="83"/>
      <c r="I1" s="83"/>
    </row>
    <row r="2" ht="15.75" customHeight="1">
      <c r="A2" s="85"/>
    </row>
    <row r="3" spans="1:9" ht="21.75" customHeight="1">
      <c r="A3" s="86"/>
      <c r="B3" s="326" t="s">
        <v>162</v>
      </c>
      <c r="C3" s="327"/>
      <c r="D3" s="327"/>
      <c r="E3" s="327"/>
      <c r="F3" s="327"/>
      <c r="G3" s="328"/>
      <c r="H3" s="88" t="s">
        <v>163</v>
      </c>
      <c r="I3" s="89"/>
    </row>
    <row r="4" spans="1:9" ht="21.75" customHeight="1">
      <c r="A4" s="90" t="s">
        <v>0</v>
      </c>
      <c r="B4" s="88" t="s">
        <v>30</v>
      </c>
      <c r="C4" s="89"/>
      <c r="D4" s="87" t="s">
        <v>42</v>
      </c>
      <c r="E4" s="89"/>
      <c r="F4" s="87" t="s">
        <v>43</v>
      </c>
      <c r="G4" s="89"/>
      <c r="H4" s="88" t="s">
        <v>30</v>
      </c>
      <c r="I4" s="89"/>
    </row>
    <row r="5" spans="1:9" ht="21.75" customHeight="1">
      <c r="A5" s="91"/>
      <c r="B5" s="237" t="s">
        <v>31</v>
      </c>
      <c r="C5" s="89" t="s">
        <v>44</v>
      </c>
      <c r="D5" s="247" t="s">
        <v>31</v>
      </c>
      <c r="E5" s="88" t="s">
        <v>44</v>
      </c>
      <c r="F5" s="243" t="s">
        <v>31</v>
      </c>
      <c r="G5" s="89" t="s">
        <v>44</v>
      </c>
      <c r="H5" s="237" t="s">
        <v>31</v>
      </c>
      <c r="I5" s="89" t="s">
        <v>44</v>
      </c>
    </row>
    <row r="6" spans="1:9" ht="31.5" customHeight="1">
      <c r="A6" s="86" t="s">
        <v>45</v>
      </c>
      <c r="B6" s="238">
        <v>559</v>
      </c>
      <c r="C6" s="257">
        <f aca="true" t="shared" si="0" ref="C6:C12">B6/1962*100</f>
        <v>28.491335372069315</v>
      </c>
      <c r="D6" s="248">
        <v>585</v>
      </c>
      <c r="E6" s="92">
        <f aca="true" t="shared" si="1" ref="E6:E12">D6/1821*100</f>
        <v>32.12520593080725</v>
      </c>
      <c r="F6" s="244">
        <f aca="true" t="shared" si="2" ref="F6:F13">SUM(B6,D6)</f>
        <v>1144</v>
      </c>
      <c r="G6" s="257">
        <f aca="true" t="shared" si="3" ref="G6:G12">F6/3783*100</f>
        <v>30.240549828178693</v>
      </c>
      <c r="H6" s="238">
        <v>659</v>
      </c>
      <c r="I6" s="92">
        <f>H6/$H$16*100</f>
        <v>31.306413301662705</v>
      </c>
    </row>
    <row r="7" spans="1:9" ht="32.25" customHeight="1">
      <c r="A7" s="93" t="s">
        <v>46</v>
      </c>
      <c r="B7" s="239">
        <v>39</v>
      </c>
      <c r="C7" s="254">
        <f t="shared" si="0"/>
        <v>1.9877675840978593</v>
      </c>
      <c r="D7" s="249">
        <v>14</v>
      </c>
      <c r="E7" s="254">
        <f t="shared" si="1"/>
        <v>0.7688083470620538</v>
      </c>
      <c r="F7" s="245">
        <f t="shared" si="2"/>
        <v>53</v>
      </c>
      <c r="G7" s="254">
        <f t="shared" si="3"/>
        <v>1.401004493787999</v>
      </c>
      <c r="H7" s="239">
        <v>25</v>
      </c>
      <c r="I7" s="94">
        <f aca="true" t="shared" si="4" ref="I7:I14">H7/$H$16*100</f>
        <v>1.187648456057007</v>
      </c>
    </row>
    <row r="8" spans="1:9" ht="31.5" customHeight="1">
      <c r="A8" s="93" t="s">
        <v>47</v>
      </c>
      <c r="B8" s="239">
        <v>133</v>
      </c>
      <c r="C8" s="254">
        <f t="shared" si="0"/>
        <v>6.778797145769623</v>
      </c>
      <c r="D8" s="249">
        <v>119</v>
      </c>
      <c r="E8" s="254">
        <f t="shared" si="1"/>
        <v>6.534870950027457</v>
      </c>
      <c r="F8" s="245">
        <f t="shared" si="2"/>
        <v>252</v>
      </c>
      <c r="G8" s="254">
        <f t="shared" si="3"/>
        <v>6.661379857256146</v>
      </c>
      <c r="H8" s="239">
        <v>151</v>
      </c>
      <c r="I8" s="94">
        <f t="shared" si="4"/>
        <v>7.173396674584323</v>
      </c>
    </row>
    <row r="9" spans="1:9" ht="32.25" customHeight="1">
      <c r="A9" s="93" t="s">
        <v>48</v>
      </c>
      <c r="B9" s="239">
        <v>43</v>
      </c>
      <c r="C9" s="254">
        <f t="shared" si="0"/>
        <v>2.1916411824668707</v>
      </c>
      <c r="D9" s="249">
        <v>25</v>
      </c>
      <c r="E9" s="254">
        <f t="shared" si="1"/>
        <v>1.3728720483250962</v>
      </c>
      <c r="F9" s="245">
        <f t="shared" si="2"/>
        <v>68</v>
      </c>
      <c r="G9" s="254">
        <f t="shared" si="3"/>
        <v>1.797515199577055</v>
      </c>
      <c r="H9" s="239">
        <v>30</v>
      </c>
      <c r="I9" s="94">
        <f t="shared" si="4"/>
        <v>1.4251781472684086</v>
      </c>
    </row>
    <row r="10" spans="1:9" ht="32.25" customHeight="1">
      <c r="A10" s="93" t="s">
        <v>19</v>
      </c>
      <c r="B10" s="239">
        <v>123</v>
      </c>
      <c r="C10" s="254">
        <f t="shared" si="0"/>
        <v>6.269113149847094</v>
      </c>
      <c r="D10" s="249">
        <v>64</v>
      </c>
      <c r="E10" s="254">
        <f t="shared" si="1"/>
        <v>3.514552443712246</v>
      </c>
      <c r="F10" s="245">
        <f t="shared" si="2"/>
        <v>187</v>
      </c>
      <c r="G10" s="254">
        <f t="shared" si="3"/>
        <v>4.943166798836902</v>
      </c>
      <c r="H10" s="239">
        <v>120</v>
      </c>
      <c r="I10" s="94">
        <f t="shared" si="4"/>
        <v>5.7007125890736345</v>
      </c>
    </row>
    <row r="11" spans="1:9" ht="32.25" customHeight="1">
      <c r="A11" s="93" t="s">
        <v>49</v>
      </c>
      <c r="B11" s="239">
        <v>817</v>
      </c>
      <c r="C11" s="254">
        <f t="shared" si="0"/>
        <v>41.64118246687054</v>
      </c>
      <c r="D11" s="249">
        <v>815</v>
      </c>
      <c r="E11" s="254">
        <f t="shared" si="1"/>
        <v>44.75562877539813</v>
      </c>
      <c r="F11" s="245">
        <f t="shared" si="2"/>
        <v>1632</v>
      </c>
      <c r="G11" s="254">
        <f t="shared" si="3"/>
        <v>43.14036478984933</v>
      </c>
      <c r="H11" s="239">
        <v>825</v>
      </c>
      <c r="I11" s="94">
        <f t="shared" si="4"/>
        <v>39.19239904988123</v>
      </c>
    </row>
    <row r="12" spans="1:9" ht="34.5" customHeight="1">
      <c r="A12" s="93" t="s">
        <v>50</v>
      </c>
      <c r="B12" s="239">
        <v>167</v>
      </c>
      <c r="C12" s="254">
        <f t="shared" si="0"/>
        <v>8.511722731906218</v>
      </c>
      <c r="D12" s="249">
        <v>148</v>
      </c>
      <c r="E12" s="94">
        <f t="shared" si="1"/>
        <v>8.12740252608457</v>
      </c>
      <c r="F12" s="245">
        <f t="shared" si="2"/>
        <v>315</v>
      </c>
      <c r="G12" s="254">
        <f t="shared" si="3"/>
        <v>8.326724821570181</v>
      </c>
      <c r="H12" s="239">
        <v>200</v>
      </c>
      <c r="I12" s="94">
        <f t="shared" si="4"/>
        <v>9.501187648456057</v>
      </c>
    </row>
    <row r="13" spans="1:9" s="97" customFormat="1" ht="34.5" customHeight="1">
      <c r="A13" s="95" t="s">
        <v>51</v>
      </c>
      <c r="B13" s="240">
        <f>SUM(B6:B12)</f>
        <v>1881</v>
      </c>
      <c r="C13" s="96">
        <f>SUM(C6:C12)</f>
        <v>95.87155963302752</v>
      </c>
      <c r="D13" s="246">
        <f>SUM(D6:D12)</f>
        <v>1770</v>
      </c>
      <c r="E13" s="96">
        <f>SUM(E6:E12)</f>
        <v>97.1993410214168</v>
      </c>
      <c r="F13" s="246">
        <f t="shared" si="2"/>
        <v>3651</v>
      </c>
      <c r="G13" s="96">
        <f>SUM(G6:G12)</f>
        <v>96.5107057890563</v>
      </c>
      <c r="H13" s="240">
        <f>SUM(H6:H12)</f>
        <v>2010</v>
      </c>
      <c r="I13" s="96">
        <f t="shared" si="4"/>
        <v>95.48693586698337</v>
      </c>
    </row>
    <row r="14" spans="1:9" ht="32.25" customHeight="1">
      <c r="A14" s="93" t="s">
        <v>52</v>
      </c>
      <c r="B14" s="241">
        <v>81</v>
      </c>
      <c r="C14" s="94">
        <f>B14/1962*100</f>
        <v>4.128440366972478</v>
      </c>
      <c r="D14" s="245">
        <v>51</v>
      </c>
      <c r="E14" s="94">
        <f>D14/1821*100</f>
        <v>2.800658978583196</v>
      </c>
      <c r="F14" s="245">
        <f>SUM(B14,D14)</f>
        <v>132</v>
      </c>
      <c r="G14" s="254">
        <f>F14/3783*100</f>
        <v>3.4892942109436955</v>
      </c>
      <c r="H14" s="241">
        <v>95</v>
      </c>
      <c r="I14" s="94">
        <f t="shared" si="4"/>
        <v>4.513064133016627</v>
      </c>
    </row>
    <row r="15" spans="1:9" ht="33" customHeight="1">
      <c r="A15" s="91" t="s">
        <v>53</v>
      </c>
      <c r="B15" s="314">
        <v>0</v>
      </c>
      <c r="C15" s="315">
        <v>0</v>
      </c>
      <c r="D15" s="316">
        <v>0</v>
      </c>
      <c r="E15" s="315">
        <v>0</v>
      </c>
      <c r="F15" s="316">
        <v>0</v>
      </c>
      <c r="G15" s="315">
        <v>0</v>
      </c>
      <c r="H15" s="317">
        <v>0</v>
      </c>
      <c r="I15" s="315">
        <v>0</v>
      </c>
    </row>
    <row r="16" spans="1:9" ht="32.25" customHeight="1">
      <c r="A16" s="98" t="s">
        <v>54</v>
      </c>
      <c r="B16" s="242">
        <f>SUM(B13,B14:B15)</f>
        <v>1962</v>
      </c>
      <c r="C16" s="96">
        <f>SUM(C13,C14:C15)</f>
        <v>100</v>
      </c>
      <c r="D16" s="250">
        <f>SUM(D13,D14:D15)</f>
        <v>1821</v>
      </c>
      <c r="E16" s="96">
        <f>E13+E14</f>
        <v>100</v>
      </c>
      <c r="F16" s="246">
        <f>SUM(F13:F15)</f>
        <v>3783</v>
      </c>
      <c r="G16" s="96">
        <f>SUM(G13,G14:G15)</f>
        <v>100</v>
      </c>
      <c r="H16" s="246">
        <f>SUM(H13:H15)</f>
        <v>2105</v>
      </c>
      <c r="I16" s="96">
        <f>I13+I14</f>
        <v>100</v>
      </c>
    </row>
    <row r="18" ht="12.75">
      <c r="A18" s="253" t="s">
        <v>112</v>
      </c>
    </row>
    <row r="19" ht="17.25" customHeight="1">
      <c r="A19" s="253" t="s">
        <v>113</v>
      </c>
    </row>
    <row r="20" ht="15.75">
      <c r="A20" s="253" t="s">
        <v>114</v>
      </c>
    </row>
    <row r="24" ht="12.75">
      <c r="E24" s="255"/>
    </row>
  </sheetData>
  <sheetProtection/>
  <mergeCells count="1">
    <mergeCell ref="B3:G3"/>
  </mergeCells>
  <printOptions/>
  <pageMargins left="0.75" right="0.02" top="0.75" bottom="0" header="0.5" footer="0"/>
  <pageSetup horizontalDpi="600" verticalDpi="600" orientation="landscape" paperSize="9" r:id="rId2"/>
  <ignoredErrors>
    <ignoredError sqref="C13:G13 G16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J9" sqref="J9"/>
    </sheetView>
  </sheetViews>
  <sheetFormatPr defaultColWidth="10.66015625" defaultRowHeight="12.75"/>
  <cols>
    <col min="1" max="1" width="28.33203125" style="102" customWidth="1"/>
    <col min="2" max="2" width="11" style="102" customWidth="1"/>
    <col min="3" max="3" width="9.16015625" style="102" customWidth="1"/>
    <col min="4" max="4" width="11.5" style="102" customWidth="1"/>
    <col min="5" max="5" width="10.83203125" style="102" customWidth="1"/>
    <col min="6" max="7" width="12.83203125" style="102" customWidth="1"/>
    <col min="8" max="8" width="5" style="102" customWidth="1"/>
    <col min="9" max="16384" width="10.66015625" style="102" customWidth="1"/>
  </cols>
  <sheetData>
    <row r="1" spans="1:7" ht="16.5" customHeight="1">
      <c r="A1" s="99" t="s">
        <v>164</v>
      </c>
      <c r="B1" s="100"/>
      <c r="C1" s="100"/>
      <c r="D1" s="101"/>
      <c r="E1" s="101"/>
      <c r="F1" s="101"/>
      <c r="G1" s="101"/>
    </row>
    <row r="2" spans="1:7" ht="4.5" customHeight="1">
      <c r="A2" s="103"/>
      <c r="B2" s="103"/>
      <c r="C2" s="103"/>
      <c r="D2" s="104"/>
      <c r="E2" s="104"/>
      <c r="F2" s="104"/>
      <c r="G2" s="104"/>
    </row>
    <row r="3" ht="15.75" customHeight="1">
      <c r="F3" s="105"/>
    </row>
    <row r="4" spans="1:7" ht="33.75" customHeight="1">
      <c r="A4" s="106" t="s">
        <v>55</v>
      </c>
      <c r="B4" s="326" t="s">
        <v>165</v>
      </c>
      <c r="C4" s="327"/>
      <c r="D4" s="327"/>
      <c r="E4" s="328"/>
      <c r="F4" s="107" t="s">
        <v>166</v>
      </c>
      <c r="G4" s="108"/>
    </row>
    <row r="5" spans="1:7" s="111" customFormat="1" ht="33.75" customHeight="1">
      <c r="A5" s="109" t="s">
        <v>56</v>
      </c>
      <c r="B5" s="326" t="s">
        <v>30</v>
      </c>
      <c r="C5" s="328"/>
      <c r="D5" s="326" t="s">
        <v>42</v>
      </c>
      <c r="E5" s="328"/>
      <c r="F5" s="327" t="s">
        <v>30</v>
      </c>
      <c r="G5" s="328"/>
    </row>
    <row r="6" spans="1:7" s="111" customFormat="1" ht="33.75" customHeight="1">
      <c r="A6" s="112"/>
      <c r="B6" s="222" t="s">
        <v>31</v>
      </c>
      <c r="C6" s="110" t="s">
        <v>44</v>
      </c>
      <c r="D6" s="222" t="s">
        <v>31</v>
      </c>
      <c r="E6" s="110" t="s">
        <v>44</v>
      </c>
      <c r="F6" s="222" t="s">
        <v>31</v>
      </c>
      <c r="G6" s="110" t="s">
        <v>44</v>
      </c>
    </row>
    <row r="7" spans="1:7" ht="43.5" customHeight="1">
      <c r="A7" s="211" t="s">
        <v>57</v>
      </c>
      <c r="B7" s="232">
        <v>304</v>
      </c>
      <c r="C7" s="114">
        <v>16.4</v>
      </c>
      <c r="D7" s="232">
        <v>303</v>
      </c>
      <c r="E7" s="114">
        <f aca="true" t="shared" si="0" ref="E7:E12">D7/1744*100</f>
        <v>17.373853211009173</v>
      </c>
      <c r="F7" s="234">
        <v>304</v>
      </c>
      <c r="G7" s="114">
        <f>F7/F12*100</f>
        <v>16.48590021691974</v>
      </c>
    </row>
    <row r="8" spans="1:7" ht="43.5" customHeight="1">
      <c r="A8" s="113" t="s">
        <v>58</v>
      </c>
      <c r="B8" s="232">
        <v>447</v>
      </c>
      <c r="C8" s="114">
        <f>B8/1848*100</f>
        <v>24.18831168831169</v>
      </c>
      <c r="D8" s="232">
        <v>411</v>
      </c>
      <c r="E8" s="114">
        <f t="shared" si="0"/>
        <v>23.56651376146789</v>
      </c>
      <c r="F8" s="234">
        <v>464</v>
      </c>
      <c r="G8" s="114">
        <f>F8/F12*100</f>
        <v>25.16268980477224</v>
      </c>
    </row>
    <row r="9" spans="1:7" ht="43.5" customHeight="1">
      <c r="A9" s="113" t="s">
        <v>59</v>
      </c>
      <c r="B9" s="232">
        <v>246</v>
      </c>
      <c r="C9" s="114">
        <f>B9/1848*100</f>
        <v>13.311688311688311</v>
      </c>
      <c r="D9" s="232">
        <v>254</v>
      </c>
      <c r="E9" s="114">
        <f t="shared" si="0"/>
        <v>14.564220183486237</v>
      </c>
      <c r="F9" s="234">
        <v>261</v>
      </c>
      <c r="G9" s="114">
        <v>14.1</v>
      </c>
    </row>
    <row r="10" spans="1:7" ht="43.5" customHeight="1">
      <c r="A10" s="115" t="s">
        <v>60</v>
      </c>
      <c r="B10" s="232">
        <v>770</v>
      </c>
      <c r="C10" s="114">
        <f>B10/1848*100</f>
        <v>41.66666666666667</v>
      </c>
      <c r="D10" s="232">
        <v>728</v>
      </c>
      <c r="E10" s="114">
        <f t="shared" si="0"/>
        <v>41.74311926605505</v>
      </c>
      <c r="F10" s="234">
        <v>725</v>
      </c>
      <c r="G10" s="114">
        <f>F10/F12*100</f>
        <v>39.31670281995662</v>
      </c>
    </row>
    <row r="11" spans="1:7" ht="43.5" customHeight="1">
      <c r="A11" s="113" t="s">
        <v>61</v>
      </c>
      <c r="B11" s="232">
        <v>81</v>
      </c>
      <c r="C11" s="114">
        <f>B11/1848*100</f>
        <v>4.383116883116883</v>
      </c>
      <c r="D11" s="232">
        <v>48</v>
      </c>
      <c r="E11" s="114">
        <v>2.7</v>
      </c>
      <c r="F11" s="234">
        <v>90</v>
      </c>
      <c r="G11" s="114">
        <f>F11/F12*100</f>
        <v>4.8806941431670285</v>
      </c>
    </row>
    <row r="12" spans="1:9" s="117" customFormat="1" ht="43.5" customHeight="1">
      <c r="A12" s="116" t="s">
        <v>62</v>
      </c>
      <c r="B12" s="233">
        <f>SUM(B7:B11)</f>
        <v>1848</v>
      </c>
      <c r="C12" s="236">
        <f>1848/1848*100</f>
        <v>100</v>
      </c>
      <c r="D12" s="233">
        <f>SUM(D7:D11)</f>
        <v>1744</v>
      </c>
      <c r="E12" s="236">
        <f t="shared" si="0"/>
        <v>100</v>
      </c>
      <c r="F12" s="235">
        <f>SUM(F7:F11)</f>
        <v>1844</v>
      </c>
      <c r="G12" s="236">
        <f>F12/1844*100</f>
        <v>100</v>
      </c>
      <c r="I12" s="277"/>
    </row>
    <row r="13" spans="2:3" ht="12.75">
      <c r="B13" s="118"/>
      <c r="C13" s="118"/>
    </row>
    <row r="14" spans="1:9" ht="22.5" customHeight="1">
      <c r="A14" s="295" t="s">
        <v>130</v>
      </c>
      <c r="B14" s="296" t="s">
        <v>131</v>
      </c>
      <c r="C14" s="118"/>
      <c r="E14" s="277"/>
      <c r="I14" s="278"/>
    </row>
    <row r="15" spans="2:3" ht="12.75">
      <c r="B15" s="118"/>
      <c r="C15" s="118"/>
    </row>
    <row r="16" spans="1:3" s="213" customFormat="1" ht="15.75" customHeight="1">
      <c r="A16" s="119" t="s">
        <v>167</v>
      </c>
      <c r="B16" s="212"/>
      <c r="C16" s="212"/>
    </row>
    <row r="17" spans="2:3" ht="14.25" customHeight="1">
      <c r="B17" s="118"/>
      <c r="C17" s="118"/>
    </row>
    <row r="18" spans="1:7" s="121" customFormat="1" ht="41.25" customHeight="1">
      <c r="A18" s="120"/>
      <c r="B18" s="326">
        <v>2014</v>
      </c>
      <c r="C18" s="327"/>
      <c r="D18" s="327"/>
      <c r="E18" s="328"/>
      <c r="F18" s="326" t="s">
        <v>168</v>
      </c>
      <c r="G18" s="328"/>
    </row>
    <row r="19" spans="1:7" s="117" customFormat="1" ht="6.75" customHeight="1" hidden="1">
      <c r="A19" s="122"/>
      <c r="B19" s="122"/>
      <c r="C19" s="119"/>
      <c r="D19" s="119"/>
      <c r="E19" s="230"/>
      <c r="F19" s="119"/>
      <c r="G19" s="123"/>
    </row>
    <row r="20" spans="1:7" s="111" customFormat="1" ht="35.25" customHeight="1">
      <c r="A20" s="109" t="s">
        <v>63</v>
      </c>
      <c r="B20" s="326" t="s">
        <v>30</v>
      </c>
      <c r="C20" s="328"/>
      <c r="D20" s="326" t="s">
        <v>42</v>
      </c>
      <c r="E20" s="328"/>
      <c r="F20" s="326" t="s">
        <v>30</v>
      </c>
      <c r="G20" s="328"/>
    </row>
    <row r="21" spans="1:7" s="111" customFormat="1" ht="31.5" customHeight="1">
      <c r="A21" s="124"/>
      <c r="B21" s="222" t="s">
        <v>31</v>
      </c>
      <c r="C21" s="110" t="s">
        <v>44</v>
      </c>
      <c r="D21" s="222" t="s">
        <v>31</v>
      </c>
      <c r="E21" s="110" t="s">
        <v>44</v>
      </c>
      <c r="F21" s="110" t="s">
        <v>31</v>
      </c>
      <c r="G21" s="110" t="s">
        <v>44</v>
      </c>
    </row>
    <row r="22" spans="1:7" ht="15.75">
      <c r="A22" s="125"/>
      <c r="B22" s="223"/>
      <c r="C22" s="126"/>
      <c r="D22" s="223"/>
      <c r="E22" s="127"/>
      <c r="F22" s="127"/>
      <c r="G22" s="127"/>
    </row>
    <row r="23" spans="1:7" ht="37.5" customHeight="1">
      <c r="A23" s="210" t="s">
        <v>64</v>
      </c>
      <c r="B23" s="224">
        <v>35</v>
      </c>
      <c r="C23" s="129">
        <f>B23/B26*100</f>
        <v>39.77272727272727</v>
      </c>
      <c r="D23" s="224">
        <v>36</v>
      </c>
      <c r="E23" s="129">
        <f>D23/D26*100</f>
        <v>48</v>
      </c>
      <c r="F23" s="227">
        <v>46</v>
      </c>
      <c r="G23" s="129">
        <f>F23/F26*100</f>
        <v>45.54455445544555</v>
      </c>
    </row>
    <row r="24" spans="1:7" ht="34.5" customHeight="1">
      <c r="A24" s="210" t="s">
        <v>65</v>
      </c>
      <c r="B24" s="224">
        <v>53</v>
      </c>
      <c r="C24" s="129">
        <f>B24/B26*100</f>
        <v>60.22727272727273</v>
      </c>
      <c r="D24" s="224">
        <v>39</v>
      </c>
      <c r="E24" s="129">
        <f>D24/D26*100</f>
        <v>52</v>
      </c>
      <c r="F24" s="227">
        <v>55</v>
      </c>
      <c r="G24" s="129">
        <f>F24/F26*100</f>
        <v>54.45544554455446</v>
      </c>
    </row>
    <row r="25" spans="1:7" ht="15.75">
      <c r="A25" s="128"/>
      <c r="B25" s="224"/>
      <c r="C25" s="130"/>
      <c r="D25" s="224"/>
      <c r="E25" s="227"/>
      <c r="F25" s="227"/>
      <c r="G25" s="231"/>
    </row>
    <row r="26" spans="1:7" s="117" customFormat="1" ht="32.25" customHeight="1">
      <c r="A26" s="131" t="s">
        <v>66</v>
      </c>
      <c r="B26" s="225">
        <f>SUM(B23:B25)</f>
        <v>88</v>
      </c>
      <c r="C26" s="132">
        <f>SUM(C23:C25)</f>
        <v>100</v>
      </c>
      <c r="D26" s="225">
        <f>SUM(D23:D25)</f>
        <v>75</v>
      </c>
      <c r="E26" s="132">
        <f>SUM(E23:E25)</f>
        <v>100</v>
      </c>
      <c r="F26" s="228">
        <f>SUM(F23:F24)</f>
        <v>101</v>
      </c>
      <c r="G26" s="132">
        <f>SUM(G23:G25)</f>
        <v>100</v>
      </c>
    </row>
    <row r="27" spans="1:7" ht="9.75" customHeight="1">
      <c r="A27" s="133"/>
      <c r="B27" s="226"/>
      <c r="C27" s="134"/>
      <c r="D27" s="226"/>
      <c r="E27" s="135"/>
      <c r="F27" s="229"/>
      <c r="G27" s="135"/>
    </row>
    <row r="28" spans="1:6" ht="22.5" customHeight="1">
      <c r="A28" s="295" t="s">
        <v>132</v>
      </c>
      <c r="B28" s="297" t="s">
        <v>10</v>
      </c>
      <c r="F28" s="136"/>
    </row>
    <row r="29" ht="12.75">
      <c r="F29" s="137"/>
    </row>
    <row r="31" ht="12.75">
      <c r="F31" s="256"/>
    </row>
  </sheetData>
  <sheetProtection/>
  <mergeCells count="9">
    <mergeCell ref="F20:G20"/>
    <mergeCell ref="B4:E4"/>
    <mergeCell ref="B20:C20"/>
    <mergeCell ref="D20:E20"/>
    <mergeCell ref="F5:G5"/>
    <mergeCell ref="B18:E18"/>
    <mergeCell ref="F18:G18"/>
    <mergeCell ref="B5:C5"/>
    <mergeCell ref="D5:E5"/>
  </mergeCells>
  <printOptions/>
  <pageMargins left="1.06" right="0" top="0.748031496062992" bottom="0.41" header="0.39" footer="0.34"/>
  <pageSetup fitToHeight="1" fitToWidth="1" horizontalDpi="600" verticalDpi="600" orientation="portrait" paperSize="9" r:id="rId1"/>
  <headerFooter alignWithMargins="0">
    <oddHeader>&amp;C&amp;12- 12 -</oddHeader>
  </headerFooter>
  <ignoredErrors>
    <ignoredError sqref="G7 G10:G11" evalError="1"/>
    <ignoredError sqref="C12:E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5" sqref="G5"/>
    </sheetView>
  </sheetViews>
  <sheetFormatPr defaultColWidth="9.33203125" defaultRowHeight="12.75"/>
  <cols>
    <col min="1" max="1" width="31.83203125" style="0" customWidth="1"/>
    <col min="2" max="2" width="16.83203125" style="0" customWidth="1"/>
    <col min="3" max="4" width="17.83203125" style="0" customWidth="1"/>
    <col min="5" max="5" width="16.66015625" style="0" customWidth="1"/>
    <col min="6" max="6" width="17.83203125" style="0" customWidth="1"/>
    <col min="7" max="7" width="16.66015625" style="0" customWidth="1"/>
  </cols>
  <sheetData>
    <row r="1" ht="40.5" customHeight="1">
      <c r="A1" s="259" t="s">
        <v>169</v>
      </c>
    </row>
    <row r="2" spans="1:7" ht="45" customHeight="1">
      <c r="A2" s="265" t="s">
        <v>104</v>
      </c>
      <c r="B2" s="329" t="s">
        <v>91</v>
      </c>
      <c r="C2" s="329" t="s">
        <v>92</v>
      </c>
      <c r="D2" s="329" t="s">
        <v>93</v>
      </c>
      <c r="E2" s="329" t="s">
        <v>94</v>
      </c>
      <c r="F2" s="329" t="s">
        <v>95</v>
      </c>
      <c r="G2" s="331" t="s">
        <v>66</v>
      </c>
    </row>
    <row r="3" spans="1:7" ht="39.75" customHeight="1">
      <c r="A3" s="276" t="s">
        <v>103</v>
      </c>
      <c r="B3" s="330"/>
      <c r="C3" s="330"/>
      <c r="D3" s="330"/>
      <c r="E3" s="330"/>
      <c r="F3" s="330"/>
      <c r="G3" s="332"/>
    </row>
    <row r="4" spans="1:7" ht="42" customHeight="1">
      <c r="A4" s="266" t="s">
        <v>105</v>
      </c>
      <c r="B4" s="269" t="s">
        <v>96</v>
      </c>
      <c r="C4" s="269" t="s">
        <v>96</v>
      </c>
      <c r="D4" s="269" t="s">
        <v>96</v>
      </c>
      <c r="E4" s="269" t="s">
        <v>96</v>
      </c>
      <c r="F4" s="269" t="s">
        <v>96</v>
      </c>
      <c r="G4" s="269" t="s">
        <v>96</v>
      </c>
    </row>
    <row r="5" spans="1:7" ht="42" customHeight="1">
      <c r="A5" s="267" t="s">
        <v>106</v>
      </c>
      <c r="B5" s="273" t="s">
        <v>96</v>
      </c>
      <c r="C5" s="273" t="s">
        <v>96</v>
      </c>
      <c r="D5" s="273" t="s">
        <v>96</v>
      </c>
      <c r="E5" s="273" t="s">
        <v>96</v>
      </c>
      <c r="F5" s="273" t="s">
        <v>96</v>
      </c>
      <c r="G5" s="273" t="s">
        <v>96</v>
      </c>
    </row>
    <row r="6" spans="1:7" ht="42" customHeight="1">
      <c r="A6" s="267" t="s">
        <v>107</v>
      </c>
      <c r="B6" s="274">
        <v>2</v>
      </c>
      <c r="C6" s="274">
        <v>4</v>
      </c>
      <c r="D6" s="274">
        <v>3</v>
      </c>
      <c r="E6" s="274">
        <v>2</v>
      </c>
      <c r="F6" s="274">
        <v>17</v>
      </c>
      <c r="G6" s="275">
        <f aca="true" t="shared" si="0" ref="G6:G11">SUM(B6:F6)</f>
        <v>28</v>
      </c>
    </row>
    <row r="7" spans="1:7" ht="42" customHeight="1">
      <c r="A7" s="267" t="s">
        <v>108</v>
      </c>
      <c r="B7" s="274">
        <v>2</v>
      </c>
      <c r="C7" s="274">
        <v>1</v>
      </c>
      <c r="D7" s="274">
        <v>2</v>
      </c>
      <c r="E7" s="274">
        <v>4</v>
      </c>
      <c r="F7" s="274">
        <v>6</v>
      </c>
      <c r="G7" s="275">
        <f t="shared" si="0"/>
        <v>15</v>
      </c>
    </row>
    <row r="8" spans="1:7" ht="42" customHeight="1">
      <c r="A8" s="267" t="s">
        <v>109</v>
      </c>
      <c r="B8" s="274">
        <v>1</v>
      </c>
      <c r="C8" s="274">
        <v>1</v>
      </c>
      <c r="D8" s="274">
        <v>2</v>
      </c>
      <c r="E8" s="274">
        <v>5</v>
      </c>
      <c r="F8" s="274">
        <v>1</v>
      </c>
      <c r="G8" s="275">
        <f t="shared" si="0"/>
        <v>10</v>
      </c>
    </row>
    <row r="9" spans="1:7" ht="42" customHeight="1">
      <c r="A9" s="267" t="s">
        <v>125</v>
      </c>
      <c r="B9" s="274">
        <v>1</v>
      </c>
      <c r="C9" s="273" t="s">
        <v>96</v>
      </c>
      <c r="D9" s="273" t="s">
        <v>96</v>
      </c>
      <c r="E9" s="274">
        <v>6</v>
      </c>
      <c r="F9" s="274">
        <v>4</v>
      </c>
      <c r="G9" s="275">
        <f t="shared" si="0"/>
        <v>11</v>
      </c>
    </row>
    <row r="10" spans="1:7" ht="42" customHeight="1">
      <c r="A10" s="268" t="s">
        <v>110</v>
      </c>
      <c r="B10" s="271" t="s">
        <v>96</v>
      </c>
      <c r="C10" s="271" t="s">
        <v>96</v>
      </c>
      <c r="D10" s="274">
        <v>1</v>
      </c>
      <c r="E10" s="270">
        <v>3</v>
      </c>
      <c r="F10" s="271" t="s">
        <v>96</v>
      </c>
      <c r="G10" s="272">
        <f t="shared" si="0"/>
        <v>4</v>
      </c>
    </row>
    <row r="11" spans="1:10" ht="42" customHeight="1">
      <c r="A11" s="10" t="s">
        <v>102</v>
      </c>
      <c r="B11" s="260">
        <f>SUM(B4:B10)</f>
        <v>6</v>
      </c>
      <c r="C11" s="260">
        <f>SUM(C4:C10)</f>
        <v>6</v>
      </c>
      <c r="D11" s="260">
        <f>SUM(D4:D10)</f>
        <v>8</v>
      </c>
      <c r="E11" s="260">
        <f>SUM(E4:E10)</f>
        <v>20</v>
      </c>
      <c r="F11" s="260">
        <f>SUM(F4:F10)</f>
        <v>28</v>
      </c>
      <c r="G11" s="260">
        <f t="shared" si="0"/>
        <v>68</v>
      </c>
      <c r="J11" s="264"/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95" right="0.4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 </cp:lastModifiedBy>
  <cp:lastPrinted>2015-08-26T07:11:01Z</cp:lastPrinted>
  <dcterms:created xsi:type="dcterms:W3CDTF">2001-05-14T10:05:21Z</dcterms:created>
  <dcterms:modified xsi:type="dcterms:W3CDTF">2007-12-31T21:53:14Z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234000.000000000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taramatee atchanah</vt:lpwstr>
  </property>
  <property fmtid="{D5CDD505-2E9C-101B-9397-08002B2CF9AE}" pid="11" name="display_urn:schemas-microsoft-com:office:office#Author">
    <vt:lpwstr>taramatee atchanah</vt:lpwstr>
  </property>
  <property fmtid="{D5CDD505-2E9C-101B-9397-08002B2CF9AE}" pid="12" name="ContentTypeId">
    <vt:lpwstr>0x0101009D45002E2C320E4D9F04FB859775573E</vt:lpwstr>
  </property>
</Properties>
</file>