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7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  <sheet name="TAB2.6" sheetId="8" r:id="rId8"/>
  </sheets>
  <definedNames/>
  <calcPr fullCalcOnLoad="1"/>
</workbook>
</file>

<file path=xl/sharedStrings.xml><?xml version="1.0" encoding="utf-8"?>
<sst xmlns="http://schemas.openxmlformats.org/spreadsheetml/2006/main" count="264" uniqueCount="172">
  <si>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</si>
  <si>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</si>
  <si>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</si>
  <si>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</si>
  <si>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</si>
  <si>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</si>
  <si>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</si>
  <si>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</si>
  <si>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</si>
  <si>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</si>
  <si>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</si>
  <si>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</si>
  <si>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</si>
  <si>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</si>
  <si>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</si>
  <si>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</si>
  <si>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</si>
  <si>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</si>
  <si>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</si>
  <si>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</si>
  <si>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</si>
  <si>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</si>
  <si>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</si>
  <si>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</si>
  <si>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</si>
  <si>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</si>
  <si>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</si>
  <si>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</si>
  <si>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</si>
  <si>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</si>
  <si>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>Jan. - June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</si>
  <si>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</si>
  <si>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</si>
  <si>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</si>
  <si>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</si>
  <si>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</si>
  <si>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</si>
  <si>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</si>
  <si>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</si>
  <si>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</si>
  <si>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</si>
  <si>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</si>
  <si>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</si>
  <si>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</si>
  <si>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</si>
  <si>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</si>
  <si>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</si>
  <si>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</si>
  <si>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</si>
  <si>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</si>
  <si>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</si>
  <si>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</si>
  <si>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</si>
  <si>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</si>
  <si>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</si>
  <si>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</si>
  <si>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</si>
  <si>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</si>
  <si>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</si>
  <si>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</si>
  <si>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</si>
  <si>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</si>
  <si>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</si>
  <si>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</si>
  <si>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</si>
  <si>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</si>
  <si>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</si>
  <si>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</si>
  <si>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</si>
  <si>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</si>
  <si>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</si>
  <si>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</si>
  <si>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</si>
  <si>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</si>
  <si>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</si>
  <si>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</si>
  <si>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</si>
  <si>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</si>
  <si>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</si>
  <si>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</si>
  <si>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</si>
  <si>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</si>
  <si>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</si>
  <si>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 xml:space="preserve">    motor vehicles </t>
  </si>
  <si>
    <t>2.  Vehicles involved in accidents</t>
  </si>
  <si>
    <t>2.  Motor vehicle involved :</t>
  </si>
  <si>
    <t>3.  Casualties :</t>
  </si>
  <si>
    <t xml:space="preserve">            Motor-vehicles involved in casualty  </t>
  </si>
  <si>
    <t xml:space="preserve">            of which  </t>
  </si>
  <si>
    <t xml:space="preserve">            Casualty accidents</t>
  </si>
  <si>
    <t xml:space="preserve">-     </t>
  </si>
  <si>
    <r>
      <t xml:space="preserve">      Change</t>
    </r>
    <r>
      <rPr>
        <b/>
        <vertAlign val="superscript"/>
        <sz val="12"/>
        <rFont val="Times New Roman"/>
        <family val="1"/>
      </rPr>
      <t xml:space="preserve"> 4</t>
    </r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</si>
  <si>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</si>
  <si>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</si>
  <si>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</si>
  <si>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</si>
  <si>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</si>
  <si>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</si>
  <si>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</si>
  <si>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</si>
  <si>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-  </t>
  </si>
  <si>
    <r>
      <t xml:space="preserve">Vehicles put off the road </t>
    </r>
    <r>
      <rPr>
        <b/>
        <vertAlign val="superscript"/>
        <sz val="12"/>
        <rFont val="Times New Roman"/>
        <family val="1"/>
      </rPr>
      <t>3</t>
    </r>
  </si>
  <si>
    <t xml:space="preserve">-       </t>
  </si>
  <si>
    <t xml:space="preserve">    All ages</t>
  </si>
  <si>
    <t xml:space="preserve">  Age - group (years)</t>
  </si>
  <si>
    <t xml:space="preserve">            Category of road users</t>
  </si>
  <si>
    <t xml:space="preserve">  Table 1.1 - Vehicles¹ registered as at June 2014</t>
  </si>
  <si>
    <t>New          vehicles        Jan. - June 14</t>
  </si>
  <si>
    <t xml:space="preserve"> Imported second-hand vehicles            Jan. - June 14</t>
  </si>
  <si>
    <t>No.  of vehicles at 30.06.14</t>
  </si>
  <si>
    <t>Net addition Jan. - June 2014</t>
  </si>
  <si>
    <r>
      <t>Re - registered vehicles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             Jan. - June 14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</si>
  <si>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             Jan. - June 14</t>
    </r>
  </si>
  <si>
    <t>Table 1.3 - Registration of vehicles by type, Jan. - June 2013 and Jan. - June 2014</t>
  </si>
  <si>
    <t>Table 2.1 -  Road traffic accidents¹, Jan. - June 2013 and Jan. - June 2014</t>
  </si>
  <si>
    <t>Table 1.2 - Vehicles ¹ registered by type, December 2004 - December 2013 and June 2014</t>
  </si>
  <si>
    <t>2014            ( June )</t>
  </si>
  <si>
    <r>
      <t xml:space="preserve">2013 </t>
    </r>
    <r>
      <rPr>
        <b/>
        <vertAlign val="superscript"/>
        <sz val="12"/>
        <rFont val="Times New Roman"/>
        <family val="1"/>
      </rPr>
      <t>3</t>
    </r>
  </si>
  <si>
    <r>
      <t xml:space="preserve">2014 </t>
    </r>
    <r>
      <rPr>
        <b/>
        <vertAlign val="superscript"/>
        <sz val="12"/>
        <rFont val="Times New Roman"/>
        <family val="1"/>
      </rPr>
      <t>4</t>
    </r>
  </si>
  <si>
    <t>Table 2.3 - Number of vehicles¹ involved in accidents (causing casualties) by type, January 2013 - June 2014</t>
  </si>
  <si>
    <r>
      <t xml:space="preserve">2013 </t>
    </r>
    <r>
      <rPr>
        <b/>
        <vertAlign val="superscript"/>
        <sz val="12"/>
        <rFont val="Times New Roman"/>
        <family val="1"/>
      </rPr>
      <t>2</t>
    </r>
  </si>
  <si>
    <r>
      <t>2014</t>
    </r>
    <r>
      <rPr>
        <b/>
        <vertAlign val="superscript"/>
        <sz val="12"/>
        <rFont val="Times New Roman"/>
        <family val="1"/>
      </rPr>
      <t xml:space="preserve"> 3</t>
    </r>
  </si>
  <si>
    <t>Table 2.4 -  Number of casualties by class of road users, January 2013 - June 2014</t>
  </si>
  <si>
    <r>
      <t xml:space="preserve">2013 </t>
    </r>
    <r>
      <rPr>
        <b/>
        <vertAlign val="superscript"/>
        <sz val="12"/>
        <rFont val="Times New Roman"/>
        <family val="1"/>
      </rPr>
      <t>1</t>
    </r>
  </si>
  <si>
    <r>
      <t>2014</t>
    </r>
    <r>
      <rPr>
        <b/>
        <vertAlign val="superscript"/>
        <sz val="12"/>
        <rFont val="Times New Roman"/>
        <family val="1"/>
      </rPr>
      <t xml:space="preserve"> 2</t>
    </r>
  </si>
  <si>
    <t>Table 2.6 - Number of fatalities by category of road users and age-group, January to June 2014</t>
  </si>
  <si>
    <t xml:space="preserve">    Under 5 </t>
  </si>
  <si>
    <t xml:space="preserve">        5 - 14 </t>
  </si>
  <si>
    <t xml:space="preserve">       15 - 29 </t>
  </si>
  <si>
    <t xml:space="preserve">       30 - 44 </t>
  </si>
  <si>
    <t xml:space="preserve">       45 - 59 </t>
  </si>
  <si>
    <t xml:space="preserve">     Over 69 </t>
  </si>
  <si>
    <t>Table 2.2 - Road traffic accidents ¹ and casualties, 2004- 2013, Jan. - June 2014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</si>
  <si>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 </t>
    </r>
  </si>
  <si>
    <t>¹ Only three main vehicles have been considered in accidents involving more than three vehicles.</t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</si>
  <si>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Revised.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</si>
  <si>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</si>
  <si>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</si>
  <si>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</si>
  <si>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</si>
  <si>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t xml:space="preserve">4 </t>
    </r>
    <r>
      <rPr>
        <sz val="9"/>
        <rFont val="Times New Roman"/>
        <family val="1"/>
      </rPr>
      <t>Provisional</t>
    </r>
  </si>
  <si>
    <r>
      <t xml:space="preserve">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Unlicensed  either  temporarily  or  permanently.</t>
    </r>
  </si>
  <si>
    <r>
      <t xml:space="preserve">  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</si>
  <si>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</si>
  <si>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</si>
  <si>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</si>
  <si>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    Prior to the year 2013 'double cab pickup' was included in 'dual purpose vehicle'</t>
  </si>
  <si>
    <t xml:space="preserve">      60 - 69 </t>
  </si>
  <si>
    <t>Table 2.5 -  Casualty accidents involved in "hit and run" cases, January 2013 - June 2014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</si>
  <si>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Provisional</t>
    </r>
  </si>
  <si>
    <r>
      <t>2014</t>
    </r>
    <r>
      <rPr>
        <b/>
        <vertAlign val="superscript"/>
        <sz val="12"/>
        <rFont val="Times New Roman"/>
        <family val="1"/>
      </rPr>
      <t xml:space="preserve"> 4</t>
    </r>
    <r>
      <rPr>
        <b/>
        <sz val="12"/>
        <rFont val="Times New Roman"/>
        <family val="1"/>
      </rPr>
      <t xml:space="preserve">        Jan.-June</t>
    </r>
  </si>
  <si>
    <t xml:space="preserve"> - 8 -</t>
  </si>
  <si>
    <t xml:space="preserve">   N/A : Not applicable</t>
  </si>
  <si>
    <t xml:space="preserve">      Fatal</t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</si>
  <si>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</si>
  <si>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</si>
  <si>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t>2014</t>
    </r>
    <r>
      <rPr>
        <b/>
        <vertAlign val="superscript"/>
        <sz val="12"/>
        <rFont val="Times New Roman"/>
        <family val="1"/>
      </rPr>
      <t xml:space="preserve"> 1</t>
    </r>
  </si>
  <si>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Provisional.</t>
    </r>
  </si>
  <si>
    <r>
      <t xml:space="preserve">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New category of vehicle defined in Road Traffic Act as amended by Act No. 27 of 2012.</t>
    </r>
  </si>
  <si>
    <t>No.  of vehicles at 31.12.13</t>
  </si>
  <si>
    <t xml:space="preserve">       Prior to 2013 double cab pickup was included in Dual Purpose Vehicle</t>
  </si>
  <si>
    <t xml:space="preserve">     Prior to 2013 double cab pickup was included in Dual Purpose Vehicle</t>
  </si>
  <si>
    <r>
      <t xml:space="preserve">      Double cab pickup </t>
    </r>
    <r>
      <rPr>
        <vertAlign val="superscript"/>
        <sz val="12"/>
        <rFont val="Times New Roman"/>
        <family val="1"/>
      </rPr>
      <t xml:space="preserve">1 </t>
    </r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</si>
  <si>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New category of vehicle defined in Road Traffic Act as amended by Act No. 27 of 2012.</t>
    </r>
  </si>
  <si>
    <r>
      <t xml:space="preserve">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Refers to re-registration of vehicles previously off the road.</t>
    </r>
  </si>
  <si>
    <r>
      <t xml:space="preserve">Re -registration of vehicles </t>
    </r>
    <r>
      <rPr>
        <b/>
        <vertAlign val="superscript"/>
        <sz val="12"/>
        <rFont val="Times New Roman"/>
        <family val="1"/>
      </rPr>
      <t>2</t>
    </r>
  </si>
  <si>
    <r>
      <t xml:space="preserve">    population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</si>
  <si>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Revised</t>
    </r>
  </si>
  <si>
    <r>
      <t xml:space="preserve">Rate per 100,000 population </t>
    </r>
    <r>
      <rPr>
        <vertAlign val="superscript"/>
        <sz val="10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</si>
  <si>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</si>
  <si>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</si>
  <si>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>Note: Per capita indicators have been revised in light of results obtained from the Population Census in 2011.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</si>
</sst>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  <numFmt numFmtId="208" formatCode="0.00000"/>
    <numFmt numFmtId="209" formatCode="#,##0.000"/>
    <numFmt numFmtId="210" formatCode="\ \ \ \-\-"/>
    <numFmt numFmtId="211" formatCode="0\ \ \ \ \ \ \ \ 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00"/>
    <numFmt numFmtId="217" formatCode="0.00\ \ "/>
    <numFmt numFmtId="218" formatCode="#,##0.0\ \ "/>
    <numFmt numFmtId="219" formatCode="#,##0.0\ \ \ "/>
    <numFmt numFmtId="220" formatCode="#,##0.00\ \ \ "/>
    <numFmt numFmtId="221" formatCode="#,##0.0\ \ \ \ \ "/>
    <numFmt numFmtId="222" formatCode="#,##0.00\ \ \ \ \ "/>
    <numFmt numFmtId="223" formatCode="0.000000"/>
  </numFmts>
  <fonts count="78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MS Sans Serif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Continuous" vertical="center"/>
      <protection/>
    </xf>
    <xf numFmtId="0" fontId="4" fillId="0" borderId="0" xfId="59">
      <alignment/>
      <protection/>
    </xf>
    <xf numFmtId="0" fontId="7" fillId="0" borderId="0" xfId="59" applyFont="1" applyAlignment="1">
      <alignment vertical="center"/>
      <protection/>
    </xf>
    <xf numFmtId="0" fontId="8" fillId="0" borderId="0" xfId="59" applyFont="1" applyAlignment="1">
      <alignment horizontal="right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3" fillId="0" borderId="10" xfId="59" applyFont="1" applyBorder="1">
      <alignment/>
      <protection/>
    </xf>
    <xf numFmtId="37" fontId="3" fillId="0" borderId="16" xfId="59" applyNumberFormat="1" applyFont="1" applyBorder="1">
      <alignment/>
      <protection/>
    </xf>
    <xf numFmtId="0" fontId="9" fillId="0" borderId="11" xfId="59" applyFont="1" applyBorder="1" applyAlignment="1">
      <alignment vertical="center"/>
      <protection/>
    </xf>
    <xf numFmtId="178" fontId="9" fillId="0" borderId="11" xfId="59" applyNumberFormat="1" applyFont="1" applyBorder="1" applyAlignment="1">
      <alignment vertical="center"/>
      <protection/>
    </xf>
    <xf numFmtId="37" fontId="3" fillId="0" borderId="11" xfId="59" applyNumberFormat="1" applyFont="1" applyBorder="1">
      <alignment/>
      <protection/>
    </xf>
    <xf numFmtId="0" fontId="2" fillId="0" borderId="13" xfId="59" applyFont="1" applyBorder="1" applyAlignment="1">
      <alignment vertical="center"/>
      <protection/>
    </xf>
    <xf numFmtId="37" fontId="2" fillId="0" borderId="13" xfId="59" applyNumberFormat="1" applyFont="1" applyBorder="1" applyAlignment="1">
      <alignment vertical="center"/>
      <protection/>
    </xf>
    <xf numFmtId="37" fontId="4" fillId="0" borderId="0" xfId="59" applyNumberFormat="1" applyBorder="1">
      <alignment/>
      <protection/>
    </xf>
    <xf numFmtId="0" fontId="5" fillId="0" borderId="0" xfId="59" applyFont="1" applyBorder="1">
      <alignment/>
      <protection/>
    </xf>
    <xf numFmtId="0" fontId="2" fillId="0" borderId="0" xfId="60" applyFont="1" applyAlignment="1">
      <alignment horizontal="centerContinuous"/>
      <protection/>
    </xf>
    <xf numFmtId="0" fontId="4" fillId="0" borderId="0" xfId="60">
      <alignment/>
      <protection/>
    </xf>
    <xf numFmtId="0" fontId="0" fillId="0" borderId="0" xfId="60" applyFont="1">
      <alignment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centerContinuous" vertical="center"/>
      <protection/>
    </xf>
    <xf numFmtId="0" fontId="2" fillId="0" borderId="17" xfId="60" applyFont="1" applyBorder="1" applyAlignment="1">
      <alignment horizontal="centerContinuous" vertical="center"/>
      <protection/>
    </xf>
    <xf numFmtId="0" fontId="2" fillId="0" borderId="19" xfId="60" applyFont="1" applyBorder="1" applyAlignment="1">
      <alignment horizontal="centerContinuous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vertical="center"/>
      <protection/>
    </xf>
    <xf numFmtId="174" fontId="3" fillId="0" borderId="10" xfId="60" applyNumberFormat="1" applyFont="1" applyBorder="1" applyAlignment="1">
      <alignment vertical="center"/>
      <protection/>
    </xf>
    <xf numFmtId="174" fontId="3" fillId="0" borderId="16" xfId="60" applyNumberFormat="1" applyFont="1" applyBorder="1" applyAlignment="1">
      <alignment vertical="center"/>
      <protection/>
    </xf>
    <xf numFmtId="174" fontId="3" fillId="0" borderId="1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3" fillId="0" borderId="21" xfId="60" applyFont="1" applyBorder="1" applyAlignment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174" fontId="2" fillId="0" borderId="13" xfId="60" applyNumberFormat="1" applyFont="1" applyBorder="1" applyAlignment="1">
      <alignment vertical="center"/>
      <protection/>
    </xf>
    <xf numFmtId="173" fontId="2" fillId="0" borderId="13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centerContinuous" vertical="center"/>
      <protection/>
    </xf>
    <xf numFmtId="0" fontId="5" fillId="0" borderId="0" xfId="60" applyFont="1">
      <alignment/>
      <protection/>
    </xf>
    <xf numFmtId="174" fontId="4" fillId="0" borderId="0" xfId="60" applyNumberFormat="1">
      <alignment/>
      <protection/>
    </xf>
    <xf numFmtId="0" fontId="1" fillId="0" borderId="0" xfId="62" applyFont="1" applyAlignment="1" quotePrefix="1">
      <alignment horizontal="left"/>
      <protection/>
    </xf>
    <xf numFmtId="0" fontId="1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12" fillId="0" borderId="0" xfId="62">
      <alignment/>
      <protection/>
    </xf>
    <xf numFmtId="0" fontId="2" fillId="0" borderId="16" xfId="62" applyFont="1" applyBorder="1" applyAlignment="1">
      <alignment horizont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2" fillId="0" borderId="15" xfId="62" applyFont="1" applyBorder="1" applyAlignment="1">
      <alignment horizontal="centerContinuous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1" fillId="0" borderId="0" xfId="63" applyFont="1" applyAlignment="1" quotePrefix="1">
      <alignment horizontal="left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1" fillId="0" borderId="0" xfId="67" applyFont="1" applyAlignment="1">
      <alignment vertical="center"/>
      <protection/>
    </xf>
    <xf numFmtId="0" fontId="4" fillId="0" borderId="0" xfId="67" applyAlignment="1">
      <alignment horizontal="centerContinuous"/>
      <protection/>
    </xf>
    <xf numFmtId="0" fontId="4" fillId="0" borderId="0" xfId="67">
      <alignment/>
      <protection/>
    </xf>
    <xf numFmtId="0" fontId="16" fillId="0" borderId="0" xfId="67" applyFont="1">
      <alignment/>
      <protection/>
    </xf>
    <xf numFmtId="0" fontId="3" fillId="0" borderId="16" xfId="67" applyFont="1" applyBorder="1" applyAlignment="1">
      <alignment vertical="center"/>
      <protection/>
    </xf>
    <xf numFmtId="0" fontId="2" fillId="0" borderId="13" xfId="67" applyFont="1" applyBorder="1" applyAlignment="1">
      <alignment horizontal="centerContinuous" vertical="center"/>
      <protection/>
    </xf>
    <xf numFmtId="0" fontId="2" fillId="0" borderId="22" xfId="67" applyFont="1" applyBorder="1" applyAlignment="1">
      <alignment horizontal="centerContinuous" vertical="center"/>
      <protection/>
    </xf>
    <xf numFmtId="0" fontId="2" fillId="0" borderId="15" xfId="67" applyFont="1" applyBorder="1" applyAlignment="1">
      <alignment horizontal="centerContinuous" vertical="center"/>
      <protection/>
    </xf>
    <xf numFmtId="0" fontId="2" fillId="0" borderId="11" xfId="67" applyFont="1" applyBorder="1" applyAlignment="1">
      <alignment horizontal="centerContinuous" vertical="center"/>
      <protection/>
    </xf>
    <xf numFmtId="0" fontId="3" fillId="0" borderId="21" xfId="67" applyFont="1" applyBorder="1" applyAlignment="1">
      <alignment vertical="center"/>
      <protection/>
    </xf>
    <xf numFmtId="186" fontId="3" fillId="0" borderId="19" xfId="67" applyNumberFormat="1" applyFont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186" fontId="3" fillId="0" borderId="14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vertical="center"/>
      <protection/>
    </xf>
    <xf numFmtId="186" fontId="2" fillId="0" borderId="15" xfId="67" applyNumberFormat="1" applyFont="1" applyBorder="1" applyAlignment="1">
      <alignment horizontal="right" vertical="center"/>
      <protection/>
    </xf>
    <xf numFmtId="0" fontId="10" fillId="0" borderId="0" xfId="67" applyFont="1">
      <alignment/>
      <protection/>
    </xf>
    <xf numFmtId="0" fontId="2" fillId="0" borderId="21" xfId="67" applyFont="1" applyBorder="1" applyAlignment="1">
      <alignment horizontal="centerContinuous" vertical="center"/>
      <protection/>
    </xf>
    <xf numFmtId="0" fontId="18" fillId="0" borderId="0" xfId="66" applyFont="1" applyBorder="1" applyAlignment="1">
      <alignment horizontal="left"/>
      <protection/>
    </xf>
    <xf numFmtId="0" fontId="19" fillId="0" borderId="0" xfId="66" applyFont="1">
      <alignment/>
      <protection/>
    </xf>
    <xf numFmtId="0" fontId="20" fillId="0" borderId="0" xfId="66" applyFont="1">
      <alignment/>
      <protection/>
    </xf>
    <xf numFmtId="0" fontId="4" fillId="0" borderId="0" xfId="66">
      <alignment/>
      <protection/>
    </xf>
    <xf numFmtId="0" fontId="11" fillId="0" borderId="0" xfId="66" applyFont="1">
      <alignment/>
      <protection/>
    </xf>
    <xf numFmtId="0" fontId="17" fillId="0" borderId="0" xfId="66" applyFont="1">
      <alignment/>
      <protection/>
    </xf>
    <xf numFmtId="12" fontId="4" fillId="0" borderId="0" xfId="66" applyNumberFormat="1">
      <alignment/>
      <protection/>
    </xf>
    <xf numFmtId="0" fontId="2" fillId="0" borderId="16" xfId="66" applyFont="1" applyBorder="1" applyAlignment="1">
      <alignment horizontal="center"/>
      <protection/>
    </xf>
    <xf numFmtId="0" fontId="2" fillId="0" borderId="22" xfId="66" applyFont="1" applyBorder="1" applyAlignment="1">
      <alignment horizontal="centerContinuous" vertical="center"/>
      <protection/>
    </xf>
    <xf numFmtId="0" fontId="2" fillId="0" borderId="15" xfId="66" applyFont="1" applyBorder="1" applyAlignment="1">
      <alignment horizontal="centerContinuous" vertical="center"/>
      <protection/>
    </xf>
    <xf numFmtId="0" fontId="2" fillId="33" borderId="11" xfId="66" applyFont="1" applyFill="1" applyBorder="1" applyAlignment="1">
      <alignment horizontal="center"/>
      <protection/>
    </xf>
    <xf numFmtId="0" fontId="2" fillId="0" borderId="15" xfId="66" applyFont="1" applyBorder="1" applyAlignment="1">
      <alignment horizontal="center" vertical="center"/>
      <protection/>
    </xf>
    <xf numFmtId="0" fontId="21" fillId="0" borderId="0" xfId="66" applyFont="1">
      <alignment/>
      <protection/>
    </xf>
    <xf numFmtId="0" fontId="2" fillId="33" borderId="21" xfId="66" applyFont="1" applyFill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87" fontId="3" fillId="0" borderId="14" xfId="66" applyNumberFormat="1" applyFont="1" applyBorder="1" applyAlignment="1">
      <alignment horizontal="righ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0" fontId="2" fillId="0" borderId="12" xfId="66" applyFont="1" applyBorder="1" applyAlignment="1">
      <alignment horizontal="centerContinuous" vertical="center"/>
      <protection/>
    </xf>
    <xf numFmtId="0" fontId="10" fillId="0" borderId="0" xfId="66" applyFont="1">
      <alignment/>
      <protection/>
    </xf>
    <xf numFmtId="0" fontId="4" fillId="0" borderId="0" xfId="66" applyAlignment="1">
      <alignment horizontal="right"/>
      <protection/>
    </xf>
    <xf numFmtId="0" fontId="2" fillId="0" borderId="0" xfId="66" applyFont="1" applyBorder="1">
      <alignment/>
      <protection/>
    </xf>
    <xf numFmtId="0" fontId="2" fillId="0" borderId="17" xfId="66" applyFont="1" applyBorder="1" applyAlignment="1">
      <alignment horizontal="right" vertical="center"/>
      <protection/>
    </xf>
    <xf numFmtId="0" fontId="10" fillId="0" borderId="0" xfId="66" applyFont="1" applyAlignment="1">
      <alignment vertical="center"/>
      <protection/>
    </xf>
    <xf numFmtId="0" fontId="2" fillId="0" borderId="10" xfId="66" applyFont="1" applyBorder="1">
      <alignment/>
      <protection/>
    </xf>
    <xf numFmtId="0" fontId="2" fillId="0" borderId="23" xfId="66" applyFont="1" applyBorder="1">
      <alignment/>
      <protection/>
    </xf>
    <xf numFmtId="0" fontId="2" fillId="33" borderId="20" xfId="66" applyFont="1" applyFill="1" applyBorder="1" applyAlignment="1">
      <alignment horizontal="center" vertical="center"/>
      <protection/>
    </xf>
    <xf numFmtId="0" fontId="3" fillId="0" borderId="17" xfId="66" applyFont="1" applyBorder="1">
      <alignment/>
      <protection/>
    </xf>
    <xf numFmtId="0" fontId="3" fillId="0" borderId="18" xfId="66" applyFont="1" applyBorder="1">
      <alignment/>
      <protection/>
    </xf>
    <xf numFmtId="0" fontId="3" fillId="0" borderId="19" xfId="66" applyFont="1" applyBorder="1">
      <alignment/>
      <protection/>
    </xf>
    <xf numFmtId="0" fontId="3" fillId="0" borderId="10" xfId="66" applyFont="1" applyBorder="1">
      <alignment/>
      <protection/>
    </xf>
    <xf numFmtId="190" fontId="3" fillId="0" borderId="14" xfId="66" applyNumberFormat="1" applyFont="1" applyBorder="1">
      <alignment/>
      <protection/>
    </xf>
    <xf numFmtId="184" fontId="3" fillId="0" borderId="0" xfId="66" applyNumberFormat="1" applyFont="1" applyBorder="1">
      <alignment/>
      <protection/>
    </xf>
    <xf numFmtId="0" fontId="2" fillId="0" borderId="17" xfId="66" applyFont="1" applyBorder="1" applyAlignment="1">
      <alignment horizontal="center"/>
      <protection/>
    </xf>
    <xf numFmtId="49" fontId="2" fillId="0" borderId="18" xfId="66" applyNumberFormat="1" applyFont="1" applyBorder="1" applyAlignment="1">
      <alignment horizontal="center"/>
      <protection/>
    </xf>
    <xf numFmtId="190" fontId="2" fillId="0" borderId="19" xfId="66" applyNumberFormat="1" applyFont="1" applyBorder="1">
      <alignment/>
      <protection/>
    </xf>
    <xf numFmtId="0" fontId="3" fillId="0" borderId="20" xfId="66" applyFont="1" applyBorder="1">
      <alignment/>
      <protection/>
    </xf>
    <xf numFmtId="0" fontId="3" fillId="0" borderId="24" xfId="66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0" xfId="66" applyFont="1" applyBorder="1">
      <alignment/>
      <protection/>
    </xf>
    <xf numFmtId="0" fontId="4" fillId="0" borderId="0" xfId="66" applyBorder="1">
      <alignment/>
      <protection/>
    </xf>
    <xf numFmtId="0" fontId="0" fillId="0" borderId="0" xfId="61" applyFont="1">
      <alignment/>
      <protection/>
    </xf>
    <xf numFmtId="0" fontId="12" fillId="0" borderId="0" xfId="6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1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Font="1" applyBorder="1" applyAlignment="1">
      <alignment horizontal="centerContinuous"/>
      <protection/>
    </xf>
    <xf numFmtId="0" fontId="2" fillId="0" borderId="10" xfId="61" applyFont="1" applyBorder="1">
      <alignment/>
      <protection/>
    </xf>
    <xf numFmtId="0" fontId="13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4" xfId="61" applyFont="1" applyBorder="1">
      <alignment/>
      <protection/>
    </xf>
    <xf numFmtId="0" fontId="12" fillId="0" borderId="0" xfId="61" applyFont="1">
      <alignment/>
      <protection/>
    </xf>
    <xf numFmtId="0" fontId="9" fillId="0" borderId="10" xfId="61" applyFont="1" applyBorder="1">
      <alignment/>
      <protection/>
    </xf>
    <xf numFmtId="0" fontId="12" fillId="0" borderId="0" xfId="61" applyAlignment="1">
      <alignment/>
      <protection/>
    </xf>
    <xf numFmtId="0" fontId="9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4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26" fillId="0" borderId="0" xfId="64" applyFont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3" fillId="0" borderId="17" xfId="64" applyFont="1" applyBorder="1">
      <alignment/>
      <protection/>
    </xf>
    <xf numFmtId="0" fontId="3" fillId="0" borderId="18" xfId="64" applyFont="1" applyBorder="1">
      <alignment/>
      <protection/>
    </xf>
    <xf numFmtId="0" fontId="19" fillId="0" borderId="0" xfId="64" applyFont="1" applyBorder="1" applyAlignment="1">
      <alignment/>
      <protection/>
    </xf>
    <xf numFmtId="0" fontId="3" fillId="0" borderId="10" xfId="64" applyFont="1" applyBorder="1">
      <alignment/>
      <protection/>
    </xf>
    <xf numFmtId="0" fontId="3" fillId="0" borderId="0" xfId="64" applyFont="1" applyBorder="1">
      <alignment/>
      <protection/>
    </xf>
    <xf numFmtId="0" fontId="2" fillId="0" borderId="16" xfId="64" applyFont="1" applyBorder="1">
      <alignment/>
      <protection/>
    </xf>
    <xf numFmtId="0" fontId="4" fillId="0" borderId="0" xfId="64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Font="1" applyBorder="1">
      <alignment/>
      <protection/>
    </xf>
    <xf numFmtId="0" fontId="3" fillId="0" borderId="11" xfId="64" applyFont="1" applyBorder="1">
      <alignment/>
      <protection/>
    </xf>
    <xf numFmtId="3" fontId="3" fillId="0" borderId="11" xfId="64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3" fontId="3" fillId="0" borderId="11" xfId="64" applyNumberFormat="1" applyFont="1" applyBorder="1">
      <alignment/>
      <protection/>
    </xf>
    <xf numFmtId="0" fontId="4" fillId="0" borderId="0" xfId="64" applyFont="1" applyBorder="1">
      <alignment/>
      <protection/>
    </xf>
    <xf numFmtId="0" fontId="3" fillId="0" borderId="0" xfId="64" applyFont="1" applyBorder="1" applyAlignment="1">
      <alignment/>
      <protection/>
    </xf>
    <xf numFmtId="3" fontId="9" fillId="0" borderId="11" xfId="64" applyNumberFormat="1" applyFont="1" applyBorder="1" applyAlignment="1">
      <alignment horizontal="center"/>
      <protection/>
    </xf>
    <xf numFmtId="0" fontId="27" fillId="0" borderId="0" xfId="64" applyFont="1" applyBorder="1" applyAlignment="1">
      <alignment/>
      <protection/>
    </xf>
    <xf numFmtId="0" fontId="4" fillId="0" borderId="0" xfId="64" applyAlignment="1">
      <alignment horizontal="center" vertical="top"/>
      <protection/>
    </xf>
    <xf numFmtId="0" fontId="2" fillId="0" borderId="10" xfId="64" applyFont="1" applyBorder="1" applyAlignment="1">
      <alignment horizontal="left"/>
      <protection/>
    </xf>
    <xf numFmtId="0" fontId="3" fillId="0" borderId="0" xfId="64" applyFont="1">
      <alignment/>
      <protection/>
    </xf>
    <xf numFmtId="0" fontId="27" fillId="0" borderId="0" xfId="64" applyFont="1" applyBorder="1">
      <alignment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>
      <alignment/>
      <protection/>
    </xf>
    <xf numFmtId="49" fontId="9" fillId="0" borderId="11" xfId="64" applyNumberFormat="1" applyFont="1" applyBorder="1" applyAlignment="1">
      <alignment horizontal="center"/>
      <protection/>
    </xf>
    <xf numFmtId="0" fontId="2" fillId="0" borderId="10" xfId="64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180" fontId="9" fillId="0" borderId="11" xfId="64" applyNumberFormat="1" applyFont="1" applyBorder="1" applyAlignment="1">
      <alignment horizontal="center"/>
      <protection/>
    </xf>
    <xf numFmtId="180" fontId="3" fillId="0" borderId="11" xfId="64" applyNumberFormat="1" applyFont="1" applyBorder="1">
      <alignment/>
      <protection/>
    </xf>
    <xf numFmtId="180" fontId="9" fillId="0" borderId="11" xfId="64" applyNumberFormat="1" applyFont="1" applyBorder="1" applyAlignment="1">
      <alignment/>
      <protection/>
    </xf>
    <xf numFmtId="0" fontId="2" fillId="0" borderId="20" xfId="64" applyFont="1" applyBorder="1" applyAlignment="1">
      <alignment vertical="top"/>
      <protection/>
    </xf>
    <xf numFmtId="0" fontId="3" fillId="0" borderId="24" xfId="64" applyFont="1" applyBorder="1" applyAlignment="1">
      <alignment vertical="top"/>
      <protection/>
    </xf>
    <xf numFmtId="180" fontId="9" fillId="0" borderId="21" xfId="64" applyNumberFormat="1" applyFont="1" applyBorder="1" applyAlignment="1">
      <alignment horizontal="center" vertical="top"/>
      <protection/>
    </xf>
    <xf numFmtId="3" fontId="4" fillId="0" borderId="0" xfId="64" applyNumberFormat="1" applyFont="1" applyBorder="1" applyAlignment="1">
      <alignment vertical="top"/>
      <protection/>
    </xf>
    <xf numFmtId="0" fontId="4" fillId="0" borderId="0" xfId="64" applyAlignment="1">
      <alignment vertical="top"/>
      <protection/>
    </xf>
    <xf numFmtId="0" fontId="17" fillId="0" borderId="0" xfId="64" applyFont="1">
      <alignment/>
      <protection/>
    </xf>
    <xf numFmtId="0" fontId="5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0" fillId="0" borderId="0" xfId="64" applyFont="1">
      <alignment/>
      <protection/>
    </xf>
    <xf numFmtId="0" fontId="3" fillId="0" borderId="11" xfId="66" applyFont="1" applyBorder="1">
      <alignment/>
      <protection/>
    </xf>
    <xf numFmtId="0" fontId="3" fillId="0" borderId="16" xfId="66" applyFont="1" applyBorder="1" applyAlignment="1">
      <alignment vertical="center"/>
      <protection/>
    </xf>
    <xf numFmtId="0" fontId="30" fillId="0" borderId="0" xfId="66" applyFont="1" applyAlignment="1">
      <alignment horizontal="right"/>
      <protection/>
    </xf>
    <xf numFmtId="0" fontId="30" fillId="0" borderId="0" xfId="66" applyFont="1">
      <alignment/>
      <protection/>
    </xf>
    <xf numFmtId="0" fontId="31" fillId="0" borderId="0" xfId="61" applyFont="1">
      <alignment/>
      <protection/>
    </xf>
    <xf numFmtId="0" fontId="12" fillId="0" borderId="10" xfId="61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181" fontId="3" fillId="0" borderId="25" xfId="67" applyNumberFormat="1" applyFont="1" applyBorder="1" applyAlignment="1">
      <alignment horizontal="right" vertical="center"/>
      <protection/>
    </xf>
    <xf numFmtId="49" fontId="4" fillId="0" borderId="0" xfId="64" applyNumberFormat="1">
      <alignment/>
      <protection/>
    </xf>
    <xf numFmtId="0" fontId="9" fillId="0" borderId="11" xfId="64" applyNumberFormat="1" applyFont="1" applyBorder="1" applyAlignment="1">
      <alignment horizontal="center"/>
      <protection/>
    </xf>
    <xf numFmtId="0" fontId="2" fillId="0" borderId="12" xfId="66" applyFont="1" applyBorder="1" applyAlignment="1">
      <alignment horizontal="center" vertical="center"/>
      <protection/>
    </xf>
    <xf numFmtId="0" fontId="3" fillId="0" borderId="16" xfId="66" applyFont="1" applyBorder="1">
      <alignment/>
      <protection/>
    </xf>
    <xf numFmtId="184" fontId="3" fillId="0" borderId="11" xfId="66" applyNumberFormat="1" applyFont="1" applyBorder="1">
      <alignment/>
      <protection/>
    </xf>
    <xf numFmtId="184" fontId="2" fillId="0" borderId="16" xfId="66" applyNumberFormat="1" applyFont="1" applyBorder="1">
      <alignment/>
      <protection/>
    </xf>
    <xf numFmtId="0" fontId="3" fillId="0" borderId="21" xfId="66" applyFont="1" applyBorder="1">
      <alignment/>
      <protection/>
    </xf>
    <xf numFmtId="184" fontId="3" fillId="0" borderId="14" xfId="66" applyNumberFormat="1" applyFont="1" applyBorder="1">
      <alignment/>
      <protection/>
    </xf>
    <xf numFmtId="184" fontId="2" fillId="0" borderId="19" xfId="66" applyNumberFormat="1" applyFont="1" applyBorder="1">
      <alignment/>
      <protection/>
    </xf>
    <xf numFmtId="0" fontId="4" fillId="0" borderId="23" xfId="66" applyBorder="1">
      <alignment/>
      <protection/>
    </xf>
    <xf numFmtId="0" fontId="2" fillId="0" borderId="14" xfId="66" applyFont="1" applyBorder="1">
      <alignment/>
      <protection/>
    </xf>
    <xf numFmtId="184" fontId="3" fillId="0" borderId="21" xfId="66" applyNumberFormat="1" applyFont="1" applyBorder="1">
      <alignment/>
      <protection/>
    </xf>
    <xf numFmtId="189" fontId="3" fillId="0" borderId="14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9" fontId="3" fillId="0" borderId="11" xfId="66" applyNumberFormat="1" applyFont="1" applyBorder="1" applyAlignment="1">
      <alignment horizontal="right" vertical="center"/>
      <protection/>
    </xf>
    <xf numFmtId="181" fontId="2" fillId="0" borderId="12" xfId="66" applyNumberFormat="1" applyFont="1" applyBorder="1" applyAlignment="1">
      <alignment horizontal="right" vertical="center"/>
      <protection/>
    </xf>
    <xf numFmtId="187" fontId="2" fillId="0" borderId="12" xfId="66" applyNumberFormat="1" applyFont="1" applyBorder="1" applyAlignment="1">
      <alignment horizontal="right" vertical="center"/>
      <protection/>
    </xf>
    <xf numFmtId="181" fontId="3" fillId="0" borderId="23" xfId="67" applyNumberFormat="1" applyFont="1" applyBorder="1" applyAlignment="1">
      <alignment horizontal="right" vertical="center"/>
      <protection/>
    </xf>
    <xf numFmtId="0" fontId="2" fillId="0" borderId="15" xfId="67" applyFont="1" applyBorder="1" applyAlignment="1">
      <alignment horizontal="center" vertical="center"/>
      <protection/>
    </xf>
    <xf numFmtId="181" fontId="3" fillId="0" borderId="19" xfId="67" applyNumberFormat="1" applyFont="1" applyBorder="1" applyAlignment="1">
      <alignment vertical="center"/>
      <protection/>
    </xf>
    <xf numFmtId="181" fontId="3" fillId="0" borderId="14" xfId="67" applyNumberFormat="1" applyFont="1" applyBorder="1" applyAlignment="1">
      <alignment vertical="center"/>
      <protection/>
    </xf>
    <xf numFmtId="181" fontId="2" fillId="0" borderId="15" xfId="67" applyNumberFormat="1" applyFont="1" applyBorder="1" applyAlignment="1">
      <alignment horizontal="right" vertical="center"/>
      <protection/>
    </xf>
    <xf numFmtId="181" fontId="3" fillId="0" borderId="14" xfId="67" applyNumberFormat="1" applyFont="1" applyBorder="1" applyAlignment="1">
      <alignment horizontal="right" vertical="center"/>
      <protection/>
    </xf>
    <xf numFmtId="181" fontId="2" fillId="0" borderId="23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Continuous" vertical="center"/>
      <protection/>
    </xf>
    <xf numFmtId="181" fontId="3" fillId="0" borderId="16" xfId="67" applyNumberFormat="1" applyFont="1" applyBorder="1" applyAlignment="1">
      <alignment horizontal="right" vertical="center"/>
      <protection/>
    </xf>
    <xf numFmtId="181" fontId="3" fillId="0" borderId="11" xfId="67" applyNumberFormat="1" applyFont="1" applyBorder="1" applyAlignment="1">
      <alignment horizontal="right" vertical="center"/>
      <protection/>
    </xf>
    <xf numFmtId="181" fontId="2" fillId="0" borderId="12" xfId="67" applyNumberFormat="1" applyFont="1" applyBorder="1" applyAlignment="1">
      <alignment horizontal="right" vertical="center"/>
      <protection/>
    </xf>
    <xf numFmtId="181" fontId="3" fillId="0" borderId="21" xfId="67" applyNumberFormat="1" applyFont="1" applyBorder="1" applyAlignment="1">
      <alignment horizontal="right" vertical="center"/>
      <protection/>
    </xf>
    <xf numFmtId="0" fontId="2" fillId="0" borderId="12" xfId="67" applyFont="1" applyBorder="1" applyAlignment="1">
      <alignment horizontal="center" vertical="center"/>
      <protection/>
    </xf>
    <xf numFmtId="181" fontId="3" fillId="0" borderId="16" xfId="67" applyNumberFormat="1" applyFont="1" applyBorder="1" applyAlignment="1">
      <alignment vertical="center"/>
      <protection/>
    </xf>
    <xf numFmtId="181" fontId="3" fillId="0" borderId="11" xfId="67" applyNumberFormat="1" applyFont="1" applyBorder="1" applyAlignment="1">
      <alignment vertical="center"/>
      <protection/>
    </xf>
    <xf numFmtId="181" fontId="2" fillId="0" borderId="21" xfId="67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Continuous" vertical="center"/>
    </xf>
    <xf numFmtId="3" fontId="12" fillId="0" borderId="0" xfId="61" applyNumberFormat="1">
      <alignment/>
      <protection/>
    </xf>
    <xf numFmtId="0" fontId="0" fillId="0" borderId="0" xfId="67" applyFont="1">
      <alignment/>
      <protection/>
    </xf>
    <xf numFmtId="186" fontId="3" fillId="0" borderId="11" xfId="67" applyNumberFormat="1" applyFont="1" applyBorder="1" applyAlignment="1">
      <alignment horizontal="right" vertical="center"/>
      <protection/>
    </xf>
    <xf numFmtId="181" fontId="4" fillId="0" borderId="0" xfId="67" applyNumberFormat="1">
      <alignment/>
      <protection/>
    </xf>
    <xf numFmtId="184" fontId="4" fillId="0" borderId="0" xfId="66" applyNumberFormat="1">
      <alignment/>
      <protection/>
    </xf>
    <xf numFmtId="186" fontId="3" fillId="0" borderId="16" xfId="67" applyNumberFormat="1" applyFont="1" applyBorder="1" applyAlignment="1">
      <alignment horizontal="right" vertical="center"/>
      <protection/>
    </xf>
    <xf numFmtId="186" fontId="3" fillId="0" borderId="21" xfId="67" applyNumberFormat="1" applyFont="1" applyBorder="1" applyAlignment="1">
      <alignment horizontal="right" vertical="center"/>
      <protection/>
    </xf>
    <xf numFmtId="209" fontId="12" fillId="0" borderId="0" xfId="61" applyNumberFormat="1">
      <alignment/>
      <protection/>
    </xf>
    <xf numFmtId="0" fontId="1" fillId="0" borderId="0" xfId="0" applyFont="1" applyAlignment="1">
      <alignment horizontal="left" vertical="center"/>
    </xf>
    <xf numFmtId="211" fontId="77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37" fontId="2" fillId="0" borderId="12" xfId="59" applyNumberFormat="1" applyFont="1" applyBorder="1" applyAlignment="1">
      <alignment vertical="center"/>
      <protection/>
    </xf>
    <xf numFmtId="172" fontId="4" fillId="0" borderId="0" xfId="60" applyNumberFormat="1">
      <alignment/>
      <protection/>
    </xf>
    <xf numFmtId="211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left" vertical="center"/>
    </xf>
    <xf numFmtId="0" fontId="77" fillId="0" borderId="11" xfId="0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210" fontId="3" fillId="0" borderId="16" xfId="57" applyNumberFormat="1" applyFont="1" applyBorder="1" applyAlignment="1" quotePrefix="1">
      <alignment horizontal="right" vertical="center"/>
      <protection/>
    </xf>
    <xf numFmtId="211" fontId="3" fillId="0" borderId="21" xfId="0" applyNumberFormat="1" applyFont="1" applyBorder="1" applyAlignment="1">
      <alignment vertical="center"/>
    </xf>
    <xf numFmtId="210" fontId="3" fillId="0" borderId="21" xfId="57" applyNumberFormat="1" applyFont="1" applyBorder="1" applyAlignment="1" quotePrefix="1">
      <alignment horizontal="right" vertical="center"/>
      <protection/>
    </xf>
    <xf numFmtId="211" fontId="77" fillId="0" borderId="21" xfId="0" applyNumberFormat="1" applyFont="1" applyBorder="1" applyAlignment="1">
      <alignment vertical="center"/>
    </xf>
    <xf numFmtId="210" fontId="3" fillId="0" borderId="11" xfId="57" applyNumberFormat="1" applyFont="1" applyBorder="1" applyAlignment="1" quotePrefix="1">
      <alignment horizontal="right" vertical="center"/>
      <protection/>
    </xf>
    <xf numFmtId="211" fontId="3" fillId="0" borderId="11" xfId="0" applyNumberFormat="1" applyFont="1" applyBorder="1" applyAlignment="1">
      <alignment vertical="center"/>
    </xf>
    <xf numFmtId="211" fontId="77" fillId="0" borderId="1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7" fontId="4" fillId="0" borderId="0" xfId="66" applyNumberFormat="1">
      <alignment/>
      <protection/>
    </xf>
    <xf numFmtId="1" fontId="4" fillId="0" borderId="0" xfId="66" applyNumberFormat="1">
      <alignment/>
      <protection/>
    </xf>
    <xf numFmtId="180" fontId="12" fillId="0" borderId="0" xfId="61" applyNumberFormat="1" applyFont="1">
      <alignment/>
      <protection/>
    </xf>
    <xf numFmtId="181" fontId="4" fillId="0" borderId="0" xfId="66" applyNumberFormat="1">
      <alignment/>
      <protection/>
    </xf>
    <xf numFmtId="0" fontId="5" fillId="0" borderId="0" xfId="58" applyFont="1" applyBorder="1">
      <alignment/>
      <protection/>
    </xf>
    <xf numFmtId="184" fontId="2" fillId="0" borderId="11" xfId="61" applyNumberFormat="1" applyFont="1" applyBorder="1" applyAlignment="1">
      <alignment/>
      <protection/>
    </xf>
    <xf numFmtId="184" fontId="0" fillId="0" borderId="11" xfId="61" applyNumberFormat="1" applyFont="1" applyBorder="1" applyAlignment="1">
      <alignment/>
      <protection/>
    </xf>
    <xf numFmtId="184" fontId="3" fillId="0" borderId="11" xfId="61" applyNumberFormat="1" applyFont="1" applyBorder="1" applyAlignment="1">
      <alignment/>
      <protection/>
    </xf>
    <xf numFmtId="184" fontId="12" fillId="0" borderId="11" xfId="61" applyNumberFormat="1" applyBorder="1" applyAlignment="1">
      <alignment/>
      <protection/>
    </xf>
    <xf numFmtId="184" fontId="9" fillId="0" borderId="11" xfId="61" applyNumberFormat="1" applyFont="1" applyBorder="1" applyAlignment="1">
      <alignment/>
      <protection/>
    </xf>
    <xf numFmtId="184" fontId="12" fillId="0" borderId="11" xfId="61" applyNumberFormat="1" applyFont="1" applyBorder="1" applyAlignment="1">
      <alignment/>
      <protection/>
    </xf>
    <xf numFmtId="184" fontId="0" fillId="0" borderId="21" xfId="61" applyNumberFormat="1" applyFont="1" applyBorder="1" applyAlignment="1">
      <alignment/>
      <protection/>
    </xf>
    <xf numFmtId="218" fontId="2" fillId="0" borderId="11" xfId="61" applyNumberFormat="1" applyFont="1" applyBorder="1" applyAlignment="1">
      <alignment/>
      <protection/>
    </xf>
    <xf numFmtId="218" fontId="0" fillId="0" borderId="11" xfId="61" applyNumberFormat="1" applyFont="1" applyBorder="1" applyAlignment="1">
      <alignment/>
      <protection/>
    </xf>
    <xf numFmtId="218" fontId="3" fillId="0" borderId="11" xfId="61" applyNumberFormat="1" applyFont="1" applyBorder="1" applyAlignment="1">
      <alignment/>
      <protection/>
    </xf>
    <xf numFmtId="218" fontId="9" fillId="0" borderId="11" xfId="61" applyNumberFormat="1" applyFont="1" applyBorder="1" applyAlignment="1">
      <alignment/>
      <protection/>
    </xf>
    <xf numFmtId="0" fontId="2" fillId="0" borderId="21" xfId="62" applyNumberFormat="1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192" fontId="4" fillId="0" borderId="0" xfId="66" applyNumberFormat="1">
      <alignment/>
      <protection/>
    </xf>
    <xf numFmtId="2" fontId="4" fillId="0" borderId="0" xfId="66" applyNumberFormat="1">
      <alignment/>
      <protection/>
    </xf>
    <xf numFmtId="220" fontId="10" fillId="0" borderId="0" xfId="66" applyNumberFormat="1" applyFont="1">
      <alignment/>
      <protection/>
    </xf>
    <xf numFmtId="180" fontId="4" fillId="0" borderId="0" xfId="66" applyNumberFormat="1">
      <alignment/>
      <protection/>
    </xf>
    <xf numFmtId="180" fontId="10" fillId="0" borderId="0" xfId="66" applyNumberFormat="1" applyFont="1">
      <alignment/>
      <protection/>
    </xf>
    <xf numFmtId="0" fontId="36" fillId="0" borderId="0" xfId="67" applyFont="1">
      <alignment/>
      <protection/>
    </xf>
    <xf numFmtId="0" fontId="36" fillId="0" borderId="0" xfId="66" applyFont="1" applyAlignment="1">
      <alignment horizontal="left"/>
      <protection/>
    </xf>
    <xf numFmtId="0" fontId="38" fillId="0" borderId="0" xfId="66" applyFont="1" applyAlignment="1">
      <alignment horizontal="left"/>
      <protection/>
    </xf>
    <xf numFmtId="0" fontId="0" fillId="0" borderId="0" xfId="58" applyFont="1" applyBorder="1">
      <alignment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21" xfId="60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77" fillId="0" borderId="16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TAB-1.2" xfId="59"/>
    <cellStyle name="Normal_TAB-1.3" xfId="60"/>
    <cellStyle name="Normal_tables  indicator transport 2005 final" xfId="61"/>
    <cellStyle name="Normal_TMUTAB2.1" xfId="62"/>
    <cellStyle name="Normal_TMUTAB2.2" xfId="63"/>
    <cellStyle name="Normal_TMUTAB2.2_tables  indicator transport 2005 final" xfId="64"/>
    <cellStyle name="Normal_TMUTAB2.4" xfId="65"/>
    <cellStyle name="Normal_TMUTAB2.4&amp;2.5" xfId="66"/>
    <cellStyle name="Normal_TMUTAB2-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438150</xdr:colOff>
      <xdr:row>15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19100" cy="6124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57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20</xdr:row>
      <xdr:rowOff>38100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420100" y="209550"/>
          <a:ext cx="24765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638175</xdr:colOff>
      <xdr:row>32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476250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171450</xdr:rowOff>
    </xdr:from>
    <xdr:to>
      <xdr:col>10</xdr:col>
      <xdr:colOff>114300</xdr:colOff>
      <xdr:row>17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72450" y="409575"/>
          <a:ext cx="457200" cy="5600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772400" y="19050"/>
          <a:ext cx="45720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40" sqref="F40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106</v>
      </c>
      <c r="B1" s="2"/>
      <c r="C1" s="2"/>
      <c r="D1" s="2"/>
      <c r="E1" s="2"/>
      <c r="F1" s="2"/>
      <c r="G1" s="2"/>
      <c r="H1" s="2"/>
      <c r="I1" s="15"/>
    </row>
    <row r="2" spans="1:9" ht="9" customHeight="1">
      <c r="A2" s="4"/>
      <c r="B2" s="4"/>
      <c r="C2" s="4"/>
      <c r="D2" s="4"/>
      <c r="E2" s="4"/>
      <c r="F2" s="4"/>
      <c r="G2" s="5"/>
      <c r="H2" s="5"/>
      <c r="I2" s="16"/>
    </row>
    <row r="3" spans="1:9" s="24" customFormat="1" ht="72" customHeight="1">
      <c r="A3" s="25" t="s">
        <v>0</v>
      </c>
      <c r="B3" s="26" t="s">
        <v>159</v>
      </c>
      <c r="C3" s="27" t="s">
        <v>107</v>
      </c>
      <c r="D3" s="28" t="s">
        <v>108</v>
      </c>
      <c r="E3" s="26" t="s">
        <v>111</v>
      </c>
      <c r="F3" s="26" t="s">
        <v>112</v>
      </c>
      <c r="G3" s="26" t="s">
        <v>109</v>
      </c>
      <c r="H3" s="29" t="s">
        <v>110</v>
      </c>
      <c r="I3" s="23"/>
    </row>
    <row r="4" spans="1:9" ht="36" customHeight="1">
      <c r="A4" s="22" t="s">
        <v>1</v>
      </c>
      <c r="B4" s="6">
        <v>160701</v>
      </c>
      <c r="C4" s="7">
        <v>3606</v>
      </c>
      <c r="D4" s="7">
        <v>3299</v>
      </c>
      <c r="E4" s="7">
        <v>149</v>
      </c>
      <c r="F4" s="9">
        <v>580</v>
      </c>
      <c r="G4" s="8">
        <f aca="true" t="shared" si="0" ref="G4:G12">B4+C4+D4+E4-F4</f>
        <v>167175</v>
      </c>
      <c r="H4" s="19">
        <f aca="true" t="shared" si="1" ref="H4:H13">C4+D4+E4-F4</f>
        <v>6474</v>
      </c>
      <c r="I4" s="17"/>
    </row>
    <row r="5" spans="1:9" ht="36" customHeight="1">
      <c r="A5" s="22" t="s">
        <v>6</v>
      </c>
      <c r="B5" s="8">
        <v>49730</v>
      </c>
      <c r="C5" s="222" t="s">
        <v>90</v>
      </c>
      <c r="D5" s="7">
        <v>6</v>
      </c>
      <c r="E5" s="7">
        <v>13</v>
      </c>
      <c r="F5" s="9">
        <v>171</v>
      </c>
      <c r="G5" s="8">
        <f>B5+D5+E5-F5</f>
        <v>49578</v>
      </c>
      <c r="H5" s="19">
        <f>D5+E5-F5</f>
        <v>-152</v>
      </c>
      <c r="I5" s="17"/>
    </row>
    <row r="6" spans="1:9" ht="36" customHeight="1">
      <c r="A6" s="22" t="s">
        <v>98</v>
      </c>
      <c r="B6" s="8">
        <v>1155</v>
      </c>
      <c r="C6" s="7">
        <v>580</v>
      </c>
      <c r="D6" s="7">
        <v>9</v>
      </c>
      <c r="E6" s="7">
        <v>28</v>
      </c>
      <c r="F6" s="9">
        <v>127</v>
      </c>
      <c r="G6" s="8">
        <f t="shared" si="0"/>
        <v>1645</v>
      </c>
      <c r="H6" s="19">
        <f t="shared" si="1"/>
        <v>490</v>
      </c>
      <c r="I6" s="17"/>
    </row>
    <row r="7" spans="1:9" ht="36" customHeight="1">
      <c r="A7" s="22" t="s">
        <v>7</v>
      </c>
      <c r="B7" s="8">
        <v>65827</v>
      </c>
      <c r="C7" s="7">
        <v>3539</v>
      </c>
      <c r="D7" s="7">
        <v>31</v>
      </c>
      <c r="E7" s="7">
        <v>155</v>
      </c>
      <c r="F7" s="9">
        <v>360</v>
      </c>
      <c r="G7" s="8">
        <f t="shared" si="0"/>
        <v>69192</v>
      </c>
      <c r="H7" s="19">
        <f t="shared" si="1"/>
        <v>3365</v>
      </c>
      <c r="I7" s="17"/>
    </row>
    <row r="8" spans="1:9" ht="36" customHeight="1">
      <c r="A8" s="22" t="s">
        <v>8</v>
      </c>
      <c r="B8" s="8">
        <v>114958</v>
      </c>
      <c r="C8" s="7">
        <v>1226</v>
      </c>
      <c r="D8" s="7">
        <v>1</v>
      </c>
      <c r="E8" s="222" t="s">
        <v>90</v>
      </c>
      <c r="F8" s="9">
        <v>730</v>
      </c>
      <c r="G8" s="8">
        <f>B8+C8+D8-F8</f>
        <v>115455</v>
      </c>
      <c r="H8" s="19">
        <f>C8+D8-F8</f>
        <v>497</v>
      </c>
      <c r="I8" s="17"/>
    </row>
    <row r="9" spans="1:9" ht="36" customHeight="1">
      <c r="A9" s="22" t="s">
        <v>9</v>
      </c>
      <c r="B9" s="8">
        <v>14061</v>
      </c>
      <c r="C9" s="7">
        <v>120</v>
      </c>
      <c r="D9" s="7">
        <v>33</v>
      </c>
      <c r="E9" s="7">
        <v>20</v>
      </c>
      <c r="F9" s="9">
        <v>86</v>
      </c>
      <c r="G9" s="8">
        <f t="shared" si="0"/>
        <v>14148</v>
      </c>
      <c r="H9" s="19">
        <f t="shared" si="1"/>
        <v>87</v>
      </c>
      <c r="I9" s="17"/>
    </row>
    <row r="10" spans="1:9" ht="36" customHeight="1">
      <c r="A10" s="22" t="s">
        <v>2</v>
      </c>
      <c r="B10" s="8">
        <v>26624</v>
      </c>
      <c r="C10" s="7">
        <v>249</v>
      </c>
      <c r="D10" s="7">
        <v>128</v>
      </c>
      <c r="E10" s="7">
        <v>29</v>
      </c>
      <c r="F10" s="9">
        <v>275</v>
      </c>
      <c r="G10" s="8">
        <f t="shared" si="0"/>
        <v>26755</v>
      </c>
      <c r="H10" s="19">
        <f t="shared" si="1"/>
        <v>131</v>
      </c>
      <c r="I10" s="17"/>
    </row>
    <row r="11" spans="1:9" ht="36" customHeight="1">
      <c r="A11" s="22" t="s">
        <v>3</v>
      </c>
      <c r="B11" s="8">
        <v>2963</v>
      </c>
      <c r="C11" s="7">
        <v>72</v>
      </c>
      <c r="D11" s="222" t="s">
        <v>90</v>
      </c>
      <c r="E11" s="222" t="s">
        <v>90</v>
      </c>
      <c r="F11" s="9">
        <v>52</v>
      </c>
      <c r="G11" s="8">
        <f>B11+C11-F11</f>
        <v>2983</v>
      </c>
      <c r="H11" s="19">
        <f>C11-F11</f>
        <v>20</v>
      </c>
      <c r="I11" s="17"/>
    </row>
    <row r="12" spans="1:9" ht="36" customHeight="1">
      <c r="A12" s="22" t="s">
        <v>4</v>
      </c>
      <c r="B12" s="8">
        <v>7476</v>
      </c>
      <c r="C12" s="7">
        <v>73</v>
      </c>
      <c r="D12" s="7">
        <v>20</v>
      </c>
      <c r="E12" s="7">
        <v>16</v>
      </c>
      <c r="F12" s="9">
        <v>90</v>
      </c>
      <c r="G12" s="8">
        <f t="shared" si="0"/>
        <v>7495</v>
      </c>
      <c r="H12" s="19">
        <f t="shared" si="1"/>
        <v>19</v>
      </c>
      <c r="I12" s="17"/>
    </row>
    <row r="13" spans="1:9" ht="36" customHeight="1">
      <c r="A13" s="10" t="s">
        <v>5</v>
      </c>
      <c r="B13" s="11">
        <f aca="true" t="shared" si="2" ref="B13:G13">SUM(B4:B12)</f>
        <v>443495</v>
      </c>
      <c r="C13" s="11">
        <f t="shared" si="2"/>
        <v>9465</v>
      </c>
      <c r="D13" s="12">
        <f t="shared" si="2"/>
        <v>3527</v>
      </c>
      <c r="E13" s="11">
        <f t="shared" si="2"/>
        <v>410</v>
      </c>
      <c r="F13" s="223">
        <f t="shared" si="2"/>
        <v>2471</v>
      </c>
      <c r="G13" s="261">
        <f t="shared" si="2"/>
        <v>454426</v>
      </c>
      <c r="H13" s="20">
        <f t="shared" si="1"/>
        <v>10931</v>
      </c>
      <c r="I13" s="17"/>
    </row>
    <row r="14" spans="1:9" s="13" customFormat="1" ht="11.25" customHeight="1">
      <c r="A14"/>
      <c r="B14"/>
      <c r="C14"/>
      <c r="D14"/>
      <c r="E14"/>
      <c r="F14"/>
      <c r="G14"/>
      <c r="H14"/>
      <c r="I14" s="17"/>
    </row>
    <row r="15" spans="1:9" s="13" customFormat="1" ht="15" customHeight="1">
      <c r="A15" s="5" t="s">
        <v>144</v>
      </c>
      <c r="B15" s="272"/>
      <c r="C15" s="272"/>
      <c r="D15" s="315" t="s">
        <v>158</v>
      </c>
      <c r="E15" s="272"/>
      <c r="F15"/>
      <c r="G15"/>
      <c r="H15"/>
      <c r="I15" s="18"/>
    </row>
    <row r="16" spans="1:9" s="13" customFormat="1" ht="15" customHeight="1">
      <c r="A16" s="272" t="s">
        <v>145</v>
      </c>
      <c r="B16" s="272"/>
      <c r="C16" s="272"/>
      <c r="D16" s="272" t="s">
        <v>146</v>
      </c>
      <c r="E16" s="272"/>
      <c r="F16"/>
      <c r="G16" s="14"/>
      <c r="H16" s="14"/>
      <c r="I16" s="3"/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11:H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V12" sqref="V12"/>
    </sheetView>
  </sheetViews>
  <sheetFormatPr defaultColWidth="10.66015625" defaultRowHeight="12.75"/>
  <cols>
    <col min="1" max="1" width="29.66015625" style="32" customWidth="1"/>
    <col min="2" max="5" width="10.33203125" style="32" customWidth="1"/>
    <col min="6" max="7" width="10.66015625" style="32" customWidth="1"/>
    <col min="8" max="11" width="10.33203125" style="32" customWidth="1"/>
    <col min="12" max="12" width="10.83203125" style="32" customWidth="1"/>
    <col min="13" max="13" width="8.5" style="32" customWidth="1"/>
    <col min="14" max="16384" width="10.66015625" style="32" customWidth="1"/>
  </cols>
  <sheetData>
    <row r="1" spans="1:11" ht="18.75" customHeight="1">
      <c r="A1" s="30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9" customHeight="1">
      <c r="A2" s="31" t="s">
        <v>10</v>
      </c>
      <c r="B2" s="31"/>
      <c r="C2" s="31"/>
      <c r="D2" s="31"/>
      <c r="E2" s="31"/>
      <c r="F2" s="33"/>
      <c r="G2" s="34"/>
      <c r="H2" s="34"/>
      <c r="I2" s="34"/>
      <c r="J2" s="34"/>
      <c r="K2" s="34"/>
    </row>
    <row r="3" spans="1:12" s="38" customFormat="1" ht="36" customHeight="1">
      <c r="A3" s="35" t="s">
        <v>11</v>
      </c>
      <c r="B3" s="36">
        <v>2004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36">
        <v>2012</v>
      </c>
      <c r="K3" s="36">
        <v>2013</v>
      </c>
      <c r="L3" s="37" t="s">
        <v>116</v>
      </c>
    </row>
    <row r="4" spans="1:12" s="38" customFormat="1" ht="26.25" customHeight="1">
      <c r="A4" s="39" t="s">
        <v>12</v>
      </c>
      <c r="B4" s="40">
        <v>77342</v>
      </c>
      <c r="C4" s="40">
        <v>84818</v>
      </c>
      <c r="D4" s="40">
        <v>91911</v>
      </c>
      <c r="E4" s="40">
        <v>99770</v>
      </c>
      <c r="F4" s="40">
        <v>109507</v>
      </c>
      <c r="G4" s="224">
        <v>117890</v>
      </c>
      <c r="H4" s="224">
        <v>127363</v>
      </c>
      <c r="I4" s="224">
        <v>136225</v>
      </c>
      <c r="J4" s="224">
        <v>147733</v>
      </c>
      <c r="K4" s="224">
        <v>160701</v>
      </c>
      <c r="L4" s="224">
        <v>167175</v>
      </c>
    </row>
    <row r="5" spans="1:12" s="38" customFormat="1" ht="21" customHeight="1">
      <c r="A5" s="41" t="s">
        <v>13</v>
      </c>
      <c r="B5" s="42">
        <v>6482</v>
      </c>
      <c r="C5" s="42">
        <v>6798</v>
      </c>
      <c r="D5" s="42">
        <v>6860</v>
      </c>
      <c r="E5" s="42">
        <v>6885</v>
      </c>
      <c r="F5" s="42">
        <v>6941</v>
      </c>
      <c r="G5" s="225">
        <v>6921</v>
      </c>
      <c r="H5" s="225">
        <v>6924</v>
      </c>
      <c r="I5" s="225">
        <v>6907</v>
      </c>
      <c r="J5" s="225">
        <v>6905</v>
      </c>
      <c r="K5" s="225">
        <v>6915</v>
      </c>
      <c r="L5" s="225">
        <v>6913</v>
      </c>
    </row>
    <row r="6" spans="1:12" s="38" customFormat="1" ht="25.5" customHeight="1">
      <c r="A6" s="39" t="s">
        <v>14</v>
      </c>
      <c r="B6" s="43">
        <v>40667</v>
      </c>
      <c r="C6" s="43">
        <v>42026</v>
      </c>
      <c r="D6" s="43">
        <v>43221</v>
      </c>
      <c r="E6" s="43">
        <v>44635</v>
      </c>
      <c r="F6" s="43">
        <v>46021</v>
      </c>
      <c r="G6" s="226">
        <v>47146</v>
      </c>
      <c r="H6" s="226">
        <v>48271</v>
      </c>
      <c r="I6" s="226">
        <v>49132</v>
      </c>
      <c r="J6" s="226">
        <v>50116</v>
      </c>
      <c r="K6" s="226">
        <v>49730</v>
      </c>
      <c r="L6" s="226">
        <v>49578</v>
      </c>
    </row>
    <row r="7" spans="1:12" s="38" customFormat="1" ht="25.5" customHeight="1">
      <c r="A7" s="22" t="s">
        <v>99</v>
      </c>
      <c r="B7" s="222" t="s">
        <v>100</v>
      </c>
      <c r="C7" s="222" t="s">
        <v>100</v>
      </c>
      <c r="D7" s="222" t="s">
        <v>100</v>
      </c>
      <c r="E7" s="222" t="s">
        <v>100</v>
      </c>
      <c r="F7" s="222" t="s">
        <v>100</v>
      </c>
      <c r="G7" s="222" t="s">
        <v>100</v>
      </c>
      <c r="H7" s="222" t="s">
        <v>100</v>
      </c>
      <c r="I7" s="222" t="s">
        <v>100</v>
      </c>
      <c r="J7" s="222" t="s">
        <v>100</v>
      </c>
      <c r="K7" s="226">
        <v>1155</v>
      </c>
      <c r="L7" s="226">
        <v>1645</v>
      </c>
    </row>
    <row r="8" spans="1:12" s="38" customFormat="1" ht="25.5" customHeight="1">
      <c r="A8" s="39" t="s">
        <v>15</v>
      </c>
      <c r="B8" s="43">
        <v>1020</v>
      </c>
      <c r="C8" s="43">
        <v>1045</v>
      </c>
      <c r="D8" s="43">
        <v>1118</v>
      </c>
      <c r="E8" s="43">
        <v>1223</v>
      </c>
      <c r="F8" s="43">
        <v>1290</v>
      </c>
      <c r="G8" s="226">
        <v>1275</v>
      </c>
      <c r="H8" s="226">
        <v>1249</v>
      </c>
      <c r="I8" s="226">
        <v>1230</v>
      </c>
      <c r="J8" s="226">
        <v>1244</v>
      </c>
      <c r="K8" s="226">
        <v>1250</v>
      </c>
      <c r="L8" s="226">
        <v>1265</v>
      </c>
    </row>
    <row r="9" spans="1:12" s="38" customFormat="1" ht="25.5" customHeight="1">
      <c r="A9" s="39" t="s">
        <v>16</v>
      </c>
      <c r="B9" s="43">
        <v>28646</v>
      </c>
      <c r="C9" s="43">
        <v>30927</v>
      </c>
      <c r="D9" s="43">
        <v>33936</v>
      </c>
      <c r="E9" s="43">
        <v>36969</v>
      </c>
      <c r="F9" s="43">
        <v>40804</v>
      </c>
      <c r="G9" s="226">
        <v>44222</v>
      </c>
      <c r="H9" s="226">
        <v>48655</v>
      </c>
      <c r="I9" s="226">
        <v>53410</v>
      </c>
      <c r="J9" s="226">
        <v>59637</v>
      </c>
      <c r="K9" s="226">
        <v>65827</v>
      </c>
      <c r="L9" s="226">
        <v>69192</v>
      </c>
    </row>
    <row r="10" spans="1:12" s="38" customFormat="1" ht="25.5" customHeight="1">
      <c r="A10" s="39" t="s">
        <v>17</v>
      </c>
      <c r="B10" s="43">
        <v>100854</v>
      </c>
      <c r="C10" s="43">
        <v>102503</v>
      </c>
      <c r="D10" s="43">
        <v>104238</v>
      </c>
      <c r="E10" s="43">
        <v>105637</v>
      </c>
      <c r="F10" s="43">
        <v>107184</v>
      </c>
      <c r="G10" s="226">
        <v>108713</v>
      </c>
      <c r="H10" s="226">
        <v>110674</v>
      </c>
      <c r="I10" s="226">
        <v>112296</v>
      </c>
      <c r="J10" s="226">
        <v>113871</v>
      </c>
      <c r="K10" s="226">
        <v>114958</v>
      </c>
      <c r="L10" s="226">
        <v>115455</v>
      </c>
    </row>
    <row r="11" spans="1:12" s="38" customFormat="1" ht="25.5" customHeight="1">
      <c r="A11" s="39" t="s">
        <v>18</v>
      </c>
      <c r="B11" s="43">
        <v>11774</v>
      </c>
      <c r="C11" s="43">
        <v>12047</v>
      </c>
      <c r="D11" s="43">
        <v>12272</v>
      </c>
      <c r="E11" s="43">
        <v>12536</v>
      </c>
      <c r="F11" s="43">
        <v>12726</v>
      </c>
      <c r="G11" s="226">
        <v>12950</v>
      </c>
      <c r="H11" s="226">
        <v>13186</v>
      </c>
      <c r="I11" s="226">
        <v>13539</v>
      </c>
      <c r="J11" s="226">
        <v>13902</v>
      </c>
      <c r="K11" s="226">
        <v>14061</v>
      </c>
      <c r="L11" s="226">
        <v>14148</v>
      </c>
    </row>
    <row r="12" spans="1:12" s="38" customFormat="1" ht="25.5" customHeight="1">
      <c r="A12" s="39" t="s">
        <v>19</v>
      </c>
      <c r="B12" s="43">
        <v>23326</v>
      </c>
      <c r="C12" s="43">
        <v>23989</v>
      </c>
      <c r="D12" s="43">
        <v>24522</v>
      </c>
      <c r="E12" s="43">
        <v>24934</v>
      </c>
      <c r="F12" s="43">
        <v>25334</v>
      </c>
      <c r="G12" s="226">
        <v>25622</v>
      </c>
      <c r="H12" s="226">
        <v>25914</v>
      </c>
      <c r="I12" s="226">
        <v>26090</v>
      </c>
      <c r="J12" s="226">
        <v>26293</v>
      </c>
      <c r="K12" s="226">
        <v>26624</v>
      </c>
      <c r="L12" s="226">
        <v>26755</v>
      </c>
    </row>
    <row r="13" spans="1:12" s="38" customFormat="1" ht="25.5" customHeight="1">
      <c r="A13" s="39" t="s">
        <v>20</v>
      </c>
      <c r="B13" s="43">
        <v>2457</v>
      </c>
      <c r="C13" s="43">
        <v>2560</v>
      </c>
      <c r="D13" s="43">
        <v>2612</v>
      </c>
      <c r="E13" s="43">
        <v>2753</v>
      </c>
      <c r="F13" s="43">
        <v>2762</v>
      </c>
      <c r="G13" s="226">
        <v>2803</v>
      </c>
      <c r="H13" s="226">
        <v>2845</v>
      </c>
      <c r="I13" s="226">
        <v>2912</v>
      </c>
      <c r="J13" s="226">
        <v>2957</v>
      </c>
      <c r="K13" s="226">
        <v>2963</v>
      </c>
      <c r="L13" s="226">
        <v>2983</v>
      </c>
    </row>
    <row r="14" spans="1:12" s="38" customFormat="1" ht="25.5" customHeight="1">
      <c r="A14" s="39" t="s">
        <v>21</v>
      </c>
      <c r="B14" s="43">
        <v>2935</v>
      </c>
      <c r="C14" s="43">
        <v>2982</v>
      </c>
      <c r="D14" s="43">
        <v>3001</v>
      </c>
      <c r="E14" s="43">
        <v>3025</v>
      </c>
      <c r="F14" s="43">
        <v>3045</v>
      </c>
      <c r="G14" s="226">
        <v>3102</v>
      </c>
      <c r="H14" s="226">
        <v>3119</v>
      </c>
      <c r="I14" s="226">
        <v>3173</v>
      </c>
      <c r="J14" s="226">
        <v>3202</v>
      </c>
      <c r="K14" s="226">
        <v>3226</v>
      </c>
      <c r="L14" s="226">
        <v>3235</v>
      </c>
    </row>
    <row r="15" spans="1:12" s="38" customFormat="1" ht="25.5" customHeight="1">
      <c r="A15" s="39" t="s">
        <v>22</v>
      </c>
      <c r="B15" s="43">
        <v>388</v>
      </c>
      <c r="C15" s="43">
        <v>412</v>
      </c>
      <c r="D15" s="43">
        <v>436</v>
      </c>
      <c r="E15" s="43">
        <v>452</v>
      </c>
      <c r="F15" s="43">
        <v>505</v>
      </c>
      <c r="G15" s="226">
        <v>558</v>
      </c>
      <c r="H15" s="226">
        <v>596</v>
      </c>
      <c r="I15" s="226">
        <v>650</v>
      </c>
      <c r="J15" s="226">
        <v>689</v>
      </c>
      <c r="K15" s="226">
        <v>715</v>
      </c>
      <c r="L15" s="226">
        <v>720</v>
      </c>
    </row>
    <row r="16" spans="1:12" s="38" customFormat="1" ht="25.5" customHeight="1">
      <c r="A16" s="39" t="s">
        <v>23</v>
      </c>
      <c r="B16" s="43">
        <v>1771</v>
      </c>
      <c r="C16" s="43">
        <v>1765</v>
      </c>
      <c r="D16" s="43">
        <v>1756</v>
      </c>
      <c r="E16" s="43">
        <v>1795</v>
      </c>
      <c r="F16" s="43">
        <v>1809</v>
      </c>
      <c r="G16" s="226">
        <v>1823</v>
      </c>
      <c r="H16" s="226">
        <v>1821</v>
      </c>
      <c r="I16" s="226">
        <v>1834</v>
      </c>
      <c r="J16" s="226">
        <v>1845</v>
      </c>
      <c r="K16" s="226">
        <v>1846</v>
      </c>
      <c r="L16" s="226">
        <v>1838</v>
      </c>
    </row>
    <row r="17" spans="1:12" s="38" customFormat="1" ht="25.5" customHeight="1">
      <c r="A17" s="39" t="s">
        <v>24</v>
      </c>
      <c r="B17" s="43">
        <v>99</v>
      </c>
      <c r="C17" s="43">
        <v>96</v>
      </c>
      <c r="D17" s="43">
        <v>96</v>
      </c>
      <c r="E17" s="43">
        <v>96</v>
      </c>
      <c r="F17" s="43">
        <v>96</v>
      </c>
      <c r="G17" s="226">
        <v>97</v>
      </c>
      <c r="H17" s="226">
        <v>98</v>
      </c>
      <c r="I17" s="226">
        <v>99</v>
      </c>
      <c r="J17" s="226">
        <v>101</v>
      </c>
      <c r="K17" s="226">
        <v>102</v>
      </c>
      <c r="L17" s="226">
        <v>103</v>
      </c>
    </row>
    <row r="18" spans="1:12" s="38" customFormat="1" ht="25.5" customHeight="1">
      <c r="A18" s="39" t="s">
        <v>25</v>
      </c>
      <c r="B18" s="43">
        <v>326</v>
      </c>
      <c r="C18" s="43">
        <v>326</v>
      </c>
      <c r="D18" s="43">
        <v>321</v>
      </c>
      <c r="E18" s="43">
        <v>320</v>
      </c>
      <c r="F18" s="43">
        <v>323</v>
      </c>
      <c r="G18" s="226">
        <v>319</v>
      </c>
      <c r="H18" s="226">
        <v>324</v>
      </c>
      <c r="I18" s="226">
        <v>329</v>
      </c>
      <c r="J18" s="226">
        <v>336</v>
      </c>
      <c r="K18" s="226">
        <v>337</v>
      </c>
      <c r="L18" s="226">
        <v>334</v>
      </c>
    </row>
    <row r="19" spans="1:12" s="38" customFormat="1" ht="33.75" customHeight="1">
      <c r="A19" s="44" t="s">
        <v>26</v>
      </c>
      <c r="B19" s="45">
        <f>SUM(B4,B6,B7,B8,B9,B10,B11,B12,B13,B14,B15,B16,B17,B18)</f>
        <v>291605</v>
      </c>
      <c r="C19" s="45">
        <f aca="true" t="shared" si="0" ref="C19:J19">SUM(C4,C6,C7,C8,C9,C10,C11,C12,C13,C14,C15,C16,C17,C18)</f>
        <v>305496</v>
      </c>
      <c r="D19" s="45">
        <f t="shared" si="0"/>
        <v>319440</v>
      </c>
      <c r="E19" s="45">
        <f t="shared" si="0"/>
        <v>334145</v>
      </c>
      <c r="F19" s="45">
        <f t="shared" si="0"/>
        <v>351406</v>
      </c>
      <c r="G19" s="45">
        <f t="shared" si="0"/>
        <v>366520</v>
      </c>
      <c r="H19" s="45">
        <f t="shared" si="0"/>
        <v>384115</v>
      </c>
      <c r="I19" s="45">
        <f t="shared" si="0"/>
        <v>400919</v>
      </c>
      <c r="J19" s="45">
        <f t="shared" si="0"/>
        <v>421926</v>
      </c>
      <c r="K19" s="45">
        <f>SUM(K4,K6,K7,K8,K9,K10,K11,K12,K13,K14,K15,K16,K17,K18)</f>
        <v>443495</v>
      </c>
      <c r="L19" s="273">
        <f>SUM(L4,L6,L7,L8,L9,L10,L11,L12,L13,L14,L15,L16,L17,L18)</f>
        <v>454426</v>
      </c>
    </row>
    <row r="20" spans="1:11" ht="6.75" customHeight="1">
      <c r="A20" s="38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3.5">
      <c r="A21" s="47" t="s">
        <v>142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3.5">
      <c r="A22" s="292" t="s">
        <v>143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ht="12.75">
      <c r="A23" s="272" t="s">
        <v>160</v>
      </c>
    </row>
  </sheetData>
  <sheetProtection/>
  <printOptions horizontalCentered="1" verticalCentered="1"/>
  <pageMargins left="0.1" right="0.25" top="0.04" bottom="0.498031496" header="0.261811024" footer="0.511811023622047"/>
  <pageSetup horizontalDpi="1200" verticalDpi="1200"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O18" sqref="O18"/>
    </sheetView>
  </sheetViews>
  <sheetFormatPr defaultColWidth="10.66015625" defaultRowHeight="12.75"/>
  <cols>
    <col min="1" max="1" width="28.16015625" style="49" customWidth="1"/>
    <col min="2" max="5" width="14.33203125" style="49" customWidth="1"/>
    <col min="6" max="6" width="15.83203125" style="49" customWidth="1"/>
    <col min="7" max="7" width="17.16015625" style="49" customWidth="1"/>
    <col min="8" max="8" width="14.83203125" style="49" customWidth="1"/>
    <col min="9" max="9" width="15.16015625" style="49" customWidth="1"/>
    <col min="10" max="10" width="8.33203125" style="49" customWidth="1"/>
    <col min="11" max="16384" width="10.66015625" style="49" customWidth="1"/>
  </cols>
  <sheetData>
    <row r="1" spans="1:9" ht="18.75">
      <c r="A1" s="323" t="s">
        <v>113</v>
      </c>
      <c r="B1" s="323"/>
      <c r="C1" s="323"/>
      <c r="D1" s="323"/>
      <c r="E1" s="323"/>
      <c r="F1" s="323"/>
      <c r="G1" s="323"/>
      <c r="H1" s="48"/>
      <c r="I1" s="48"/>
    </row>
    <row r="2" spans="1:9" ht="9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31.5" customHeight="1">
      <c r="A3" s="320" t="s">
        <v>0</v>
      </c>
      <c r="B3" s="318" t="s">
        <v>27</v>
      </c>
      <c r="C3" s="319"/>
      <c r="D3" s="316" t="s">
        <v>28</v>
      </c>
      <c r="E3" s="317"/>
      <c r="F3" s="52" t="s">
        <v>165</v>
      </c>
      <c r="G3" s="53"/>
      <c r="H3" s="54" t="s">
        <v>101</v>
      </c>
      <c r="I3" s="55"/>
    </row>
    <row r="4" spans="1:9" ht="18" customHeight="1">
      <c r="A4" s="321"/>
      <c r="B4" s="51" t="s">
        <v>29</v>
      </c>
      <c r="C4" s="51" t="s">
        <v>29</v>
      </c>
      <c r="D4" s="51" t="s">
        <v>29</v>
      </c>
      <c r="E4" s="51" t="s">
        <v>29</v>
      </c>
      <c r="F4" s="51" t="s">
        <v>29</v>
      </c>
      <c r="G4" s="51" t="s">
        <v>29</v>
      </c>
      <c r="H4" s="51" t="s">
        <v>29</v>
      </c>
      <c r="I4" s="51" t="s">
        <v>29</v>
      </c>
    </row>
    <row r="5" spans="1:9" ht="23.25" customHeight="1">
      <c r="A5" s="322"/>
      <c r="B5" s="56">
        <v>2013</v>
      </c>
      <c r="C5" s="56">
        <v>2014</v>
      </c>
      <c r="D5" s="56">
        <v>2013</v>
      </c>
      <c r="E5" s="56">
        <v>2014</v>
      </c>
      <c r="F5" s="56">
        <v>2013</v>
      </c>
      <c r="G5" s="56">
        <v>2014</v>
      </c>
      <c r="H5" s="57">
        <v>2013</v>
      </c>
      <c r="I5" s="57">
        <v>2014</v>
      </c>
    </row>
    <row r="6" spans="1:12" ht="33" customHeight="1">
      <c r="A6" s="58" t="s">
        <v>1</v>
      </c>
      <c r="B6" s="59">
        <v>3288</v>
      </c>
      <c r="C6" s="59">
        <v>3606</v>
      </c>
      <c r="D6" s="7">
        <v>3111</v>
      </c>
      <c r="E6" s="7">
        <v>3299</v>
      </c>
      <c r="F6" s="59">
        <v>153</v>
      </c>
      <c r="G6" s="59">
        <v>149</v>
      </c>
      <c r="H6" s="60">
        <v>583</v>
      </c>
      <c r="I6" s="60">
        <v>580</v>
      </c>
      <c r="L6" s="69"/>
    </row>
    <row r="7" spans="1:12" ht="33" customHeight="1">
      <c r="A7" s="58" t="s">
        <v>6</v>
      </c>
      <c r="B7" s="59">
        <v>58</v>
      </c>
      <c r="C7" s="222" t="s">
        <v>102</v>
      </c>
      <c r="D7" s="7">
        <v>38</v>
      </c>
      <c r="E7" s="7">
        <v>6</v>
      </c>
      <c r="F7" s="59">
        <v>22</v>
      </c>
      <c r="G7" s="59">
        <v>13</v>
      </c>
      <c r="H7" s="61">
        <v>312</v>
      </c>
      <c r="I7" s="61">
        <v>171</v>
      </c>
      <c r="L7" s="274"/>
    </row>
    <row r="8" spans="1:13" ht="33" customHeight="1">
      <c r="A8" s="22" t="s">
        <v>162</v>
      </c>
      <c r="B8" s="59">
        <v>611</v>
      </c>
      <c r="C8" s="59">
        <v>580</v>
      </c>
      <c r="D8" s="7">
        <v>14</v>
      </c>
      <c r="E8" s="7">
        <v>9</v>
      </c>
      <c r="F8" s="59">
        <v>27</v>
      </c>
      <c r="G8" s="59">
        <v>28</v>
      </c>
      <c r="H8" s="61">
        <v>2</v>
      </c>
      <c r="I8" s="61">
        <v>127</v>
      </c>
      <c r="L8" s="69"/>
      <c r="M8" s="69"/>
    </row>
    <row r="9" spans="1:12" ht="33" customHeight="1">
      <c r="A9" s="58" t="s">
        <v>7</v>
      </c>
      <c r="B9" s="59">
        <v>3252</v>
      </c>
      <c r="C9" s="59">
        <v>3539</v>
      </c>
      <c r="D9" s="7">
        <v>34</v>
      </c>
      <c r="E9" s="7">
        <v>31</v>
      </c>
      <c r="F9" s="59">
        <v>167</v>
      </c>
      <c r="G9" s="59">
        <v>155</v>
      </c>
      <c r="H9" s="61">
        <v>352</v>
      </c>
      <c r="I9" s="61">
        <v>360</v>
      </c>
      <c r="L9" s="69"/>
    </row>
    <row r="10" spans="1:10" ht="33" customHeight="1">
      <c r="A10" s="58" t="s">
        <v>8</v>
      </c>
      <c r="B10" s="59">
        <v>1285</v>
      </c>
      <c r="C10" s="59">
        <v>1226</v>
      </c>
      <c r="D10" s="7">
        <v>3</v>
      </c>
      <c r="E10" s="7">
        <v>1</v>
      </c>
      <c r="F10" s="59">
        <v>3</v>
      </c>
      <c r="G10" s="222" t="s">
        <v>102</v>
      </c>
      <c r="H10" s="61">
        <v>716</v>
      </c>
      <c r="I10" s="61">
        <v>730</v>
      </c>
      <c r="J10" s="62" t="s">
        <v>151</v>
      </c>
    </row>
    <row r="11" spans="1:9" ht="33" customHeight="1">
      <c r="A11" s="58" t="s">
        <v>9</v>
      </c>
      <c r="B11" s="59">
        <v>97</v>
      </c>
      <c r="C11" s="59">
        <v>120</v>
      </c>
      <c r="D11" s="7">
        <v>65</v>
      </c>
      <c r="E11" s="7">
        <v>33</v>
      </c>
      <c r="F11" s="59">
        <v>32</v>
      </c>
      <c r="G11" s="59">
        <v>20</v>
      </c>
      <c r="H11" s="61">
        <v>89</v>
      </c>
      <c r="I11" s="61">
        <v>86</v>
      </c>
    </row>
    <row r="12" spans="1:9" ht="33" customHeight="1">
      <c r="A12" s="58" t="s">
        <v>2</v>
      </c>
      <c r="B12" s="59">
        <v>232</v>
      </c>
      <c r="C12" s="59">
        <v>249</v>
      </c>
      <c r="D12" s="7">
        <v>170</v>
      </c>
      <c r="E12" s="7">
        <v>128</v>
      </c>
      <c r="F12" s="59">
        <v>23</v>
      </c>
      <c r="G12" s="59">
        <v>29</v>
      </c>
      <c r="H12" s="61">
        <v>253</v>
      </c>
      <c r="I12" s="61">
        <v>275</v>
      </c>
    </row>
    <row r="13" spans="1:9" ht="33" customHeight="1">
      <c r="A13" s="58" t="s">
        <v>3</v>
      </c>
      <c r="B13" s="59">
        <v>49</v>
      </c>
      <c r="C13" s="59">
        <v>72</v>
      </c>
      <c r="D13" s="222" t="s">
        <v>90</v>
      </c>
      <c r="E13" s="222" t="s">
        <v>90</v>
      </c>
      <c r="F13" s="222" t="s">
        <v>102</v>
      </c>
      <c r="G13" s="222" t="s">
        <v>102</v>
      </c>
      <c r="H13" s="61">
        <v>48</v>
      </c>
      <c r="I13" s="61">
        <v>52</v>
      </c>
    </row>
    <row r="14" spans="1:9" ht="33" customHeight="1">
      <c r="A14" s="63" t="s">
        <v>4</v>
      </c>
      <c r="B14" s="59">
        <v>63</v>
      </c>
      <c r="C14" s="59">
        <v>73</v>
      </c>
      <c r="D14" s="7">
        <v>39</v>
      </c>
      <c r="E14" s="7">
        <v>20</v>
      </c>
      <c r="F14" s="59">
        <v>20</v>
      </c>
      <c r="G14" s="59">
        <v>16</v>
      </c>
      <c r="H14" s="61">
        <v>96</v>
      </c>
      <c r="I14" s="61">
        <v>90</v>
      </c>
    </row>
    <row r="15" spans="1:9" ht="45.75" customHeight="1">
      <c r="A15" s="64" t="s">
        <v>5</v>
      </c>
      <c r="B15" s="65">
        <f>SUM(B6:B14)</f>
        <v>8935</v>
      </c>
      <c r="C15" s="65">
        <f aca="true" t="shared" si="0" ref="C15:I15">SUM(C6:C14)</f>
        <v>9465</v>
      </c>
      <c r="D15" s="66">
        <f t="shared" si="0"/>
        <v>3474</v>
      </c>
      <c r="E15" s="66">
        <f t="shared" si="0"/>
        <v>3527</v>
      </c>
      <c r="F15" s="65">
        <f t="shared" si="0"/>
        <v>447</v>
      </c>
      <c r="G15" s="65">
        <f t="shared" si="0"/>
        <v>410</v>
      </c>
      <c r="H15" s="67">
        <f t="shared" si="0"/>
        <v>2451</v>
      </c>
      <c r="I15" s="67">
        <f t="shared" si="0"/>
        <v>2471</v>
      </c>
    </row>
    <row r="16" ht="7.5" customHeight="1"/>
    <row r="17" ht="13.5">
      <c r="A17" s="292" t="s">
        <v>163</v>
      </c>
    </row>
    <row r="18" ht="13.5">
      <c r="A18" s="68" t="s">
        <v>164</v>
      </c>
    </row>
    <row r="19" ht="12.75">
      <c r="A19" s="21" t="s">
        <v>161</v>
      </c>
    </row>
    <row r="20" spans="1:7" ht="13.5">
      <c r="A20" s="68" t="s">
        <v>141</v>
      </c>
      <c r="G20" s="69"/>
    </row>
  </sheetData>
  <sheetProtection/>
  <mergeCells count="4">
    <mergeCell ref="D3:E3"/>
    <mergeCell ref="B3:C3"/>
    <mergeCell ref="A3:A5"/>
    <mergeCell ref="A1:G1"/>
  </mergeCells>
  <printOptions/>
  <pageMargins left="0.37" right="0" top="0.75" bottom="0.5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25" sqref="K25"/>
    </sheetView>
  </sheetViews>
  <sheetFormatPr defaultColWidth="10.66015625" defaultRowHeight="12.75"/>
  <cols>
    <col min="1" max="3" width="10.66015625" style="140" customWidth="1"/>
    <col min="4" max="4" width="11.83203125" style="140" customWidth="1"/>
    <col min="5" max="5" width="7.16015625" style="140" customWidth="1"/>
    <col min="6" max="9" width="13" style="140" customWidth="1"/>
    <col min="10" max="10" width="10.66015625" style="140" customWidth="1"/>
    <col min="11" max="11" width="11.83203125" style="140" bestFit="1" customWidth="1"/>
    <col min="12" max="16384" width="10.66015625" style="140" customWidth="1"/>
  </cols>
  <sheetData>
    <row r="1" spans="1:9" s="74" customFormat="1" ht="18.75">
      <c r="A1" s="70" t="s">
        <v>114</v>
      </c>
      <c r="B1" s="71"/>
      <c r="C1" s="72"/>
      <c r="D1" s="72"/>
      <c r="E1" s="72"/>
      <c r="F1" s="72"/>
      <c r="G1" s="73"/>
      <c r="H1" s="73"/>
      <c r="I1" s="73"/>
    </row>
    <row r="2" spans="1:9" ht="9" customHeight="1">
      <c r="A2" s="139" t="s">
        <v>10</v>
      </c>
      <c r="B2" s="139"/>
      <c r="C2" s="139"/>
      <c r="D2" s="139"/>
      <c r="E2" s="139"/>
      <c r="F2" s="139"/>
      <c r="G2" s="139"/>
      <c r="H2" s="139"/>
      <c r="I2" s="139"/>
    </row>
    <row r="3" spans="1:9" ht="24" customHeight="1">
      <c r="A3" s="141"/>
      <c r="B3" s="142"/>
      <c r="C3" s="142"/>
      <c r="D3" s="142"/>
      <c r="E3" s="143"/>
      <c r="F3" s="75" t="s">
        <v>30</v>
      </c>
      <c r="G3" s="75" t="s">
        <v>30</v>
      </c>
      <c r="H3" s="76" t="s">
        <v>91</v>
      </c>
      <c r="I3" s="77"/>
    </row>
    <row r="4" spans="1:9" ht="27" customHeight="1">
      <c r="A4" s="144"/>
      <c r="B4" s="145"/>
      <c r="C4" s="145"/>
      <c r="D4" s="145"/>
      <c r="E4" s="146"/>
      <c r="F4" s="304" t="s">
        <v>117</v>
      </c>
      <c r="G4" s="304" t="s">
        <v>118</v>
      </c>
      <c r="H4" s="78" t="s">
        <v>31</v>
      </c>
      <c r="I4" s="78" t="s">
        <v>32</v>
      </c>
    </row>
    <row r="5" spans="1:9" ht="13.5" customHeight="1">
      <c r="A5" s="144"/>
      <c r="B5" s="147"/>
      <c r="C5" s="147"/>
      <c r="D5" s="147"/>
      <c r="E5" s="148"/>
      <c r="F5" s="149"/>
      <c r="G5" s="149"/>
      <c r="H5" s="150"/>
      <c r="I5" s="151"/>
    </row>
    <row r="6" spans="1:9" ht="28.5" customHeight="1">
      <c r="A6" s="152" t="s">
        <v>33</v>
      </c>
      <c r="B6" s="153"/>
      <c r="C6" s="153"/>
      <c r="D6" s="147"/>
      <c r="E6" s="148"/>
      <c r="F6" s="293">
        <f>SUM(F8,F16)</f>
        <v>11248</v>
      </c>
      <c r="G6" s="293">
        <f>SUM(G8,G16)</f>
        <v>12668</v>
      </c>
      <c r="H6" s="293">
        <f>G6-F6</f>
        <v>1420</v>
      </c>
      <c r="I6" s="300">
        <f>H6/F6*100</f>
        <v>12.624466571834994</v>
      </c>
    </row>
    <row r="7" spans="1:9" ht="19.5" customHeight="1">
      <c r="A7" s="155" t="s">
        <v>88</v>
      </c>
      <c r="B7" s="156"/>
      <c r="C7" s="153"/>
      <c r="D7" s="147"/>
      <c r="E7" s="148"/>
      <c r="F7" s="294"/>
      <c r="G7" s="294"/>
      <c r="H7" s="294"/>
      <c r="I7" s="301"/>
    </row>
    <row r="8" spans="1:14" s="158" customFormat="1" ht="20.25" customHeight="1">
      <c r="A8" s="155" t="s">
        <v>89</v>
      </c>
      <c r="C8" s="156"/>
      <c r="D8" s="156"/>
      <c r="E8" s="157"/>
      <c r="F8" s="295">
        <f>SUM(F10,F12,F14)</f>
        <v>1269</v>
      </c>
      <c r="G8" s="295">
        <f>SUM(G10,G12,G14)</f>
        <v>1318</v>
      </c>
      <c r="H8" s="295">
        <f>G8-F8</f>
        <v>49</v>
      </c>
      <c r="I8" s="302">
        <f>H8/F8*100</f>
        <v>3.8613081166272654</v>
      </c>
      <c r="M8" s="290"/>
      <c r="N8" s="290"/>
    </row>
    <row r="9" spans="1:14" ht="15.75" customHeight="1">
      <c r="A9" s="221"/>
      <c r="B9" s="156"/>
      <c r="C9" s="156"/>
      <c r="D9" s="156"/>
      <c r="E9" s="157"/>
      <c r="F9" s="296"/>
      <c r="G9" s="296"/>
      <c r="H9" s="296"/>
      <c r="I9" s="302"/>
      <c r="N9" s="290"/>
    </row>
    <row r="10" spans="1:14" ht="18" customHeight="1">
      <c r="A10" s="159" t="s">
        <v>71</v>
      </c>
      <c r="B10" s="156"/>
      <c r="C10" s="156"/>
      <c r="D10" s="156"/>
      <c r="E10" s="157"/>
      <c r="F10" s="295">
        <v>67</v>
      </c>
      <c r="G10" s="295">
        <v>61</v>
      </c>
      <c r="H10" s="295">
        <f>G10-F10</f>
        <v>-6</v>
      </c>
      <c r="I10" s="302">
        <f>H10/F10*100</f>
        <v>-8.955223880597014</v>
      </c>
      <c r="N10" s="290"/>
    </row>
    <row r="11" spans="1:12" ht="11.25" customHeight="1">
      <c r="A11" s="159"/>
      <c r="B11" s="156"/>
      <c r="C11" s="156"/>
      <c r="D11" s="156"/>
      <c r="E11" s="157"/>
      <c r="F11" s="297"/>
      <c r="G11" s="297"/>
      <c r="H11" s="297"/>
      <c r="I11" s="303"/>
      <c r="L11" s="160"/>
    </row>
    <row r="12" spans="1:9" ht="16.5" customHeight="1">
      <c r="A12" s="159" t="s">
        <v>34</v>
      </c>
      <c r="B12" s="156"/>
      <c r="C12" s="156"/>
      <c r="D12" s="156"/>
      <c r="E12" s="157"/>
      <c r="F12" s="297">
        <v>206</v>
      </c>
      <c r="G12" s="297">
        <v>219</v>
      </c>
      <c r="H12" s="297">
        <f>G12-F12</f>
        <v>13</v>
      </c>
      <c r="I12" s="302">
        <f>H12/F12*100</f>
        <v>6.310679611650485</v>
      </c>
    </row>
    <row r="13" spans="1:9" ht="15.75" customHeight="1">
      <c r="A13" s="159"/>
      <c r="B13" s="156"/>
      <c r="C13" s="156"/>
      <c r="D13" s="156"/>
      <c r="E13" s="157"/>
      <c r="F13" s="297"/>
      <c r="G13" s="297"/>
      <c r="H13" s="297"/>
      <c r="I13" s="303"/>
    </row>
    <row r="14" spans="1:9" ht="13.5" customHeight="1">
      <c r="A14" s="159" t="s">
        <v>35</v>
      </c>
      <c r="B14" s="156"/>
      <c r="C14" s="156"/>
      <c r="D14" s="156"/>
      <c r="E14" s="157"/>
      <c r="F14" s="297">
        <v>996</v>
      </c>
      <c r="G14" s="297">
        <v>1038</v>
      </c>
      <c r="H14" s="297">
        <f>G14-F14</f>
        <v>42</v>
      </c>
      <c r="I14" s="302">
        <f>H14/F14*100</f>
        <v>4.216867469879518</v>
      </c>
    </row>
    <row r="15" spans="1:9" ht="15.75">
      <c r="A15" s="155"/>
      <c r="B15" s="156"/>
      <c r="C15" s="156"/>
      <c r="D15" s="156"/>
      <c r="E15" s="157"/>
      <c r="F15" s="295"/>
      <c r="G15" s="295"/>
      <c r="H15" s="295"/>
      <c r="I15" s="302"/>
    </row>
    <row r="16" spans="1:9" s="158" customFormat="1" ht="15.75">
      <c r="A16" s="155" t="s">
        <v>68</v>
      </c>
      <c r="B16" s="156"/>
      <c r="C16" s="156"/>
      <c r="D16" s="156"/>
      <c r="E16" s="157"/>
      <c r="F16" s="297">
        <v>9979</v>
      </c>
      <c r="G16" s="297">
        <v>11350</v>
      </c>
      <c r="H16" s="297">
        <f>G16-F16</f>
        <v>1371</v>
      </c>
      <c r="I16" s="302">
        <f>H16/F16*100</f>
        <v>13.738851588335505</v>
      </c>
    </row>
    <row r="17" spans="1:11" ht="15.75">
      <c r="A17" s="155" t="s">
        <v>36</v>
      </c>
      <c r="B17" s="156"/>
      <c r="C17" s="156"/>
      <c r="D17" s="156"/>
      <c r="E17" s="157"/>
      <c r="F17" s="295"/>
      <c r="G17" s="295"/>
      <c r="H17" s="295"/>
      <c r="I17" s="302"/>
      <c r="K17" s="262"/>
    </row>
    <row r="18" spans="1:15" ht="26.25" customHeight="1">
      <c r="A18" s="152" t="s">
        <v>84</v>
      </c>
      <c r="B18" s="153"/>
      <c r="C18" s="153"/>
      <c r="D18" s="147"/>
      <c r="E18" s="148"/>
      <c r="F18" s="293">
        <v>21853</v>
      </c>
      <c r="G18" s="293">
        <v>24662</v>
      </c>
      <c r="H18" s="293">
        <f>G18-F18</f>
        <v>2809</v>
      </c>
      <c r="I18" s="300">
        <f>H18/F18*100</f>
        <v>12.85407037935295</v>
      </c>
      <c r="K18" s="269"/>
      <c r="L18" s="262"/>
      <c r="N18" s="262"/>
      <c r="O18" s="262"/>
    </row>
    <row r="19" spans="1:9" ht="12" customHeight="1">
      <c r="A19" s="154"/>
      <c r="B19" s="153"/>
      <c r="C19" s="153"/>
      <c r="D19" s="147"/>
      <c r="E19" s="148"/>
      <c r="F19" s="298"/>
      <c r="G19" s="298"/>
      <c r="H19" s="298"/>
      <c r="I19" s="301"/>
    </row>
    <row r="20" spans="1:9" ht="12.75" customHeight="1">
      <c r="A20" s="144"/>
      <c r="B20" s="156" t="s">
        <v>69</v>
      </c>
      <c r="C20" s="147"/>
      <c r="D20" s="147"/>
      <c r="E20" s="148"/>
      <c r="F20" s="294"/>
      <c r="G20" s="294"/>
      <c r="H20" s="294"/>
      <c r="I20" s="301"/>
    </row>
    <row r="21" spans="1:9" ht="17.25" customHeight="1">
      <c r="A21" s="155"/>
      <c r="B21" s="161" t="s">
        <v>70</v>
      </c>
      <c r="C21" s="161"/>
      <c r="E21" s="157"/>
      <c r="F21" s="297">
        <v>21773</v>
      </c>
      <c r="G21" s="297">
        <v>24495</v>
      </c>
      <c r="H21" s="297">
        <f>G21-F21</f>
        <v>2722</v>
      </c>
      <c r="I21" s="302">
        <f>H21/F21*100</f>
        <v>12.501722316630689</v>
      </c>
    </row>
    <row r="22" spans="1:9" ht="12" customHeight="1">
      <c r="A22" s="155"/>
      <c r="B22" s="156"/>
      <c r="C22" s="156"/>
      <c r="D22" s="156"/>
      <c r="E22" s="157"/>
      <c r="F22" s="295"/>
      <c r="G22" s="295"/>
      <c r="H22" s="295"/>
      <c r="I22" s="302"/>
    </row>
    <row r="23" spans="1:9" ht="24" customHeight="1">
      <c r="A23" s="159" t="s">
        <v>87</v>
      </c>
      <c r="B23" s="161"/>
      <c r="C23" s="161"/>
      <c r="D23" s="161"/>
      <c r="E23" s="157"/>
      <c r="F23" s="297">
        <v>1880</v>
      </c>
      <c r="G23" s="297">
        <v>1881</v>
      </c>
      <c r="H23" s="297">
        <f>G23-F23</f>
        <v>1</v>
      </c>
      <c r="I23" s="302">
        <f>H23/F23*100</f>
        <v>0.05319148936170213</v>
      </c>
    </row>
    <row r="24" spans="1:9" ht="13.5" customHeight="1">
      <c r="A24" s="159" t="s">
        <v>73</v>
      </c>
      <c r="B24" s="220"/>
      <c r="C24" s="161"/>
      <c r="D24" s="161"/>
      <c r="E24" s="157"/>
      <c r="F24" s="295"/>
      <c r="G24" s="295"/>
      <c r="H24" s="295"/>
      <c r="I24" s="302"/>
    </row>
    <row r="25" spans="1:9" ht="15.75">
      <c r="A25" s="155"/>
      <c r="B25" s="156"/>
      <c r="C25" s="156"/>
      <c r="D25" s="156"/>
      <c r="E25" s="157"/>
      <c r="F25" s="295"/>
      <c r="G25" s="295"/>
      <c r="H25" s="295"/>
      <c r="I25" s="302"/>
    </row>
    <row r="26" spans="1:9" ht="26.25" customHeight="1">
      <c r="A26" s="152" t="s">
        <v>37</v>
      </c>
      <c r="B26" s="162"/>
      <c r="C26" s="156"/>
      <c r="D26" s="156"/>
      <c r="E26" s="157"/>
      <c r="F26" s="293">
        <v>1747</v>
      </c>
      <c r="G26" s="293">
        <f>SUM(G28:G32)</f>
        <v>1816</v>
      </c>
      <c r="H26" s="293">
        <f>G26-F26</f>
        <v>69</v>
      </c>
      <c r="I26" s="300">
        <f>H26/F26*100</f>
        <v>3.949627933600458</v>
      </c>
    </row>
    <row r="27" spans="1:9" ht="12.75" customHeight="1">
      <c r="A27" s="152"/>
      <c r="B27" s="162"/>
      <c r="C27" s="156"/>
      <c r="D27" s="156"/>
      <c r="E27" s="157"/>
      <c r="F27" s="295"/>
      <c r="G27" s="295"/>
      <c r="H27" s="295"/>
      <c r="I27" s="302"/>
    </row>
    <row r="28" spans="1:9" ht="17.25" customHeight="1">
      <c r="A28" s="159" t="s">
        <v>72</v>
      </c>
      <c r="B28" s="156"/>
      <c r="C28" s="156"/>
      <c r="D28" s="156"/>
      <c r="E28" s="157"/>
      <c r="F28" s="297">
        <v>82</v>
      </c>
      <c r="G28" s="297">
        <v>65</v>
      </c>
      <c r="H28" s="297">
        <f>G28-F28</f>
        <v>-17</v>
      </c>
      <c r="I28" s="302">
        <f>H28/F28*100</f>
        <v>-20.73170731707317</v>
      </c>
    </row>
    <row r="29" spans="1:13" ht="12.75" customHeight="1">
      <c r="A29" s="159"/>
      <c r="B29" s="156"/>
      <c r="C29" s="156"/>
      <c r="D29" s="156"/>
      <c r="E29" s="157"/>
      <c r="F29" s="297"/>
      <c r="G29" s="297"/>
      <c r="H29" s="297"/>
      <c r="I29" s="303"/>
      <c r="M29" s="262"/>
    </row>
    <row r="30" spans="1:9" ht="15" customHeight="1">
      <c r="A30" s="159" t="s">
        <v>38</v>
      </c>
      <c r="B30" s="156"/>
      <c r="C30" s="156"/>
      <c r="D30" s="156"/>
      <c r="E30" s="157"/>
      <c r="F30" s="297">
        <v>251</v>
      </c>
      <c r="G30" s="297">
        <v>265</v>
      </c>
      <c r="H30" s="297">
        <f>G30-F30</f>
        <v>14</v>
      </c>
      <c r="I30" s="302">
        <f>H30/F30*100</f>
        <v>5.577689243027888</v>
      </c>
    </row>
    <row r="31" spans="1:9" ht="15.75">
      <c r="A31" s="159"/>
      <c r="B31" s="156"/>
      <c r="C31" s="156"/>
      <c r="D31" s="156"/>
      <c r="E31" s="157"/>
      <c r="F31" s="297"/>
      <c r="G31" s="297"/>
      <c r="H31" s="297"/>
      <c r="I31" s="303"/>
    </row>
    <row r="32" spans="1:9" ht="15.75">
      <c r="A32" s="159" t="s">
        <v>39</v>
      </c>
      <c r="B32" s="156"/>
      <c r="C32" s="156"/>
      <c r="D32" s="156"/>
      <c r="E32" s="157"/>
      <c r="F32" s="297">
        <v>1414</v>
      </c>
      <c r="G32" s="297">
        <v>1486</v>
      </c>
      <c r="H32" s="297">
        <f>G32-F32</f>
        <v>72</v>
      </c>
      <c r="I32" s="302">
        <f>H32/F32*100</f>
        <v>5.091937765205092</v>
      </c>
    </row>
    <row r="33" spans="1:9" ht="12.75">
      <c r="A33" s="163"/>
      <c r="B33" s="164"/>
      <c r="C33" s="164"/>
      <c r="D33" s="164"/>
      <c r="E33" s="165"/>
      <c r="F33" s="166"/>
      <c r="G33" s="166"/>
      <c r="H33" s="299"/>
      <c r="I33" s="166"/>
    </row>
    <row r="34" spans="1:9" ht="5.25" customHeight="1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8.75" customHeight="1">
      <c r="A35" s="167" t="s">
        <v>137</v>
      </c>
      <c r="B35" s="168"/>
      <c r="C35" s="168"/>
      <c r="D35" s="168"/>
      <c r="E35" s="168"/>
      <c r="F35" s="168"/>
      <c r="G35" s="139"/>
      <c r="H35" s="139"/>
      <c r="I35" s="139"/>
    </row>
    <row r="36" spans="1:9" ht="18.75" customHeight="1">
      <c r="A36" s="169" t="s">
        <v>138</v>
      </c>
      <c r="B36" s="168"/>
      <c r="C36" s="168"/>
      <c r="D36" s="168"/>
      <c r="E36" s="168"/>
      <c r="F36" s="168"/>
      <c r="G36" s="139"/>
      <c r="H36" s="139"/>
      <c r="I36" s="139"/>
    </row>
    <row r="37" spans="1:9" ht="19.5" customHeight="1">
      <c r="A37" s="167" t="s">
        <v>139</v>
      </c>
      <c r="B37" s="139"/>
      <c r="D37" s="139"/>
      <c r="E37" s="139"/>
      <c r="F37" s="139"/>
      <c r="G37" s="139"/>
      <c r="H37" s="139"/>
      <c r="I37" s="139"/>
    </row>
    <row r="38" spans="1:9" ht="18" customHeight="1">
      <c r="A38" s="169" t="s">
        <v>140</v>
      </c>
      <c r="B38" s="139"/>
      <c r="C38" s="139"/>
      <c r="D38" s="139"/>
      <c r="E38" s="139"/>
      <c r="F38" s="139"/>
      <c r="G38" s="139"/>
      <c r="H38" s="139"/>
      <c r="I38" s="139"/>
    </row>
  </sheetData>
  <sheetProtection/>
  <printOptions/>
  <pageMargins left="0.61" right="0.33" top="0.86" bottom="0.590551181" header="0.5" footer="0.31496062992126"/>
  <pageSetup horizontalDpi="600" verticalDpi="600" orientation="portrait" paperSize="9" r:id="rId1"/>
  <headerFooter alignWithMargins="0">
    <oddHeader>&amp;C&amp;12- 9 -&amp;"Arial,Regular"&amp;10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Q24" sqref="Q24"/>
    </sheetView>
  </sheetViews>
  <sheetFormatPr defaultColWidth="10.66015625" defaultRowHeight="12.75"/>
  <cols>
    <col min="1" max="1" width="7.83203125" style="174" customWidth="1"/>
    <col min="2" max="2" width="31.66015625" style="174" customWidth="1"/>
    <col min="3" max="12" width="9.33203125" style="174" customWidth="1"/>
    <col min="13" max="14" width="11.83203125" style="174" customWidth="1"/>
    <col min="15" max="15" width="8.16015625" style="174" customWidth="1"/>
    <col min="16" max="16384" width="10.66015625" style="174" customWidth="1"/>
  </cols>
  <sheetData>
    <row r="1" spans="1:2" s="81" customFormat="1" ht="18" customHeight="1">
      <c r="A1" s="79" t="s">
        <v>132</v>
      </c>
      <c r="B1" s="80"/>
    </row>
    <row r="2" spans="1:14" ht="9" customHeight="1">
      <c r="A2" s="171"/>
      <c r="B2" s="170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33" customHeight="1">
      <c r="A3" s="175"/>
      <c r="B3" s="176"/>
      <c r="C3" s="305">
        <v>2004</v>
      </c>
      <c r="D3" s="305">
        <v>2005</v>
      </c>
      <c r="E3" s="305">
        <v>2006</v>
      </c>
      <c r="F3" s="305">
        <v>2007</v>
      </c>
      <c r="G3" s="305">
        <v>2008</v>
      </c>
      <c r="H3" s="305">
        <v>2009</v>
      </c>
      <c r="I3" s="305">
        <v>2010</v>
      </c>
      <c r="J3" s="305">
        <v>2011</v>
      </c>
      <c r="K3" s="305">
        <v>2012</v>
      </c>
      <c r="L3" s="306">
        <v>2013</v>
      </c>
      <c r="M3" s="306" t="s">
        <v>150</v>
      </c>
      <c r="N3" s="177"/>
    </row>
    <row r="4" spans="1:14" ht="10.5" customHeight="1">
      <c r="A4" s="178"/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4" ht="15" customHeight="1">
      <c r="A5" s="182" t="s">
        <v>74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1"/>
    </row>
    <row r="6" spans="1:14" ht="15.75" customHeight="1">
      <c r="A6" s="182"/>
      <c r="B6" s="179" t="s">
        <v>31</v>
      </c>
      <c r="C6" s="185">
        <v>19495</v>
      </c>
      <c r="D6" s="185">
        <v>22554</v>
      </c>
      <c r="E6" s="185">
        <v>20242</v>
      </c>
      <c r="F6" s="185">
        <v>20519</v>
      </c>
      <c r="G6" s="185">
        <v>20873</v>
      </c>
      <c r="H6" s="185">
        <v>19542</v>
      </c>
      <c r="I6" s="185">
        <v>21243</v>
      </c>
      <c r="J6" s="185">
        <v>22387</v>
      </c>
      <c r="K6" s="185">
        <v>21056</v>
      </c>
      <c r="L6" s="185">
        <v>23563</v>
      </c>
      <c r="M6" s="185">
        <v>12668</v>
      </c>
      <c r="N6" s="186"/>
    </row>
    <row r="7" spans="1:14" ht="15.75" customHeight="1">
      <c r="A7" s="182"/>
      <c r="B7" s="179" t="s">
        <v>75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1:14" ht="13.5" customHeight="1">
      <c r="A8" s="182"/>
      <c r="B8" s="189" t="s">
        <v>166</v>
      </c>
      <c r="C8" s="190">
        <v>1647.1868549503902</v>
      </c>
      <c r="D8" s="190">
        <v>1894.7193330426653</v>
      </c>
      <c r="E8" s="190">
        <v>1692.9335371789682</v>
      </c>
      <c r="F8" s="190">
        <v>1708.6536868164949</v>
      </c>
      <c r="G8" s="190">
        <v>1732.2638604761173</v>
      </c>
      <c r="H8" s="190">
        <v>1617.9268480480061</v>
      </c>
      <c r="I8" s="190">
        <v>1755.052706109018</v>
      </c>
      <c r="J8" s="190">
        <v>1847.1579329521358</v>
      </c>
      <c r="K8" s="190">
        <v>1733</v>
      </c>
      <c r="L8" s="190">
        <v>1936</v>
      </c>
      <c r="M8" s="190" t="s">
        <v>40</v>
      </c>
      <c r="N8" s="191"/>
    </row>
    <row r="9" spans="1:14" ht="14.25" customHeight="1">
      <c r="A9" s="182"/>
      <c r="B9" s="179" t="s">
        <v>76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ht="15.75" customHeight="1">
      <c r="A10" s="182"/>
      <c r="B10" s="189" t="s">
        <v>77</v>
      </c>
      <c r="C10" s="190">
        <v>69</v>
      </c>
      <c r="D10" s="190">
        <v>76</v>
      </c>
      <c r="E10" s="190">
        <v>65</v>
      </c>
      <c r="F10" s="190">
        <v>63</v>
      </c>
      <c r="G10" s="190">
        <v>61</v>
      </c>
      <c r="H10" s="190">
        <v>54</v>
      </c>
      <c r="I10" s="190">
        <v>57</v>
      </c>
      <c r="J10" s="190">
        <v>57</v>
      </c>
      <c r="K10" s="190">
        <v>51</v>
      </c>
      <c r="L10" s="190">
        <v>55</v>
      </c>
      <c r="M10" s="190" t="s">
        <v>40</v>
      </c>
      <c r="N10" s="191"/>
    </row>
    <row r="11" spans="1:15" ht="10.5" customHeight="1">
      <c r="A11" s="182"/>
      <c r="B11" s="183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192"/>
    </row>
    <row r="12" spans="1:14" ht="15" customHeight="1">
      <c r="A12" s="193" t="s">
        <v>85</v>
      </c>
      <c r="B12" s="183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</row>
    <row r="13" spans="1:14" ht="16.5" customHeight="1">
      <c r="A13" s="182"/>
      <c r="B13" s="179" t="s">
        <v>78</v>
      </c>
      <c r="C13" s="185">
        <v>35506</v>
      </c>
      <c r="D13" s="185">
        <v>43741</v>
      </c>
      <c r="E13" s="185">
        <v>40023</v>
      </c>
      <c r="F13" s="185">
        <v>41178</v>
      </c>
      <c r="G13" s="185">
        <v>42910</v>
      </c>
      <c r="H13" s="185">
        <v>38058</v>
      </c>
      <c r="I13" s="185">
        <v>41084</v>
      </c>
      <c r="J13" s="185">
        <v>41294</v>
      </c>
      <c r="K13" s="185">
        <v>40759</v>
      </c>
      <c r="L13" s="185">
        <v>41888</v>
      </c>
      <c r="M13" s="185">
        <v>24495</v>
      </c>
      <c r="N13" s="186"/>
    </row>
    <row r="14" spans="1:14" ht="9" customHeight="1">
      <c r="A14" s="182"/>
      <c r="B14" s="179" t="s">
        <v>10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8"/>
    </row>
    <row r="15" spans="1:14" ht="13.5" customHeight="1">
      <c r="A15" s="182"/>
      <c r="B15" s="179" t="s">
        <v>76</v>
      </c>
      <c r="C15" s="190">
        <v>126</v>
      </c>
      <c r="D15" s="190">
        <v>148</v>
      </c>
      <c r="E15" s="190">
        <v>129</v>
      </c>
      <c r="F15" s="190">
        <v>127</v>
      </c>
      <c r="G15" s="190">
        <v>125</v>
      </c>
      <c r="H15" s="190">
        <v>105.54517828765786</v>
      </c>
      <c r="I15" s="190">
        <v>109</v>
      </c>
      <c r="J15" s="190">
        <v>105</v>
      </c>
      <c r="K15" s="190">
        <v>99</v>
      </c>
      <c r="L15" s="190">
        <v>97</v>
      </c>
      <c r="M15" s="190" t="s">
        <v>40</v>
      </c>
      <c r="N15" s="195"/>
    </row>
    <row r="16" spans="1:14" ht="12" customHeight="1">
      <c r="A16" s="182"/>
      <c r="B16" s="189" t="s">
        <v>77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</row>
    <row r="17" spans="1:14" ht="15" customHeight="1">
      <c r="A17" s="182" t="s">
        <v>86</v>
      </c>
      <c r="B17" s="183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</row>
    <row r="18" spans="1:16" ht="16.5" customHeight="1">
      <c r="A18" s="178"/>
      <c r="B18" s="196" t="s">
        <v>79</v>
      </c>
      <c r="C18" s="185">
        <v>2951</v>
      </c>
      <c r="D18" s="185">
        <v>2760</v>
      </c>
      <c r="E18" s="185">
        <v>2522</v>
      </c>
      <c r="F18" s="185">
        <v>3055</v>
      </c>
      <c r="G18" s="185">
        <v>3435</v>
      </c>
      <c r="H18" s="185">
        <v>3661</v>
      </c>
      <c r="I18" s="185">
        <v>3640</v>
      </c>
      <c r="J18" s="185">
        <v>3422</v>
      </c>
      <c r="K18" s="185">
        <v>3653</v>
      </c>
      <c r="L18" s="185">
        <v>3610</v>
      </c>
      <c r="M18" s="185">
        <v>1816</v>
      </c>
      <c r="N18" s="186"/>
      <c r="P18" s="228"/>
    </row>
    <row r="19" spans="1:14" ht="13.5" customHeight="1">
      <c r="A19" s="193" t="s">
        <v>10</v>
      </c>
      <c r="B19" s="179" t="s">
        <v>80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</row>
    <row r="20" spans="1:14" ht="16.5" customHeight="1">
      <c r="A20" s="182"/>
      <c r="B20" s="197" t="s">
        <v>153</v>
      </c>
      <c r="C20" s="198">
        <v>144</v>
      </c>
      <c r="D20" s="198">
        <v>136</v>
      </c>
      <c r="E20" s="198">
        <v>134</v>
      </c>
      <c r="F20" s="198">
        <v>140</v>
      </c>
      <c r="G20" s="198">
        <v>168</v>
      </c>
      <c r="H20" s="229">
        <v>140</v>
      </c>
      <c r="I20" s="229">
        <v>158</v>
      </c>
      <c r="J20" s="229">
        <v>152</v>
      </c>
      <c r="K20" s="229">
        <v>156</v>
      </c>
      <c r="L20" s="229">
        <v>136</v>
      </c>
      <c r="M20" s="229">
        <v>65</v>
      </c>
      <c r="N20" s="188"/>
    </row>
    <row r="21" spans="1:14" ht="16.5" customHeight="1">
      <c r="A21" s="182"/>
      <c r="B21" s="197" t="s">
        <v>81</v>
      </c>
      <c r="C21" s="198">
        <v>245</v>
      </c>
      <c r="D21" s="198">
        <v>358</v>
      </c>
      <c r="E21" s="198">
        <v>348</v>
      </c>
      <c r="F21" s="198">
        <v>500</v>
      </c>
      <c r="G21" s="198">
        <v>512</v>
      </c>
      <c r="H21" s="229">
        <v>516</v>
      </c>
      <c r="I21" s="229">
        <v>569</v>
      </c>
      <c r="J21" s="229">
        <v>487</v>
      </c>
      <c r="K21" s="229">
        <v>549</v>
      </c>
      <c r="L21" s="229">
        <v>465</v>
      </c>
      <c r="M21" s="229">
        <v>265</v>
      </c>
      <c r="N21" s="188"/>
    </row>
    <row r="22" spans="1:17" ht="17.25" customHeight="1">
      <c r="A22" s="182"/>
      <c r="B22" s="197" t="s">
        <v>82</v>
      </c>
      <c r="C22" s="190">
        <v>2562</v>
      </c>
      <c r="D22" s="190">
        <v>2266</v>
      </c>
      <c r="E22" s="190">
        <v>2040</v>
      </c>
      <c r="F22" s="190">
        <v>2415</v>
      </c>
      <c r="G22" s="190">
        <v>2755</v>
      </c>
      <c r="H22" s="190">
        <v>3005</v>
      </c>
      <c r="I22" s="190">
        <v>2913</v>
      </c>
      <c r="J22" s="190">
        <v>2783</v>
      </c>
      <c r="K22" s="190">
        <v>2948</v>
      </c>
      <c r="L22" s="190">
        <v>3009</v>
      </c>
      <c r="M22" s="190">
        <v>1486</v>
      </c>
      <c r="N22" s="188"/>
      <c r="Q22" s="228"/>
    </row>
    <row r="23" spans="1:14" ht="13.5" customHeight="1">
      <c r="A23" s="182"/>
      <c r="B23" s="183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4" ht="18.75" customHeight="1">
      <c r="A24" s="199" t="s">
        <v>41</v>
      </c>
      <c r="B24" s="200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</row>
    <row r="25" spans="1:14" ht="15.75" customHeight="1">
      <c r="A25" s="178" t="s">
        <v>10</v>
      </c>
      <c r="B25" s="196" t="s">
        <v>168</v>
      </c>
      <c r="C25" s="201">
        <v>12.2</v>
      </c>
      <c r="D25" s="201">
        <v>11.4</v>
      </c>
      <c r="E25" s="201">
        <v>11.2</v>
      </c>
      <c r="F25" s="201">
        <v>11.7</v>
      </c>
      <c r="G25" s="201">
        <v>13.9</v>
      </c>
      <c r="H25" s="201">
        <v>11.6</v>
      </c>
      <c r="I25" s="201">
        <v>13.1</v>
      </c>
      <c r="J25" s="201">
        <v>12.5</v>
      </c>
      <c r="K25" s="201">
        <v>12.8</v>
      </c>
      <c r="L25" s="201">
        <v>11.2</v>
      </c>
      <c r="M25" s="201" t="s">
        <v>40</v>
      </c>
      <c r="N25" s="195"/>
    </row>
    <row r="26" spans="1:14" ht="15" customHeight="1">
      <c r="A26" s="182"/>
      <c r="B26" s="179" t="s">
        <v>76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88"/>
    </row>
    <row r="27" spans="1:14" ht="15" customHeight="1">
      <c r="A27" s="182"/>
      <c r="B27" s="189" t="s">
        <v>83</v>
      </c>
      <c r="C27" s="201">
        <v>0.5</v>
      </c>
      <c r="D27" s="201">
        <v>0.4</v>
      </c>
      <c r="E27" s="201">
        <v>0.4</v>
      </c>
      <c r="F27" s="201">
        <v>0.4</v>
      </c>
      <c r="G27" s="201">
        <v>0.5</v>
      </c>
      <c r="H27" s="201">
        <v>0.390309180629513</v>
      </c>
      <c r="I27" s="201">
        <v>0.4</v>
      </c>
      <c r="J27" s="201">
        <v>0.4</v>
      </c>
      <c r="K27" s="201">
        <v>0.4</v>
      </c>
      <c r="L27" s="201">
        <v>0.3</v>
      </c>
      <c r="M27" s="201" t="s">
        <v>40</v>
      </c>
      <c r="N27" s="191"/>
    </row>
    <row r="28" spans="1:14" ht="13.5" customHeight="1">
      <c r="A28" s="182"/>
      <c r="B28" s="200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191"/>
    </row>
    <row r="29" spans="1:14" s="208" customFormat="1" ht="18.75" customHeight="1">
      <c r="A29" s="204"/>
      <c r="B29" s="205" t="s">
        <v>169</v>
      </c>
      <c r="C29" s="206">
        <v>4.9</v>
      </c>
      <c r="D29" s="206">
        <v>4.9</v>
      </c>
      <c r="E29" s="206">
        <v>5.3</v>
      </c>
      <c r="F29" s="206">
        <v>4.6</v>
      </c>
      <c r="G29" s="206">
        <v>4.9</v>
      </c>
      <c r="H29" s="206">
        <v>3.830369357045144</v>
      </c>
      <c r="I29" s="206">
        <v>4.3</v>
      </c>
      <c r="J29" s="206">
        <v>4.4</v>
      </c>
      <c r="K29" s="206">
        <v>4.3</v>
      </c>
      <c r="L29" s="206">
        <v>3.8</v>
      </c>
      <c r="M29" s="206" t="s">
        <v>40</v>
      </c>
      <c r="N29" s="207"/>
    </row>
    <row r="30" spans="1:13" ht="0.75" customHeight="1">
      <c r="A30" s="194" t="s">
        <v>10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209"/>
      <c r="L30" s="209"/>
      <c r="M30" s="209"/>
    </row>
    <row r="31" spans="1:13" ht="17.25" customHeight="1">
      <c r="A31" s="210" t="s">
        <v>133</v>
      </c>
      <c r="B31" s="210"/>
      <c r="C31" s="210"/>
      <c r="D31" s="210"/>
      <c r="E31" s="210"/>
      <c r="F31" s="210" t="s">
        <v>167</v>
      </c>
      <c r="G31" s="210"/>
      <c r="I31" s="210"/>
      <c r="J31" s="210"/>
      <c r="K31" s="209"/>
      <c r="L31" s="209"/>
      <c r="M31" s="209"/>
    </row>
    <row r="32" spans="1:10" ht="15" customHeight="1">
      <c r="A32" s="212" t="s">
        <v>170</v>
      </c>
      <c r="B32" s="210"/>
      <c r="C32" s="210"/>
      <c r="D32" s="210"/>
      <c r="E32" s="210"/>
      <c r="F32" s="210" t="s">
        <v>149</v>
      </c>
      <c r="G32" s="210"/>
      <c r="H32" s="210"/>
      <c r="I32" s="210"/>
      <c r="J32" s="210"/>
    </row>
    <row r="33" spans="1:10" ht="15" customHeight="1">
      <c r="A33" s="210" t="s">
        <v>152</v>
      </c>
      <c r="B33" s="211"/>
      <c r="C33" s="211"/>
      <c r="D33" s="211"/>
      <c r="E33" s="211"/>
      <c r="F33" s="211"/>
      <c r="G33" s="211"/>
      <c r="I33" s="211"/>
      <c r="J33" s="211"/>
    </row>
    <row r="34" spans="1:10" ht="15" customHeight="1">
      <c r="A34" s="210" t="s">
        <v>171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5" s="215" customFormat="1" ht="15" customHeight="1">
      <c r="B35" s="214"/>
    </row>
    <row r="36" spans="1:2" ht="12.75">
      <c r="A36" s="213"/>
      <c r="B36" s="213"/>
    </row>
    <row r="37" spans="1:2" ht="12.75">
      <c r="A37" s="213"/>
      <c r="B37" s="213"/>
    </row>
  </sheetData>
  <sheetProtection/>
  <printOptions horizontalCentered="1" verticalCentered="1"/>
  <pageMargins left="0.4" right="0.25" top="0.53" bottom="0.236220472440945" header="0.511811023622047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T9" sqref="T9"/>
    </sheetView>
  </sheetViews>
  <sheetFormatPr defaultColWidth="10.66015625" defaultRowHeight="12.75"/>
  <cols>
    <col min="1" max="1" width="30.66015625" style="84" customWidth="1"/>
    <col min="2" max="9" width="13.33203125" style="84" customWidth="1"/>
    <col min="10" max="10" width="11.66015625" style="84" customWidth="1"/>
    <col min="11" max="11" width="3.5" style="84" customWidth="1"/>
    <col min="12" max="16384" width="10.66015625" style="84" customWidth="1"/>
  </cols>
  <sheetData>
    <row r="1" spans="1:9" ht="18.75">
      <c r="A1" s="82" t="s">
        <v>119</v>
      </c>
      <c r="B1" s="83"/>
      <c r="C1" s="83"/>
      <c r="D1" s="83"/>
      <c r="E1" s="83"/>
      <c r="F1" s="83"/>
      <c r="G1" s="83"/>
      <c r="H1" s="83"/>
      <c r="I1" s="83"/>
    </row>
    <row r="2" ht="15.75" customHeight="1">
      <c r="A2" s="85"/>
    </row>
    <row r="3" spans="1:9" ht="21.75" customHeight="1">
      <c r="A3" s="86"/>
      <c r="B3" s="324" t="s">
        <v>120</v>
      </c>
      <c r="C3" s="325"/>
      <c r="D3" s="325"/>
      <c r="E3" s="325"/>
      <c r="F3" s="325"/>
      <c r="G3" s="326"/>
      <c r="H3" s="88" t="s">
        <v>121</v>
      </c>
      <c r="I3" s="89"/>
    </row>
    <row r="4" spans="1:9" ht="21.75" customHeight="1">
      <c r="A4" s="90" t="s">
        <v>0</v>
      </c>
      <c r="B4" s="88" t="s">
        <v>30</v>
      </c>
      <c r="C4" s="89"/>
      <c r="D4" s="87" t="s">
        <v>42</v>
      </c>
      <c r="E4" s="89"/>
      <c r="F4" s="87" t="s">
        <v>43</v>
      </c>
      <c r="G4" s="89"/>
      <c r="H4" s="88" t="s">
        <v>30</v>
      </c>
      <c r="I4" s="89"/>
    </row>
    <row r="5" spans="1:9" ht="21.75" customHeight="1">
      <c r="A5" s="91"/>
      <c r="B5" s="246" t="s">
        <v>31</v>
      </c>
      <c r="C5" s="89" t="s">
        <v>44</v>
      </c>
      <c r="D5" s="257" t="s">
        <v>31</v>
      </c>
      <c r="E5" s="88" t="s">
        <v>44</v>
      </c>
      <c r="F5" s="252" t="s">
        <v>31</v>
      </c>
      <c r="G5" s="89" t="s">
        <v>44</v>
      </c>
      <c r="H5" s="246" t="s">
        <v>31</v>
      </c>
      <c r="I5" s="89" t="s">
        <v>44</v>
      </c>
    </row>
    <row r="6" spans="1:9" ht="31.5" customHeight="1">
      <c r="A6" s="86" t="s">
        <v>45</v>
      </c>
      <c r="B6" s="247">
        <v>603</v>
      </c>
      <c r="C6" s="267">
        <f aca="true" t="shared" si="0" ref="C6:C12">B6/1973*100</f>
        <v>30.562595032944756</v>
      </c>
      <c r="D6" s="258">
        <v>613</v>
      </c>
      <c r="E6" s="92">
        <f aca="true" t="shared" si="1" ref="E6:E12">D6/2093*100</f>
        <v>29.288103201146683</v>
      </c>
      <c r="F6" s="253">
        <f aca="true" t="shared" si="2" ref="F6:F13">SUM(B6,D6)</f>
        <v>1216</v>
      </c>
      <c r="G6" s="267">
        <f aca="true" t="shared" si="3" ref="G6:G12">F6/4066*100</f>
        <v>29.906542056074763</v>
      </c>
      <c r="H6" s="247">
        <v>559</v>
      </c>
      <c r="I6" s="92">
        <f>H6/$H$16*100</f>
        <v>28.491335372069315</v>
      </c>
    </row>
    <row r="7" spans="1:9" ht="32.25" customHeight="1">
      <c r="A7" s="93" t="s">
        <v>46</v>
      </c>
      <c r="B7" s="248">
        <v>26</v>
      </c>
      <c r="C7" s="264">
        <f t="shared" si="0"/>
        <v>1.3177901672579828</v>
      </c>
      <c r="D7" s="259">
        <v>37</v>
      </c>
      <c r="E7" s="264">
        <f t="shared" si="1"/>
        <v>1.767797419971333</v>
      </c>
      <c r="F7" s="254">
        <f t="shared" si="2"/>
        <v>63</v>
      </c>
      <c r="G7" s="264">
        <f t="shared" si="3"/>
        <v>1.5494343334972946</v>
      </c>
      <c r="H7" s="248">
        <v>39</v>
      </c>
      <c r="I7" s="94">
        <f aca="true" t="shared" si="4" ref="I7:I15">H7/$H$16*100</f>
        <v>1.9877675840978593</v>
      </c>
    </row>
    <row r="8" spans="1:9" ht="31.5" customHeight="1">
      <c r="A8" s="93" t="s">
        <v>47</v>
      </c>
      <c r="B8" s="248">
        <v>105</v>
      </c>
      <c r="C8" s="264">
        <f t="shared" si="0"/>
        <v>5.321844906234161</v>
      </c>
      <c r="D8" s="259">
        <v>126</v>
      </c>
      <c r="E8" s="264">
        <f t="shared" si="1"/>
        <v>6.0200668896321075</v>
      </c>
      <c r="F8" s="254">
        <f t="shared" si="2"/>
        <v>231</v>
      </c>
      <c r="G8" s="264">
        <f t="shared" si="3"/>
        <v>5.681259222823414</v>
      </c>
      <c r="H8" s="248">
        <v>133</v>
      </c>
      <c r="I8" s="94">
        <f t="shared" si="4"/>
        <v>6.778797145769623</v>
      </c>
    </row>
    <row r="9" spans="1:9" ht="32.25" customHeight="1">
      <c r="A9" s="93" t="s">
        <v>48</v>
      </c>
      <c r="B9" s="248">
        <v>38</v>
      </c>
      <c r="C9" s="264">
        <f t="shared" si="0"/>
        <v>1.926001013684744</v>
      </c>
      <c r="D9" s="259">
        <v>40</v>
      </c>
      <c r="E9" s="264">
        <f t="shared" si="1"/>
        <v>1.9111323459149547</v>
      </c>
      <c r="F9" s="254">
        <f t="shared" si="2"/>
        <v>78</v>
      </c>
      <c r="G9" s="264">
        <f t="shared" si="3"/>
        <v>1.9183472700442696</v>
      </c>
      <c r="H9" s="248">
        <v>43</v>
      </c>
      <c r="I9" s="94">
        <f t="shared" si="4"/>
        <v>2.1916411824668707</v>
      </c>
    </row>
    <row r="10" spans="1:9" ht="32.25" customHeight="1">
      <c r="A10" s="93" t="s">
        <v>19</v>
      </c>
      <c r="B10" s="248">
        <v>107</v>
      </c>
      <c r="C10" s="264">
        <f t="shared" si="0"/>
        <v>5.423213380638622</v>
      </c>
      <c r="D10" s="259">
        <v>103</v>
      </c>
      <c r="E10" s="264">
        <f t="shared" si="1"/>
        <v>4.921165790731008</v>
      </c>
      <c r="F10" s="254">
        <f t="shared" si="2"/>
        <v>210</v>
      </c>
      <c r="G10" s="264">
        <f t="shared" si="3"/>
        <v>5.164781111657649</v>
      </c>
      <c r="H10" s="248">
        <v>123</v>
      </c>
      <c r="I10" s="94">
        <f t="shared" si="4"/>
        <v>6.269113149847094</v>
      </c>
    </row>
    <row r="11" spans="1:9" ht="32.25" customHeight="1">
      <c r="A11" s="93" t="s">
        <v>49</v>
      </c>
      <c r="B11" s="248">
        <v>801</v>
      </c>
      <c r="C11" s="264">
        <f t="shared" si="0"/>
        <v>40.598073998986315</v>
      </c>
      <c r="D11" s="259">
        <v>867</v>
      </c>
      <c r="E11" s="264">
        <f t="shared" si="1"/>
        <v>41.42379359770664</v>
      </c>
      <c r="F11" s="254">
        <f t="shared" si="2"/>
        <v>1668</v>
      </c>
      <c r="G11" s="264">
        <f t="shared" si="3"/>
        <v>41.02311854402361</v>
      </c>
      <c r="H11" s="248">
        <v>817</v>
      </c>
      <c r="I11" s="94">
        <f t="shared" si="4"/>
        <v>41.64118246687054</v>
      </c>
    </row>
    <row r="12" spans="1:9" ht="34.5" customHeight="1">
      <c r="A12" s="93" t="s">
        <v>50</v>
      </c>
      <c r="B12" s="248">
        <v>200</v>
      </c>
      <c r="C12" s="268">
        <f t="shared" si="0"/>
        <v>10.136847440446022</v>
      </c>
      <c r="D12" s="259">
        <v>199</v>
      </c>
      <c r="E12" s="94">
        <f t="shared" si="1"/>
        <v>9.507883420926898</v>
      </c>
      <c r="F12" s="254">
        <f t="shared" si="2"/>
        <v>399</v>
      </c>
      <c r="G12" s="264">
        <f t="shared" si="3"/>
        <v>9.813084112149532</v>
      </c>
      <c r="H12" s="248">
        <v>167</v>
      </c>
      <c r="I12" s="94">
        <f t="shared" si="4"/>
        <v>8.511722731906218</v>
      </c>
    </row>
    <row r="13" spans="1:9" s="97" customFormat="1" ht="34.5" customHeight="1">
      <c r="A13" s="95" t="s">
        <v>51</v>
      </c>
      <c r="B13" s="249">
        <f>SUM(B6:B12)</f>
        <v>1880</v>
      </c>
      <c r="C13" s="96">
        <f>SUM(C6:C12)</f>
        <v>95.28636594019261</v>
      </c>
      <c r="D13" s="255">
        <f>SUM(D6:D12)</f>
        <v>1985</v>
      </c>
      <c r="E13" s="96">
        <f>SUM(E6:E12)</f>
        <v>94.83994266602963</v>
      </c>
      <c r="F13" s="255">
        <f t="shared" si="2"/>
        <v>3865</v>
      </c>
      <c r="G13" s="96">
        <f>SUM(G6:G12)</f>
        <v>95.05656665027053</v>
      </c>
      <c r="H13" s="249">
        <f>SUM(H6:H12)</f>
        <v>1881</v>
      </c>
      <c r="I13" s="96">
        <f t="shared" si="4"/>
        <v>95.87155963302753</v>
      </c>
    </row>
    <row r="14" spans="1:9" ht="32.25" customHeight="1">
      <c r="A14" s="93" t="s">
        <v>52</v>
      </c>
      <c r="B14" s="250">
        <v>93</v>
      </c>
      <c r="C14" s="94">
        <f>B14/1973*100</f>
        <v>4.7136340598074</v>
      </c>
      <c r="D14" s="254">
        <v>108</v>
      </c>
      <c r="E14" s="94">
        <f>D14/2093*100</f>
        <v>5.160057333970378</v>
      </c>
      <c r="F14" s="254">
        <f>SUM(B14,D14)</f>
        <v>201</v>
      </c>
      <c r="G14" s="264">
        <f>F14/4066*100</f>
        <v>4.943433349729464</v>
      </c>
      <c r="H14" s="250">
        <v>81</v>
      </c>
      <c r="I14" s="94">
        <f t="shared" si="4"/>
        <v>4.128440366972478</v>
      </c>
    </row>
    <row r="15" spans="1:9" ht="33" customHeight="1">
      <c r="A15" s="91" t="s">
        <v>53</v>
      </c>
      <c r="B15" s="227">
        <v>0</v>
      </c>
      <c r="C15" s="94">
        <f>B15/1973*100</f>
        <v>0</v>
      </c>
      <c r="D15" s="256">
        <v>0</v>
      </c>
      <c r="E15" s="94">
        <f>D15/2093*100</f>
        <v>0</v>
      </c>
      <c r="F15" s="256">
        <f>SUM(B15,D15)</f>
        <v>0</v>
      </c>
      <c r="G15" s="94">
        <f>F15/4066*100</f>
        <v>0</v>
      </c>
      <c r="H15" s="245">
        <v>0</v>
      </c>
      <c r="I15" s="94">
        <f t="shared" si="4"/>
        <v>0</v>
      </c>
    </row>
    <row r="16" spans="1:9" ht="32.25" customHeight="1">
      <c r="A16" s="98" t="s">
        <v>54</v>
      </c>
      <c r="B16" s="251">
        <f>SUM(B13,B14:B15)</f>
        <v>1973</v>
      </c>
      <c r="C16" s="96">
        <f>SUM(C13,C14:C15)</f>
        <v>100.00000000000001</v>
      </c>
      <c r="D16" s="260">
        <f>SUM(D13,D14:D15)</f>
        <v>2093</v>
      </c>
      <c r="E16" s="96">
        <v>100</v>
      </c>
      <c r="F16" s="255">
        <f>SUM(F13:F15)</f>
        <v>4066</v>
      </c>
      <c r="G16" s="96">
        <f>SUM(G13,G14:G15)</f>
        <v>99.99999999999999</v>
      </c>
      <c r="H16" s="255">
        <f>SUM(H13:H15)</f>
        <v>1962</v>
      </c>
      <c r="I16" s="96">
        <f>I13+I14</f>
        <v>100.00000000000001</v>
      </c>
    </row>
    <row r="18" ht="12.75">
      <c r="A18" s="263" t="s">
        <v>134</v>
      </c>
    </row>
    <row r="19" ht="17.25" customHeight="1">
      <c r="A19" s="263" t="s">
        <v>135</v>
      </c>
    </row>
    <row r="20" ht="15.75">
      <c r="A20" s="263" t="s">
        <v>136</v>
      </c>
    </row>
    <row r="24" ht="12.75">
      <c r="E24" s="265"/>
    </row>
  </sheetData>
  <sheetProtection/>
  <mergeCells count="1">
    <mergeCell ref="B3:G3"/>
  </mergeCells>
  <printOptions/>
  <pageMargins left="0.75" right="0.02" top="0.75" bottom="0" header="0.5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Q9" sqref="Q9"/>
    </sheetView>
  </sheetViews>
  <sheetFormatPr defaultColWidth="10.66015625" defaultRowHeight="12.75"/>
  <cols>
    <col min="1" max="1" width="28.33203125" style="102" customWidth="1"/>
    <col min="2" max="2" width="11" style="102" customWidth="1"/>
    <col min="3" max="3" width="9.16015625" style="102" customWidth="1"/>
    <col min="4" max="4" width="11.5" style="102" customWidth="1"/>
    <col min="5" max="5" width="10.83203125" style="102" customWidth="1"/>
    <col min="6" max="7" width="12.83203125" style="102" customWidth="1"/>
    <col min="8" max="8" width="5" style="102" customWidth="1"/>
    <col min="9" max="16384" width="10.66015625" style="102" customWidth="1"/>
  </cols>
  <sheetData>
    <row r="1" spans="1:7" ht="16.5" customHeight="1">
      <c r="A1" s="99" t="s">
        <v>122</v>
      </c>
      <c r="B1" s="100"/>
      <c r="C1" s="100"/>
      <c r="D1" s="101"/>
      <c r="E1" s="101"/>
      <c r="F1" s="101"/>
      <c r="G1" s="101"/>
    </row>
    <row r="2" spans="1:7" ht="4.5" customHeight="1">
      <c r="A2" s="103"/>
      <c r="B2" s="103"/>
      <c r="C2" s="103"/>
      <c r="D2" s="104"/>
      <c r="E2" s="104"/>
      <c r="F2" s="104"/>
      <c r="G2" s="104"/>
    </row>
    <row r="3" ht="15.75" customHeight="1">
      <c r="F3" s="105"/>
    </row>
    <row r="4" spans="1:7" ht="33.75" customHeight="1">
      <c r="A4" s="106" t="s">
        <v>55</v>
      </c>
      <c r="B4" s="324" t="s">
        <v>123</v>
      </c>
      <c r="C4" s="325"/>
      <c r="D4" s="325"/>
      <c r="E4" s="326"/>
      <c r="F4" s="107" t="s">
        <v>124</v>
      </c>
      <c r="G4" s="108"/>
    </row>
    <row r="5" spans="1:7" s="111" customFormat="1" ht="33.75" customHeight="1">
      <c r="A5" s="109" t="s">
        <v>56</v>
      </c>
      <c r="B5" s="324" t="s">
        <v>30</v>
      </c>
      <c r="C5" s="326"/>
      <c r="D5" s="324" t="s">
        <v>42</v>
      </c>
      <c r="E5" s="326"/>
      <c r="F5" s="325" t="s">
        <v>30</v>
      </c>
      <c r="G5" s="326"/>
    </row>
    <row r="6" spans="1:7" s="111" customFormat="1" ht="33.75" customHeight="1">
      <c r="A6" s="112"/>
      <c r="B6" s="230" t="s">
        <v>31</v>
      </c>
      <c r="C6" s="110" t="s">
        <v>44</v>
      </c>
      <c r="D6" s="230" t="s">
        <v>31</v>
      </c>
      <c r="E6" s="110" t="s">
        <v>44</v>
      </c>
      <c r="F6" s="230" t="s">
        <v>31</v>
      </c>
      <c r="G6" s="110" t="s">
        <v>44</v>
      </c>
    </row>
    <row r="7" spans="1:12" ht="43.5" customHeight="1">
      <c r="A7" s="217" t="s">
        <v>57</v>
      </c>
      <c r="B7" s="240">
        <v>302</v>
      </c>
      <c r="C7" s="114">
        <v>17.3</v>
      </c>
      <c r="D7" s="240">
        <v>317</v>
      </c>
      <c r="E7" s="114">
        <f aca="true" t="shared" si="0" ref="E7:E12">D7/1863*100</f>
        <v>17.01556629092861</v>
      </c>
      <c r="F7" s="242">
        <v>304</v>
      </c>
      <c r="G7" s="114">
        <f>F7/F12*100</f>
        <v>16.740088105726873</v>
      </c>
      <c r="K7" s="310"/>
      <c r="L7" s="308"/>
    </row>
    <row r="8" spans="1:12" ht="43.5" customHeight="1">
      <c r="A8" s="113" t="s">
        <v>58</v>
      </c>
      <c r="B8" s="240">
        <v>393</v>
      </c>
      <c r="C8" s="114">
        <v>22.5</v>
      </c>
      <c r="D8" s="240">
        <v>431</v>
      </c>
      <c r="E8" s="114">
        <f t="shared" si="0"/>
        <v>23.13472893183038</v>
      </c>
      <c r="F8" s="242">
        <v>447</v>
      </c>
      <c r="G8" s="114">
        <f>F8/F12*100</f>
        <v>24.61453744493392</v>
      </c>
      <c r="K8" s="310"/>
      <c r="L8" s="308"/>
    </row>
    <row r="9" spans="1:12" ht="43.5" customHeight="1">
      <c r="A9" s="113" t="s">
        <v>59</v>
      </c>
      <c r="B9" s="240">
        <v>261</v>
      </c>
      <c r="C9" s="114">
        <f>B9/1747*100</f>
        <v>14.93989696622782</v>
      </c>
      <c r="D9" s="240">
        <v>241</v>
      </c>
      <c r="E9" s="114">
        <f t="shared" si="0"/>
        <v>12.936124530327428</v>
      </c>
      <c r="F9" s="242">
        <v>246</v>
      </c>
      <c r="G9" s="114">
        <v>13.6</v>
      </c>
      <c r="K9" s="310"/>
      <c r="L9" s="307"/>
    </row>
    <row r="10" spans="1:12" ht="43.5" customHeight="1">
      <c r="A10" s="115" t="s">
        <v>60</v>
      </c>
      <c r="B10" s="240">
        <v>708</v>
      </c>
      <c r="C10" s="114">
        <f>B10/1747*100</f>
        <v>40.5266170578134</v>
      </c>
      <c r="D10" s="240">
        <v>767</v>
      </c>
      <c r="E10" s="114">
        <f t="shared" si="0"/>
        <v>41.17015566290929</v>
      </c>
      <c r="F10" s="242">
        <v>738</v>
      </c>
      <c r="G10" s="114">
        <f>F10/F12*100</f>
        <v>40.63876651982379</v>
      </c>
      <c r="K10" s="310"/>
      <c r="L10" s="308"/>
    </row>
    <row r="11" spans="1:12" ht="43.5" customHeight="1">
      <c r="A11" s="113" t="s">
        <v>61</v>
      </c>
      <c r="B11" s="240">
        <v>83</v>
      </c>
      <c r="C11" s="114">
        <f>B11/1747*100</f>
        <v>4.751001717229536</v>
      </c>
      <c r="D11" s="240">
        <v>107</v>
      </c>
      <c r="E11" s="114">
        <f t="shared" si="0"/>
        <v>5.743424584004294</v>
      </c>
      <c r="F11" s="242">
        <v>81</v>
      </c>
      <c r="G11" s="114">
        <f>F11/F12*100</f>
        <v>4.460352422907489</v>
      </c>
      <c r="K11" s="310"/>
      <c r="L11" s="307"/>
    </row>
    <row r="12" spans="1:11" s="117" customFormat="1" ht="43.5" customHeight="1">
      <c r="A12" s="116" t="s">
        <v>62</v>
      </c>
      <c r="B12" s="241">
        <f>SUM(B7:B11)</f>
        <v>1747</v>
      </c>
      <c r="C12" s="244">
        <f>SUM(C7:C11)</f>
        <v>100.01751574127076</v>
      </c>
      <c r="D12" s="241">
        <f>SUM(D7:D11)</f>
        <v>1863</v>
      </c>
      <c r="E12" s="244">
        <f t="shared" si="0"/>
        <v>100</v>
      </c>
      <c r="F12" s="243">
        <f>SUM(F7:F11)</f>
        <v>1816</v>
      </c>
      <c r="G12" s="244">
        <f>F12/1816*100</f>
        <v>100</v>
      </c>
      <c r="I12" s="288"/>
      <c r="J12" s="309"/>
      <c r="K12" s="311"/>
    </row>
    <row r="13" spans="2:3" ht="12.75">
      <c r="B13" s="118"/>
      <c r="C13" s="118"/>
    </row>
    <row r="14" spans="1:10" ht="22.5" customHeight="1">
      <c r="A14" s="312" t="s">
        <v>154</v>
      </c>
      <c r="B14" s="313" t="s">
        <v>155</v>
      </c>
      <c r="C14" s="118"/>
      <c r="E14" s="288"/>
      <c r="I14" s="289"/>
      <c r="J14" s="291"/>
    </row>
    <row r="15" spans="2:3" ht="12.75">
      <c r="B15" s="118"/>
      <c r="C15" s="118"/>
    </row>
    <row r="16" spans="1:3" s="219" customFormat="1" ht="15.75" customHeight="1">
      <c r="A16" s="119" t="s">
        <v>148</v>
      </c>
      <c r="B16" s="218"/>
      <c r="C16" s="218"/>
    </row>
    <row r="17" spans="2:3" ht="14.25" customHeight="1">
      <c r="B17" s="118"/>
      <c r="C17" s="118"/>
    </row>
    <row r="18" spans="1:7" s="121" customFormat="1" ht="41.25" customHeight="1">
      <c r="A18" s="120"/>
      <c r="B18" s="324">
        <v>2013</v>
      </c>
      <c r="C18" s="325"/>
      <c r="D18" s="325"/>
      <c r="E18" s="326"/>
      <c r="F18" s="324" t="s">
        <v>156</v>
      </c>
      <c r="G18" s="326"/>
    </row>
    <row r="19" spans="1:7" s="117" customFormat="1" ht="6.75" customHeight="1" hidden="1">
      <c r="A19" s="122"/>
      <c r="B19" s="122"/>
      <c r="C19" s="119"/>
      <c r="D19" s="119"/>
      <c r="E19" s="238"/>
      <c r="F19" s="119"/>
      <c r="G19" s="123"/>
    </row>
    <row r="20" spans="1:7" s="111" customFormat="1" ht="35.25" customHeight="1">
      <c r="A20" s="109" t="s">
        <v>64</v>
      </c>
      <c r="B20" s="324" t="s">
        <v>30</v>
      </c>
      <c r="C20" s="326"/>
      <c r="D20" s="324" t="s">
        <v>42</v>
      </c>
      <c r="E20" s="326"/>
      <c r="F20" s="324" t="s">
        <v>30</v>
      </c>
      <c r="G20" s="326"/>
    </row>
    <row r="21" spans="1:7" s="111" customFormat="1" ht="31.5" customHeight="1">
      <c r="A21" s="124"/>
      <c r="B21" s="230" t="s">
        <v>31</v>
      </c>
      <c r="C21" s="110" t="s">
        <v>44</v>
      </c>
      <c r="D21" s="230" t="s">
        <v>31</v>
      </c>
      <c r="E21" s="110" t="s">
        <v>44</v>
      </c>
      <c r="F21" s="110" t="s">
        <v>31</v>
      </c>
      <c r="G21" s="110" t="s">
        <v>44</v>
      </c>
    </row>
    <row r="22" spans="1:7" ht="15.75">
      <c r="A22" s="125"/>
      <c r="B22" s="231"/>
      <c r="C22" s="126"/>
      <c r="D22" s="231"/>
      <c r="E22" s="127"/>
      <c r="F22" s="127"/>
      <c r="G22" s="127"/>
    </row>
    <row r="23" spans="1:7" ht="37.5" customHeight="1">
      <c r="A23" s="216" t="s">
        <v>65</v>
      </c>
      <c r="B23" s="232">
        <v>38</v>
      </c>
      <c r="C23" s="129">
        <f>B23/B26*100</f>
        <v>42.22222222222222</v>
      </c>
      <c r="D23" s="232">
        <v>45</v>
      </c>
      <c r="E23" s="129">
        <f>D23/D26*100</f>
        <v>44.11764705882353</v>
      </c>
      <c r="F23" s="235">
        <v>35</v>
      </c>
      <c r="G23" s="129">
        <f>F23/F26*100</f>
        <v>39.77272727272727</v>
      </c>
    </row>
    <row r="24" spans="1:7" ht="34.5" customHeight="1">
      <c r="A24" s="216" t="s">
        <v>66</v>
      </c>
      <c r="B24" s="232">
        <v>52</v>
      </c>
      <c r="C24" s="129">
        <f>B24/B26*100</f>
        <v>57.77777777777777</v>
      </c>
      <c r="D24" s="232">
        <v>57</v>
      </c>
      <c r="E24" s="129">
        <f>D24/D26*100</f>
        <v>55.88235294117647</v>
      </c>
      <c r="F24" s="235">
        <v>53</v>
      </c>
      <c r="G24" s="129">
        <f>F24/F26*100</f>
        <v>60.22727272727273</v>
      </c>
    </row>
    <row r="25" spans="1:7" ht="15.75">
      <c r="A25" s="128"/>
      <c r="B25" s="232"/>
      <c r="C25" s="130"/>
      <c r="D25" s="232"/>
      <c r="E25" s="235"/>
      <c r="F25" s="235"/>
      <c r="G25" s="239"/>
    </row>
    <row r="26" spans="1:7" s="117" customFormat="1" ht="32.25" customHeight="1">
      <c r="A26" s="131" t="s">
        <v>67</v>
      </c>
      <c r="B26" s="233">
        <f>SUM(B23:B25)</f>
        <v>90</v>
      </c>
      <c r="C26" s="132" t="s">
        <v>63</v>
      </c>
      <c r="D26" s="233">
        <f>SUM(D23:D25)</f>
        <v>102</v>
      </c>
      <c r="E26" s="133">
        <f>SUM(E23:E25)</f>
        <v>100</v>
      </c>
      <c r="F26" s="236">
        <f>SUM(F23:F24)</f>
        <v>88</v>
      </c>
      <c r="G26" s="133">
        <f>SUM(G23:G25)</f>
        <v>100</v>
      </c>
    </row>
    <row r="27" spans="1:7" ht="9.75" customHeight="1">
      <c r="A27" s="134"/>
      <c r="B27" s="234"/>
      <c r="C27" s="135"/>
      <c r="D27" s="234"/>
      <c r="E27" s="136"/>
      <c r="F27" s="237"/>
      <c r="G27" s="136"/>
    </row>
    <row r="28" spans="1:6" ht="22.5" customHeight="1">
      <c r="A28" s="312" t="s">
        <v>157</v>
      </c>
      <c r="B28" s="314" t="s">
        <v>10</v>
      </c>
      <c r="F28" s="137"/>
    </row>
    <row r="29" ht="12.75">
      <c r="F29" s="138"/>
    </row>
    <row r="31" ht="12.75">
      <c r="F31" s="266"/>
    </row>
  </sheetData>
  <sheetProtection/>
  <mergeCells count="9">
    <mergeCell ref="F20:G20"/>
    <mergeCell ref="B4:E4"/>
    <mergeCell ref="B20:C20"/>
    <mergeCell ref="D20:E20"/>
    <mergeCell ref="F5:G5"/>
    <mergeCell ref="B18:E18"/>
    <mergeCell ref="F18:G18"/>
    <mergeCell ref="B5:C5"/>
    <mergeCell ref="D5:E5"/>
  </mergeCells>
  <printOptions/>
  <pageMargins left="1.06" right="0" top="0.748031496062992" bottom="0.41" header="0.39" footer="0.34"/>
  <pageSetup fitToHeight="1" fitToWidth="1" horizontalDpi="600" verticalDpi="600" orientation="portrait" paperSize="9" r:id="rId1"/>
  <headerFooter alignWithMargins="0">
    <oddHeader>&amp;C&amp;12- 12 -</oddHeader>
  </headerFooter>
  <ignoredErrors>
    <ignoredError sqref="G7 G10:G1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M6" sqref="M6"/>
    </sheetView>
  </sheetViews>
  <sheetFormatPr defaultColWidth="9.33203125" defaultRowHeight="12.75"/>
  <cols>
    <col min="1" max="1" width="31.83203125" style="0" customWidth="1"/>
    <col min="2" max="2" width="16.83203125" style="0" customWidth="1"/>
    <col min="3" max="4" width="17.83203125" style="0" customWidth="1"/>
    <col min="5" max="5" width="16.66015625" style="0" customWidth="1"/>
    <col min="6" max="6" width="17.83203125" style="0" customWidth="1"/>
    <col min="7" max="7" width="16.66015625" style="0" customWidth="1"/>
  </cols>
  <sheetData>
    <row r="1" ht="40.5" customHeight="1">
      <c r="A1" s="270" t="s">
        <v>125</v>
      </c>
    </row>
    <row r="2" spans="1:7" ht="45" customHeight="1">
      <c r="A2" s="276" t="s">
        <v>105</v>
      </c>
      <c r="B2" s="327" t="s">
        <v>92</v>
      </c>
      <c r="C2" s="327" t="s">
        <v>93</v>
      </c>
      <c r="D2" s="327" t="s">
        <v>94</v>
      </c>
      <c r="E2" s="327" t="s">
        <v>95</v>
      </c>
      <c r="F2" s="327" t="s">
        <v>96</v>
      </c>
      <c r="G2" s="329" t="s">
        <v>67</v>
      </c>
    </row>
    <row r="3" spans="1:7" ht="39.75" customHeight="1">
      <c r="A3" s="287" t="s">
        <v>104</v>
      </c>
      <c r="B3" s="328"/>
      <c r="C3" s="328"/>
      <c r="D3" s="328"/>
      <c r="E3" s="328"/>
      <c r="F3" s="328"/>
      <c r="G3" s="330"/>
    </row>
    <row r="4" spans="1:7" ht="42" customHeight="1">
      <c r="A4" s="277" t="s">
        <v>126</v>
      </c>
      <c r="B4" s="280" t="s">
        <v>97</v>
      </c>
      <c r="C4" s="280" t="s">
        <v>97</v>
      </c>
      <c r="D4" s="280" t="s">
        <v>97</v>
      </c>
      <c r="E4" s="280" t="s">
        <v>97</v>
      </c>
      <c r="F4" s="280" t="s">
        <v>97</v>
      </c>
      <c r="G4" s="280" t="s">
        <v>97</v>
      </c>
    </row>
    <row r="5" spans="1:7" ht="42" customHeight="1">
      <c r="A5" s="278" t="s">
        <v>127</v>
      </c>
      <c r="B5" s="285">
        <v>1</v>
      </c>
      <c r="C5" s="284" t="s">
        <v>97</v>
      </c>
      <c r="D5" s="285">
        <v>2</v>
      </c>
      <c r="E5" s="284" t="s">
        <v>97</v>
      </c>
      <c r="F5" s="284" t="s">
        <v>97</v>
      </c>
      <c r="G5" s="286">
        <f>SUM(B5:F5)</f>
        <v>3</v>
      </c>
    </row>
    <row r="6" spans="1:7" ht="42" customHeight="1">
      <c r="A6" s="278" t="s">
        <v>128</v>
      </c>
      <c r="B6" s="285">
        <v>1</v>
      </c>
      <c r="C6" s="285">
        <v>1</v>
      </c>
      <c r="D6" s="285">
        <v>2</v>
      </c>
      <c r="E6" s="285">
        <v>1</v>
      </c>
      <c r="F6" s="285">
        <v>9</v>
      </c>
      <c r="G6" s="286">
        <f aca="true" t="shared" si="0" ref="G6:G11">SUM(B6:F6)</f>
        <v>14</v>
      </c>
    </row>
    <row r="7" spans="1:7" ht="42" customHeight="1">
      <c r="A7" s="278" t="s">
        <v>129</v>
      </c>
      <c r="B7" s="285">
        <v>1</v>
      </c>
      <c r="C7" s="285">
        <v>4</v>
      </c>
      <c r="D7" s="285">
        <v>4</v>
      </c>
      <c r="E7" s="285">
        <v>3</v>
      </c>
      <c r="F7" s="285">
        <v>7</v>
      </c>
      <c r="G7" s="286">
        <f t="shared" si="0"/>
        <v>19</v>
      </c>
    </row>
    <row r="8" spans="1:7" ht="42" customHeight="1">
      <c r="A8" s="278" t="s">
        <v>130</v>
      </c>
      <c r="B8" s="285">
        <v>2</v>
      </c>
      <c r="C8" s="284" t="s">
        <v>97</v>
      </c>
      <c r="D8" s="285">
        <v>2</v>
      </c>
      <c r="E8" s="285">
        <v>3</v>
      </c>
      <c r="F8" s="285">
        <v>6</v>
      </c>
      <c r="G8" s="286">
        <f t="shared" si="0"/>
        <v>13</v>
      </c>
    </row>
    <row r="9" spans="1:7" ht="42" customHeight="1">
      <c r="A9" s="278" t="s">
        <v>147</v>
      </c>
      <c r="B9" s="285">
        <v>1</v>
      </c>
      <c r="C9" s="285">
        <v>2</v>
      </c>
      <c r="D9" s="285">
        <v>2</v>
      </c>
      <c r="E9" s="285">
        <v>3</v>
      </c>
      <c r="F9" s="285">
        <v>3</v>
      </c>
      <c r="G9" s="286">
        <f t="shared" si="0"/>
        <v>11</v>
      </c>
    </row>
    <row r="10" spans="1:7" ht="42" customHeight="1">
      <c r="A10" s="279" t="s">
        <v>131</v>
      </c>
      <c r="B10" s="282" t="s">
        <v>97</v>
      </c>
      <c r="C10" s="282" t="s">
        <v>97</v>
      </c>
      <c r="D10" s="282" t="s">
        <v>97</v>
      </c>
      <c r="E10" s="281">
        <v>5</v>
      </c>
      <c r="F10" s="282" t="s">
        <v>97</v>
      </c>
      <c r="G10" s="283">
        <f t="shared" si="0"/>
        <v>5</v>
      </c>
    </row>
    <row r="11" spans="1:10" ht="42" customHeight="1">
      <c r="A11" s="10" t="s">
        <v>103</v>
      </c>
      <c r="B11" s="271">
        <f>SUM(B4:B10)</f>
        <v>6</v>
      </c>
      <c r="C11" s="271">
        <f>SUM(C4:C10)</f>
        <v>7</v>
      </c>
      <c r="D11" s="271">
        <f>SUM(D4:D10)</f>
        <v>12</v>
      </c>
      <c r="E11" s="271">
        <f>SUM(E4:E10)</f>
        <v>15</v>
      </c>
      <c r="F11" s="271">
        <f>SUM(F4:F10)</f>
        <v>25</v>
      </c>
      <c r="G11" s="271">
        <f t="shared" si="0"/>
        <v>65</v>
      </c>
      <c r="J11" s="275"/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95" right="0.4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</cp:lastModifiedBy>
  <cp:lastPrinted>2014-08-21T08:56:52Z</cp:lastPrinted>
  <dcterms:created xsi:type="dcterms:W3CDTF">2001-05-14T10:05:21Z</dcterms:created>
  <dcterms:modified xsi:type="dcterms:W3CDTF">2014-08-26T09:26:26Z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234000.000000000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