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600" firstSheet="1" activeTab="1"/>
  </bookViews>
  <sheets>
    <sheet name="May (2)" sheetId="1" state="hidden" r:id="rId1"/>
    <sheet name="Tab 1.1" sheetId="2" r:id="rId2"/>
    <sheet name="Tab1.2" sheetId="3" r:id="rId3"/>
    <sheet name="Tab1.3" sheetId="4" r:id="rId4"/>
    <sheet name="Tab1.4" sheetId="5" r:id="rId5"/>
    <sheet name="Tab1.5" sheetId="6" r:id="rId6"/>
    <sheet name="Tab2.1" sheetId="7" r:id="rId7"/>
    <sheet name="Tab2.2" sheetId="8" r:id="rId8"/>
    <sheet name="Tab2.3 " sheetId="9" r:id="rId9"/>
    <sheet name="Tab2.4" sheetId="10" r:id="rId10"/>
    <sheet name="Tab2.5" sheetId="11" r:id="rId11"/>
    <sheet name="Tab3.1 (multiple base)2002-2013" sheetId="12" r:id="rId12"/>
    <sheet name="Table 3.2(singlebase) 2002-2013" sheetId="13" r:id="rId13"/>
  </sheets>
  <definedNames>
    <definedName name="_xlnm.Print_Area" localSheetId="5">'Tab1.5'!$A$1:$K$30</definedName>
    <definedName name="_xlnm.Print_Area" localSheetId="10">'Tab2.5'!$A$1:$K$25</definedName>
  </definedNames>
  <calcPr fullCalcOnLoad="1"/>
</workbook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rFont val="Tahoma"/>
            <family val="2"/>
          </rPr>
          <t>francesca:
1078 recorded</t>
        </r>
        <r>
          <rPr>
            <sz val="8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rFont val="Tahoma"/>
            <family val="2"/>
          </rPr>
          <t>francesca:</t>
        </r>
        <r>
          <rPr>
            <sz val="8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<sst xmlns="http://schemas.openxmlformats.org/spreadsheetml/2006/main" count="1979" uniqueCount="354">
  <si>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</si>
  <si>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</si>
  <si>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</si>
  <si>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</si>
  <si>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</si>
  <si>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</si>
  <si>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</si>
  <si>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</si>
  <si>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</si>
  <si>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</si>
  <si>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</si>
  <si>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</si>
  <si>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</si>
  <si>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</si>
  <si>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</si>
  <si>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</si>
  <si>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</si>
  <si>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</si>
  <si>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</si>
  <si>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</si>
  <si>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</si>
  <si>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</si>
  <si>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</si>
  <si>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</si>
  <si>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</si>
  <si>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</si>
  <si>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</si>
  <si>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</si>
  <si>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</si>
  <si>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</si>
  <si>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</si>
  <si>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</si>
  <si>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</si>
  <si>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</si>
  <si>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</si>
  <si>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</si>
  <si>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</si>
  <si>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</si>
  <si>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</si>
  <si>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</si>
  <si>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</si>
  <si>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</si>
  <si>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</si>
  <si>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</si>
  <si>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</si>
  <si>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</si>
  <si>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</si>
  <si>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</si>
  <si>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</si>
  <si>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</si>
  <si>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</si>
  <si>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</si>
  <si>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</si>
  <si>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</si>
  <si>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</si>
  <si>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</si>
  <si>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</si>
  <si>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</si>
  <si>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</si>
  <si>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</si>
  <si>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</si>
  <si>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</si>
  <si>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</si>
  <si>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</si>
  <si>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</si>
  <si>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</si>
  <si>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</si>
  <si>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</si>
  <si>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</si>
  <si>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</si>
  <si>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</si>
  <si>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</si>
  <si>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</si>
  <si>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</si>
  <si>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</si>
  <si>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</si>
  <si>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</si>
  <si>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</si>
  <si>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</si>
  <si>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</si>
  <si>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</si>
  <si>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</si>
  <si>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</si>
  <si>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</si>
  <si>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</si>
  <si>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</si>
  <si>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</si>
  <si>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</si>
  <si>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</si>
  <si>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</si>
  <si>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</si>
  <si>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</si>
  <si>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</si>
  <si>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</si>
  <si>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</si>
  <si>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</si>
  <si>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</si>
  <si>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</si>
  <si>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</si>
  <si>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</si>
  <si>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</si>
  <si>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</si>
  <si>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</si>
  <si>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</si>
  <si>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</si>
  <si>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</si>
  <si>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</si>
  <si>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</si>
  <si>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</si>
  <si>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</si>
  <si>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</si>
  <si>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</si>
  <si>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</si>
  <si>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</si>
  <si>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</si>
  <si>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</si>
  <si>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</si>
  <si>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</si>
  <si>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</si>
  <si>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</si>
  <si>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</si>
  <si>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</si>
  <si>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</si>
  <si>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</si>
  <si>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</si>
  <si>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</si>
  <si>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</si>
  <si>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</si>
  <si>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</si>
  <si>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</si>
  <si>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</si>
  <si>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</si>
  <si>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</si>
  <si>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</si>
  <si>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</si>
  <si>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</si>
  <si>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</si>
  <si>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</si>
  <si>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</si>
  <si>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</si>
  <si>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</si>
  <si>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</si>
  <si>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</si>
  <si>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</si>
  <si>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</si>
  <si>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</si>
  <si>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</si>
  <si>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</si>
  <si>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</si>
  <si>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</si>
  <si>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</si>
  <si>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</si>
  <si>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</si>
  <si>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</si>
  <si>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</si>
  <si>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</si>
  <si>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</si>
  <si>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</si>
  <si>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</si>
  <si>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</si>
  <si>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</si>
  <si>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</si>
  <si>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</si>
  <si>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</si>
  <si>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</si>
  <si>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</si>
  <si>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</si>
  <si>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</si>
  <si>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</si>
  <si>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</si>
  <si>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</si>
  <si>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</si>
  <si>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</si>
  <si>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</si>
  <si>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</si>
  <si>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</si>
  <si>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</si>
  <si>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</si>
  <si>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</si>
  <si>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</si>
  <si>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</si>
  <si>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</si>
  <si>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</si>
  <si>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</si>
  <si>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</si>
  <si>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</si>
  <si>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</si>
  <si>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</si>
  <si>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</si>
  <si>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</si>
  <si>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</si>
  <si>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</si>
  <si>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</si>
  <si>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</si>
  <si>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</si>
  <si>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</si>
  <si>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</si>
  <si>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</si>
  <si>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</si>
  <si>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</si>
  <si>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</si>
  <si>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</si>
  <si>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</si>
  <si>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</si>
  <si>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</si>
  <si>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</si>
  <si>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</si>
  <si>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</si>
  <si>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</si>
  <si>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</si>
  <si>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</si>
  <si>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</si>
  <si>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</si>
  <si>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</si>
  <si>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</si>
  <si>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</si>
  <si>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</si>
  <si>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</si>
  <si>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</si>
  <si>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</si>
  <si>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</si>
  <si>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</si>
  <si>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</si>
  <si>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</si>
  <si>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</si>
  <si>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</si>
  <si>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</si>
  <si>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</si>
  <si>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</si>
  <si>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</si>
  <si>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</si>
  <si>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</si>
  <si>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</si>
  <si>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</si>
  <si>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</si>
  <si>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</si>
  <si>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</si>
  <si>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</si>
  <si>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</si>
  <si>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</si>
  <si>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</si>
  <si>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</si>
  <si>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</si>
  <si>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</si>
  <si>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</si>
  <si>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</si>
  <si>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</si>
  <si>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</si>
  <si>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</si>
  <si>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</si>
  <si>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</si>
  <si>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</si>
  <si>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</si>
  <si>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</si>
  <si>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</si>
  <si>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</si>
  <si>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</si>
  <si>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</si>
  <si>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</si>
  <si>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</si>
  <si>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</si>
  <si>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</si>
  <si>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</si>
  <si>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</si>
  <si>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</si>
  <si>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</si>
  <si>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</si>
  <si>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</si>
  <si>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</si>
  <si>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</si>
  <si>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</si>
  <si>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</si>
  <si>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</si>
  <si>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</si>
  <si>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</si>
  <si>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</si>
  <si>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</si>
  <si>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</si>
  <si>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</si>
  <si>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</si>
  <si>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</si>
  <si>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</si>
  <si>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10. Metal openings</t>
  </si>
  <si>
    <t>11. Rendering to wall/ceiling (crepissage)</t>
  </si>
  <si>
    <t>Input Cost Index for the construction of a single storey house</t>
  </si>
  <si>
    <t>(Base: 2nd Quarter  2009 = 100)</t>
  </si>
  <si>
    <t>Total</t>
  </si>
  <si>
    <t>% change from previous month</t>
  </si>
  <si>
    <t>(Base: 2nd Quarter  2009= 100)</t>
  </si>
  <si>
    <t>3rd Qr</t>
  </si>
  <si>
    <t>2nd Qr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</si>
  <si>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</si>
  <si>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</si>
  <si>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</si>
  <si>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</si>
  <si>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</si>
  <si>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</si>
  <si>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</si>
  <si>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</si>
  <si>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</si>
  <si>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</si>
  <si>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</si>
  <si>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</si>
  <si>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</si>
  <si>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</si>
  <si>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</si>
  <si>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</si>
  <si>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</si>
  <si>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</si>
  <si>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</si>
  <si>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1st Qr</t>
  </si>
  <si>
    <t>Jan 13</t>
  </si>
  <si>
    <t>Feb 13</t>
  </si>
  <si>
    <t>Mar 13</t>
  </si>
  <si>
    <t>1st Qr 2013</t>
  </si>
  <si>
    <t>Apr 13</t>
  </si>
  <si>
    <t>May 13</t>
  </si>
  <si>
    <t>Jun 13</t>
  </si>
  <si>
    <t>2nd Qr 2013</t>
  </si>
  <si>
    <t>9.   Aluminium doors and openings</t>
  </si>
  <si>
    <t>Jul 13</t>
  </si>
  <si>
    <t>Aug 13</t>
  </si>
  <si>
    <t>Sep 13</t>
  </si>
  <si>
    <t>% Change from previous quarter</t>
  </si>
  <si>
    <t>3rd Qr 2013</t>
  </si>
  <si>
    <t>Table  1.1:  Monthly sub-indices by input category, January to December 2013</t>
  </si>
  <si>
    <t>Oct 13</t>
  </si>
  <si>
    <t>Nov 13</t>
  </si>
  <si>
    <t>Dec 13</t>
  </si>
  <si>
    <t>Table 1.2: Percentage change from previous month by input category, January to December 2013</t>
  </si>
  <si>
    <t>Table  2.2: Percentage change from previous month by work category, January to December 2013</t>
  </si>
  <si>
    <t>Table 1.3: Percentage change from corresponding month of previous year by input category, January to December 2013</t>
  </si>
  <si>
    <t>Table  2.3: Percentage change from corresponding month of previous year by work category, January to December 2013</t>
  </si>
  <si>
    <t>Table 1.4: Net monthly contributions of input categories to the index, January to December 2013</t>
  </si>
  <si>
    <t>Table 2.4: Net monthly contributions of work categories to the index, January to December 2013</t>
  </si>
  <si>
    <t>4th Qr</t>
  </si>
  <si>
    <t>4th Qr 2013</t>
  </si>
  <si>
    <t>Table  2.1:  Monthly sub-indices by work category, January to December 2013</t>
  </si>
  <si>
    <t xml:space="preserve">Table 3.1: Construction Price Index - January 2002 to December 2013 </t>
  </si>
  <si>
    <t>12. Bed &amp; screed to floor/roof</t>
  </si>
  <si>
    <t>13. Tiling</t>
  </si>
  <si>
    <t>14. Painting</t>
  </si>
  <si>
    <t>15. Plumbing and Drainage</t>
  </si>
  <si>
    <t>16. Electrical installation</t>
  </si>
  <si>
    <t>4.  Concrete</t>
  </si>
  <si>
    <t>5.  Reinforcement</t>
  </si>
  <si>
    <t>6.  Formwork (coffrage)</t>
  </si>
  <si>
    <t>7.  Blockwork</t>
  </si>
  <si>
    <t>8.  Softwood joinery</t>
  </si>
  <si>
    <t>9.  Aluminium doors and openings</t>
  </si>
  <si>
    <t>Table 1.5: Quarterly average of monthly indices and percentage changes by input category,  1st Quarter 2013 to  4th Quarter 2013</t>
  </si>
  <si>
    <t>Table 3.2: Construction Price Index - January 2002 to December 2013 (base period 2nd Quarter 2009=100)</t>
  </si>
  <si>
    <t xml:space="preserve">% change from corresponding month of previous year </t>
  </si>
  <si>
    <t>Table 2.5 Quarterly average of monthly indices and percentage changes by work category, 1st Quarter 2013 to  4th  Quarter 2013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</si>
</sst>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00"/>
    <numFmt numFmtId="171" formatCode="0.0000"/>
    <numFmt numFmtId="172" formatCode="0.0"/>
    <numFmt numFmtId="173" formatCode="#,##0.00\ \ "/>
    <numFmt numFmtId="174" formatCode="#,##0.0\ \ "/>
    <numFmt numFmtId="175" formatCode="0.0\ \ \ \ \ "/>
    <numFmt numFmtId="176" formatCode="0.0\ "/>
    <numFmt numFmtId="177" formatCode="0.0\ \ \ "/>
    <numFmt numFmtId="178" formatCode="0.0\ \ \ \ "/>
    <numFmt numFmtId="179" formatCode="0.00\ \ \ "/>
    <numFmt numFmtId="180" formatCode="mmmm\-yyyy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#,##0.00000\ \ "/>
    <numFmt numFmtId="185" formatCode="[$-409]mmm\-yy;@"/>
    <numFmt numFmtId="186" formatCode="#,##0.0"/>
    <numFmt numFmtId="187" formatCode="#,##0.000\ \ "/>
    <numFmt numFmtId="188" formatCode="#,##0.000"/>
    <numFmt numFmtId="189" formatCode="#,##0.0000"/>
    <numFmt numFmtId="190" formatCode="#,##0.00000"/>
    <numFmt numFmtId="191" formatCode="0.000\ "/>
    <numFmt numFmtId="192" formatCode="#,##0.0000\ \ "/>
    <numFmt numFmtId="193" formatCode="0.00\ "/>
    <numFmt numFmtId="194" formatCode="0.00\ \ \ \ "/>
    <numFmt numFmtId="195" formatCode="0.000\ \ \ \ "/>
    <numFmt numFmtId="196" formatCode="0.0000\ \ \ \ "/>
    <numFmt numFmtId="197" formatCode="0.0000000000000000"/>
    <numFmt numFmtId="198" formatCode="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2" fillId="0" borderId="0" xfId="55" applyFont="1" applyBorder="1" applyAlignment="1">
      <alignment horizontal="centerContinuous"/>
      <protection/>
    </xf>
    <xf numFmtId="0" fontId="12" fillId="0" borderId="0" xfId="55" applyFont="1" applyBorder="1" applyAlignment="1" quotePrefix="1">
      <alignment horizontal="left"/>
      <protection/>
    </xf>
    <xf numFmtId="0" fontId="12" fillId="0" borderId="0" xfId="55" applyFont="1">
      <alignment/>
      <protection/>
    </xf>
    <xf numFmtId="0" fontId="12" fillId="0" borderId="18" xfId="55" applyFont="1" applyBorder="1" applyAlignment="1">
      <alignment wrapText="1"/>
      <protection/>
    </xf>
    <xf numFmtId="175" fontId="12" fillId="0" borderId="12" xfId="55" applyNumberFormat="1" applyFont="1" applyBorder="1">
      <alignment/>
      <protection/>
    </xf>
    <xf numFmtId="175" fontId="12" fillId="0" borderId="19" xfId="55" applyNumberFormat="1" applyFont="1" applyBorder="1">
      <alignment/>
      <protection/>
    </xf>
    <xf numFmtId="2" fontId="13" fillId="0" borderId="19" xfId="55" applyNumberFormat="1" applyFont="1" applyBorder="1">
      <alignment/>
      <protection/>
    </xf>
    <xf numFmtId="175" fontId="13" fillId="0" borderId="19" xfId="55" applyNumberFormat="1" applyFont="1" applyBorder="1">
      <alignment/>
      <protection/>
    </xf>
    <xf numFmtId="0" fontId="12" fillId="0" borderId="20" xfId="55" applyFont="1" applyBorder="1" applyAlignment="1">
      <alignment horizontal="centerContinuous"/>
      <protection/>
    </xf>
    <xf numFmtId="175" fontId="12" fillId="0" borderId="20" xfId="55" applyNumberFormat="1" applyFont="1" applyBorder="1">
      <alignment/>
      <protection/>
    </xf>
    <xf numFmtId="0" fontId="13" fillId="0" borderId="0" xfId="55" applyFont="1" applyBorder="1">
      <alignment/>
      <protection/>
    </xf>
    <xf numFmtId="175" fontId="13" fillId="0" borderId="21" xfId="55" applyNumberFormat="1" applyFont="1" applyBorder="1">
      <alignment/>
      <protection/>
    </xf>
    <xf numFmtId="175" fontId="13" fillId="0" borderId="22" xfId="55" applyNumberFormat="1" applyFont="1" applyBorder="1">
      <alignment/>
      <protection/>
    </xf>
    <xf numFmtId="2" fontId="13" fillId="0" borderId="0" xfId="55" applyNumberFormat="1" applyFont="1" applyBorder="1">
      <alignment/>
      <protection/>
    </xf>
    <xf numFmtId="172" fontId="13" fillId="0" borderId="0" xfId="55" applyNumberFormat="1" applyFont="1">
      <alignment/>
      <protection/>
    </xf>
    <xf numFmtId="0" fontId="13" fillId="0" borderId="0" xfId="55" applyFont="1" applyAlignment="1">
      <alignment horizontal="center"/>
      <protection/>
    </xf>
    <xf numFmtId="0" fontId="12" fillId="0" borderId="0" xfId="55" applyFont="1" applyBorder="1">
      <alignment/>
      <protection/>
    </xf>
    <xf numFmtId="175" fontId="13" fillId="0" borderId="12" xfId="55" applyNumberFormat="1" applyFont="1" applyBorder="1">
      <alignment/>
      <protection/>
    </xf>
    <xf numFmtId="1" fontId="13" fillId="0" borderId="0" xfId="55" applyNumberFormat="1" applyFont="1" applyBorder="1" applyAlignment="1">
      <alignment horizontal="right" vertical="center" textRotation="180"/>
      <protection/>
    </xf>
    <xf numFmtId="0" fontId="14" fillId="0" borderId="0" xfId="55" applyFont="1" applyAlignment="1">
      <alignment horizontal="center" vertical="center" wrapText="1"/>
      <protection/>
    </xf>
    <xf numFmtId="0" fontId="12" fillId="0" borderId="23" xfId="55" applyFont="1" applyBorder="1" applyAlignment="1">
      <alignment horizontal="centerContinuous"/>
      <protection/>
    </xf>
    <xf numFmtId="0" fontId="13" fillId="0" borderId="12" xfId="55" applyFont="1" applyBorder="1">
      <alignment/>
      <protection/>
    </xf>
    <xf numFmtId="175" fontId="13" fillId="0" borderId="11" xfId="55" applyNumberFormat="1" applyFont="1" applyBorder="1">
      <alignment/>
      <protection/>
    </xf>
    <xf numFmtId="2" fontId="13" fillId="0" borderId="22" xfId="55" applyNumberFormat="1" applyFont="1" applyBorder="1">
      <alignment/>
      <protection/>
    </xf>
    <xf numFmtId="0" fontId="12" fillId="0" borderId="0" xfId="59" applyFont="1" applyAlignment="1">
      <alignment horizontal="left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8" fillId="0" borderId="0" xfId="59" applyFont="1" applyAlignment="1">
      <alignment horizontal="left" vertical="center" wrapText="1"/>
      <protection/>
    </xf>
    <xf numFmtId="0" fontId="19" fillId="0" borderId="12" xfId="59" applyFont="1" applyBorder="1" applyAlignment="1">
      <alignment horizontal="center"/>
      <protection/>
    </xf>
    <xf numFmtId="0" fontId="19" fillId="0" borderId="19" xfId="59" applyFont="1" applyBorder="1">
      <alignment/>
      <protection/>
    </xf>
    <xf numFmtId="0" fontId="20" fillId="0" borderId="18" xfId="59" applyFont="1" applyBorder="1" applyAlignment="1">
      <alignment horizontal="center" vertical="center"/>
      <protection/>
    </xf>
    <xf numFmtId="0" fontId="20" fillId="0" borderId="0" xfId="59" applyFont="1" applyBorder="1" applyAlignment="1">
      <alignment horizontal="center" vertical="center"/>
      <protection/>
    </xf>
    <xf numFmtId="0" fontId="20" fillId="0" borderId="21" xfId="59" applyFont="1" applyBorder="1" applyAlignment="1">
      <alignment horizontal="center" vertical="center"/>
      <protection/>
    </xf>
    <xf numFmtId="172" fontId="13" fillId="0" borderId="21" xfId="59" applyNumberFormat="1" applyFont="1" applyBorder="1">
      <alignment/>
      <protection/>
    </xf>
    <xf numFmtId="172" fontId="21" fillId="0" borderId="0" xfId="59" applyNumberFormat="1" applyFont="1" applyBorder="1" applyAlignment="1">
      <alignment horizontal="right"/>
      <protection/>
    </xf>
    <xf numFmtId="0" fontId="22" fillId="0" borderId="0" xfId="59" applyFont="1">
      <alignment/>
      <protection/>
    </xf>
    <xf numFmtId="0" fontId="20" fillId="0" borderId="19" xfId="59" applyFont="1" applyBorder="1" applyAlignment="1">
      <alignment wrapText="1"/>
      <protection/>
    </xf>
    <xf numFmtId="172" fontId="20" fillId="0" borderId="0" xfId="59" applyNumberFormat="1" applyFont="1" applyAlignment="1">
      <alignment horizontal="right"/>
      <protection/>
    </xf>
    <xf numFmtId="172" fontId="20" fillId="0" borderId="18" xfId="59" applyNumberFormat="1" applyFont="1" applyBorder="1" applyAlignment="1">
      <alignment horizontal="right"/>
      <protection/>
    </xf>
    <xf numFmtId="172" fontId="20" fillId="0" borderId="0" xfId="59" applyNumberFormat="1" applyFont="1" applyBorder="1" applyAlignment="1">
      <alignment horizontal="right"/>
      <protection/>
    </xf>
    <xf numFmtId="0" fontId="20" fillId="0" borderId="21" xfId="59" applyFont="1" applyBorder="1">
      <alignment/>
      <protection/>
    </xf>
    <xf numFmtId="0" fontId="12" fillId="0" borderId="0" xfId="59" applyFont="1">
      <alignment/>
      <protection/>
    </xf>
    <xf numFmtId="0" fontId="20" fillId="0" borderId="22" xfId="59" applyFont="1" applyBorder="1" applyAlignment="1">
      <alignment wrapText="1"/>
      <protection/>
    </xf>
    <xf numFmtId="172" fontId="20" fillId="0" borderId="24" xfId="59" applyNumberFormat="1" applyFont="1" applyBorder="1" applyAlignment="1">
      <alignment horizontal="right"/>
      <protection/>
    </xf>
    <xf numFmtId="172" fontId="20" fillId="0" borderId="25" xfId="59" applyNumberFormat="1" applyFont="1" applyBorder="1" applyAlignment="1">
      <alignment horizontal="right"/>
      <protection/>
    </xf>
    <xf numFmtId="172" fontId="20" fillId="0" borderId="26" xfId="59" applyNumberFormat="1" applyFont="1" applyBorder="1" applyAlignment="1">
      <alignment horizontal="right"/>
      <protection/>
    </xf>
    <xf numFmtId="0" fontId="20" fillId="0" borderId="26" xfId="59" applyFont="1" applyBorder="1">
      <alignment/>
      <protection/>
    </xf>
    <xf numFmtId="0" fontId="12" fillId="0" borderId="0" xfId="59" applyFont="1" applyAlignment="1">
      <alignment horizontal="center" vertical="center"/>
      <protection/>
    </xf>
    <xf numFmtId="1" fontId="12" fillId="0" borderId="0" xfId="59" applyNumberFormat="1" applyFont="1" applyAlignment="1">
      <alignment horizontal="center" vertical="center"/>
      <protection/>
    </xf>
    <xf numFmtId="172" fontId="13" fillId="0" borderId="0" xfId="59" applyNumberFormat="1" applyFont="1" applyAlignment="1">
      <alignment horizontal="right"/>
      <protection/>
    </xf>
    <xf numFmtId="172" fontId="13" fillId="0" borderId="0" xfId="59" applyNumberFormat="1" applyFont="1">
      <alignment/>
      <protection/>
    </xf>
    <xf numFmtId="172" fontId="22" fillId="0" borderId="0" xfId="59" applyNumberFormat="1" applyFont="1" applyAlignment="1">
      <alignment horizontal="right"/>
      <protection/>
    </xf>
    <xf numFmtId="172" fontId="22" fillId="0" borderId="0" xfId="59" applyNumberFormat="1" applyFont="1">
      <alignment/>
      <protection/>
    </xf>
    <xf numFmtId="172" fontId="13" fillId="0" borderId="0" xfId="59" applyNumberFormat="1" applyFont="1" applyBorder="1">
      <alignment/>
      <protection/>
    </xf>
    <xf numFmtId="0" fontId="12" fillId="0" borderId="0" xfId="59" applyFont="1" applyAlignment="1">
      <alignment wrapText="1"/>
      <protection/>
    </xf>
    <xf numFmtId="172" fontId="12" fillId="0" borderId="0" xfId="59" applyNumberFormat="1" applyFont="1">
      <alignment/>
      <protection/>
    </xf>
    <xf numFmtId="176" fontId="12" fillId="0" borderId="0" xfId="0" applyNumberFormat="1" applyFont="1" applyBorder="1" applyAlignment="1">
      <alignment/>
    </xf>
    <xf numFmtId="176" fontId="12" fillId="0" borderId="27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21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3" fillId="0" borderId="21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176" fontId="12" fillId="0" borderId="26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176" fontId="13" fillId="0" borderId="27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178" fontId="12" fillId="0" borderId="27" xfId="0" applyNumberFormat="1" applyFont="1" applyBorder="1" applyAlignment="1">
      <alignment/>
    </xf>
    <xf numFmtId="178" fontId="12" fillId="0" borderId="11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8" fontId="12" fillId="0" borderId="21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78" fontId="12" fillId="0" borderId="28" xfId="0" applyNumberFormat="1" applyFont="1" applyBorder="1" applyAlignment="1">
      <alignment/>
    </xf>
    <xf numFmtId="178" fontId="12" fillId="0" borderId="29" xfId="0" applyNumberFormat="1" applyFont="1" applyBorder="1" applyAlignment="1">
      <alignment/>
    </xf>
    <xf numFmtId="178" fontId="13" fillId="0" borderId="27" xfId="0" applyNumberFormat="1" applyFont="1" applyBorder="1" applyAlignment="1">
      <alignment/>
    </xf>
    <xf numFmtId="178" fontId="13" fillId="0" borderId="11" xfId="0" applyNumberFormat="1" applyFont="1" applyBorder="1" applyAlignment="1">
      <alignment/>
    </xf>
    <xf numFmtId="179" fontId="12" fillId="0" borderId="27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179" fontId="12" fillId="0" borderId="28" xfId="0" applyNumberFormat="1" applyFont="1" applyBorder="1" applyAlignment="1">
      <alignment/>
    </xf>
    <xf numFmtId="179" fontId="13" fillId="0" borderId="27" xfId="0" applyNumberFormat="1" applyFont="1" applyBorder="1" applyAlignment="1">
      <alignment/>
    </xf>
    <xf numFmtId="172" fontId="13" fillId="0" borderId="18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178" fontId="12" fillId="0" borderId="25" xfId="0" applyNumberFormat="1" applyFont="1" applyBorder="1" applyAlignment="1">
      <alignment/>
    </xf>
    <xf numFmtId="172" fontId="12" fillId="0" borderId="23" xfId="0" applyNumberFormat="1" applyFont="1" applyBorder="1" applyAlignment="1">
      <alignment horizontal="center"/>
    </xf>
    <xf numFmtId="172" fontId="12" fillId="0" borderId="28" xfId="0" applyNumberFormat="1" applyFont="1" applyBorder="1" applyAlignment="1">
      <alignment horizontal="center"/>
    </xf>
    <xf numFmtId="172" fontId="13" fillId="0" borderId="30" xfId="0" applyNumberFormat="1" applyFont="1" applyBorder="1" applyAlignment="1">
      <alignment horizontal="center"/>
    </xf>
    <xf numFmtId="172" fontId="13" fillId="0" borderId="27" xfId="0" applyNumberFormat="1" applyFont="1" applyBorder="1" applyAlignment="1">
      <alignment horizontal="center"/>
    </xf>
    <xf numFmtId="0" fontId="20" fillId="35" borderId="18" xfId="59" applyFont="1" applyFill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18" xfId="0" applyFont="1" applyBorder="1" applyAlignment="1">
      <alignment wrapText="1"/>
    </xf>
    <xf numFmtId="175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175" fontId="12" fillId="0" borderId="19" xfId="0" applyNumberFormat="1" applyFont="1" applyBorder="1" applyAlignment="1">
      <alignment/>
    </xf>
    <xf numFmtId="2" fontId="13" fillId="0" borderId="19" xfId="0" applyNumberFormat="1" applyFont="1" applyBorder="1" applyAlignment="1">
      <alignment/>
    </xf>
    <xf numFmtId="175" fontId="13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Continuous"/>
    </xf>
    <xf numFmtId="175" fontId="12" fillId="0" borderId="2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75" fontId="13" fillId="0" borderId="22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0" fontId="13" fillId="0" borderId="20" xfId="0" applyFont="1" applyBorder="1" applyAlignment="1" quotePrefix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9" xfId="0" applyFont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right" vertical="top" textRotation="180"/>
    </xf>
    <xf numFmtId="1" fontId="13" fillId="0" borderId="0" xfId="0" applyNumberFormat="1" applyFont="1" applyBorder="1" applyAlignment="1">
      <alignment horizontal="right" vertical="center" textRotation="180"/>
    </xf>
    <xf numFmtId="175" fontId="13" fillId="0" borderId="21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176" fontId="13" fillId="0" borderId="18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178" fontId="12" fillId="0" borderId="18" xfId="0" applyNumberFormat="1" applyFont="1" applyBorder="1" applyAlignment="1">
      <alignment/>
    </xf>
    <xf numFmtId="178" fontId="13" fillId="0" borderId="18" xfId="0" applyNumberFormat="1" applyFont="1" applyBorder="1" applyAlignment="1">
      <alignment/>
    </xf>
    <xf numFmtId="172" fontId="22" fillId="0" borderId="0" xfId="59" applyNumberFormat="1" applyFont="1" applyBorder="1">
      <alignment/>
      <protection/>
    </xf>
    <xf numFmtId="172" fontId="12" fillId="0" borderId="0" xfId="59" applyNumberFormat="1" applyFont="1" applyBorder="1">
      <alignment/>
      <protection/>
    </xf>
    <xf numFmtId="175" fontId="12" fillId="0" borderId="0" xfId="55" applyNumberFormat="1" applyFont="1" applyBorder="1">
      <alignment/>
      <protection/>
    </xf>
    <xf numFmtId="172" fontId="13" fillId="0" borderId="21" xfId="0" applyNumberFormat="1" applyFont="1" applyBorder="1" applyAlignment="1">
      <alignment horizontal="center"/>
    </xf>
    <xf numFmtId="172" fontId="12" fillId="0" borderId="29" xfId="0" applyNumberFormat="1" applyFont="1" applyBorder="1" applyAlignment="1">
      <alignment horizontal="center"/>
    </xf>
    <xf numFmtId="183" fontId="12" fillId="0" borderId="0" xfId="42" applyNumberFormat="1" applyFont="1" applyBorder="1" applyAlignment="1">
      <alignment/>
    </xf>
    <xf numFmtId="183" fontId="13" fillId="0" borderId="0" xfId="42" applyNumberFormat="1" applyFont="1" applyBorder="1" applyAlignment="1">
      <alignment/>
    </xf>
    <xf numFmtId="183" fontId="12" fillId="0" borderId="25" xfId="42" applyNumberFormat="1" applyFont="1" applyBorder="1" applyAlignment="1">
      <alignment/>
    </xf>
    <xf numFmtId="183" fontId="12" fillId="0" borderId="28" xfId="42" applyNumberFormat="1" applyFont="1" applyBorder="1" applyAlignment="1">
      <alignment/>
    </xf>
    <xf numFmtId="183" fontId="12" fillId="0" borderId="30" xfId="42" applyNumberFormat="1" applyFont="1" applyBorder="1" applyAlignment="1">
      <alignment/>
    </xf>
    <xf numFmtId="183" fontId="12" fillId="0" borderId="18" xfId="42" applyNumberFormat="1" applyFont="1" applyBorder="1" applyAlignment="1">
      <alignment/>
    </xf>
    <xf numFmtId="183" fontId="13" fillId="0" borderId="18" xfId="42" applyNumberFormat="1" applyFont="1" applyBorder="1" applyAlignment="1">
      <alignment/>
    </xf>
    <xf numFmtId="183" fontId="12" fillId="0" borderId="24" xfId="42" applyNumberFormat="1" applyFont="1" applyBorder="1" applyAlignment="1">
      <alignment/>
    </xf>
    <xf numFmtId="183" fontId="12" fillId="0" borderId="23" xfId="42" applyNumberFormat="1" applyFont="1" applyBorder="1" applyAlignment="1">
      <alignment/>
    </xf>
    <xf numFmtId="172" fontId="13" fillId="0" borderId="11" xfId="0" applyNumberFormat="1" applyFont="1" applyBorder="1" applyAlignment="1">
      <alignment horizontal="center"/>
    </xf>
    <xf numFmtId="0" fontId="20" fillId="0" borderId="30" xfId="59" applyFont="1" applyBorder="1" applyAlignment="1">
      <alignment horizontal="center" vertical="center"/>
      <protection/>
    </xf>
    <xf numFmtId="0" fontId="20" fillId="0" borderId="27" xfId="59" applyFont="1" applyBorder="1" applyAlignment="1">
      <alignment horizontal="center" vertical="center"/>
      <protection/>
    </xf>
    <xf numFmtId="0" fontId="20" fillId="0" borderId="11" xfId="59" applyFont="1" applyBorder="1" applyAlignment="1">
      <alignment horizontal="center" vertical="center"/>
      <protection/>
    </xf>
    <xf numFmtId="172" fontId="22" fillId="0" borderId="21" xfId="59" applyNumberFormat="1" applyFont="1" applyBorder="1">
      <alignment/>
      <protection/>
    </xf>
    <xf numFmtId="0" fontId="13" fillId="0" borderId="0" xfId="0" applyFont="1" applyAlignment="1">
      <alignment horizontal="right" textRotation="180"/>
    </xf>
    <xf numFmtId="0" fontId="0" fillId="0" borderId="0" xfId="0" applyAlignment="1">
      <alignment horizontal="right" textRotation="180"/>
    </xf>
    <xf numFmtId="0" fontId="16" fillId="0" borderId="0" xfId="0" applyFont="1" applyAlignment="1">
      <alignment horizontal="right" textRotation="180"/>
    </xf>
    <xf numFmtId="172" fontId="12" fillId="0" borderId="0" xfId="0" applyNumberFormat="1" applyFont="1" applyBorder="1" applyAlignment="1">
      <alignment horizontal="center"/>
    </xf>
    <xf numFmtId="176" fontId="13" fillId="0" borderId="0" xfId="0" applyNumberFormat="1" applyFont="1" applyAlignment="1">
      <alignment/>
    </xf>
    <xf numFmtId="183" fontId="12" fillId="0" borderId="27" xfId="42" applyNumberFormat="1" applyFont="1" applyBorder="1" applyAlignment="1">
      <alignment/>
    </xf>
    <xf numFmtId="172" fontId="12" fillId="0" borderId="27" xfId="0" applyNumberFormat="1" applyFont="1" applyBorder="1" applyAlignment="1">
      <alignment horizontal="center"/>
    </xf>
    <xf numFmtId="0" fontId="15" fillId="0" borderId="0" xfId="55" applyFont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textRotation="180"/>
    </xf>
    <xf numFmtId="172" fontId="20" fillId="36" borderId="24" xfId="59" applyNumberFormat="1" applyFont="1" applyFill="1" applyBorder="1">
      <alignment/>
      <protection/>
    </xf>
    <xf numFmtId="172" fontId="12" fillId="36" borderId="25" xfId="59" applyNumberFormat="1" applyFont="1" applyFill="1" applyBorder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textRotation="180"/>
    </xf>
    <xf numFmtId="176" fontId="12" fillId="0" borderId="18" xfId="0" applyNumberFormat="1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3" fillId="0" borderId="0" xfId="59" applyFont="1" applyBorder="1">
      <alignment/>
      <protection/>
    </xf>
    <xf numFmtId="175" fontId="13" fillId="0" borderId="0" xfId="55" applyNumberFormat="1" applyFont="1">
      <alignment/>
      <protection/>
    </xf>
    <xf numFmtId="178" fontId="13" fillId="0" borderId="0" xfId="0" applyNumberFormat="1" applyFont="1" applyAlignment="1">
      <alignment/>
    </xf>
    <xf numFmtId="0" fontId="16" fillId="0" borderId="0" xfId="0" applyNumberFormat="1" applyFont="1" applyAlignment="1">
      <alignment horizontal="right"/>
    </xf>
    <xf numFmtId="176" fontId="12" fillId="0" borderId="30" xfId="0" applyNumberFormat="1" applyFont="1" applyBorder="1" applyAlignment="1">
      <alignment/>
    </xf>
    <xf numFmtId="0" fontId="17" fillId="0" borderId="0" xfId="59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19" xfId="59" applyFont="1" applyBorder="1">
      <alignment/>
      <protection/>
    </xf>
    <xf numFmtId="172" fontId="13" fillId="0" borderId="18" xfId="59" applyNumberFormat="1" applyFont="1" applyBorder="1" applyAlignment="1">
      <alignment horizontal="right"/>
      <protection/>
    </xf>
    <xf numFmtId="172" fontId="13" fillId="0" borderId="21" xfId="59" applyNumberFormat="1" applyFont="1" applyBorder="1" applyAlignment="1">
      <alignment horizontal="right"/>
      <protection/>
    </xf>
    <xf numFmtId="172" fontId="13" fillId="0" borderId="0" xfId="59" applyNumberFormat="1" applyFont="1" applyBorder="1" applyAlignment="1">
      <alignment horizontal="right"/>
      <protection/>
    </xf>
    <xf numFmtId="0" fontId="22" fillId="0" borderId="19" xfId="59" applyFont="1" applyBorder="1" applyAlignment="1">
      <alignment wrapText="1"/>
      <protection/>
    </xf>
    <xf numFmtId="172" fontId="22" fillId="0" borderId="18" xfId="59" applyNumberFormat="1" applyFont="1" applyBorder="1" applyAlignment="1">
      <alignment horizontal="right"/>
      <protection/>
    </xf>
    <xf numFmtId="172" fontId="22" fillId="0" borderId="21" xfId="59" applyNumberFormat="1" applyFont="1" applyBorder="1" applyAlignment="1">
      <alignment horizontal="right"/>
      <protection/>
    </xf>
    <xf numFmtId="172" fontId="22" fillId="0" borderId="0" xfId="59" applyNumberFormat="1" applyFont="1" applyBorder="1" applyAlignment="1">
      <alignment horizontal="right"/>
      <protection/>
    </xf>
    <xf numFmtId="172" fontId="12" fillId="0" borderId="11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3" fillId="0" borderId="25" xfId="0" applyNumberFormat="1" applyFont="1" applyBorder="1" applyAlignment="1">
      <alignment horizontal="center"/>
    </xf>
    <xf numFmtId="172" fontId="13" fillId="0" borderId="24" xfId="0" applyNumberFormat="1" applyFont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181" fontId="12" fillId="0" borderId="18" xfId="42" applyNumberFormat="1" applyFont="1" applyBorder="1" applyAlignment="1">
      <alignment vertical="center"/>
    </xf>
    <xf numFmtId="172" fontId="12" fillId="0" borderId="30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72" fontId="12" fillId="0" borderId="21" xfId="59" applyNumberFormat="1" applyFont="1" applyBorder="1">
      <alignment/>
      <protection/>
    </xf>
    <xf numFmtId="175" fontId="13" fillId="0" borderId="0" xfId="0" applyNumberFormat="1" applyFont="1" applyAlignment="1">
      <alignment/>
    </xf>
    <xf numFmtId="0" fontId="12" fillId="0" borderId="0" xfId="55" applyFont="1" applyBorder="1" applyAlignment="1">
      <alignment horizontal="center"/>
      <protection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2" fillId="0" borderId="23" xfId="0" applyFont="1" applyBorder="1" applyAlignment="1">
      <alignment horizontal="centerContinuous"/>
    </xf>
    <xf numFmtId="178" fontId="12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25" xfId="0" applyFont="1" applyBorder="1" applyAlignment="1">
      <alignment/>
    </xf>
    <xf numFmtId="0" fontId="13" fillId="0" borderId="25" xfId="0" applyFont="1" applyBorder="1" applyAlignment="1">
      <alignment/>
    </xf>
    <xf numFmtId="43" fontId="12" fillId="0" borderId="18" xfId="42" applyFont="1" applyBorder="1" applyAlignment="1">
      <alignment vertical="center"/>
    </xf>
    <xf numFmtId="43" fontId="12" fillId="0" borderId="0" xfId="42" applyFont="1" applyBorder="1" applyAlignment="1">
      <alignment vertical="center"/>
    </xf>
    <xf numFmtId="0" fontId="13" fillId="0" borderId="0" xfId="59" applyFont="1" applyAlignment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3" fontId="12" fillId="0" borderId="23" xfId="42" applyFont="1" applyBorder="1" applyAlignment="1">
      <alignment horizontal="center" vertical="center"/>
    </xf>
    <xf numFmtId="43" fontId="12" fillId="0" borderId="28" xfId="42" applyFont="1" applyBorder="1" applyAlignment="1">
      <alignment horizontal="center" vertical="center"/>
    </xf>
    <xf numFmtId="43" fontId="12" fillId="0" borderId="29" xfId="42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9" xfId="0" applyFont="1" applyBorder="1" applyAlignment="1" quotePrefix="1">
      <alignment horizontal="center" vertical="center" wrapText="1"/>
    </xf>
    <xf numFmtId="0" fontId="13" fillId="0" borderId="22" xfId="0" applyFont="1" applyBorder="1" applyAlignment="1" quotePrefix="1">
      <alignment horizontal="center" vertical="center" wrapText="1"/>
    </xf>
    <xf numFmtId="185" fontId="13" fillId="0" borderId="12" xfId="0" applyNumberFormat="1" applyFont="1" applyBorder="1" applyAlignment="1" quotePrefix="1">
      <alignment horizontal="center" vertical="center" wrapText="1"/>
    </xf>
    <xf numFmtId="185" fontId="13" fillId="0" borderId="19" xfId="0" applyNumberFormat="1" applyFont="1" applyBorder="1" applyAlignment="1" quotePrefix="1">
      <alignment horizontal="center" vertical="center" wrapText="1"/>
    </xf>
    <xf numFmtId="185" fontId="13" fillId="0" borderId="22" xfId="0" applyNumberFormat="1" applyFont="1" applyBorder="1" applyAlignment="1" quotePrefix="1">
      <alignment horizontal="center" vertical="center" wrapText="1"/>
    </xf>
    <xf numFmtId="0" fontId="12" fillId="0" borderId="0" xfId="0" applyNumberFormat="1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180"/>
    </xf>
    <xf numFmtId="0" fontId="12" fillId="0" borderId="12" xfId="55" applyFont="1" applyBorder="1" applyAlignment="1">
      <alignment horizontal="center" vertical="center" wrapText="1"/>
      <protection/>
    </xf>
    <xf numFmtId="0" fontId="14" fillId="0" borderId="22" xfId="55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29" xfId="55" applyFont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 wrapText="1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4" fillId="0" borderId="24" xfId="55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 textRotation="180"/>
      <protection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1" fontId="13" fillId="0" borderId="18" xfId="0" applyNumberFormat="1" applyFont="1" applyBorder="1" applyAlignment="1" quotePrefix="1">
      <alignment horizontal="center" vertical="center" wrapText="1"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7" fillId="0" borderId="23" xfId="59" applyFont="1" applyBorder="1" applyAlignment="1">
      <alignment horizontal="center" vertical="center" wrapText="1"/>
      <protection/>
    </xf>
    <xf numFmtId="0" fontId="17" fillId="0" borderId="28" xfId="59" applyFont="1" applyBorder="1" applyAlignment="1">
      <alignment horizontal="center" vertical="center" wrapText="1"/>
      <protection/>
    </xf>
    <xf numFmtId="0" fontId="17" fillId="0" borderId="29" xfId="59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_Summary 94-9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200025</xdr:rowOff>
    </xdr:from>
    <xdr:to>
      <xdr:col>22</xdr:col>
      <xdr:colOff>0</xdr:colOff>
      <xdr:row>1</xdr:row>
      <xdr:rowOff>161925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13411200" y="20002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16</xdr:col>
      <xdr:colOff>0</xdr:colOff>
      <xdr:row>5</xdr:row>
      <xdr:rowOff>200025</xdr:rowOff>
    </xdr:from>
    <xdr:to>
      <xdr:col>16</xdr:col>
      <xdr:colOff>0</xdr:colOff>
      <xdr:row>6</xdr:row>
      <xdr:rowOff>228600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9753600" y="10572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16</xdr:col>
      <xdr:colOff>0</xdr:colOff>
      <xdr:row>5</xdr:row>
      <xdr:rowOff>200025</xdr:rowOff>
    </xdr:from>
    <xdr:to>
      <xdr:col>16</xdr:col>
      <xdr:colOff>0</xdr:colOff>
      <xdr:row>6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9753600" y="10572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85725</xdr:rowOff>
    </xdr:from>
    <xdr:to>
      <xdr:col>14</xdr:col>
      <xdr:colOff>0</xdr:colOff>
      <xdr:row>9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153525" y="1495425"/>
          <a:ext cx="0" cy="381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zoomScalePageLayoutView="0" workbookViewId="0" topLeftCell="A1">
      <pane xSplit="4" ySplit="4" topLeftCell="AV4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6.8515625" style="7" customWidth="1"/>
    <col min="2" max="2" width="12.140625" style="7" customWidth="1"/>
    <col min="3" max="3" width="7.421875" style="7" customWidth="1"/>
    <col min="4" max="4" width="13.00390625" style="12" customWidth="1"/>
    <col min="5" max="5" width="7.57421875" style="7" customWidth="1"/>
    <col min="6" max="6" width="8.28125" style="7" customWidth="1"/>
    <col min="7" max="7" width="7.421875" style="7" customWidth="1"/>
    <col min="8" max="8" width="7.28125" style="7" customWidth="1"/>
    <col min="9" max="9" width="8.00390625" style="12" customWidth="1"/>
    <col min="10" max="10" width="7.7109375" style="7" customWidth="1"/>
    <col min="11" max="13" width="8.28125" style="7" customWidth="1"/>
    <col min="14" max="14" width="8.28125" style="12" customWidth="1"/>
    <col min="15" max="18" width="8.28125" style="7" customWidth="1"/>
    <col min="19" max="19" width="8.28125" style="12" customWidth="1"/>
    <col min="20" max="23" width="8.28125" style="7" customWidth="1"/>
    <col min="24" max="24" width="8.28125" style="12" customWidth="1"/>
    <col min="25" max="28" width="8.28125" style="7" customWidth="1"/>
    <col min="29" max="29" width="8.28125" style="12" customWidth="1"/>
    <col min="30" max="33" width="8.28125" style="7" customWidth="1"/>
    <col min="34" max="34" width="8.28125" style="12" customWidth="1"/>
    <col min="35" max="38" width="8.28125" style="7" customWidth="1"/>
    <col min="39" max="39" width="8.28125" style="12" customWidth="1"/>
    <col min="40" max="43" width="8.28125" style="7" customWidth="1"/>
    <col min="44" max="44" width="8.28125" style="12" customWidth="1"/>
    <col min="45" max="48" width="8.28125" style="7" customWidth="1"/>
    <col min="49" max="49" width="8.28125" style="12" customWidth="1"/>
    <col min="50" max="53" width="8.28125" style="7" customWidth="1"/>
    <col min="54" max="54" width="8.28125" style="12" customWidth="1"/>
    <col min="55" max="58" width="8.28125" style="7" customWidth="1"/>
    <col min="59" max="59" width="8.28125" style="12" customWidth="1"/>
    <col min="60" max="63" width="8.28125" style="7" customWidth="1"/>
    <col min="64" max="64" width="8.28125" style="12" customWidth="1"/>
    <col min="65" max="68" width="8.28125" style="7" customWidth="1"/>
    <col min="69" max="69" width="8.28125" style="12" customWidth="1"/>
    <col min="70" max="73" width="8.28125" style="7" customWidth="1"/>
    <col min="74" max="74" width="8.28125" style="12" customWidth="1"/>
    <col min="75" max="78" width="8.28125" style="7" customWidth="1"/>
    <col min="79" max="79" width="8.28125" style="12" customWidth="1"/>
    <col min="80" max="83" width="8.28125" style="7" customWidth="1"/>
    <col min="84" max="84" width="8.28125" style="12" customWidth="1"/>
    <col min="85" max="85" width="7.7109375" style="7" customWidth="1"/>
    <col min="86" max="86" width="6.28125" style="7" customWidth="1"/>
    <col min="87" max="87" width="3.57421875" style="7" customWidth="1"/>
    <col min="88" max="88" width="7.7109375" style="7" customWidth="1"/>
    <col min="89" max="90" width="6.00390625" style="7" customWidth="1"/>
    <col min="91" max="95" width="9.140625" style="7" customWidth="1"/>
    <col min="96" max="96" width="9.00390625" style="7" customWidth="1"/>
    <col min="97" max="16384" width="9.140625" style="7" customWidth="1"/>
  </cols>
  <sheetData>
    <row r="1" spans="1:84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38" t="s">
        <v>0</v>
      </c>
      <c r="B2" s="239"/>
      <c r="C2" s="244" t="s">
        <v>2</v>
      </c>
      <c r="D2" s="247" t="s">
        <v>1</v>
      </c>
      <c r="E2" s="233" t="s">
        <v>26</v>
      </c>
      <c r="F2" s="233"/>
      <c r="G2" s="233"/>
      <c r="H2" s="233"/>
      <c r="I2" s="234"/>
      <c r="J2" s="233" t="s">
        <v>27</v>
      </c>
      <c r="K2" s="233"/>
      <c r="L2" s="233"/>
      <c r="M2" s="233"/>
      <c r="N2" s="234"/>
      <c r="O2" s="233" t="s">
        <v>119</v>
      </c>
      <c r="P2" s="233"/>
      <c r="Q2" s="233"/>
      <c r="R2" s="233"/>
      <c r="S2" s="234"/>
      <c r="T2" s="233" t="s">
        <v>120</v>
      </c>
      <c r="U2" s="233"/>
      <c r="V2" s="233"/>
      <c r="W2" s="233"/>
      <c r="X2" s="234"/>
      <c r="Y2" s="233" t="s">
        <v>121</v>
      </c>
      <c r="Z2" s="233"/>
      <c r="AA2" s="233"/>
      <c r="AB2" s="233"/>
      <c r="AC2" s="234"/>
      <c r="AD2" s="233" t="s">
        <v>122</v>
      </c>
      <c r="AE2" s="233"/>
      <c r="AF2" s="233"/>
      <c r="AG2" s="233"/>
      <c r="AH2" s="234"/>
      <c r="AI2" s="233" t="s">
        <v>123</v>
      </c>
      <c r="AJ2" s="233"/>
      <c r="AK2" s="233"/>
      <c r="AL2" s="233"/>
      <c r="AM2" s="234"/>
      <c r="AN2" s="233" t="s">
        <v>124</v>
      </c>
      <c r="AO2" s="233"/>
      <c r="AP2" s="233"/>
      <c r="AQ2" s="233"/>
      <c r="AR2" s="234"/>
      <c r="AS2" s="233" t="s">
        <v>125</v>
      </c>
      <c r="AT2" s="233"/>
      <c r="AU2" s="233"/>
      <c r="AV2" s="233"/>
      <c r="AW2" s="234"/>
      <c r="AX2" s="233" t="s">
        <v>126</v>
      </c>
      <c r="AY2" s="233"/>
      <c r="AZ2" s="233"/>
      <c r="BA2" s="233"/>
      <c r="BB2" s="234"/>
      <c r="BC2" s="233" t="s">
        <v>127</v>
      </c>
      <c r="BD2" s="233"/>
      <c r="BE2" s="233"/>
      <c r="BF2" s="233"/>
      <c r="BG2" s="234"/>
      <c r="BH2" s="233" t="s">
        <v>128</v>
      </c>
      <c r="BI2" s="233"/>
      <c r="BJ2" s="233"/>
      <c r="BK2" s="233"/>
      <c r="BL2" s="234"/>
      <c r="BM2" s="233" t="s">
        <v>129</v>
      </c>
      <c r="BN2" s="233"/>
      <c r="BO2" s="233"/>
      <c r="BP2" s="233"/>
      <c r="BQ2" s="234"/>
      <c r="BR2" s="233" t="s">
        <v>130</v>
      </c>
      <c r="BS2" s="233"/>
      <c r="BT2" s="233"/>
      <c r="BU2" s="233"/>
      <c r="BV2" s="234"/>
      <c r="BW2" s="233" t="s">
        <v>131</v>
      </c>
      <c r="BX2" s="233"/>
      <c r="BY2" s="233"/>
      <c r="BZ2" s="233"/>
      <c r="CA2" s="234"/>
      <c r="CB2" s="233" t="s">
        <v>132</v>
      </c>
      <c r="CC2" s="233"/>
      <c r="CD2" s="233"/>
      <c r="CE2" s="233"/>
      <c r="CF2" s="234"/>
      <c r="CG2" s="235" t="s">
        <v>84</v>
      </c>
      <c r="CH2" s="229" t="s">
        <v>29</v>
      </c>
      <c r="CJ2" s="229" t="s">
        <v>86</v>
      </c>
      <c r="CK2" s="229" t="s">
        <v>85</v>
      </c>
      <c r="CL2" s="229" t="s">
        <v>87</v>
      </c>
      <c r="CM2" s="230" t="s">
        <v>91</v>
      </c>
      <c r="CN2" s="231"/>
      <c r="CO2" s="231"/>
      <c r="CP2" s="231"/>
      <c r="CQ2" s="231"/>
      <c r="CR2" s="232"/>
    </row>
    <row r="3" spans="1:96" ht="33.75" customHeight="1">
      <c r="A3" s="240"/>
      <c r="B3" s="241"/>
      <c r="C3" s="245"/>
      <c r="D3" s="248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36"/>
      <c r="CH3" s="237"/>
      <c r="CJ3" s="229"/>
      <c r="CK3" s="229"/>
      <c r="CL3" s="229"/>
      <c r="CM3" s="227" t="s">
        <v>92</v>
      </c>
      <c r="CN3" s="227" t="s">
        <v>90</v>
      </c>
      <c r="CO3" s="227" t="s">
        <v>93</v>
      </c>
      <c r="CP3" s="227" t="s">
        <v>94</v>
      </c>
      <c r="CQ3" s="227" t="s">
        <v>95</v>
      </c>
      <c r="CR3" s="227" t="s">
        <v>96</v>
      </c>
    </row>
    <row r="4" spans="1:96" ht="15.75" customHeight="1">
      <c r="A4" s="242"/>
      <c r="B4" s="243"/>
      <c r="C4" s="246"/>
      <c r="D4" s="249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36"/>
      <c r="CH4" s="237"/>
      <c r="CJ4" s="229"/>
      <c r="CK4" s="229"/>
      <c r="CL4" s="229"/>
      <c r="CM4" s="228"/>
      <c r="CN4" s="228"/>
      <c r="CO4" s="228"/>
      <c r="CP4" s="228"/>
      <c r="CQ4" s="228"/>
      <c r="CR4" s="228"/>
    </row>
    <row r="5" spans="1:84" ht="11.25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7.000000000000001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3:84" ht="11.25">
      <c r="C6" s="7" t="s">
        <v>28</v>
      </c>
      <c r="D6" s="12" t="s">
        <v>15</v>
      </c>
      <c r="F6" s="7">
        <v>14000</v>
      </c>
      <c r="G6" s="7">
        <v>14000</v>
      </c>
      <c r="H6" s="7">
        <f aca="true" t="shared" si="0" ref="H6:H12">(G6/F6)*100</f>
        <v>100</v>
      </c>
      <c r="I6" s="12">
        <f aca="true" t="shared" si="1" ref="I6:I12">(H6*$E$13)/8</f>
        <v>0.75</v>
      </c>
      <c r="K6" s="7">
        <v>14000</v>
      </c>
      <c r="L6" s="7">
        <v>14000</v>
      </c>
      <c r="M6" s="7">
        <f aca="true" t="shared" si="2" ref="M6:M12">(L6/K6)*100</f>
        <v>100</v>
      </c>
      <c r="N6" s="12">
        <f aca="true" t="shared" si="3" ref="N6:N12">(M6*$J$13)/8</f>
        <v>1.125</v>
      </c>
      <c r="U6" s="7">
        <v>14000</v>
      </c>
      <c r="V6" s="7">
        <v>14000</v>
      </c>
      <c r="W6" s="7">
        <f aca="true" t="shared" si="4" ref="W6:W12">(V6/U6)*100</f>
        <v>100</v>
      </c>
      <c r="X6" s="12">
        <f aca="true" t="shared" si="5" ref="X6:X12">(W6*$T$13)/8</f>
        <v>15.875</v>
      </c>
      <c r="Z6" s="7">
        <v>14000</v>
      </c>
      <c r="AA6" s="7">
        <v>14000</v>
      </c>
      <c r="AB6" s="7">
        <f aca="true" t="shared" si="6" ref="AB6:AB12">(AA6/Z6)*100</f>
        <v>100</v>
      </c>
      <c r="AC6" s="12">
        <f aca="true" t="shared" si="7" ref="AC6:AC12">(AB6*$Y$13)/8</f>
        <v>18.125</v>
      </c>
      <c r="AE6" s="7">
        <v>14000</v>
      </c>
      <c r="AF6" s="7">
        <v>14000</v>
      </c>
      <c r="AG6" s="7">
        <f aca="true" t="shared" si="8" ref="AG6:AG12">(AF6/AE6)*100</f>
        <v>100</v>
      </c>
      <c r="AH6" s="12">
        <f aca="true" t="shared" si="9" ref="AH6:AH12">(AG6*$AD$13)/8</f>
        <v>12.375</v>
      </c>
      <c r="AJ6" s="7">
        <v>14000</v>
      </c>
      <c r="AK6" s="7">
        <v>14000</v>
      </c>
      <c r="AL6" s="7">
        <f aca="true" t="shared" si="10" ref="AL6:AL12">(AK6/AJ6)*100</f>
        <v>100</v>
      </c>
      <c r="AM6" s="12">
        <f aca="true" t="shared" si="11" ref="AM6:AM12">(AL6*$AI$13)/8</f>
        <v>11.625</v>
      </c>
      <c r="AO6" s="7">
        <v>14000</v>
      </c>
      <c r="AP6" s="7">
        <v>14000</v>
      </c>
      <c r="AQ6" s="7">
        <f aca="true" t="shared" si="12" ref="AQ6:AQ12">(AP6/AO6)*100</f>
        <v>100</v>
      </c>
      <c r="AR6" s="12">
        <f aca="true" t="shared" si="13" ref="AR6:AR12">(AQ6*$AN$13)/8</f>
        <v>3.875</v>
      </c>
      <c r="AT6" s="7">
        <v>14000</v>
      </c>
      <c r="AU6" s="7">
        <v>14000</v>
      </c>
      <c r="AV6" s="7">
        <f aca="true" t="shared" si="14" ref="AV6:AV12">(AU6/AT6)*100</f>
        <v>100</v>
      </c>
      <c r="AW6" s="12">
        <f aca="true" t="shared" si="15" ref="AW6:AW12">(AV6*$AS$13)/8</f>
        <v>18.5</v>
      </c>
      <c r="AY6" s="7">
        <v>14000</v>
      </c>
      <c r="AZ6" s="7">
        <v>14000</v>
      </c>
      <c r="BA6" s="7">
        <f aca="true" t="shared" si="16" ref="BA6:BA12">(AZ6/AY6)*100</f>
        <v>100</v>
      </c>
      <c r="BB6" s="12">
        <f aca="true" t="shared" si="17" ref="BB6:BB12">(BA6*$AX$13)/8</f>
        <v>7.75</v>
      </c>
      <c r="BD6" s="7">
        <v>14000</v>
      </c>
      <c r="BE6" s="7">
        <v>14000</v>
      </c>
      <c r="BF6" s="7">
        <f aca="true" t="shared" si="18" ref="BF6:BF12">(BE6/BD6)*100</f>
        <v>100</v>
      </c>
      <c r="BG6" s="12">
        <f aca="true" t="shared" si="19" ref="BG6:BG12">(BF6*$BC$13)/8</f>
        <v>38.625</v>
      </c>
      <c r="BI6" s="7">
        <v>14000</v>
      </c>
      <c r="BJ6" s="7">
        <v>14000</v>
      </c>
      <c r="BK6" s="7">
        <f aca="true" t="shared" si="20" ref="BK6:BK12">(BJ6/BI6)*100</f>
        <v>100</v>
      </c>
      <c r="BL6" s="12">
        <f aca="true" t="shared" si="21" ref="BL6:BL12">(BK6*$BH$13)/8</f>
        <v>7.000000000000001</v>
      </c>
      <c r="BN6" s="7">
        <v>14000</v>
      </c>
      <c r="BO6" s="7">
        <v>14000</v>
      </c>
      <c r="BP6" s="7">
        <f aca="true" t="shared" si="22" ref="BP6:BP12">(BO6/BN6)*100</f>
        <v>100</v>
      </c>
      <c r="BQ6" s="12">
        <f aca="true" t="shared" si="23" ref="BQ6:BQ12">(BP6*$BM$13)/8</f>
        <v>4.625</v>
      </c>
      <c r="BS6" s="7">
        <v>14000</v>
      </c>
      <c r="BT6" s="7">
        <v>14000</v>
      </c>
      <c r="BU6" s="7">
        <f aca="true" t="shared" si="24" ref="BU6:BU12">(BT6/BS6)*100</f>
        <v>100</v>
      </c>
      <c r="BV6" s="12">
        <f aca="true" t="shared" si="25" ref="BV6:BV12">(BU6*$BR$13)/8</f>
        <v>11.625</v>
      </c>
      <c r="BX6" s="7">
        <v>14000</v>
      </c>
      <c r="BY6" s="7">
        <v>14000</v>
      </c>
      <c r="BZ6" s="7">
        <f aca="true" t="shared" si="26" ref="BZ6:BZ12">(BY6/BX6)*100</f>
        <v>100</v>
      </c>
      <c r="CA6" s="12">
        <f aca="true" t="shared" si="27" ref="CA6:CA12">(BZ6*$BW$13)/8</f>
        <v>7.75</v>
      </c>
      <c r="CC6" s="7">
        <v>14000</v>
      </c>
      <c r="CD6" s="7">
        <v>14000</v>
      </c>
      <c r="CE6" s="7">
        <f aca="true" t="shared" si="28" ref="CE6:CE12">(CD6/CC6)*100</f>
        <v>100</v>
      </c>
      <c r="CF6" s="12">
        <f aca="true" t="shared" si="29" ref="CF6:CF12">(CE6*$CB$13)/8</f>
        <v>9.25</v>
      </c>
    </row>
    <row r="7" spans="4:84" ht="11.25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7.000000000000001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4:84" ht="11.25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7.000000000000001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4:84" ht="11.25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7.000000000000001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4:84" ht="11.25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7.000000000000001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4:84" ht="11.25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7.000000000000001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4:84" ht="11.25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7.000000000000001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5:90" ht="11.25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</v>
      </c>
      <c r="BI13" s="7" t="s">
        <v>82</v>
      </c>
      <c r="BJ13" s="7">
        <f>100*BH13</f>
        <v>56.00000000000001</v>
      </c>
      <c r="BK13" s="7" t="s">
        <v>83</v>
      </c>
      <c r="BL13" s="12">
        <f>SUM(BL5:BL12)</f>
        <v>56.00000000000001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4" ht="11.25"/>
    <row r="15" ht="11.25"/>
    <row r="16" spans="2:84" ht="11.25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3:84" ht="11.25">
      <c r="C17" s="7" t="s">
        <v>28</v>
      </c>
      <c r="D17" s="12" t="s">
        <v>15</v>
      </c>
      <c r="F17" s="7">
        <v>10000</v>
      </c>
      <c r="G17" s="7">
        <v>10000</v>
      </c>
      <c r="H17" s="7">
        <f aca="true" t="shared" si="30" ref="H17:H23">(G17/F17)*100</f>
        <v>100</v>
      </c>
      <c r="I17" s="12">
        <f aca="true" t="shared" si="31" ref="I17:I23">(H17*$E$24)/8</f>
        <v>1.625</v>
      </c>
      <c r="K17" s="7">
        <v>10000</v>
      </c>
      <c r="L17" s="7">
        <v>10000</v>
      </c>
      <c r="M17" s="7">
        <f aca="true" t="shared" si="32" ref="M17:M23">(L17/K17)*100</f>
        <v>100</v>
      </c>
      <c r="N17" s="12">
        <f aca="true" t="shared" si="33" ref="N17:N23">(M17*$J$24)/8</f>
        <v>1.625</v>
      </c>
      <c r="P17" s="7">
        <v>10000</v>
      </c>
      <c r="Q17" s="7">
        <v>10000</v>
      </c>
      <c r="R17" s="7">
        <f aca="true" t="shared" si="34" ref="R17:R23">(Q17/P17)*100</f>
        <v>100</v>
      </c>
      <c r="S17" s="12">
        <f aca="true" t="shared" si="35" ref="S17:S23">R17*$O$24/8</f>
        <v>6.375</v>
      </c>
      <c r="U17" s="7">
        <v>10000</v>
      </c>
      <c r="V17" s="7">
        <v>10000</v>
      </c>
      <c r="W17" s="7">
        <f aca="true" t="shared" si="36" ref="W17:W23">(V17/U17)*100</f>
        <v>100</v>
      </c>
      <c r="X17" s="12">
        <f aca="true" t="shared" si="37" ref="X17:X23">W17*$T$24/8</f>
        <v>44.75</v>
      </c>
      <c r="Z17" s="7">
        <v>10000</v>
      </c>
      <c r="AA17" s="7">
        <v>10000</v>
      </c>
      <c r="AB17" s="7">
        <f aca="true" t="shared" si="38" ref="AB17:AB23">(AA17/Z17)*100</f>
        <v>100</v>
      </c>
      <c r="AC17" s="12">
        <f aca="true" t="shared" si="39" ref="AC17:AC23">AB17*$Y$24/8</f>
        <v>30.125</v>
      </c>
      <c r="AE17" s="7">
        <v>10000</v>
      </c>
      <c r="AF17" s="7">
        <v>10000</v>
      </c>
      <c r="AG17" s="7">
        <f aca="true" t="shared" si="40" ref="AG17:AG23">(AF17/AE17)*100</f>
        <v>100</v>
      </c>
      <c r="AH17" s="12">
        <f aca="true" t="shared" si="41" ref="AH17:AH23">AG17*$AD$24/8</f>
        <v>14.875</v>
      </c>
      <c r="AJ17" s="7">
        <v>10000</v>
      </c>
      <c r="AK17" s="7">
        <v>10000</v>
      </c>
      <c r="AL17" s="7">
        <f aca="true" t="shared" si="42" ref="AL17:AL23">(AK17/AJ17)*100</f>
        <v>100</v>
      </c>
      <c r="AM17" s="12">
        <f aca="true" t="shared" si="43" ref="AM17:AM23">AL17*$AI$24/8</f>
        <v>3.875</v>
      </c>
      <c r="AO17" s="7">
        <v>10000</v>
      </c>
      <c r="AP17" s="7">
        <v>10000</v>
      </c>
      <c r="AQ17" s="7">
        <f aca="true" t="shared" si="44" ref="AQ17:AQ23">(AP17/AO17)*100</f>
        <v>100</v>
      </c>
      <c r="AR17" s="12">
        <f aca="true" t="shared" si="45" ref="AR17:AR23">AQ17*$AN$24/8</f>
        <v>2.75</v>
      </c>
      <c r="AT17" s="7">
        <v>10000</v>
      </c>
      <c r="AU17" s="7">
        <v>10000</v>
      </c>
      <c r="AV17" s="7">
        <f aca="true" t="shared" si="46" ref="AV17:AV23">(AU17/AT17)*100</f>
        <v>100</v>
      </c>
      <c r="AW17" s="12">
        <f aca="true" t="shared" si="47" ref="AW17:AW23">AV17*$AS$24/8</f>
        <v>4.375</v>
      </c>
      <c r="AY17" s="7">
        <v>10000</v>
      </c>
      <c r="AZ17" s="7">
        <v>10000</v>
      </c>
      <c r="BA17" s="7">
        <f aca="true" t="shared" si="48" ref="BA17:BA23">(AZ17/AY17)*100</f>
        <v>100</v>
      </c>
      <c r="BB17" s="12">
        <f aca="true" t="shared" si="49" ref="BB17:BB23">BA17*$AX$24/8</f>
        <v>6.375</v>
      </c>
      <c r="BD17" s="7">
        <v>10000</v>
      </c>
      <c r="BE17" s="7">
        <v>10000</v>
      </c>
      <c r="BF17" s="7">
        <f aca="true" t="shared" si="50" ref="BF17:BF23">(BE17/BD17)*100</f>
        <v>100</v>
      </c>
      <c r="BG17" s="12">
        <f aca="true" t="shared" si="51" ref="BG17:BG23">BF17*$BC$24/8</f>
        <v>41.125</v>
      </c>
      <c r="BI17" s="7">
        <v>10000</v>
      </c>
      <c r="BJ17" s="7">
        <v>10000</v>
      </c>
      <c r="BK17" s="7">
        <f aca="true" t="shared" si="52" ref="BK17:BK23">(BJ17/BI17)*100</f>
        <v>100</v>
      </c>
      <c r="BL17" s="12">
        <f aca="true" t="shared" si="53" ref="BL17:BL23">BK17*$BH$24/8</f>
        <v>9.875</v>
      </c>
      <c r="BN17" s="7">
        <v>10000</v>
      </c>
      <c r="BO17" s="7">
        <v>10000</v>
      </c>
      <c r="BP17" s="7">
        <f aca="true" t="shared" si="54" ref="BP17:BP23">(BO17/BN17)*100</f>
        <v>100</v>
      </c>
      <c r="BQ17" s="12">
        <f aca="true" t="shared" si="55" ref="BQ17:BQ23">BP17*$BM$24/8</f>
        <v>2.25</v>
      </c>
      <c r="BS17" s="7">
        <v>10000</v>
      </c>
      <c r="BT17" s="7">
        <v>10000</v>
      </c>
      <c r="BU17" s="7">
        <f aca="true" t="shared" si="56" ref="BU17:BU23">(BT17/BS17)*100</f>
        <v>100</v>
      </c>
      <c r="BV17" s="12">
        <f aca="true" t="shared" si="57" ref="BV17:BV23">BU17*$BR$24/8</f>
        <v>1.125</v>
      </c>
      <c r="BX17" s="7">
        <v>10000</v>
      </c>
      <c r="BY17" s="7">
        <v>10000</v>
      </c>
      <c r="BZ17" s="7">
        <f aca="true" t="shared" si="58" ref="BZ17:BZ23">(BY17/BX17)*100</f>
        <v>100</v>
      </c>
      <c r="CA17" s="12">
        <f aca="true" t="shared" si="59" ref="CA17:CA23">(BZ17*$BW$24)/8</f>
        <v>6.125</v>
      </c>
      <c r="CC17" s="7">
        <v>10000</v>
      </c>
      <c r="CD17" s="7">
        <v>10000</v>
      </c>
      <c r="CE17" s="7">
        <f aca="true" t="shared" si="60" ref="CE17:CE23">(CD17/CC17)*100</f>
        <v>100</v>
      </c>
      <c r="CF17" s="12">
        <f aca="true" t="shared" si="61" ref="CF17:CF23">CE17*$CB$24/8</f>
        <v>6.625</v>
      </c>
    </row>
    <row r="18" spans="4:84" ht="11.25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4:84" ht="11.25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4:84" ht="11.25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4:84" ht="11.25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4:84" ht="11.25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4:84" ht="11.25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5:96" ht="11.25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5" ht="11.25"/>
    <row r="26" ht="11.25"/>
    <row r="27" spans="1:19" ht="11.25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4:19" ht="11.25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5:90" ht="11.25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0" ht="11.25"/>
    <row r="31" ht="11.25"/>
    <row r="32" spans="2:24" ht="11.25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0:90" ht="11.25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4" ht="11.25"/>
    <row r="35" ht="11.25"/>
    <row r="36" spans="2:34" ht="11.25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4:34" ht="11.25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30:90" ht="11.25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39" ht="11.25"/>
    <row r="40" ht="11.25"/>
    <row r="41" spans="2:34" ht="11.25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4:34" ht="11.25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4:34" ht="11.25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30:90" ht="11.25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5" ht="11.25"/>
    <row r="46" ht="11.25"/>
    <row r="47" spans="2:34" ht="11.25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4:34" ht="11.25">
      <c r="D48" s="12" t="s">
        <v>15</v>
      </c>
      <c r="AE48" s="7">
        <v>0.6</v>
      </c>
      <c r="AF48" s="7">
        <v>0.6</v>
      </c>
      <c r="AG48" s="7">
        <f aca="true" t="shared" si="62" ref="AG48:AG54">(AF48/AE48)*100</f>
        <v>100</v>
      </c>
      <c r="AH48" s="12">
        <f aca="true" t="shared" si="63" ref="AH48:AH54">AG48*$AD$55/8</f>
        <v>12.5</v>
      </c>
    </row>
    <row r="49" spans="4:34" ht="11.25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4:34" ht="11.25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4:34" ht="11.25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4:34" ht="11.25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4:34" ht="11.25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4:34" ht="11.25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30:96" ht="11.25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6" ht="11.25"/>
    <row r="57" ht="11.25"/>
    <row r="58" spans="1:96" ht="11.25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</v>
      </c>
    </row>
    <row r="59" spans="2:4" ht="11.25">
      <c r="B59" s="7" t="s">
        <v>33</v>
      </c>
      <c r="D59" s="13" t="s">
        <v>36</v>
      </c>
    </row>
    <row r="60" spans="2:19" ht="11.25">
      <c r="B60" s="7" t="s">
        <v>140</v>
      </c>
      <c r="D60" s="13" t="s">
        <v>37</v>
      </c>
      <c r="P60" s="7">
        <v>426.65</v>
      </c>
      <c r="Q60" s="7">
        <v>426.65</v>
      </c>
      <c r="R60" s="7">
        <f aca="true" t="shared" si="64" ref="R60:R67">Q60/P60*100</f>
        <v>100</v>
      </c>
      <c r="S60" s="12">
        <f>R60*O68/8</f>
        <v>22.5</v>
      </c>
    </row>
    <row r="61" spans="4:19" ht="11.25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aca="true" t="shared" si="65" ref="S61:S67">R61*O69/8</f>
        <v>0</v>
      </c>
    </row>
    <row r="62" spans="4:19" ht="11.25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4:19" ht="11.25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4:19" ht="11.25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4:19" ht="11.25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4:19" ht="11.25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4:19" ht="11.25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15:96" ht="11.25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69" ht="11.25"/>
    <row r="70" ht="11.25"/>
    <row r="71" spans="2:4" ht="11.25">
      <c r="B71" s="7" t="s">
        <v>45</v>
      </c>
      <c r="C71" s="7" t="s">
        <v>34</v>
      </c>
      <c r="D71" s="13" t="s">
        <v>35</v>
      </c>
    </row>
    <row r="72" spans="2:4" ht="11.25">
      <c r="B72" s="7" t="s">
        <v>141</v>
      </c>
      <c r="D72" s="13" t="s">
        <v>36</v>
      </c>
    </row>
    <row r="73" spans="4:24" ht="11.25">
      <c r="D73" s="13" t="s">
        <v>37</v>
      </c>
      <c r="F73" s="7">
        <v>379.49999999999994</v>
      </c>
      <c r="G73" s="7">
        <v>379.49999999999994</v>
      </c>
      <c r="H73" s="7">
        <f aca="true" t="shared" si="66" ref="H73:H80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aca="true" t="shared" si="67" ref="W73:W80">V73/U73*100</f>
        <v>100</v>
      </c>
      <c r="X73" s="12">
        <f>W73*$T$81/8</f>
        <v>23</v>
      </c>
    </row>
    <row r="74" spans="4:24" ht="11.25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aca="true" t="shared" si="68" ref="I74:I80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aca="true" t="shared" si="69" ref="X74:X80">W74*$T$81/8</f>
        <v>23</v>
      </c>
    </row>
    <row r="75" spans="4:24" ht="11.25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4:24" ht="11.25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4:24" ht="11.25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4:24" ht="11.25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4:24" ht="11.25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4:24" ht="11.25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5:90" ht="11.25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2" ht="11.25"/>
    <row r="83" ht="11.25"/>
    <row r="84" spans="2:4" ht="11.25">
      <c r="B84" s="7" t="s">
        <v>142</v>
      </c>
      <c r="C84" s="7" t="s">
        <v>34</v>
      </c>
      <c r="D84" s="13" t="s">
        <v>35</v>
      </c>
    </row>
    <row r="85" spans="2:4" ht="11.25">
      <c r="B85" s="7" t="s">
        <v>143</v>
      </c>
      <c r="D85" s="13" t="s">
        <v>36</v>
      </c>
    </row>
    <row r="86" spans="4:24" ht="11.25">
      <c r="D86" s="13" t="s">
        <v>37</v>
      </c>
      <c r="U86" s="7">
        <v>379.49999999999994</v>
      </c>
      <c r="V86" s="7">
        <v>379.49999999999994</v>
      </c>
      <c r="W86" s="7">
        <f aca="true" t="shared" si="70" ref="W86:W93">V86/U86*100</f>
        <v>100</v>
      </c>
      <c r="X86" s="12">
        <f>W86*$T$94/8</f>
        <v>18.75</v>
      </c>
    </row>
    <row r="87" spans="4:24" ht="11.25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aca="true" t="shared" si="71" ref="X87:X93">W87*$T$94/8</f>
        <v>18.75</v>
      </c>
    </row>
    <row r="88" spans="4:24" ht="11.25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4:24" ht="11.25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4:24" ht="11.25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4:24" ht="11.25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4:24" ht="11.25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4:24" ht="11.25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0:96" ht="11.25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5" ht="11.25"/>
    <row r="96" ht="11.25"/>
    <row r="97" spans="2:4" ht="11.25">
      <c r="B97" s="7" t="s">
        <v>48</v>
      </c>
      <c r="C97" s="7" t="s">
        <v>34</v>
      </c>
      <c r="D97" s="13" t="s">
        <v>35</v>
      </c>
    </row>
    <row r="98" spans="2:4" ht="11.25">
      <c r="B98" s="7" t="s">
        <v>46</v>
      </c>
      <c r="D98" s="13" t="s">
        <v>36</v>
      </c>
    </row>
    <row r="99" spans="2:39" ht="11.25">
      <c r="B99" s="7" t="s">
        <v>47</v>
      </c>
      <c r="D99" s="13" t="s">
        <v>37</v>
      </c>
      <c r="F99" s="7">
        <v>555.4499999999999</v>
      </c>
      <c r="G99" s="7">
        <v>555.4499999999999</v>
      </c>
      <c r="H99" s="7">
        <f aca="true" t="shared" si="72" ref="H99:H106">G99/F99*100</f>
        <v>100</v>
      </c>
      <c r="I99" s="12">
        <f>H99*$E$107/8</f>
        <v>1</v>
      </c>
      <c r="U99" s="7">
        <v>555.4499999999999</v>
      </c>
      <c r="V99" s="7">
        <v>555.4499999999999</v>
      </c>
      <c r="W99" s="7">
        <f aca="true" t="shared" si="73" ref="W99:W106">V99/U99*100</f>
        <v>100</v>
      </c>
      <c r="X99" s="12">
        <f>W99*$T$107/8</f>
        <v>29.5</v>
      </c>
      <c r="AJ99" s="7">
        <v>555.4499999999999</v>
      </c>
      <c r="AK99" s="7">
        <v>555.4499999999999</v>
      </c>
      <c r="AL99" s="7">
        <f aca="true" t="shared" si="74" ref="AL99:AL106">AK99/AJ99*100</f>
        <v>100</v>
      </c>
      <c r="AM99" s="12">
        <f>AL99*$AI$107/8</f>
        <v>5.25</v>
      </c>
    </row>
    <row r="100" spans="4:39" ht="11.25">
      <c r="D100" s="13" t="s">
        <v>38</v>
      </c>
      <c r="F100" s="7">
        <v>555.4499999999999</v>
      </c>
      <c r="G100" s="7">
        <v>555.4499999999999</v>
      </c>
      <c r="H100" s="7">
        <f t="shared" si="72"/>
        <v>100</v>
      </c>
      <c r="I100" s="12">
        <f aca="true" t="shared" si="75" ref="I100:I106">H100*$E$107/8</f>
        <v>1</v>
      </c>
      <c r="U100" s="7">
        <v>555.4499999999999</v>
      </c>
      <c r="V100" s="7">
        <v>555.4499999999999</v>
      </c>
      <c r="W100" s="7">
        <f t="shared" si="73"/>
        <v>100</v>
      </c>
      <c r="X100" s="12">
        <f aca="true" t="shared" si="76" ref="X100:X106">W100*$T$107/8</f>
        <v>29.5</v>
      </c>
      <c r="AJ100" s="7">
        <v>555.4499999999999</v>
      </c>
      <c r="AK100" s="7">
        <v>555.4499999999999</v>
      </c>
      <c r="AL100" s="7">
        <f t="shared" si="74"/>
        <v>100</v>
      </c>
      <c r="AM100" s="12">
        <f aca="true" t="shared" si="77" ref="AM100:AM106">AL100*$AI$107/8</f>
        <v>5.25</v>
      </c>
    </row>
    <row r="101" spans="4:39" ht="11.25">
      <c r="D101" s="13" t="s">
        <v>39</v>
      </c>
      <c r="F101" s="7">
        <v>555.4499999999999</v>
      </c>
      <c r="G101" s="7">
        <v>555.4499999999999</v>
      </c>
      <c r="H101" s="7">
        <f t="shared" si="72"/>
        <v>100</v>
      </c>
      <c r="I101" s="12">
        <f t="shared" si="75"/>
        <v>1</v>
      </c>
      <c r="U101" s="7">
        <v>555.4499999999999</v>
      </c>
      <c r="V101" s="7">
        <v>555.4499999999999</v>
      </c>
      <c r="W101" s="7">
        <f t="shared" si="73"/>
        <v>100</v>
      </c>
      <c r="X101" s="12">
        <f t="shared" si="76"/>
        <v>29.5</v>
      </c>
      <c r="AJ101" s="7">
        <v>555.4499999999999</v>
      </c>
      <c r="AK101" s="7">
        <v>555.4499999999999</v>
      </c>
      <c r="AL101" s="7">
        <f t="shared" si="74"/>
        <v>100</v>
      </c>
      <c r="AM101" s="12">
        <f t="shared" si="77"/>
        <v>5.25</v>
      </c>
    </row>
    <row r="102" spans="4:39" ht="11.25">
      <c r="D102" s="13" t="s">
        <v>40</v>
      </c>
      <c r="F102" s="7">
        <v>555.4499999999999</v>
      </c>
      <c r="G102" s="7">
        <v>555.4499999999999</v>
      </c>
      <c r="H102" s="7">
        <f t="shared" si="72"/>
        <v>100</v>
      </c>
      <c r="I102" s="12">
        <f t="shared" si="75"/>
        <v>1</v>
      </c>
      <c r="U102" s="7">
        <v>555.4499999999999</v>
      </c>
      <c r="V102" s="7">
        <v>555.4499999999999</v>
      </c>
      <c r="W102" s="7">
        <f t="shared" si="73"/>
        <v>100</v>
      </c>
      <c r="X102" s="12">
        <f t="shared" si="76"/>
        <v>29.5</v>
      </c>
      <c r="AJ102" s="7">
        <v>555.4499999999999</v>
      </c>
      <c r="AK102" s="7">
        <v>555.4499999999999</v>
      </c>
      <c r="AL102" s="7">
        <f t="shared" si="74"/>
        <v>100</v>
      </c>
      <c r="AM102" s="12">
        <f t="shared" si="77"/>
        <v>5.25</v>
      </c>
    </row>
    <row r="103" spans="4:39" ht="11.25">
      <c r="D103" s="13" t="s">
        <v>41</v>
      </c>
      <c r="F103" s="7">
        <v>555.4499999999999</v>
      </c>
      <c r="G103" s="7">
        <v>555.4499999999999</v>
      </c>
      <c r="H103" s="7">
        <f t="shared" si="72"/>
        <v>100</v>
      </c>
      <c r="I103" s="12">
        <f t="shared" si="75"/>
        <v>1</v>
      </c>
      <c r="U103" s="7">
        <v>555.4499999999999</v>
      </c>
      <c r="V103" s="7">
        <v>555.4499999999999</v>
      </c>
      <c r="W103" s="7">
        <f t="shared" si="73"/>
        <v>100</v>
      </c>
      <c r="X103" s="12">
        <f t="shared" si="76"/>
        <v>29.5</v>
      </c>
      <c r="AJ103" s="7">
        <v>555.4499999999999</v>
      </c>
      <c r="AK103" s="7">
        <v>555.4499999999999</v>
      </c>
      <c r="AL103" s="7">
        <f t="shared" si="74"/>
        <v>100</v>
      </c>
      <c r="AM103" s="12">
        <f t="shared" si="77"/>
        <v>5.25</v>
      </c>
    </row>
    <row r="104" spans="4:39" ht="11.25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4:39" ht="11.25">
      <c r="D105" s="13" t="s">
        <v>43</v>
      </c>
      <c r="F105" s="7">
        <v>555.4499999999999</v>
      </c>
      <c r="G105" s="7">
        <v>555.4499999999999</v>
      </c>
      <c r="H105" s="7">
        <f t="shared" si="72"/>
        <v>100</v>
      </c>
      <c r="I105" s="12">
        <f t="shared" si="75"/>
        <v>1</v>
      </c>
      <c r="U105" s="7">
        <v>555.4499999999999</v>
      </c>
      <c r="V105" s="7">
        <v>555.4499999999999</v>
      </c>
      <c r="W105" s="7">
        <f t="shared" si="73"/>
        <v>100</v>
      </c>
      <c r="X105" s="12">
        <f t="shared" si="76"/>
        <v>29.5</v>
      </c>
      <c r="AJ105" s="7">
        <v>555.4499999999999</v>
      </c>
      <c r="AK105" s="7">
        <v>555.4499999999999</v>
      </c>
      <c r="AL105" s="7">
        <f t="shared" si="74"/>
        <v>100</v>
      </c>
      <c r="AM105" s="12">
        <f t="shared" si="77"/>
        <v>5.25</v>
      </c>
    </row>
    <row r="106" spans="4:39" ht="11.25">
      <c r="D106" s="13" t="s">
        <v>44</v>
      </c>
      <c r="F106" s="7">
        <v>555.4499999999999</v>
      </c>
      <c r="G106" s="7">
        <v>555.4499999999999</v>
      </c>
      <c r="H106" s="7">
        <f t="shared" si="72"/>
        <v>100</v>
      </c>
      <c r="I106" s="12">
        <f t="shared" si="75"/>
        <v>1</v>
      </c>
      <c r="U106" s="7">
        <v>555.4499999999999</v>
      </c>
      <c r="V106" s="7">
        <v>555.4499999999999</v>
      </c>
      <c r="W106" s="7">
        <f t="shared" si="73"/>
        <v>100</v>
      </c>
      <c r="X106" s="12">
        <f t="shared" si="76"/>
        <v>29.5</v>
      </c>
      <c r="AJ106" s="7">
        <v>555.4499999999999</v>
      </c>
      <c r="AK106" s="7">
        <v>555.4499999999999</v>
      </c>
      <c r="AL106" s="7">
        <f t="shared" si="74"/>
        <v>100</v>
      </c>
      <c r="AM106" s="12">
        <f t="shared" si="77"/>
        <v>5.25</v>
      </c>
    </row>
    <row r="107" spans="5:90" ht="11.25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08" ht="11.25"/>
    <row r="109" ht="11.25"/>
    <row r="110" spans="2:4" ht="11.25">
      <c r="B110" s="7" t="s">
        <v>144</v>
      </c>
      <c r="C110" s="7" t="s">
        <v>34</v>
      </c>
      <c r="D110" s="13" t="s">
        <v>35</v>
      </c>
    </row>
    <row r="111" spans="2:4" ht="11.25">
      <c r="B111" s="7" t="s">
        <v>47</v>
      </c>
      <c r="D111" s="13" t="s">
        <v>36</v>
      </c>
    </row>
    <row r="112" ht="11.25">
      <c r="D112" s="13" t="s">
        <v>37</v>
      </c>
    </row>
    <row r="113" spans="4:64" ht="11.25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4:64" ht="11.25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ht="11.25">
      <c r="D115" s="13" t="s">
        <v>40</v>
      </c>
    </row>
    <row r="116" spans="4:64" ht="11.25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ht="11.25">
      <c r="D117" s="13" t="s">
        <v>42</v>
      </c>
    </row>
    <row r="118" ht="11.25">
      <c r="D118" s="13" t="s">
        <v>43</v>
      </c>
    </row>
    <row r="119" ht="11.25">
      <c r="D119" s="13" t="s">
        <v>44</v>
      </c>
    </row>
    <row r="120" spans="55:96" ht="11.25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1" ht="11.25"/>
    <row r="122" ht="11.25"/>
    <row r="123" spans="2:69" ht="11.25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4:69" ht="11.25">
      <c r="D124" s="12" t="s">
        <v>15</v>
      </c>
      <c r="F124" s="7">
        <v>191</v>
      </c>
      <c r="G124" s="7">
        <v>191</v>
      </c>
      <c r="H124" s="7">
        <f aca="true" t="shared" si="78" ref="H124:H130">G124/F124*100</f>
        <v>100</v>
      </c>
      <c r="I124" s="12">
        <f aca="true" t="shared" si="79" ref="I124:I130">H124*$E$131/8</f>
        <v>1</v>
      </c>
      <c r="U124" s="7">
        <v>191</v>
      </c>
      <c r="V124" s="7">
        <v>191</v>
      </c>
      <c r="W124" s="7">
        <f aca="true" t="shared" si="80" ref="W124:W130">V124/U124*100</f>
        <v>100</v>
      </c>
      <c r="X124" s="12">
        <f aca="true" t="shared" si="81" ref="X124:X130">W124*$T$131/8</f>
        <v>104.375</v>
      </c>
      <c r="AJ124" s="7">
        <v>191</v>
      </c>
      <c r="AK124" s="7">
        <v>191</v>
      </c>
      <c r="AL124" s="7">
        <f aca="true" t="shared" si="82" ref="AL124:AL130">AK124/AJ124*100</f>
        <v>100</v>
      </c>
      <c r="AM124" s="12">
        <f aca="true" t="shared" si="83" ref="AM124:AM130">AL124*$AI$131/8</f>
        <v>14.000000000000002</v>
      </c>
      <c r="BD124" s="7">
        <v>191</v>
      </c>
      <c r="BE124" s="7">
        <v>191</v>
      </c>
      <c r="BF124" s="7">
        <f aca="true" t="shared" si="84" ref="BF124:BF130">BE124/BD124*100</f>
        <v>100</v>
      </c>
      <c r="BG124" s="12">
        <f aca="true" t="shared" si="85" ref="BG124:BG130">BF124*$BC$131/8</f>
        <v>23.375</v>
      </c>
      <c r="BI124" s="7">
        <v>191</v>
      </c>
      <c r="BJ124" s="7">
        <v>191</v>
      </c>
      <c r="BK124" s="7">
        <f aca="true" t="shared" si="86" ref="BK124:BK130">BJ124/BI124*100</f>
        <v>100</v>
      </c>
      <c r="BL124" s="12">
        <f aca="true" t="shared" si="87" ref="BL124:BL130">BK124*$BH$131/8</f>
        <v>15.125</v>
      </c>
      <c r="BN124" s="7">
        <v>191</v>
      </c>
      <c r="BO124" s="7">
        <v>191</v>
      </c>
      <c r="BP124" s="7">
        <f aca="true" t="shared" si="88" ref="BP124:BP130">BO124/BN124*100</f>
        <v>100</v>
      </c>
      <c r="BQ124" s="12">
        <f aca="true" t="shared" si="89" ref="BQ124:BQ130">BP124*$BM$131/8</f>
        <v>0.625</v>
      </c>
    </row>
    <row r="125" spans="4:69" ht="11.25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4:69" ht="11.25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4:69" ht="11.25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4:69" ht="11.25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4:69" ht="11.25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4:69" ht="11.25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5:96" ht="11.25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</v>
      </c>
    </row>
    <row r="132" ht="11.25"/>
    <row r="133" ht="11.25"/>
    <row r="134" spans="2:29" ht="11.25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4:29" ht="11.25">
      <c r="D135" s="12" t="s">
        <v>15</v>
      </c>
      <c r="Z135" s="7">
        <v>42</v>
      </c>
      <c r="AA135" s="7">
        <v>45</v>
      </c>
      <c r="AB135" s="7">
        <f aca="true" t="shared" si="90" ref="AB135:AB141">AA135/Z135*100</f>
        <v>107.14285714285714</v>
      </c>
      <c r="AC135" s="12">
        <f aca="true" t="shared" si="91" ref="AC135:AC141">AB135*$Y$142/8</f>
        <v>17.544642857142858</v>
      </c>
    </row>
    <row r="136" spans="4:29" ht="11.25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</v>
      </c>
    </row>
    <row r="137" spans="4:29" ht="11.25">
      <c r="D137" s="12" t="s">
        <v>18</v>
      </c>
      <c r="Z137" s="7">
        <v>46</v>
      </c>
      <c r="AA137" s="7">
        <v>45</v>
      </c>
      <c r="AB137" s="7">
        <f t="shared" si="90"/>
        <v>97.82608695652173</v>
      </c>
      <c r="AC137" s="12">
        <f t="shared" si="91"/>
        <v>16.019021739130434</v>
      </c>
    </row>
    <row r="138" spans="4:29" ht="11.25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4:29" ht="11.25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4:29" ht="11.25">
      <c r="D140" s="12" t="s">
        <v>21</v>
      </c>
      <c r="Z140" s="7">
        <v>46</v>
      </c>
      <c r="AA140" s="7">
        <v>42</v>
      </c>
      <c r="AB140" s="7">
        <f t="shared" si="90"/>
        <v>91.30434782608695</v>
      </c>
      <c r="AC140" s="12">
        <f t="shared" si="91"/>
        <v>14.951086956521738</v>
      </c>
    </row>
    <row r="141" spans="4:29" ht="11.25">
      <c r="D141" s="12" t="s">
        <v>22</v>
      </c>
      <c r="Z141" s="7">
        <v>42</v>
      </c>
      <c r="AA141" s="7">
        <v>38</v>
      </c>
      <c r="AB141" s="7">
        <f t="shared" si="90"/>
        <v>90.47619047619048</v>
      </c>
      <c r="AC141" s="12">
        <f t="shared" si="91"/>
        <v>14.815476190476192</v>
      </c>
    </row>
    <row r="142" spans="25:90" ht="11.25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3" ht="11.25"/>
    <row r="144" ht="11.25"/>
    <row r="145" spans="2:29" ht="11.25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97.45762711864407</v>
      </c>
      <c r="AC145" s="12">
        <f>AB145*$Y$153/8</f>
        <v>52.87076271186441</v>
      </c>
    </row>
    <row r="146" spans="4:29" ht="11.25">
      <c r="D146" s="12" t="s">
        <v>15</v>
      </c>
      <c r="Z146" s="7">
        <v>117</v>
      </c>
      <c r="AA146" s="7">
        <v>110</v>
      </c>
      <c r="AB146" s="7">
        <f aca="true" t="shared" si="92" ref="AB146:AB152">AA146/Z146*100</f>
        <v>94.01709401709401</v>
      </c>
      <c r="AC146" s="12">
        <f aca="true" t="shared" si="93" ref="AC146:AC152">AB146*$Y$153/8</f>
        <v>51.0042735042735</v>
      </c>
    </row>
    <row r="147" spans="4:29" ht="11.25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55.13211382113822</v>
      </c>
    </row>
    <row r="148" spans="4:29" ht="11.25">
      <c r="D148" s="12" t="s">
        <v>18</v>
      </c>
      <c r="Z148" s="7">
        <v>118</v>
      </c>
      <c r="AA148" s="7">
        <v>110</v>
      </c>
      <c r="AB148" s="7">
        <f t="shared" si="92"/>
        <v>93.22033898305084</v>
      </c>
      <c r="AC148" s="12">
        <f t="shared" si="93"/>
        <v>50.57203389830508</v>
      </c>
    </row>
    <row r="149" spans="4:29" ht="11.25">
      <c r="D149" s="12" t="s">
        <v>19</v>
      </c>
      <c r="Z149" s="7">
        <v>123</v>
      </c>
      <c r="AA149" s="7">
        <v>120</v>
      </c>
      <c r="AB149" s="7">
        <f t="shared" si="92"/>
        <v>97.5609756097561</v>
      </c>
      <c r="AC149" s="12">
        <f t="shared" si="93"/>
        <v>52.92682926829268</v>
      </c>
    </row>
    <row r="150" spans="4:29" ht="11.25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4:29" ht="11.25">
      <c r="D151" s="12" t="s">
        <v>21</v>
      </c>
      <c r="Z151" s="7">
        <v>121.67</v>
      </c>
      <c r="AA151" s="7">
        <v>110</v>
      </c>
      <c r="AB151" s="7">
        <f t="shared" si="92"/>
        <v>90.40848195939837</v>
      </c>
      <c r="AC151" s="12">
        <f t="shared" si="93"/>
        <v>49.04660146297361</v>
      </c>
    </row>
    <row r="152" spans="4:29" ht="11.25">
      <c r="D152" s="12" t="s">
        <v>22</v>
      </c>
      <c r="Z152" s="7">
        <v>118.33</v>
      </c>
      <c r="AA152" s="7">
        <v>105</v>
      </c>
      <c r="AB152" s="7">
        <f t="shared" si="92"/>
        <v>88.73489394067438</v>
      </c>
      <c r="AC152" s="12">
        <f t="shared" si="93"/>
        <v>48.13867996281585</v>
      </c>
    </row>
    <row r="153" spans="25:90" ht="11.25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4" ht="11.25"/>
    <row r="155" ht="11.25"/>
    <row r="156" spans="2:29" ht="11.25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98.36065573770492</v>
      </c>
      <c r="AC156" s="12">
        <f>AB156*$Y$164/8</f>
        <v>10.450819672131146</v>
      </c>
    </row>
    <row r="157" spans="4:29" ht="11.25">
      <c r="D157" s="12" t="s">
        <v>15</v>
      </c>
      <c r="Z157" s="7">
        <v>178</v>
      </c>
      <c r="AA157" s="7">
        <v>175</v>
      </c>
      <c r="AB157" s="7">
        <f aca="true" t="shared" si="94" ref="AB157:AB163">AA157/Z157*100</f>
        <v>98.31460674157303</v>
      </c>
      <c r="AC157" s="12">
        <f aca="true" t="shared" si="95" ref="AC157:AC163">AB157*$Y$164/8</f>
        <v>10.445926966292134</v>
      </c>
    </row>
    <row r="158" spans="4:29" ht="11.25">
      <c r="D158" s="12" t="s">
        <v>17</v>
      </c>
      <c r="Z158" s="7">
        <v>203</v>
      </c>
      <c r="AA158" s="7">
        <v>190</v>
      </c>
      <c r="AB158" s="7">
        <f t="shared" si="94"/>
        <v>93.59605911330048</v>
      </c>
      <c r="AC158" s="12">
        <f t="shared" si="95"/>
        <v>9.944581280788176</v>
      </c>
    </row>
    <row r="159" spans="4:29" ht="11.25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4:29" ht="11.25">
      <c r="D160" s="12" t="s">
        <v>19</v>
      </c>
      <c r="Z160" s="7">
        <v>203</v>
      </c>
      <c r="AA160" s="7">
        <v>200</v>
      </c>
      <c r="AB160" s="7">
        <f t="shared" si="94"/>
        <v>98.52216748768473</v>
      </c>
      <c r="AC160" s="12">
        <f t="shared" si="95"/>
        <v>10.467980295566502</v>
      </c>
    </row>
    <row r="161" spans="4:29" ht="11.25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4:29" ht="11.25">
      <c r="D162" s="12" t="s">
        <v>21</v>
      </c>
      <c r="Z162" s="7">
        <v>183.33</v>
      </c>
      <c r="AA162" s="7">
        <v>165</v>
      </c>
      <c r="AB162" s="7">
        <f t="shared" si="94"/>
        <v>90.00163639338896</v>
      </c>
      <c r="AC162" s="12">
        <f t="shared" si="95"/>
        <v>9.562673866797578</v>
      </c>
    </row>
    <row r="163" spans="4:29" ht="11.25">
      <c r="D163" s="12" t="s">
        <v>22</v>
      </c>
      <c r="Z163" s="7">
        <v>187.33</v>
      </c>
      <c r="AA163" s="7">
        <v>168</v>
      </c>
      <c r="AB163" s="7">
        <f t="shared" si="94"/>
        <v>89.68131105535684</v>
      </c>
      <c r="AC163" s="12">
        <f t="shared" si="95"/>
        <v>9.528639299631664</v>
      </c>
    </row>
    <row r="164" spans="25:90" ht="11.25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81.09141085489141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81.09141085489141</v>
      </c>
      <c r="CK164" s="7">
        <f>SUM(G164,L164,Q164,V164,AA164,AF164,AK164,AP164,AU164,AZ164,BE164,BJ164,BO164,BT164,BY164,CD164)</f>
        <v>85</v>
      </c>
      <c r="CL164" s="7">
        <f>CJ164-CK164</f>
        <v>-3.908589145108593</v>
      </c>
    </row>
    <row r="165" ht="11.25"/>
    <row r="166" ht="11.25"/>
    <row r="167" spans="2:29" ht="11.25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97.32824427480917</v>
      </c>
      <c r="AC167" s="12">
        <f>AB167*$Y$175/8</f>
        <v>49.150763358778626</v>
      </c>
    </row>
    <row r="168" spans="4:29" ht="11.25">
      <c r="D168" s="12" t="s">
        <v>15</v>
      </c>
      <c r="Z168" s="7">
        <v>275</v>
      </c>
      <c r="AA168" s="7">
        <v>250</v>
      </c>
      <c r="AB168" s="7">
        <f aca="true" t="shared" si="96" ref="AB168:AB174">AA168/Z168*100</f>
        <v>90.9090909090909</v>
      </c>
      <c r="AC168" s="12">
        <f aca="true" t="shared" si="97" ref="AC168:AC174">AB168*$Y$175/8</f>
        <v>45.90909090909091</v>
      </c>
    </row>
    <row r="169" spans="4:29" ht="11.25">
      <c r="D169" s="12" t="s">
        <v>17</v>
      </c>
      <c r="Z169" s="7">
        <v>293</v>
      </c>
      <c r="AA169" s="7">
        <v>275</v>
      </c>
      <c r="AB169" s="7">
        <f t="shared" si="96"/>
        <v>93.85665529010238</v>
      </c>
      <c r="AC169" s="12">
        <f t="shared" si="97"/>
        <v>47.3976109215017</v>
      </c>
    </row>
    <row r="170" spans="4:29" ht="11.25">
      <c r="D170" s="12" t="s">
        <v>18</v>
      </c>
      <c r="Z170" s="7">
        <v>240</v>
      </c>
      <c r="AA170" s="7">
        <v>230</v>
      </c>
      <c r="AB170" s="7">
        <f t="shared" si="96"/>
        <v>95.83333333333334</v>
      </c>
      <c r="AC170" s="12">
        <f t="shared" si="97"/>
        <v>48.395833333333336</v>
      </c>
    </row>
    <row r="171" spans="4:29" ht="11.25">
      <c r="D171" s="12" t="s">
        <v>19</v>
      </c>
      <c r="Z171" s="7">
        <v>293</v>
      </c>
      <c r="AA171" s="7">
        <v>290</v>
      </c>
      <c r="AB171" s="7">
        <f t="shared" si="96"/>
        <v>98.97610921501706</v>
      </c>
      <c r="AC171" s="12">
        <f t="shared" si="97"/>
        <v>49.98293515358362</v>
      </c>
    </row>
    <row r="172" spans="4:29" ht="11.25">
      <c r="D172" s="12" t="s">
        <v>20</v>
      </c>
      <c r="Z172" s="7">
        <v>295</v>
      </c>
      <c r="AA172" s="7">
        <v>270</v>
      </c>
      <c r="AB172" s="7">
        <f t="shared" si="96"/>
        <v>91.52542372881356</v>
      </c>
      <c r="AC172" s="12">
        <f t="shared" si="97"/>
        <v>46.22033898305085</v>
      </c>
    </row>
    <row r="173" spans="4:29" ht="11.25">
      <c r="D173" s="12" t="s">
        <v>21</v>
      </c>
      <c r="Z173" s="7">
        <v>276.67</v>
      </c>
      <c r="AA173" s="7">
        <v>240</v>
      </c>
      <c r="AB173" s="7">
        <f t="shared" si="96"/>
        <v>86.74594281996602</v>
      </c>
      <c r="AC173" s="12">
        <f t="shared" si="97"/>
        <v>43.80670112408284</v>
      </c>
    </row>
    <row r="174" spans="4:29" ht="11.25">
      <c r="D174" s="12" t="s">
        <v>22</v>
      </c>
      <c r="Z174" s="7">
        <v>291.67</v>
      </c>
      <c r="AA174" s="7">
        <v>238</v>
      </c>
      <c r="AB174" s="7">
        <f t="shared" si="96"/>
        <v>81.59906743922927</v>
      </c>
      <c r="AC174" s="12">
        <f t="shared" si="97"/>
        <v>41.207529056810785</v>
      </c>
    </row>
    <row r="175" spans="25:90" ht="11.25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</v>
      </c>
    </row>
    <row r="176" ht="11.25"/>
    <row r="177" ht="11.25"/>
    <row r="178" spans="2:29" ht="11.25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</v>
      </c>
    </row>
    <row r="179" spans="4:29" ht="11.25">
      <c r="D179" s="12" t="s">
        <v>15</v>
      </c>
      <c r="Z179" s="7">
        <v>60</v>
      </c>
      <c r="AA179" s="7">
        <v>60</v>
      </c>
      <c r="AB179" s="7">
        <f aca="true" t="shared" si="98" ref="AB179:AB185">AA179/Z179*100</f>
        <v>100</v>
      </c>
      <c r="AC179" s="12">
        <f aca="true" t="shared" si="99" ref="AC179:AC185">AB179*$Y$186/8</f>
        <v>0.8750000000000001</v>
      </c>
    </row>
    <row r="180" spans="4:29" ht="11.25">
      <c r="D180" s="12" t="s">
        <v>17</v>
      </c>
      <c r="Z180" s="7">
        <v>52</v>
      </c>
      <c r="AA180" s="7">
        <v>56</v>
      </c>
      <c r="AB180" s="7">
        <f t="shared" si="98"/>
        <v>107.6923076923077</v>
      </c>
      <c r="AC180" s="12">
        <f t="shared" si="99"/>
        <v>0.9423076923076924</v>
      </c>
    </row>
    <row r="181" spans="4:29" ht="11.25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</v>
      </c>
    </row>
    <row r="182" spans="4:29" ht="11.25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</v>
      </c>
    </row>
    <row r="183" spans="4:29" ht="11.25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</v>
      </c>
    </row>
    <row r="184" spans="4:29" ht="11.25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</v>
      </c>
    </row>
    <row r="185" spans="4:29" ht="11.25">
      <c r="D185" s="12" t="s">
        <v>22</v>
      </c>
      <c r="Z185" s="7">
        <v>44</v>
      </c>
      <c r="AA185" s="7">
        <v>40</v>
      </c>
      <c r="AB185" s="7">
        <f t="shared" si="98"/>
        <v>90.9090909090909</v>
      </c>
      <c r="AC185" s="12">
        <f t="shared" si="99"/>
        <v>0.7954545454545455</v>
      </c>
    </row>
    <row r="186" spans="25:96" ht="11.25">
      <c r="Y186" s="7">
        <v>0.07</v>
      </c>
      <c r="Z186" s="7" t="s">
        <v>82</v>
      </c>
      <c r="AA186" s="7">
        <f>100*Y186</f>
        <v>7.000000000000001</v>
      </c>
      <c r="AB186" s="7" t="s">
        <v>83</v>
      </c>
      <c r="AC186" s="12">
        <f>SUM(AC178:AC185)</f>
        <v>6.987762237762238</v>
      </c>
      <c r="CG186" s="7">
        <f>SUM(E186,J186,O186,T186,Y186,AD186,AI186,AN186,AS186,AX186,BC186,BH186,BM186,BR186,BW186,CB186)</f>
        <v>0.07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</v>
      </c>
      <c r="CK186" s="7">
        <f>SUM(G186,L186,Q186,V186,AA186,AF186,AK186,AP186,AU186,AZ186,BE186,BJ186,BO186,BT186,BY186,CD186)</f>
        <v>7.000000000000001</v>
      </c>
      <c r="CL186" s="7">
        <f>CJ186-CK186</f>
        <v>-0.012237762237762517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</v>
      </c>
      <c r="CP186" s="7">
        <f>SUM(CK142,CK153,CK164,CK175,CK186)</f>
        <v>1061</v>
      </c>
      <c r="CQ186" s="7">
        <f>CO186-CP186</f>
        <v>-61.79967901976056</v>
      </c>
      <c r="CR186" s="7">
        <f>CO186/CN186</f>
        <v>94.17533656741183</v>
      </c>
    </row>
    <row r="187" ht="11.25"/>
    <row r="188" ht="11.25"/>
    <row r="189" spans="2:39" ht="11.25">
      <c r="B189" s="7" t="s">
        <v>58</v>
      </c>
      <c r="C189" s="7" t="s">
        <v>52</v>
      </c>
      <c r="D189" s="13" t="s">
        <v>35</v>
      </c>
      <c r="AJ189" s="20">
        <v>19.4</v>
      </c>
      <c r="AK189" s="20">
        <v>19.4</v>
      </c>
      <c r="AL189" s="7">
        <f>AK189/AJ189*100</f>
        <v>100</v>
      </c>
      <c r="AM189" s="12">
        <f>AL189*$AI$199/8</f>
        <v>64.625</v>
      </c>
    </row>
    <row r="190" spans="2:4" ht="11.25">
      <c r="B190" s="7" t="s">
        <v>59</v>
      </c>
      <c r="D190" s="13" t="s">
        <v>36</v>
      </c>
    </row>
    <row r="191" spans="4:39" ht="11.25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aca="true" t="shared" si="100" ref="AM191:AM198">AL191*$AI$199/8</f>
        <v>64.625</v>
      </c>
    </row>
    <row r="192" ht="11.25">
      <c r="D192" s="13" t="s">
        <v>38</v>
      </c>
    </row>
    <row r="193" spans="4:39" ht="11.25">
      <c r="D193" s="13" t="s">
        <v>39</v>
      </c>
      <c r="AJ193" s="7">
        <v>19.1</v>
      </c>
      <c r="AK193" s="7">
        <v>19.1</v>
      </c>
      <c r="AL193" s="7">
        <f aca="true" t="shared" si="101" ref="AL193:AL198">AK193/AJ193*100</f>
        <v>100</v>
      </c>
      <c r="AM193" s="12">
        <f t="shared" si="100"/>
        <v>64.625</v>
      </c>
    </row>
    <row r="194" spans="4:39" ht="11.25">
      <c r="D194" s="13" t="s">
        <v>40</v>
      </c>
      <c r="AJ194" s="7">
        <v>19.4</v>
      </c>
      <c r="AK194" s="7">
        <v>19.4</v>
      </c>
      <c r="AL194" s="7">
        <f t="shared" si="101"/>
        <v>100</v>
      </c>
      <c r="AM194" s="12">
        <f t="shared" si="100"/>
        <v>64.625</v>
      </c>
    </row>
    <row r="195" spans="4:39" ht="11.25">
      <c r="D195" s="13" t="s">
        <v>41</v>
      </c>
      <c r="AJ195" s="7">
        <v>19.1</v>
      </c>
      <c r="AK195" s="7">
        <v>19.1</v>
      </c>
      <c r="AL195" s="7">
        <f t="shared" si="101"/>
        <v>100</v>
      </c>
      <c r="AM195" s="12">
        <f t="shared" si="100"/>
        <v>64.625</v>
      </c>
    </row>
    <row r="196" spans="4:39" ht="11.25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4:39" ht="11.25">
      <c r="D197" s="13" t="s">
        <v>43</v>
      </c>
      <c r="AJ197" s="7">
        <v>19.4</v>
      </c>
      <c r="AK197" s="7">
        <v>19.4</v>
      </c>
      <c r="AL197" s="7">
        <f t="shared" si="101"/>
        <v>100</v>
      </c>
      <c r="AM197" s="12">
        <f t="shared" si="100"/>
        <v>64.625</v>
      </c>
    </row>
    <row r="198" spans="4:39" ht="11.25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4:96" ht="11.25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ht="11.25">
      <c r="D200" s="14"/>
    </row>
    <row r="201" ht="11.25">
      <c r="D201" s="14"/>
    </row>
    <row r="202" spans="2:34" ht="11.25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34" ht="11.25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ht="11.25">
      <c r="D204" s="12" t="s">
        <v>17</v>
      </c>
    </row>
    <row r="205" ht="11.25">
      <c r="D205" s="12" t="s">
        <v>18</v>
      </c>
    </row>
    <row r="206" ht="11.25">
      <c r="D206" s="12" t="s">
        <v>19</v>
      </c>
    </row>
    <row r="207" ht="11.25">
      <c r="D207" s="12" t="s">
        <v>20</v>
      </c>
    </row>
    <row r="208" ht="11.25">
      <c r="D208" s="12" t="s">
        <v>21</v>
      </c>
    </row>
    <row r="209" spans="4:34" ht="11.25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4:90" ht="11.25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ht="11.25">
      <c r="D211" s="14"/>
    </row>
    <row r="212" ht="11.25">
      <c r="D212" s="14"/>
    </row>
    <row r="213" spans="2:34" ht="11.25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4:34" ht="11.25">
      <c r="D214" s="12" t="s">
        <v>15</v>
      </c>
      <c r="AE214" s="7">
        <v>10</v>
      </c>
      <c r="AF214" s="7">
        <v>10</v>
      </c>
      <c r="AG214" s="7">
        <f aca="true" t="shared" si="102" ref="AG214:AG220">AF214/AE214*100</f>
        <v>100</v>
      </c>
      <c r="AH214" s="12">
        <f aca="true" t="shared" si="103" ref="AH214:AH220">AG214*$AD$221/8</f>
        <v>18.125</v>
      </c>
    </row>
    <row r="215" spans="4:34" ht="11.25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4:34" ht="11.25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4:34" ht="11.25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4:34" ht="11.25">
      <c r="D218" s="12" t="s">
        <v>20</v>
      </c>
      <c r="AE218" s="7">
        <v>8.96</v>
      </c>
      <c r="AF218" s="7">
        <v>8.94</v>
      </c>
      <c r="AG218" s="7">
        <f t="shared" si="102"/>
        <v>99.7767857142857</v>
      </c>
      <c r="AH218" s="12">
        <f t="shared" si="103"/>
        <v>18.08454241071428</v>
      </c>
    </row>
    <row r="219" spans="4:34" ht="11.25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4:34" ht="11.25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30:90" ht="11.25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145.7147507440476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145.7147507440476</v>
      </c>
      <c r="CK221" s="7">
        <f>SUM(G221,L221,Q221,V221,AA221,AF221,AK221,AP221,AU221,AZ221,BE221,BJ221,BO221,BT221,BY221,CD221)</f>
        <v>145</v>
      </c>
      <c r="CL221" s="7">
        <f>CJ221-CK221</f>
        <v>0.714750744047592</v>
      </c>
    </row>
    <row r="222" ht="11.25"/>
    <row r="223" ht="11.25"/>
    <row r="224" spans="2:34" ht="11.25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238.9359386200122</v>
      </c>
      <c r="AH224" s="12">
        <f>AG224*$AD$232/8</f>
        <v>36.139060716276845</v>
      </c>
    </row>
    <row r="225" spans="4:34" ht="11.25">
      <c r="D225" s="12" t="s">
        <v>15</v>
      </c>
      <c r="AE225" s="7">
        <v>875</v>
      </c>
      <c r="AF225" s="7">
        <v>875</v>
      </c>
      <c r="AG225" s="7">
        <f aca="true" t="shared" si="104" ref="AG225:AG231">AF225/AE225*100</f>
        <v>100</v>
      </c>
      <c r="AH225" s="12">
        <f aca="true" t="shared" si="105" ref="AH225:AH231">AG225*$AD$232/8</f>
        <v>15.125</v>
      </c>
    </row>
    <row r="226" spans="4:34" ht="11.25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4:34" ht="11.25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4:34" ht="11.25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4:34" ht="11.25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4:34" ht="11.25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4:34" ht="11.25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30:90" ht="11.25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3" ht="11.25"/>
    <row r="234" ht="11.25"/>
    <row r="235" spans="2:34" ht="11.25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</v>
      </c>
    </row>
    <row r="236" spans="4:34" ht="11.25">
      <c r="D236" s="12" t="s">
        <v>15</v>
      </c>
      <c r="F236" s="7">
        <v>40</v>
      </c>
      <c r="G236" s="7">
        <v>40</v>
      </c>
      <c r="H236" s="7">
        <f aca="true" t="shared" si="106" ref="H236:H242">G236/F236*100</f>
        <v>100</v>
      </c>
      <c r="I236" s="12">
        <f aca="true" t="shared" si="107" ref="I236:I242">H236*$E$243/8</f>
        <v>2.25</v>
      </c>
      <c r="AE236" s="7">
        <v>40</v>
      </c>
      <c r="AF236" s="7">
        <v>40</v>
      </c>
      <c r="AG236" s="7">
        <f aca="true" t="shared" si="108" ref="AG236:AG242">AF236/AE236*100</f>
        <v>100</v>
      </c>
      <c r="AH236" s="12">
        <f aca="true" t="shared" si="109" ref="AH236:AH242">AG236*$AD$243/8</f>
        <v>7.124999999999999</v>
      </c>
    </row>
    <row r="237" spans="4:34" ht="11.25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</v>
      </c>
    </row>
    <row r="238" spans="4:34" ht="11.25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</v>
      </c>
    </row>
    <row r="239" spans="4:34" ht="11.25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</v>
      </c>
    </row>
    <row r="240" spans="4:34" ht="11.25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</v>
      </c>
    </row>
    <row r="241" spans="4:34" ht="11.25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</v>
      </c>
    </row>
    <row r="242" spans="4:34" ht="11.25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</v>
      </c>
    </row>
    <row r="243" spans="5:96" ht="11.25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0.57</v>
      </c>
      <c r="AE243" s="7" t="s">
        <v>82</v>
      </c>
      <c r="AF243" s="7">
        <f>100*AD243</f>
        <v>56.99999999999999</v>
      </c>
      <c r="AG243" s="7" t="s">
        <v>83</v>
      </c>
      <c r="AH243" s="12">
        <f>SUM(AH235:AH242)</f>
        <v>56.99999999999999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4" ht="11.25"/>
    <row r="245" ht="11.25"/>
    <row r="246" spans="2:9" ht="11.25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" ht="11.25">
      <c r="B247" s="20" t="s">
        <v>247</v>
      </c>
      <c r="D247" s="12" t="s">
        <v>15</v>
      </c>
      <c r="F247" s="7">
        <v>50</v>
      </c>
      <c r="G247" s="7">
        <v>50</v>
      </c>
      <c r="H247" s="7">
        <f aca="true" t="shared" si="110" ref="H247:H253">G247/F247*100</f>
        <v>100</v>
      </c>
      <c r="I247" s="12">
        <f aca="true" t="shared" si="111" ref="I247:I253">H247*$E$254/8</f>
        <v>8</v>
      </c>
    </row>
    <row r="248" spans="4:9" ht="11.25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4:9" ht="11.25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4:9" ht="11.25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4:9" ht="11.25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4:9" ht="11.25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4:9" ht="11.25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5:96" ht="11.25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5" ht="11.25"/>
    <row r="256" ht="11.25"/>
    <row r="257" spans="2:34" ht="11.25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4:34" ht="11.25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aca="true" t="shared" si="112" ref="I258:I264">H258*$E$265/8</f>
        <v>0.75</v>
      </c>
      <c r="K258" s="7">
        <v>50</v>
      </c>
      <c r="L258" s="7">
        <v>50</v>
      </c>
      <c r="M258" s="7">
        <f aca="true" t="shared" si="113" ref="M258:M264">L258/K258*100</f>
        <v>100</v>
      </c>
      <c r="N258" s="12">
        <f aca="true" t="shared" si="114" ref="N258:N264">M258*$J$265/8</f>
        <v>0.25</v>
      </c>
      <c r="AE258" s="7">
        <v>50</v>
      </c>
      <c r="AF258" s="7">
        <v>50</v>
      </c>
      <c r="AG258" s="7">
        <f aca="true" t="shared" si="115" ref="AG258:AG264">AF258/AE258*100</f>
        <v>100</v>
      </c>
      <c r="AH258" s="12">
        <f aca="true" t="shared" si="116" ref="AH258:AH264">AG258*$AD$265/8</f>
        <v>1.7500000000000002</v>
      </c>
    </row>
    <row r="259" spans="4:34" ht="11.25">
      <c r="D259" s="12" t="s">
        <v>17</v>
      </c>
      <c r="F259" s="7">
        <v>50</v>
      </c>
      <c r="G259" s="7">
        <v>50</v>
      </c>
      <c r="H259" s="7">
        <f aca="true" t="shared" si="117" ref="H259:H264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4:34" ht="11.25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4:34" ht="11.25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4:34" ht="11.25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4:34" ht="11.25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4:34" ht="11.25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5:90" ht="11.25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6" ht="11.25"/>
    <row r="267" ht="11.25"/>
    <row r="268" spans="2:34" ht="11.25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4:34" ht="11.25">
      <c r="D269" s="12" t="s">
        <v>15</v>
      </c>
      <c r="AE269" s="7">
        <v>60</v>
      </c>
      <c r="AF269" s="7">
        <v>60</v>
      </c>
      <c r="AG269" s="7">
        <f aca="true" t="shared" si="118" ref="AG269:AG275">AF269/AE269*100</f>
        <v>100</v>
      </c>
      <c r="AH269" s="12">
        <f aca="true" t="shared" si="119" ref="AH269:AH275">AG269*$AD$276/8</f>
        <v>1.125</v>
      </c>
    </row>
    <row r="270" spans="4:34" ht="11.25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4:34" ht="11.25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4:34" ht="11.25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4:34" ht="11.25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4:34" ht="11.25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4:34" ht="11.25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30:90" ht="11.25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7" ht="11.25"/>
    <row r="278" ht="11.25"/>
    <row r="279" spans="2:34" ht="11.25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4:34" ht="11.25">
      <c r="D280" s="12" t="s">
        <v>15</v>
      </c>
      <c r="K280" s="7">
        <v>10</v>
      </c>
      <c r="L280" s="7">
        <v>10</v>
      </c>
      <c r="M280" s="7">
        <f aca="true" t="shared" si="120" ref="M280:M286">L280/K280*100</f>
        <v>100</v>
      </c>
      <c r="N280" s="12">
        <f aca="true" t="shared" si="121" ref="N280:N286">M280*$J$287/8</f>
        <v>0.625</v>
      </c>
      <c r="AE280" s="7">
        <v>10</v>
      </c>
      <c r="AF280" s="7">
        <v>10</v>
      </c>
      <c r="AG280" s="7">
        <f aca="true" t="shared" si="122" ref="AG280:AG286">AF280/AF280*100</f>
        <v>100</v>
      </c>
      <c r="AH280" s="12">
        <f aca="true" t="shared" si="123" ref="AH280:AH286">AG280*$AD$287/8</f>
        <v>0.25</v>
      </c>
    </row>
    <row r="281" spans="4:34" ht="11.25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4:34" ht="11.25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4:34" ht="11.25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4:34" ht="11.25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4:34" ht="11.25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4:34" ht="11.25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10:90" ht="11.25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0.07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88" ht="11.25"/>
    <row r="289" ht="11.25"/>
    <row r="290" spans="2:44" ht="11.25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44" ht="11.25">
      <c r="B291" s="7" t="s">
        <v>63</v>
      </c>
      <c r="D291" s="12" t="s">
        <v>15</v>
      </c>
      <c r="AO291" s="7">
        <v>240</v>
      </c>
      <c r="AP291" s="7">
        <v>240</v>
      </c>
      <c r="AQ291" s="7">
        <f aca="true" t="shared" si="124" ref="AQ291:AQ297">AP291/AO291*100</f>
        <v>100</v>
      </c>
      <c r="AR291" s="12">
        <f aca="true" t="shared" si="125" ref="AR291:AR297">AQ291*$AN$298/8</f>
        <v>3.75</v>
      </c>
    </row>
    <row r="292" spans="4:44" ht="11.25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4:44" ht="11.25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4:44" ht="11.25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4:44" ht="11.25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4:44" ht="11.25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4:44" ht="11.25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40:90" ht="11.25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299" ht="11.25"/>
    <row r="300" ht="11.25"/>
    <row r="301" spans="2:44" ht="11.25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44" ht="11.25">
      <c r="B302" s="7" t="s">
        <v>65</v>
      </c>
      <c r="D302" s="12" t="s">
        <v>15</v>
      </c>
      <c r="AE302" s="7">
        <v>40</v>
      </c>
      <c r="AF302" s="7">
        <v>40</v>
      </c>
      <c r="AG302" s="7">
        <f aca="true" t="shared" si="126" ref="AG302:AG308">AF302/AE302*100</f>
        <v>100</v>
      </c>
      <c r="AH302" s="12">
        <f aca="true" t="shared" si="127" ref="AH302:AH308">AG302*$AD$309/8</f>
        <v>5</v>
      </c>
      <c r="AO302" s="7">
        <v>40</v>
      </c>
      <c r="AP302" s="7">
        <v>40</v>
      </c>
      <c r="AQ302" s="7">
        <f aca="true" t="shared" si="128" ref="AQ302:AQ308">AP302/AO302*100</f>
        <v>100</v>
      </c>
      <c r="AR302" s="12">
        <f aca="true" t="shared" si="129" ref="AR302:AR308">AQ302*$AN$309/8</f>
        <v>3.875</v>
      </c>
    </row>
    <row r="303" spans="4:44" ht="11.25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4:44" ht="11.25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4:44" ht="11.25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4:44" ht="11.25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4:44" ht="11.25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4:44" ht="11.25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30:90" ht="11.25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0" ht="11.25"/>
    <row r="311" ht="11.25"/>
    <row r="312" spans="2:84" s="22" customFormat="1" ht="11.25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84" s="22" customFormat="1" ht="11.25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aca="true" t="shared" si="130" ref="AQ313:AQ319">AP313/AO313*100</f>
        <v>100</v>
      </c>
      <c r="AR313" s="23">
        <f aca="true" t="shared" si="131" ref="AR313:AR319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4:84" s="22" customFormat="1" ht="11.25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4:84" s="22" customFormat="1" ht="11.25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4:84" s="22" customFormat="1" ht="11.25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4:84" s="22" customFormat="1" ht="11.25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4:84" s="22" customFormat="1" ht="11.25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4:84" s="22" customFormat="1" ht="11.25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4:96" s="22" customFormat="1" ht="11.25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99.99999999999999</v>
      </c>
    </row>
    <row r="321" ht="11.25"/>
    <row r="322" ht="11.25"/>
    <row r="323" spans="2:49" ht="11.25">
      <c r="B323" s="7" t="s">
        <v>153</v>
      </c>
      <c r="C323" s="7" t="s">
        <v>154</v>
      </c>
      <c r="D323" s="12" t="s">
        <v>155</v>
      </c>
      <c r="AT323" s="7">
        <v>653.2</v>
      </c>
      <c r="AU323" s="7">
        <v>653.2</v>
      </c>
      <c r="AV323" s="7">
        <f>AU323/AT323*100</f>
        <v>100</v>
      </c>
      <c r="AW323" s="12">
        <f>AV323*AS324</f>
        <v>72</v>
      </c>
    </row>
    <row r="324" spans="45:90" ht="11.25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5" ht="11.25"/>
    <row r="326" ht="11.25"/>
    <row r="327" spans="2:49" ht="11.25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45:90" ht="11.25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29" ht="11.25"/>
    <row r="330" ht="11.25"/>
    <row r="331" spans="2:49" ht="11.25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45:90" ht="11.25">
      <c r="AS332" s="7">
        <v>0.28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3" ht="11.25"/>
    <row r="334" ht="11.25"/>
    <row r="335" spans="2:49" ht="11.25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45:90" ht="11.25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7" ht="11.25"/>
    <row r="338" ht="11.25"/>
    <row r="339" spans="2:49" ht="11.25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45:90" ht="11.25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1" ht="11.25"/>
    <row r="342" ht="11.25"/>
    <row r="343" spans="2:49" ht="11.25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45:90" ht="11.25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5" ht="11.25"/>
    <row r="346" ht="11.25"/>
    <row r="347" spans="2:49" ht="11.25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7.000000000000001</v>
      </c>
    </row>
    <row r="348" spans="45:90" ht="11.25">
      <c r="AS348" s="7">
        <v>0.07</v>
      </c>
      <c r="AT348" s="7" t="s">
        <v>82</v>
      </c>
      <c r="AU348" s="7">
        <f>100*AS348</f>
        <v>7.000000000000001</v>
      </c>
      <c r="AV348" s="7" t="s">
        <v>83</v>
      </c>
      <c r="AW348" s="12">
        <f>SUM(AW347)</f>
        <v>7.000000000000001</v>
      </c>
      <c r="CG348" s="7">
        <f>SUM(E348,J348,O348,T348,Y348,AD348,AI348,AN348,AS348,AX348,BC348,BH348,BM348,BR348,BW348,CB348)</f>
        <v>0.07</v>
      </c>
      <c r="CJ348" s="7">
        <f>SUM(I348,N348,S348,X348,AC348,AH348,AM348,AR348,AW348,BB348,BG348,BL348,BQ348,BV348,CA348,CF348)</f>
        <v>7.000000000000001</v>
      </c>
      <c r="CK348" s="7">
        <f>SUM(G348,L348,Q348,V348,AA348,AF348,AK348,AP348,AU348,AZ348,BE348,BJ348,BO348,BT348,BY348,CD348)</f>
        <v>7.000000000000001</v>
      </c>
      <c r="CL348" s="7">
        <f>CJ348-CK348</f>
        <v>0</v>
      </c>
    </row>
    <row r="349" ht="11.25"/>
    <row r="350" ht="11.25"/>
    <row r="351" spans="2:49" ht="11.25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45:90" ht="11.25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3" ht="11.25"/>
    <row r="354" ht="11.25"/>
    <row r="355" spans="2:49" ht="11.25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45:96" ht="11.25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7" ht="11.25"/>
    <row r="358" ht="11.25"/>
    <row r="359" spans="2:54" ht="11.25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4:54" ht="11.25">
      <c r="D360" s="12" t="s">
        <v>15</v>
      </c>
      <c r="AY360" s="7">
        <v>441</v>
      </c>
      <c r="AZ360" s="7">
        <v>441</v>
      </c>
      <c r="BA360" s="7">
        <f aca="true" t="shared" si="132" ref="BA360:BA366">AZ360/AY360*100</f>
        <v>100</v>
      </c>
      <c r="BB360" s="12">
        <f aca="true" t="shared" si="133" ref="BB360:BB366">BA360*$AX$367/8</f>
        <v>1.5</v>
      </c>
    </row>
    <row r="361" spans="4:54" ht="11.25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4:54" ht="11.25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4:54" ht="11.25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4:54" ht="11.25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4:54" ht="11.25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4:54" ht="11.25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50:90" ht="11.25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68" ht="11.25"/>
    <row r="369" ht="11.25"/>
    <row r="370" spans="2:54" ht="11.25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</v>
      </c>
    </row>
    <row r="371" spans="4:54" ht="11.25">
      <c r="D371" s="12" t="s">
        <v>15</v>
      </c>
      <c r="AY371" s="7">
        <v>833</v>
      </c>
      <c r="AZ371" s="7">
        <v>833</v>
      </c>
      <c r="BA371" s="7">
        <f aca="true" t="shared" si="134" ref="BA371:BA377">AZ371/AY371*100</f>
        <v>100</v>
      </c>
      <c r="BB371" s="12">
        <f aca="true" t="shared" si="135" ref="BB371:BB377">BA371*$AX$378/8</f>
        <v>0.8750000000000001</v>
      </c>
    </row>
    <row r="372" spans="4:54" ht="11.25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</v>
      </c>
    </row>
    <row r="373" spans="4:54" ht="11.25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</v>
      </c>
    </row>
    <row r="374" spans="4:54" ht="11.25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</v>
      </c>
    </row>
    <row r="375" spans="4:54" ht="11.25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</v>
      </c>
    </row>
    <row r="376" spans="4:54" ht="11.25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</v>
      </c>
    </row>
    <row r="377" spans="4:54" ht="11.25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</v>
      </c>
    </row>
    <row r="378" spans="50:90" ht="11.25">
      <c r="AX378" s="7">
        <v>0.07</v>
      </c>
      <c r="AY378" s="7" t="s">
        <v>82</v>
      </c>
      <c r="AZ378" s="7">
        <f>100*AX378</f>
        <v>7.000000000000001</v>
      </c>
      <c r="BA378" s="7" t="s">
        <v>83</v>
      </c>
      <c r="BB378" s="12">
        <f>SUM(BB370:BB377)</f>
        <v>7.000000000000001</v>
      </c>
      <c r="CG378" s="7">
        <f>SUM(E378,J378,O378,T378,Y378,AD378,AI378,AN378,AS378,AX378,BC378,BH378,BM378,BR378,BW378,CB378)</f>
        <v>0.07</v>
      </c>
      <c r="CJ378" s="7">
        <f>SUM(I378,N378,S378,X378,AC378,AH378,AM378,AR378,AW378,BB378,BG378,BL378,BQ378,BV378,CA378,CF378)</f>
        <v>7.000000000000001</v>
      </c>
      <c r="CK378" s="7">
        <f>SUM(G378,L378,Q378,V378,AA378,AF378,AK378,AP378,AU378,AZ378,BE378,BJ378,BO378,BT378,BY378,CD378)</f>
        <v>7.000000000000001</v>
      </c>
      <c r="CL378" s="7">
        <f>CJ378-CK378</f>
        <v>0</v>
      </c>
    </row>
    <row r="379" ht="11.25"/>
    <row r="380" ht="11.25"/>
    <row r="381" spans="2:54" ht="11.25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</v>
      </c>
    </row>
    <row r="382" spans="4:54" ht="11.25">
      <c r="D382" s="12" t="s">
        <v>15</v>
      </c>
      <c r="AY382" s="7">
        <v>1422</v>
      </c>
      <c r="AZ382" s="7">
        <v>1422</v>
      </c>
      <c r="BA382" s="7">
        <f aca="true" t="shared" si="136" ref="BA382:BA388">AZ382/AY382*100</f>
        <v>100</v>
      </c>
      <c r="BB382" s="12">
        <f aca="true" t="shared" si="137" ref="BB382:BB388">BA382*$AX$389/8</f>
        <v>7.249999999999999</v>
      </c>
    </row>
    <row r="383" spans="4:54" ht="11.25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</v>
      </c>
    </row>
    <row r="384" spans="4:54" ht="11.25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</v>
      </c>
    </row>
    <row r="385" spans="4:54" ht="11.25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</v>
      </c>
    </row>
    <row r="386" spans="4:54" ht="11.25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</v>
      </c>
    </row>
    <row r="387" spans="4:54" ht="11.25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</v>
      </c>
    </row>
    <row r="388" spans="4:54" ht="11.25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</v>
      </c>
    </row>
    <row r="389" spans="50:90" ht="11.25">
      <c r="AX389" s="7">
        <v>0.58</v>
      </c>
      <c r="AY389" s="7" t="s">
        <v>82</v>
      </c>
      <c r="AZ389" s="7">
        <f>100*AX389</f>
        <v>57.99999999999999</v>
      </c>
      <c r="BA389" s="7" t="s">
        <v>83</v>
      </c>
      <c r="BB389" s="12">
        <f>SUM(BB381:BB388)</f>
        <v>57.99999999999999</v>
      </c>
      <c r="CG389" s="7">
        <f>SUM(E389,J389,O389,T389,Y389,AD389,AI389,AN389,AS389,AX389,BC389,BH389,BM389,BR389,BW389,CB389)</f>
        <v>0.58</v>
      </c>
      <c r="CJ389" s="7">
        <f>SUM(I389,N389,S389,X389,AC389,AH389,AM389,AR389,AW389,BB389,BG389,BL389,BQ389,BV389,CA389,CF389)</f>
        <v>57.99999999999999</v>
      </c>
      <c r="CK389" s="7">
        <f>SUM(G389,L389,Q389,V389,AA389,AF389,AK389,AP389,AU389,AZ389,BE389,BJ389,BO389,BT389,BY389,CD389)</f>
        <v>57.99999999999999</v>
      </c>
      <c r="CL389" s="7">
        <f>CJ389-CK389</f>
        <v>0</v>
      </c>
    </row>
    <row r="390" ht="11.25"/>
    <row r="391" ht="11.25"/>
    <row r="392" spans="2:54" ht="11.25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4:54" ht="11.25">
      <c r="D393" s="12" t="s">
        <v>15</v>
      </c>
      <c r="AY393" s="7">
        <v>15</v>
      </c>
      <c r="AZ393" s="7">
        <v>15</v>
      </c>
      <c r="BA393" s="7">
        <f aca="true" t="shared" si="138" ref="BA393:BA399">AZ393/AY393*100</f>
        <v>100</v>
      </c>
      <c r="BB393" s="12">
        <f aca="true" t="shared" si="139" ref="BB393:BB399">BA393*$AX$400/8</f>
        <v>0.25</v>
      </c>
    </row>
    <row r="394" spans="4:54" ht="11.25">
      <c r="D394" s="12" t="s">
        <v>17</v>
      </c>
      <c r="AY394" s="7">
        <v>9.8</v>
      </c>
      <c r="AZ394" s="7">
        <v>9.8</v>
      </c>
      <c r="BA394" s="7">
        <f t="shared" si="138"/>
        <v>100</v>
      </c>
      <c r="BB394" s="12">
        <f t="shared" si="139"/>
        <v>0.25</v>
      </c>
    </row>
    <row r="395" spans="4:54" ht="11.25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4:54" ht="11.25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4:54" ht="11.25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4:54" ht="11.25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4:54" ht="11.25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50:90" ht="11.25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1" ht="11.25"/>
    <row r="402" ht="11.25"/>
    <row r="403" spans="2:54" ht="11.25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4:54" ht="11.25">
      <c r="D404" s="12" t="s">
        <v>15</v>
      </c>
      <c r="AY404" s="7">
        <v>2</v>
      </c>
      <c r="AZ404" s="7">
        <v>2</v>
      </c>
      <c r="BA404" s="7">
        <f aca="true" t="shared" si="140" ref="BA404:BA410">AZ404/AY404*100</f>
        <v>100</v>
      </c>
      <c r="BB404" s="12">
        <f aca="true" t="shared" si="141" ref="BB404:BB410">BA404*$AX$411/8</f>
        <v>0.625</v>
      </c>
    </row>
    <row r="405" spans="4:54" ht="11.25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4:54" ht="11.25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4:54" ht="11.25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4:54" ht="11.25">
      <c r="D408" s="12" t="s">
        <v>20</v>
      </c>
      <c r="AY408" s="7">
        <v>4.9</v>
      </c>
      <c r="AZ408" s="7">
        <v>4.9</v>
      </c>
      <c r="BA408" s="7">
        <f t="shared" si="140"/>
        <v>100</v>
      </c>
      <c r="BB408" s="12">
        <f t="shared" si="141"/>
        <v>0.625</v>
      </c>
    </row>
    <row r="409" spans="4:54" ht="11.25">
      <c r="D409" s="12" t="s">
        <v>21</v>
      </c>
      <c r="AY409" s="7">
        <v>4.9</v>
      </c>
      <c r="AZ409" s="7">
        <v>4.9</v>
      </c>
      <c r="BA409" s="7">
        <f t="shared" si="140"/>
        <v>100</v>
      </c>
      <c r="BB409" s="12">
        <f t="shared" si="141"/>
        <v>0.625</v>
      </c>
    </row>
    <row r="410" spans="4:54" ht="11.25">
      <c r="D410" s="12" t="s">
        <v>22</v>
      </c>
      <c r="AY410" s="7">
        <v>4.9</v>
      </c>
      <c r="AZ410" s="7">
        <v>4.9</v>
      </c>
      <c r="BA410" s="7">
        <f t="shared" si="140"/>
        <v>100</v>
      </c>
      <c r="BB410" s="12">
        <f t="shared" si="141"/>
        <v>0.625</v>
      </c>
    </row>
    <row r="411" spans="50:90" ht="11.25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2" ht="11.25"/>
    <row r="413" ht="11.25"/>
    <row r="414" spans="2:54" ht="11.25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4:54" ht="11.25">
      <c r="D415" s="12" t="s">
        <v>15</v>
      </c>
      <c r="AY415" s="7">
        <v>319</v>
      </c>
      <c r="AZ415" s="7">
        <v>319</v>
      </c>
      <c r="BA415" s="7">
        <f aca="true" t="shared" si="142" ref="BA415:BA421">AZ415/AY415*100</f>
        <v>100</v>
      </c>
      <c r="BB415" s="12">
        <f aca="true" t="shared" si="143" ref="BB415:BB421">BA415*$AX$422/8</f>
        <v>0.25</v>
      </c>
    </row>
    <row r="416" spans="4:54" ht="11.25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4:54" ht="11.25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4:54" ht="11.25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4:54" ht="11.25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4:54" ht="11.25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4:54" ht="11.25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50:90" ht="11.25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3" ht="11.25"/>
    <row r="424" ht="11.25"/>
    <row r="425" spans="2:54" ht="11.25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4:52" ht="11.25">
      <c r="D426" s="12" t="s">
        <v>15</v>
      </c>
      <c r="AY426" s="20"/>
      <c r="AZ426" s="20"/>
    </row>
    <row r="427" spans="4:54" ht="11.25">
      <c r="D427" s="12" t="s">
        <v>17</v>
      </c>
      <c r="AY427" s="7">
        <v>833</v>
      </c>
      <c r="AZ427" s="7">
        <v>833</v>
      </c>
      <c r="BA427" s="7">
        <f aca="true" t="shared" si="144" ref="BA427:BA432">AZ427/AY427*100</f>
        <v>100</v>
      </c>
      <c r="BB427" s="12">
        <f aca="true" t="shared" si="145" ref="BB427:BB432">BA427*$AX$433/7</f>
        <v>0.42857142857142855</v>
      </c>
    </row>
    <row r="428" spans="4:54" ht="11.25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4:54" ht="11.25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4:54" ht="11.25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4:54" ht="11.25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4:54" ht="11.25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50:90" ht="11.25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4" ht="11.25"/>
    <row r="435" ht="11.25"/>
    <row r="436" spans="2:54" ht="11.25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4:54" ht="11.25">
      <c r="D437" s="12" t="s">
        <v>15</v>
      </c>
      <c r="AY437" s="7">
        <v>49</v>
      </c>
      <c r="AZ437" s="7">
        <v>49</v>
      </c>
      <c r="BA437" s="7">
        <f aca="true" t="shared" si="146" ref="BA437:BA443">AZ437/AY437*100</f>
        <v>100</v>
      </c>
      <c r="BB437" s="12">
        <f aca="true" t="shared" si="147" ref="BB437:BB443">BA437*$AX$444/8</f>
        <v>4.625</v>
      </c>
    </row>
    <row r="438" spans="4:54" ht="11.25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4:54" ht="11.25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4:54" ht="11.25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4:54" ht="11.25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4:54" ht="11.25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4:54" ht="11.25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50:90" ht="11.25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5" ht="11.25"/>
    <row r="446" ht="11.25"/>
    <row r="447" spans="2:54" ht="11.25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4:54" ht="11.25">
      <c r="D448" s="12" t="s">
        <v>15</v>
      </c>
      <c r="AY448" s="7">
        <v>294</v>
      </c>
      <c r="AZ448" s="7">
        <v>294</v>
      </c>
      <c r="BA448" s="7">
        <f aca="true" t="shared" si="148" ref="BA448:BA454">AZ448/AY448*100</f>
        <v>100</v>
      </c>
      <c r="BB448" s="12">
        <f aca="true" t="shared" si="149" ref="BB448:BB454">BA448*$AX$455/8</f>
        <v>1.875</v>
      </c>
    </row>
    <row r="449" spans="4:54" ht="11.25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4:54" ht="11.25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4:54" ht="11.25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4:54" ht="11.25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4:54" ht="11.25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4:54" ht="11.25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50:90" ht="11.25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6" ht="11.25"/>
    <row r="457" ht="11.25"/>
    <row r="458" spans="2:54" ht="11.25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4:54" ht="11.25">
      <c r="D459" s="12" t="s">
        <v>15</v>
      </c>
      <c r="AY459" s="7">
        <v>245</v>
      </c>
      <c r="AZ459" s="7">
        <v>245</v>
      </c>
      <c r="BA459" s="7">
        <f aca="true" t="shared" si="150" ref="BA459:BA465">AZ459/AY459*100</f>
        <v>100</v>
      </c>
      <c r="BB459" s="12">
        <f aca="true" t="shared" si="151" ref="BB459:BB465">BA459*$AX$466/8</f>
        <v>2.25</v>
      </c>
    </row>
    <row r="460" spans="4:54" ht="11.25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4:54" ht="11.25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4:54" ht="11.25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4:54" ht="11.25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4:54" ht="11.25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4:54" ht="11.25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50:90" ht="11.25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7" ht="11.25"/>
    <row r="468" ht="11.25"/>
    <row r="469" spans="2:54" ht="11.25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4:54" ht="11.25">
      <c r="D470" s="12" t="s">
        <v>15</v>
      </c>
      <c r="AY470" s="7">
        <v>15</v>
      </c>
      <c r="AZ470" s="7">
        <v>15</v>
      </c>
      <c r="BA470" s="7">
        <f aca="true" t="shared" si="152" ref="BA470:BA476">AZ470/AY470*100</f>
        <v>100</v>
      </c>
      <c r="BB470" s="12">
        <f aca="true" t="shared" si="153" ref="BB470:BB476">BA470*$AX$477/8</f>
        <v>1.5</v>
      </c>
    </row>
    <row r="471" spans="4:54" ht="11.25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4:54" ht="11.25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4:54" ht="11.25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4:54" ht="11.25">
      <c r="D474" s="12" t="s">
        <v>20</v>
      </c>
      <c r="AY474" s="7">
        <v>9.8</v>
      </c>
      <c r="AZ474" s="7">
        <v>9.8</v>
      </c>
      <c r="BA474" s="7">
        <f t="shared" si="152"/>
        <v>100</v>
      </c>
      <c r="BB474" s="12">
        <f t="shared" si="153"/>
        <v>1.5</v>
      </c>
    </row>
    <row r="475" spans="4:54" ht="11.25">
      <c r="D475" s="12" t="s">
        <v>21</v>
      </c>
      <c r="AY475" s="7">
        <v>9.8</v>
      </c>
      <c r="AZ475" s="7">
        <v>9.8</v>
      </c>
      <c r="BA475" s="7">
        <f t="shared" si="152"/>
        <v>100</v>
      </c>
      <c r="BB475" s="12">
        <f t="shared" si="153"/>
        <v>1.5</v>
      </c>
    </row>
    <row r="476" spans="4:54" ht="11.25">
      <c r="D476" s="12" t="s">
        <v>22</v>
      </c>
      <c r="AY476" s="7">
        <v>9.8</v>
      </c>
      <c r="AZ476" s="7">
        <v>9.8</v>
      </c>
      <c r="BA476" s="7">
        <f t="shared" si="152"/>
        <v>100</v>
      </c>
      <c r="BB476" s="12">
        <f t="shared" si="153"/>
        <v>1.5</v>
      </c>
    </row>
    <row r="477" spans="50:90" ht="11.25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78" ht="11.25"/>
    <row r="479" ht="11.25"/>
    <row r="480" spans="2:54" ht="11.25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4:54" ht="11.25">
      <c r="D481" s="12" t="s">
        <v>15</v>
      </c>
      <c r="AY481" s="7">
        <v>392</v>
      </c>
      <c r="AZ481" s="7">
        <v>392</v>
      </c>
      <c r="BA481" s="7">
        <f aca="true" t="shared" si="154" ref="BA481:BA487">AZ481/AY481*100</f>
        <v>100</v>
      </c>
      <c r="BB481" s="12">
        <f aca="true" t="shared" si="155" ref="BB481:BB487">BA481*$AX$488/8</f>
        <v>2</v>
      </c>
    </row>
    <row r="482" spans="4:54" ht="11.25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4:54" ht="11.25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4:54" ht="11.25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4:54" ht="11.25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4:54" ht="11.25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4:54" ht="11.25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50:90" ht="11.25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89" ht="11.25"/>
    <row r="490" ht="11.25"/>
    <row r="491" spans="2:84" s="22" customFormat="1" ht="11.25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4:84" s="22" customFormat="1" ht="11.25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50:90" ht="11.25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4" ht="11.25"/>
    <row r="495" ht="11.25"/>
    <row r="496" spans="2:84" s="22" customFormat="1" ht="11.25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50:90" ht="11.25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498" ht="11.25"/>
    <row r="499" ht="11.25"/>
    <row r="500" spans="2:54" ht="11.25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4:54" ht="11.25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50:90" ht="11.25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3" ht="11.25"/>
    <row r="504" ht="11.25"/>
    <row r="505" spans="2:54" ht="11.25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50:90" ht="11.25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7" ht="11.25"/>
    <row r="508" ht="11.25"/>
    <row r="509" spans="2:54" ht="11.25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50:90" ht="11.25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1" ht="11.25"/>
    <row r="512" ht="11.25"/>
    <row r="513" spans="2:54" ht="11.25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50:96" ht="11.25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ht="11.25">
      <c r="CH515" s="11"/>
    </row>
    <row r="516" ht="11.25">
      <c r="CH516" s="11"/>
    </row>
    <row r="517" spans="2:86" ht="11.25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4:86" ht="11.25">
      <c r="D518" s="12" t="s">
        <v>15</v>
      </c>
      <c r="BN518" s="7">
        <v>60</v>
      </c>
      <c r="BO518" s="7">
        <v>60</v>
      </c>
      <c r="BP518" s="7">
        <f aca="true" t="shared" si="156" ref="BP518:BP524">BO518/BN518*100</f>
        <v>100</v>
      </c>
      <c r="BQ518" s="12">
        <f aca="true" t="shared" si="157" ref="BQ518:BQ524">BP518*$BM$525/8</f>
        <v>0.625</v>
      </c>
      <c r="CH518" s="11"/>
    </row>
    <row r="519" spans="4:86" ht="11.25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4:86" ht="11.25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4:86" ht="11.25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4:86" ht="11.25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4:86" ht="11.25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4:86" ht="11.25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65:90" ht="11.25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6" ht="11.25"/>
    <row r="527" ht="11.25"/>
    <row r="528" spans="2:69" ht="11.25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4:69" ht="11.25">
      <c r="D529" s="12" t="s">
        <v>15</v>
      </c>
      <c r="BN529" s="7">
        <v>7.5</v>
      </c>
      <c r="BO529" s="7">
        <v>7.5</v>
      </c>
      <c r="BP529" s="7">
        <f aca="true" t="shared" si="158" ref="BP529:BP535">BO529/BN529*100</f>
        <v>100</v>
      </c>
      <c r="BQ529" s="12">
        <f aca="true" t="shared" si="159" ref="BQ529:BQ535">BP529*$BM$536/8</f>
        <v>10.75</v>
      </c>
    </row>
    <row r="530" spans="4:69" ht="11.25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4:69" ht="11.25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4:69" ht="11.25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4:69" ht="11.25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4:69" ht="11.25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4:69" ht="11.25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65:96" ht="11.25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7" ht="11.25"/>
    <row r="538" ht="11.25"/>
    <row r="539" spans="2:69" ht="11.25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4:69" ht="11.25">
      <c r="D540" s="12" t="s">
        <v>15</v>
      </c>
      <c r="BD540" s="7">
        <v>225</v>
      </c>
      <c r="BE540" s="7">
        <v>225</v>
      </c>
      <c r="BF540" s="7">
        <f aca="true" t="shared" si="160" ref="BF540:BF546">BE540/BD540*100</f>
        <v>100</v>
      </c>
      <c r="BG540" s="12">
        <f aca="true" t="shared" si="161" ref="BG540:BG546">BF540*$BC$547/8</f>
        <v>9.25</v>
      </c>
      <c r="BN540" s="7">
        <v>225</v>
      </c>
      <c r="BO540" s="7">
        <v>225</v>
      </c>
      <c r="BP540" s="7">
        <f aca="true" t="shared" si="162" ref="BP540:BP546">BO540/BN540*100</f>
        <v>100</v>
      </c>
      <c r="BQ540" s="12">
        <f aca="true" t="shared" si="163" ref="BQ540:BQ546">BP540*$BM$547/8</f>
        <v>2.375</v>
      </c>
    </row>
    <row r="541" spans="4:69" ht="11.25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4:69" ht="11.25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4:69" ht="11.25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4:69" ht="11.25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4:69" ht="11.25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4:69" ht="11.25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55:90" ht="11.25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48" ht="11.25"/>
    <row r="549" ht="11.25"/>
    <row r="550" spans="2:59" ht="11.25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4:59" ht="11.25">
      <c r="D551" s="12" t="s">
        <v>15</v>
      </c>
      <c r="BD551" s="7">
        <v>450</v>
      </c>
      <c r="BE551" s="7">
        <v>450</v>
      </c>
      <c r="BF551" s="7">
        <f aca="true" t="shared" si="164" ref="BF551:BF557">BE551/BD551*100</f>
        <v>100</v>
      </c>
      <c r="BG551" s="12">
        <f aca="true" t="shared" si="165" ref="BG551:BG557">BF551*$BC$558/8</f>
        <v>3.125</v>
      </c>
    </row>
    <row r="552" spans="4:59" ht="11.25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4:59" ht="11.25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4:59" ht="11.25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4:59" ht="11.25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4:59" ht="11.25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4:59" ht="11.25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55:90" ht="11.25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59" ht="11.25"/>
    <row r="560" ht="11.25"/>
    <row r="561" spans="2:64" ht="11.25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4:64" ht="11.25">
      <c r="D562" s="12" t="s">
        <v>15</v>
      </c>
      <c r="BI562" s="7">
        <v>325</v>
      </c>
      <c r="BJ562" s="7">
        <v>325</v>
      </c>
      <c r="BK562" s="7">
        <f aca="true" t="shared" si="166" ref="BK562:BK568">BJ562/BI562*100</f>
        <v>100</v>
      </c>
      <c r="BL562" s="12">
        <f>BK562*$BH$569/4</f>
        <v>13.5</v>
      </c>
    </row>
    <row r="563" spans="4:64" ht="11.25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ht="11.25">
      <c r="D564" s="12" t="s">
        <v>18</v>
      </c>
    </row>
    <row r="565" ht="11.25">
      <c r="D565" s="12" t="s">
        <v>19</v>
      </c>
    </row>
    <row r="566" ht="11.25">
      <c r="D566" s="12" t="s">
        <v>20</v>
      </c>
    </row>
    <row r="567" ht="11.25">
      <c r="D567" s="12" t="s">
        <v>21</v>
      </c>
    </row>
    <row r="568" spans="4:64" ht="11.25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60:96" ht="11.25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0" ht="11.25"/>
    <row r="571" ht="11.25"/>
    <row r="572" spans="2:74" ht="11.25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95.48022598870057</v>
      </c>
      <c r="BV572" s="26">
        <f>BU572*$BR$580/8</f>
        <v>8.115819209039548</v>
      </c>
    </row>
    <row r="573" spans="4:74" ht="11.25">
      <c r="D573" s="12" t="s">
        <v>15</v>
      </c>
      <c r="BS573" s="7">
        <v>200</v>
      </c>
      <c r="BT573" s="7">
        <v>200</v>
      </c>
      <c r="BU573" s="7">
        <f aca="true" t="shared" si="167" ref="BU573:BU579">BT573/BS573*100</f>
        <v>100</v>
      </c>
      <c r="BV573" s="26">
        <f aca="true" t="shared" si="168" ref="BV573:BV579">BU573*$BR$580/8</f>
        <v>8.5</v>
      </c>
    </row>
    <row r="574" spans="4:74" ht="11.25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4:74" ht="11.25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4:74" ht="11.25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4:74" ht="11.25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</v>
      </c>
    </row>
    <row r="578" spans="4:74" ht="11.25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8.913513513513513</v>
      </c>
    </row>
    <row r="579" spans="4:74" ht="11.25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8.978124999999999</v>
      </c>
    </row>
    <row r="580" spans="70:90" ht="11.25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69.67987151565652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69.67987151565652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1" ht="11.25"/>
    <row r="582" ht="11.25"/>
    <row r="583" spans="2:74" ht="11.25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4:74" ht="11.25">
      <c r="D584" s="12" t="s">
        <v>15</v>
      </c>
      <c r="BS584" s="7">
        <v>1550</v>
      </c>
      <c r="BT584" s="7">
        <v>1550</v>
      </c>
      <c r="BU584" s="7">
        <f aca="true" t="shared" si="169" ref="BU584:BU590">BT584/BS584*100</f>
        <v>100</v>
      </c>
      <c r="BV584" s="12">
        <f aca="true" t="shared" si="170" ref="BV584:BV590">BU584*$BR$591/8</f>
        <v>10.25</v>
      </c>
    </row>
    <row r="585" spans="4:74" ht="11.25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4:74" ht="11.25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4:74" ht="11.25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4:74" ht="11.25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4:74" ht="11.25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4:74" ht="11.25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70:90" ht="11.25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2" ht="11.25"/>
    <row r="593" ht="11.25"/>
    <row r="594" spans="2:74" ht="11.25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4:74" ht="11.25">
      <c r="D595" s="12" t="s">
        <v>15</v>
      </c>
      <c r="BS595" s="7">
        <v>1600</v>
      </c>
      <c r="BT595" s="7">
        <v>1600</v>
      </c>
      <c r="BU595" s="7">
        <f aca="true" t="shared" si="171" ref="BU595:BU601">BT595/BS595*100</f>
        <v>100</v>
      </c>
      <c r="BV595" s="12">
        <f aca="true" t="shared" si="172" ref="BV595:BV601">BU595*$BR$602/8</f>
        <v>6.75</v>
      </c>
    </row>
    <row r="596" spans="4:74" ht="11.25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4:74" ht="11.25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4:74" ht="11.25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4:74" ht="11.25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4:74" ht="11.25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4:74" ht="11.25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70:90" ht="11.25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3" ht="11.25"/>
    <row r="604" ht="11.25"/>
    <row r="605" spans="2:54" ht="11.25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4:54" ht="11.25">
      <c r="D606" s="12" t="s">
        <v>15</v>
      </c>
      <c r="AY606" s="7">
        <v>200</v>
      </c>
      <c r="AZ606" s="7">
        <v>200</v>
      </c>
      <c r="BA606" s="7">
        <f aca="true" t="shared" si="173" ref="BA606:BA612">AZ606/AY606*100</f>
        <v>100</v>
      </c>
      <c r="BB606" s="12">
        <f aca="true" t="shared" si="174" ref="BB606:BB612">BA606*$AX$613/8</f>
        <v>0.625</v>
      </c>
    </row>
    <row r="607" spans="4:54" ht="11.25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4:54" ht="11.25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4:54" ht="11.25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4:54" ht="11.25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4:54" ht="11.25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4:54" ht="11.25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50:90" ht="11.25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4" ht="11.25"/>
    <row r="615" ht="11.25"/>
    <row r="616" spans="2:54" ht="11.25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4:54" ht="11.25">
      <c r="D617" s="12" t="s">
        <v>15</v>
      </c>
      <c r="AO617" s="7">
        <v>200</v>
      </c>
      <c r="AP617" s="7">
        <v>155</v>
      </c>
      <c r="AQ617" s="7">
        <f aca="true" t="shared" si="175" ref="AQ617:AQ623">AP617/AO617*100</f>
        <v>77.5</v>
      </c>
      <c r="AR617" s="12">
        <f aca="true" t="shared" si="176" ref="AR617:AR623">AQ617*$AN$624/8</f>
        <v>0.5812499999999999</v>
      </c>
      <c r="AY617" s="7">
        <v>200</v>
      </c>
      <c r="AZ617" s="7">
        <v>200</v>
      </c>
      <c r="BA617" s="7">
        <f aca="true" t="shared" si="177" ref="BA617:BA623">AZ617/AY617*100</f>
        <v>100</v>
      </c>
      <c r="BB617" s="12">
        <f aca="true" t="shared" si="178" ref="BB617:BB623">BA617*$AX$624/8</f>
        <v>0.625</v>
      </c>
    </row>
    <row r="618" spans="4:54" ht="11.25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4:54" ht="11.25">
      <c r="D619" s="12" t="s">
        <v>18</v>
      </c>
      <c r="AO619" s="7">
        <v>165</v>
      </c>
      <c r="AP619" s="7">
        <v>147</v>
      </c>
      <c r="AQ619" s="7">
        <f t="shared" si="175"/>
        <v>89.0909090909091</v>
      </c>
      <c r="AR619" s="12">
        <f t="shared" si="176"/>
        <v>0.6681818181818182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4:54" ht="11.25">
      <c r="D620" s="12" t="s">
        <v>19</v>
      </c>
      <c r="AO620" s="7">
        <v>170</v>
      </c>
      <c r="AP620" s="7">
        <v>166.15</v>
      </c>
      <c r="AQ620" s="7">
        <f t="shared" si="175"/>
        <v>97.73529411764706</v>
      </c>
      <c r="AR620" s="12">
        <f t="shared" si="176"/>
        <v>0.733014705882353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4:54" ht="11.25">
      <c r="D621" s="12" t="s">
        <v>20</v>
      </c>
      <c r="AO621" s="7">
        <v>165</v>
      </c>
      <c r="AP621" s="7">
        <v>145</v>
      </c>
      <c r="AQ621" s="7">
        <f t="shared" si="175"/>
        <v>87.87878787878788</v>
      </c>
      <c r="AR621" s="12">
        <f t="shared" si="176"/>
        <v>0.6590909090909091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4:54" ht="11.25">
      <c r="D622" s="12" t="s">
        <v>21</v>
      </c>
      <c r="AO622" s="7">
        <v>194</v>
      </c>
      <c r="AP622" s="7">
        <v>185</v>
      </c>
      <c r="AQ622" s="7">
        <f t="shared" si="175"/>
        <v>95.36082474226805</v>
      </c>
      <c r="AR622" s="12">
        <f t="shared" si="176"/>
        <v>0.7152061855670103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4:54" ht="11.25">
      <c r="D623" s="12" t="s">
        <v>22</v>
      </c>
      <c r="AO623" s="7">
        <v>169</v>
      </c>
      <c r="AP623" s="7">
        <v>160</v>
      </c>
      <c r="AQ623" s="7">
        <f t="shared" si="175"/>
        <v>94.67455621301775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40:90" ht="11.25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-0.4351942511003948</v>
      </c>
    </row>
    <row r="625" ht="11.25"/>
    <row r="626" ht="11.25"/>
    <row r="627" spans="2:54" ht="11.25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4:54" ht="11.25">
      <c r="D628" s="12" t="s">
        <v>15</v>
      </c>
      <c r="AO628" s="7">
        <v>200</v>
      </c>
      <c r="AQ628" s="7">
        <f aca="true" t="shared" si="179" ref="AQ628:AQ634">AP628/AO628*100</f>
        <v>0</v>
      </c>
      <c r="AR628" s="12">
        <f aca="true" t="shared" si="180" ref="AR628:AR634">AQ628*$AN$635/8</f>
        <v>0</v>
      </c>
      <c r="AY628" s="7">
        <v>200</v>
      </c>
      <c r="AZ628" s="7">
        <v>200</v>
      </c>
      <c r="BA628" s="7">
        <f aca="true" t="shared" si="181" ref="BA628:BA634">AZ628/AY628*100</f>
        <v>100</v>
      </c>
      <c r="BB628" s="12">
        <f aca="true" t="shared" si="182" ref="BB628:BB634">BA628*$AX$635/8</f>
        <v>0.625</v>
      </c>
    </row>
    <row r="629" spans="4:54" ht="11.25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4:54" ht="11.25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4:54" ht="11.25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4:54" ht="11.25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4:54" ht="11.25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4:54" ht="11.25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40:90" ht="11.25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6" ht="11.25"/>
    <row r="637" ht="11.25"/>
    <row r="638" spans="2:54" ht="11.25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4:54" ht="11.25">
      <c r="D639" s="12" t="s">
        <v>15</v>
      </c>
      <c r="AO639" s="7">
        <v>65</v>
      </c>
      <c r="AQ639" s="7">
        <f aca="true" t="shared" si="183" ref="AQ639:AQ645">AP639/AO639*100</f>
        <v>0</v>
      </c>
      <c r="AR639" s="12">
        <f aca="true" t="shared" si="184" ref="AR639:AR645">AQ639*$AN$646/8</f>
        <v>0</v>
      </c>
      <c r="AY639" s="7">
        <v>65</v>
      </c>
      <c r="AZ639" s="7">
        <v>65</v>
      </c>
      <c r="BA639" s="7">
        <f aca="true" t="shared" si="185" ref="BA639:BA645">AZ639/AY639*100</f>
        <v>100</v>
      </c>
      <c r="BB639" s="12">
        <f aca="true" t="shared" si="186" ref="BB639:BB645">BA639*$AX$646/8</f>
        <v>0.125</v>
      </c>
    </row>
    <row r="640" spans="4:54" ht="11.25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4:54" ht="11.25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4:54" ht="11.25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4:54" ht="11.25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4:54" ht="11.25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4:54" ht="11.25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40:90" ht="11.25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7" ht="11.25"/>
    <row r="648" ht="11.25"/>
    <row r="649" spans="2:74" ht="11.25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4:74" ht="11.25">
      <c r="D650" s="12" t="s">
        <v>15</v>
      </c>
      <c r="BS650" s="7">
        <v>75</v>
      </c>
      <c r="BT650" s="7">
        <v>75</v>
      </c>
      <c r="BU650" s="7">
        <f aca="true" t="shared" si="187" ref="BU650:BU656">BT650/BS650*100</f>
        <v>100</v>
      </c>
      <c r="BV650" s="12">
        <f aca="true" t="shared" si="188" ref="BV650:BV656">BU650*$BR$657/8</f>
        <v>1.375</v>
      </c>
    </row>
    <row r="651" spans="4:74" ht="11.25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4:74" ht="11.25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4:74" ht="11.25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4:74" ht="11.25">
      <c r="D654" s="12" t="s">
        <v>20</v>
      </c>
      <c r="BS654" s="7">
        <v>63.33</v>
      </c>
      <c r="BT654" s="7">
        <v>60</v>
      </c>
      <c r="BU654" s="7">
        <f t="shared" si="187"/>
        <v>94.74182851729039</v>
      </c>
      <c r="BV654" s="12">
        <f t="shared" si="188"/>
        <v>1.3027001421127429</v>
      </c>
    </row>
    <row r="655" spans="4:74" ht="11.25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4:74" ht="11.25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70:90" ht="11.25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-0.07229985788725735</v>
      </c>
    </row>
    <row r="658" ht="11.25"/>
    <row r="659" ht="11.25"/>
    <row r="660" spans="2:74" ht="11.25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4:74" ht="11.25">
      <c r="D661" s="12" t="s">
        <v>15</v>
      </c>
      <c r="BS661" s="7">
        <v>80</v>
      </c>
      <c r="BT661" s="7">
        <v>80</v>
      </c>
      <c r="BU661" s="7">
        <f aca="true" t="shared" si="189" ref="BU661:BU667">BT661/BS661*100</f>
        <v>100</v>
      </c>
      <c r="BV661" s="12">
        <f aca="true" t="shared" si="190" ref="BV661:BV667">BU661*$BR$668/8</f>
        <v>0.5</v>
      </c>
    </row>
    <row r="662" spans="4:74" ht="11.25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4:74" ht="11.25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4:74" ht="11.25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4:74" ht="11.25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4:74" ht="11.25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4:74" ht="11.25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70:96" ht="11.25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69" ht="11.25"/>
    <row r="670" ht="11.25"/>
    <row r="671" spans="2:79" ht="11.25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4:79" ht="11.25">
      <c r="D672" s="12" t="s">
        <v>15</v>
      </c>
      <c r="BX672" s="7">
        <v>180</v>
      </c>
      <c r="BY672" s="7">
        <v>180</v>
      </c>
      <c r="BZ672" s="7">
        <f aca="true" t="shared" si="191" ref="BZ672:BZ678">BY672/BX672*100</f>
        <v>100</v>
      </c>
      <c r="CA672" s="12">
        <f aca="true" t="shared" si="192" ref="CA672:CA678">BZ672*$BW$679/8</f>
        <v>0.625</v>
      </c>
    </row>
    <row r="673" spans="4:79" ht="11.25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4:79" ht="11.25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4:79" ht="11.25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4:79" ht="11.25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4:79" ht="11.25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4:79" ht="11.25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75:90" ht="11.25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0" ht="11.25"/>
    <row r="681" ht="11.25"/>
    <row r="682" spans="2:79" ht="11.25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4:79" ht="11.25">
      <c r="D683" s="12" t="s">
        <v>15</v>
      </c>
      <c r="BX683" s="7">
        <v>310</v>
      </c>
      <c r="BY683" s="7">
        <v>310</v>
      </c>
      <c r="BZ683" s="7">
        <f aca="true" t="shared" si="193" ref="BZ683:BZ689">BY683/BX683*100</f>
        <v>100</v>
      </c>
      <c r="CA683" s="12">
        <f aca="true" t="shared" si="194" ref="CA683:CA689">BZ683*$BW$690/8</f>
        <v>1.25</v>
      </c>
    </row>
    <row r="684" spans="4:79" ht="11.25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4:79" ht="11.25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4:79" ht="11.25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4:79" ht="11.25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4:79" ht="11.25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4:79" ht="11.25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75:90" ht="11.25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1" ht="11.25"/>
    <row r="692" ht="11.25"/>
    <row r="693" spans="2:79" ht="11.25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4:79" ht="11.25">
      <c r="D694" s="12" t="s">
        <v>15</v>
      </c>
      <c r="BX694" s="7">
        <v>450</v>
      </c>
      <c r="BY694" s="7">
        <v>450</v>
      </c>
      <c r="BZ694" s="7">
        <f aca="true" t="shared" si="195" ref="BZ694:BZ700">BY694/BX694*100</f>
        <v>100</v>
      </c>
      <c r="CA694" s="12">
        <f aca="true" t="shared" si="196" ref="CA694:CA700">BZ694*$BW$701/8</f>
        <v>0.5</v>
      </c>
    </row>
    <row r="695" spans="4:79" ht="11.25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4:79" ht="11.25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4:79" ht="11.25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4:79" ht="11.25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4:79" ht="11.25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4:79" ht="11.25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75:90" ht="11.25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2" ht="11.25"/>
    <row r="703" ht="11.25"/>
    <row r="704" spans="2:79" ht="11.25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4:79" ht="11.25">
      <c r="D705" s="12" t="s">
        <v>15</v>
      </c>
      <c r="BX705" s="7">
        <v>15</v>
      </c>
      <c r="BY705" s="7">
        <v>15</v>
      </c>
      <c r="BZ705" s="7">
        <f aca="true" t="shared" si="197" ref="BZ705:BZ711">BY705/BX705*100</f>
        <v>100</v>
      </c>
      <c r="CA705" s="12">
        <f aca="true" t="shared" si="198" ref="CA705:CA711">BZ705*$BW$712/8</f>
        <v>0.5</v>
      </c>
    </row>
    <row r="706" spans="4:79" ht="11.25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4:79" ht="11.25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4:79" ht="11.25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4:79" ht="11.25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4:79" ht="11.25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4:79" ht="11.25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75:90" ht="11.25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3" ht="11.25"/>
    <row r="714" ht="11.25"/>
    <row r="715" spans="2:79" ht="11.25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4:79" ht="11.25">
      <c r="D716" s="12" t="s">
        <v>15</v>
      </c>
      <c r="BX716" s="7">
        <v>15</v>
      </c>
      <c r="BY716" s="7">
        <v>15</v>
      </c>
      <c r="BZ716" s="7">
        <f aca="true" t="shared" si="199" ref="BZ716:BZ722">BY716/BX716*100</f>
        <v>100</v>
      </c>
      <c r="CA716" s="12">
        <f aca="true" t="shared" si="200" ref="CA716:CA722">BZ716*$BW$723/8</f>
        <v>0.25</v>
      </c>
    </row>
    <row r="717" spans="4:79" ht="11.25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4:79" ht="11.25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4:79" ht="11.25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4:79" ht="11.25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4:79" ht="11.25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4:79" ht="11.25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75:90" ht="11.25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4" ht="11.25"/>
    <row r="725" ht="11.25"/>
    <row r="726" spans="2:79" ht="11.25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4:79" ht="11.25">
      <c r="D727" s="12" t="s">
        <v>15</v>
      </c>
      <c r="BX727" s="7">
        <v>30</v>
      </c>
      <c r="BY727" s="7">
        <v>30</v>
      </c>
      <c r="BZ727" s="7">
        <f aca="true" t="shared" si="201" ref="BZ727:BZ733">BY727/BX727*100</f>
        <v>100</v>
      </c>
      <c r="CA727" s="12">
        <f aca="true" t="shared" si="202" ref="CA727:CA733">BZ727*$BW$734/8</f>
        <v>0.125</v>
      </c>
    </row>
    <row r="728" spans="4:79" ht="11.25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4:79" ht="11.25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4:79" ht="11.25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4:79" ht="11.25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4:79" ht="11.25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4:79" ht="11.25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75:90" ht="11.25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5" ht="11.25"/>
    <row r="736" ht="11.25"/>
    <row r="737" spans="2:79" ht="11.25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4:79" ht="11.25">
      <c r="D738" s="12" t="s">
        <v>15</v>
      </c>
      <c r="BX738" s="7">
        <v>20</v>
      </c>
      <c r="BY738" s="7">
        <v>20</v>
      </c>
      <c r="BZ738" s="7">
        <f aca="true" t="shared" si="203" ref="BZ738:BZ744">BY738/BX738*100</f>
        <v>100</v>
      </c>
      <c r="CA738" s="12">
        <f aca="true" t="shared" si="204" ref="CA738:CA744">BZ738*$BW$745/8</f>
        <v>0.125</v>
      </c>
    </row>
    <row r="739" spans="4:79" ht="11.25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4:79" ht="11.25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4:79" ht="11.25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4:79" ht="11.25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4:79" ht="11.25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4:79" ht="11.25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75:90" ht="11.25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6" ht="11.25"/>
    <row r="747" ht="11.25"/>
    <row r="748" spans="2:79" ht="11.25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4:79" ht="11.25">
      <c r="D749" s="12" t="s">
        <v>15</v>
      </c>
      <c r="BX749" s="7">
        <v>100</v>
      </c>
      <c r="BY749" s="7">
        <v>100</v>
      </c>
      <c r="BZ749" s="7">
        <f aca="true" t="shared" si="205" ref="BZ749:BZ755">BY749/BX749*100</f>
        <v>100</v>
      </c>
      <c r="CA749" s="12">
        <f aca="true" t="shared" si="206" ref="CA749:CA755">BZ749*$BW$756/8</f>
        <v>0.25</v>
      </c>
    </row>
    <row r="750" spans="4:79" ht="11.25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4:79" ht="11.25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4:79" ht="11.25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4:79" ht="11.25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4:79" ht="11.25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4:79" ht="11.25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75:90" ht="11.25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7" ht="11.25"/>
    <row r="758" ht="11.25"/>
    <row r="759" spans="2:79" ht="11.25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4:79" ht="11.25">
      <c r="D760" s="12" t="s">
        <v>15</v>
      </c>
      <c r="BX760" s="7">
        <v>45</v>
      </c>
      <c r="BY760" s="7">
        <v>45</v>
      </c>
      <c r="BZ760" s="7">
        <f aca="true" t="shared" si="207" ref="BZ760:BZ766">BY760/BX760*100</f>
        <v>100</v>
      </c>
      <c r="CA760" s="12">
        <f aca="true" t="shared" si="208" ref="CA760:CA766">BZ760*$BW$767/8</f>
        <v>0.625</v>
      </c>
    </row>
    <row r="761" spans="4:79" ht="11.25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4:79" ht="11.25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4:79" ht="11.25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4:79" ht="11.25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4:79" ht="11.25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4:79" ht="11.25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75:90" ht="11.25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68" ht="11.25"/>
    <row r="769" ht="11.25"/>
    <row r="770" spans="2:79" ht="11.25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aca="true" t="shared" si="209" ref="BZ770:BZ777">BY770/BX770*100</f>
        <v>100</v>
      </c>
      <c r="CA770" s="12">
        <f>BZ770*$BW$778/8</f>
        <v>0.25</v>
      </c>
    </row>
    <row r="771" spans="4:79" ht="11.25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aca="true" t="shared" si="210" ref="CA771:CA777">BZ771*$BW$778/8</f>
        <v>0.25</v>
      </c>
    </row>
    <row r="772" spans="4:79" ht="11.25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4:79" ht="11.25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4:79" ht="11.25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4:79" ht="11.25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4:79" ht="11.25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4:79" ht="11.25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75:90" ht="11.25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79" ht="11.25"/>
    <row r="780" ht="11.25"/>
    <row r="781" spans="2:79" ht="11.25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4:79" ht="11.25">
      <c r="D782" s="12" t="s">
        <v>15</v>
      </c>
      <c r="BX782" s="7">
        <v>60</v>
      </c>
      <c r="BY782" s="7">
        <v>60</v>
      </c>
      <c r="BZ782" s="7">
        <f aca="true" t="shared" si="211" ref="BZ782:BZ788">BY782/BX782*100</f>
        <v>100</v>
      </c>
      <c r="CA782" s="12">
        <f aca="true" t="shared" si="212" ref="CA782:CA788">BZ782*$BW$789/8</f>
        <v>0.25</v>
      </c>
    </row>
    <row r="783" spans="4:79" ht="11.25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4:79" ht="11.25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4:79" ht="11.25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4:79" ht="11.25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4:79" ht="11.25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4:79" ht="11.25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75:90" ht="11.25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0" ht="11.25"/>
    <row r="791" ht="11.25"/>
    <row r="792" spans="2:79" ht="11.25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4:79" ht="11.25">
      <c r="D793" s="12" t="s">
        <v>15</v>
      </c>
      <c r="BX793" s="7">
        <v>150</v>
      </c>
      <c r="BY793" s="7">
        <v>150</v>
      </c>
      <c r="BZ793" s="7">
        <f aca="true" t="shared" si="213" ref="BZ793:BZ799">BY793/BX793*100</f>
        <v>100</v>
      </c>
      <c r="CA793" s="12">
        <f aca="true" t="shared" si="214" ref="CA793:CA799">BZ793*$BW$800/8</f>
        <v>0.5</v>
      </c>
    </row>
    <row r="794" spans="4:79" ht="11.25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4:79" ht="11.25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4:79" ht="11.25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4:79" ht="11.25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4:79" ht="11.25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4:79" ht="11.25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75:90" ht="11.25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1" ht="11.25"/>
    <row r="802" ht="11.25"/>
    <row r="803" spans="2:79" ht="11.25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4:79" ht="11.25">
      <c r="D804" s="12" t="s">
        <v>15</v>
      </c>
      <c r="BX804" s="7">
        <v>50</v>
      </c>
      <c r="BY804" s="7">
        <v>50</v>
      </c>
      <c r="BZ804" s="7">
        <f aca="true" t="shared" si="215" ref="BZ804:BZ810">BY804/BX804*100</f>
        <v>100</v>
      </c>
      <c r="CA804" s="12">
        <f aca="true" t="shared" si="216" ref="CA804:CA810">BZ804*$BW$811/8</f>
        <v>1</v>
      </c>
    </row>
    <row r="805" spans="4:79" ht="11.25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4:79" ht="11.25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4:79" ht="11.25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4:79" ht="11.25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4:79" ht="11.25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4:79" ht="11.25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75:90" ht="11.25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2" ht="11.25"/>
    <row r="813" ht="11.25"/>
    <row r="814" spans="2:79" ht="11.25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4:79" ht="11.25">
      <c r="D815" s="12" t="s">
        <v>15</v>
      </c>
      <c r="BX815" s="7">
        <v>4.95</v>
      </c>
      <c r="BY815" s="7">
        <v>4.25</v>
      </c>
      <c r="BZ815" s="7">
        <f aca="true" t="shared" si="217" ref="BZ815:BZ821">BY815/BX815*100</f>
        <v>85.85858585858585</v>
      </c>
      <c r="CA815" s="12">
        <f aca="true" t="shared" si="218" ref="CA815:CA821">BZ815*$BW$822/8</f>
        <v>1.6098484848484846</v>
      </c>
    </row>
    <row r="816" spans="4:79" ht="11.25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4:79" ht="11.25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4:79" ht="11.25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4:79" ht="11.25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4:79" ht="11.25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4:79" ht="11.25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75:90" ht="11.25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-0.2651515151515156</v>
      </c>
    </row>
    <row r="823" ht="11.25"/>
    <row r="824" ht="11.25"/>
    <row r="825" spans="2:79" ht="11.25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4:79" ht="11.25">
      <c r="D826" s="12" t="s">
        <v>15</v>
      </c>
      <c r="BX826" s="7">
        <v>50</v>
      </c>
      <c r="BY826" s="7">
        <v>50</v>
      </c>
      <c r="BZ826" s="7">
        <f aca="true" t="shared" si="219" ref="BZ826:BZ832">BY826/BX826*100</f>
        <v>100</v>
      </c>
      <c r="CA826" s="12">
        <f aca="true" t="shared" si="220" ref="CA826:CA832">BZ826*$BW$833/8</f>
        <v>0.75</v>
      </c>
    </row>
    <row r="827" spans="4:79" ht="11.25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4:79" ht="11.25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4:79" ht="11.25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4:79" ht="11.25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4:79" ht="11.25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4:79" ht="11.25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75:90" ht="11.25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4" ht="11.25"/>
    <row r="835" ht="11.25"/>
    <row r="836" spans="2:79" ht="11.25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4:79" ht="11.25">
      <c r="D837" s="12" t="s">
        <v>15</v>
      </c>
      <c r="BX837" s="7">
        <v>90</v>
      </c>
      <c r="BY837" s="7">
        <v>90</v>
      </c>
      <c r="BZ837" s="7">
        <f aca="true" t="shared" si="221" ref="BZ837:BZ843">BY837/BX837*100</f>
        <v>100</v>
      </c>
      <c r="CA837" s="12">
        <f aca="true" t="shared" si="222" ref="CA837:CA843">BZ837*$BW$844/8</f>
        <v>1.25</v>
      </c>
    </row>
    <row r="838" spans="4:79" ht="11.25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4:79" ht="11.25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4:79" ht="11.25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4:79" ht="11.25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4:79" ht="11.25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4:79" ht="11.25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75:90" ht="11.25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5" ht="11.25"/>
    <row r="846" ht="11.25"/>
    <row r="847" spans="2:79" ht="11.25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4:79" ht="11.25">
      <c r="D848" s="12" t="s">
        <v>15</v>
      </c>
      <c r="BX848" s="7">
        <v>50</v>
      </c>
      <c r="BY848" s="7">
        <v>50</v>
      </c>
      <c r="BZ848" s="7">
        <f aca="true" t="shared" si="223" ref="BZ848:BZ854">BY848/BX848*100</f>
        <v>100</v>
      </c>
      <c r="CA848" s="12">
        <f aca="true" t="shared" si="224" ref="CA848:CA854">BZ848*$BW$855/8</f>
        <v>5.125</v>
      </c>
    </row>
    <row r="849" spans="4:79" ht="11.25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4:79" ht="11.25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4:79" ht="11.25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4:79" ht="11.25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4:79" ht="11.25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4:79" ht="11.25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75:90" ht="11.25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6" ht="11.25"/>
    <row r="857" ht="11.25"/>
    <row r="858" spans="2:79" ht="11.25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4:79" ht="11.25">
      <c r="D859" s="12" t="s">
        <v>15</v>
      </c>
      <c r="BX859" s="7">
        <v>400</v>
      </c>
      <c r="BY859" s="7">
        <v>400</v>
      </c>
      <c r="BZ859" s="7">
        <f aca="true" t="shared" si="225" ref="BZ859:BZ865">BY859/BX859*100</f>
        <v>100</v>
      </c>
      <c r="CA859" s="12">
        <f aca="true" t="shared" si="226" ref="CA859:CA865">BZ859*$BW$866/8</f>
        <v>0.5</v>
      </c>
    </row>
    <row r="860" spans="4:79" ht="11.25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4:79" ht="11.25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4:79" ht="11.25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4:79" ht="11.25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4:79" ht="11.25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4:79" ht="11.25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75:90" ht="11.25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7" ht="11.25"/>
    <row r="868" ht="11.25"/>
    <row r="869" spans="2:79" ht="11.25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4:79" ht="11.25">
      <c r="D870" s="12" t="s">
        <v>15</v>
      </c>
      <c r="BX870" s="7">
        <v>550</v>
      </c>
      <c r="BY870" s="7">
        <v>550</v>
      </c>
      <c r="BZ870" s="7">
        <f aca="true" t="shared" si="227" ref="BZ870:BZ876">BY870/BX870*100</f>
        <v>100</v>
      </c>
      <c r="CA870" s="12">
        <f aca="true" t="shared" si="228" ref="CA870:CA876">BZ870*$BW$877/8</f>
        <v>2.875</v>
      </c>
    </row>
    <row r="871" spans="4:79" ht="11.25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4:79" ht="11.25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4:79" ht="11.25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4:79" ht="11.25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4:79" ht="11.25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4:79" ht="11.25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75:96" ht="11.25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99.82204596298556</v>
      </c>
    </row>
    <row r="878" ht="11.25"/>
    <row r="879" ht="11.25"/>
    <row r="880" spans="2:79" ht="11.25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4:79" ht="11.25">
      <c r="D881" s="12" t="s">
        <v>15</v>
      </c>
      <c r="BX881" s="7">
        <v>5500</v>
      </c>
      <c r="BY881" s="7">
        <v>5500</v>
      </c>
      <c r="BZ881" s="7">
        <f aca="true" t="shared" si="229" ref="BZ881:BZ887">BY881/BX881*100</f>
        <v>100</v>
      </c>
      <c r="CA881" s="12">
        <f aca="true" t="shared" si="230" ref="CA881:CA887">BZ881*$BW$888/8</f>
        <v>3.25</v>
      </c>
    </row>
    <row r="882" spans="4:79" ht="11.25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4:79" ht="11.25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4:79" ht="11.25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4:79" ht="11.25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4:79" ht="11.25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4:79" ht="11.25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75:90" ht="11.25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89" ht="11.25"/>
    <row r="890" ht="11.25"/>
    <row r="891" spans="2:79" ht="11.25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4:79" ht="11.25">
      <c r="D892" s="12" t="s">
        <v>15</v>
      </c>
      <c r="BX892" s="7">
        <v>700</v>
      </c>
      <c r="BY892" s="7">
        <v>700</v>
      </c>
      <c r="BZ892" s="7">
        <f aca="true" t="shared" si="231" ref="BZ892:BZ898">BY892/BX892*100</f>
        <v>100</v>
      </c>
      <c r="CA892" s="12">
        <f aca="true" t="shared" si="232" ref="CA892:CA898">BZ892*$BW$899/8</f>
        <v>9.5</v>
      </c>
    </row>
    <row r="893" spans="4:79" ht="11.25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4:79" ht="11.25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4:79" ht="11.25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4:79" ht="11.25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4:79" ht="11.25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4:79" ht="11.25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75:90" ht="11.25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0" ht="11.25"/>
    <row r="901" ht="11.25"/>
    <row r="902" spans="2:79" ht="11.25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4:79" ht="11.25">
      <c r="D903" s="12" t="s">
        <v>15</v>
      </c>
      <c r="BX903" s="7">
        <v>3300</v>
      </c>
      <c r="BY903" s="7">
        <v>3300</v>
      </c>
      <c r="BZ903" s="7">
        <f aca="true" t="shared" si="233" ref="BZ903:BZ909">BY903/BX903*100</f>
        <v>100</v>
      </c>
      <c r="CA903" s="12">
        <f aca="true" t="shared" si="234" ref="CA903:CA909">BZ903*$BW$910/8</f>
        <v>3.875</v>
      </c>
    </row>
    <row r="904" spans="4:79" ht="11.25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4:79" ht="11.25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4:79" ht="11.25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4:79" ht="11.25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4:79" ht="11.25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4:79" ht="11.25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75:90" ht="11.25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1" ht="11.25"/>
    <row r="912" ht="11.25"/>
    <row r="913" spans="2:79" ht="11.25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75:90" ht="11.25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5" ht="11.25"/>
    <row r="916" ht="11.25"/>
    <row r="917" spans="2:79" ht="11.25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75:96" ht="11.25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19" ht="11.25"/>
    <row r="920" ht="11.25"/>
    <row r="921" spans="2:84" ht="11.25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aca="true" t="shared" si="235" ref="CE921:CE928">CD921/CC921*100</f>
        <v>100</v>
      </c>
      <c r="CF921" s="26">
        <f>CE921*$CB$929/7</f>
        <v>0.8571428571428571</v>
      </c>
    </row>
    <row r="922" spans="4:84" ht="11.25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aca="true" t="shared" si="236" ref="CF922:CF928">CE922*$CB$929/7</f>
        <v>0.8571428571428571</v>
      </c>
    </row>
    <row r="923" spans="4:84" ht="11.25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4:84" ht="11.25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4:84" ht="11.25">
      <c r="D925" s="12" t="s">
        <v>19</v>
      </c>
      <c r="CC925" s="20"/>
      <c r="CD925" s="20"/>
      <c r="CF925" s="26"/>
    </row>
    <row r="926" spans="4:84" ht="11.25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4:84" ht="11.25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4:84" ht="11.25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80:90" ht="11.25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0" ht="11.25"/>
    <row r="931" ht="11.25"/>
    <row r="932" spans="2:84" ht="11.25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4:84" ht="11.25">
      <c r="D933" s="12" t="s">
        <v>15</v>
      </c>
      <c r="CC933" s="7">
        <v>500</v>
      </c>
      <c r="CD933" s="7">
        <v>500</v>
      </c>
      <c r="CE933" s="7">
        <f aca="true" t="shared" si="237" ref="CE933:CE939">CD933/CC933*100</f>
        <v>100</v>
      </c>
      <c r="CF933" s="12">
        <f aca="true" t="shared" si="238" ref="CF933:CF939">CE933*$CB$940/8</f>
        <v>5.125</v>
      </c>
    </row>
    <row r="934" spans="4:84" ht="11.25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4:84" ht="11.25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4:84" ht="11.25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4:84" ht="11.25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4:84" ht="11.25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4:84" ht="11.25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80:90" ht="11.25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1" ht="11.25"/>
    <row r="942" ht="11.25"/>
    <row r="943" spans="2:84" ht="11.25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4:84" ht="11.25">
      <c r="D944" s="12" t="s">
        <v>15</v>
      </c>
      <c r="CC944" s="7">
        <v>875</v>
      </c>
      <c r="CD944" s="7">
        <v>875</v>
      </c>
      <c r="CE944" s="7">
        <f aca="true" t="shared" si="239" ref="CE944:CE950">CD944/CC944*100</f>
        <v>100</v>
      </c>
      <c r="CF944" s="12">
        <f aca="true" t="shared" si="240" ref="CF944:CF950">CE944*$CB$951/8</f>
        <v>1</v>
      </c>
    </row>
    <row r="945" spans="4:84" ht="11.25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4:84" ht="11.25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4:84" ht="11.25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4:84" ht="11.25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4:84" ht="11.25">
      <c r="D949" s="12" t="s">
        <v>21</v>
      </c>
      <c r="CC949" s="7">
        <v>516.67</v>
      </c>
      <c r="CD949" s="7">
        <v>450</v>
      </c>
      <c r="CE949" s="7">
        <f t="shared" si="239"/>
        <v>87.09621228250141</v>
      </c>
      <c r="CF949" s="12">
        <f t="shared" si="240"/>
        <v>0.8709621228250142</v>
      </c>
    </row>
    <row r="950" spans="4:84" ht="11.25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80:90" ht="11.25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7.870962122825015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7.870962122825015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84" ht="11.25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4:84" ht="11.25">
      <c r="D955" s="12" t="s">
        <v>15</v>
      </c>
      <c r="CC955" s="7">
        <v>375</v>
      </c>
      <c r="CD955" s="7">
        <v>375</v>
      </c>
      <c r="CE955" s="7">
        <f aca="true" t="shared" si="241" ref="CE955:CE961">CD955/CC955*100</f>
        <v>100</v>
      </c>
      <c r="CF955" s="12">
        <f aca="true" t="shared" si="242" ref="CF955:CF961">CE955*$CB$962/8</f>
        <v>3.6249999999999996</v>
      </c>
    </row>
    <row r="956" spans="4:84" ht="11.25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4:84" ht="11.25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4:84" ht="11.25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4:84" ht="11.25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4:84" ht="11.25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4:84" ht="11.25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80:90" ht="11.25">
      <c r="CB962" s="7">
        <v>0.29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0.29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84" ht="11.25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4:84" ht="11.25">
      <c r="D966" s="12" t="s">
        <v>15</v>
      </c>
      <c r="CC966" s="7">
        <v>120</v>
      </c>
      <c r="CD966" s="7">
        <v>120</v>
      </c>
      <c r="CE966" s="7">
        <f aca="true" t="shared" si="243" ref="CE966:CE972">CD966/CC966*100</f>
        <v>100</v>
      </c>
      <c r="CF966" s="12">
        <f aca="true" t="shared" si="244" ref="CF966:CF972">CE966*$CB$973/8</f>
        <v>1</v>
      </c>
    </row>
    <row r="967" spans="4:84" ht="11.25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4:84" ht="11.25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4:84" ht="11.25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4:84" ht="11.25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4:84" ht="11.25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4:84" ht="11.25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80:90" ht="11.25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84" ht="11.25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4:84" ht="11.25">
      <c r="D977" s="12" t="s">
        <v>15</v>
      </c>
      <c r="CC977" s="7">
        <v>60</v>
      </c>
      <c r="CD977" s="7">
        <v>60</v>
      </c>
      <c r="CE977" s="7">
        <f aca="true" t="shared" si="245" ref="CE977:CE983">CD977/CC977*100</f>
        <v>100</v>
      </c>
      <c r="CF977" s="12">
        <f aca="true" t="shared" si="246" ref="CF977:CF983">CE977*$CB$984/8</f>
        <v>0.75</v>
      </c>
    </row>
    <row r="978" spans="4:84" ht="11.25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4:84" ht="11.25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4:84" ht="11.25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4:84" ht="11.25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4:84" ht="11.25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4:84" ht="11.25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80:90" ht="11.25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84" ht="11.25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4:84" ht="11.25">
      <c r="D988" s="12" t="s">
        <v>15</v>
      </c>
      <c r="CC988" s="7">
        <v>110</v>
      </c>
      <c r="CD988" s="7">
        <v>110</v>
      </c>
      <c r="CE988" s="7">
        <f aca="true" t="shared" si="247" ref="CE988:CE994">CD988/CC988*100</f>
        <v>100</v>
      </c>
      <c r="CF988" s="12">
        <f aca="true" t="shared" si="248" ref="CF988:CF994">CE988*$CB$995/8</f>
        <v>1.125</v>
      </c>
    </row>
    <row r="989" spans="4:84" ht="11.25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4:84" ht="11.25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4:84" ht="11.25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4:84" ht="11.25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4:84" ht="11.25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4:84" ht="11.25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80:90" ht="11.25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84" ht="11.25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4:84" ht="11.25">
      <c r="D999" s="12" t="s">
        <v>15</v>
      </c>
      <c r="CC999" s="20">
        <v>750</v>
      </c>
      <c r="CD999" s="7">
        <v>750</v>
      </c>
      <c r="CE999" s="7">
        <f aca="true" t="shared" si="249" ref="CE999:CE1005">CD999/CC999*100</f>
        <v>100</v>
      </c>
      <c r="CF999" s="12">
        <f aca="true" t="shared" si="250" ref="CF999:CF1005">CE999*$CB$1006/8</f>
        <v>1.375</v>
      </c>
    </row>
    <row r="1000" spans="4:84" ht="11.25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4:84" ht="11.25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4:84" ht="11.25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4:84" ht="11.25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4:84" ht="11.25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4:84" ht="11.25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80:90" ht="11.25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84" ht="11.25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4:84" ht="11.25">
      <c r="D1010" s="12" t="s">
        <v>15</v>
      </c>
      <c r="CC1010" s="7">
        <v>8</v>
      </c>
      <c r="CD1010" s="7">
        <v>8</v>
      </c>
      <c r="CE1010" s="7">
        <f aca="true" t="shared" si="251" ref="CE1010:CE1016">CD1010/CC1010*100</f>
        <v>100</v>
      </c>
      <c r="CF1010" s="12">
        <f aca="true" t="shared" si="252" ref="CF1010:CF1016">CE1010*$CB$1017/8</f>
        <v>9.375</v>
      </c>
    </row>
    <row r="1011" spans="4:84" ht="11.25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4:84" ht="11.25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4:84" ht="11.25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4:84" ht="11.25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4:84" ht="11.25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4:84" ht="11.25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80:90" ht="11.25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84" ht="11.25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4:84" ht="11.25">
      <c r="D1021" s="12" t="s">
        <v>15</v>
      </c>
      <c r="CC1021" s="7">
        <v>30</v>
      </c>
      <c r="CD1021" s="7">
        <v>30</v>
      </c>
      <c r="CE1021" s="7">
        <f aca="true" t="shared" si="253" ref="CE1021:CE1027">CD1021/CC1021*100</f>
        <v>100</v>
      </c>
      <c r="CF1021" s="12">
        <f aca="true" t="shared" si="254" ref="CF1021:CF1027">CE1021*$CB$1028/8</f>
        <v>7.625</v>
      </c>
    </row>
    <row r="1022" spans="4:84" ht="11.25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4:84" ht="11.25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4:84" ht="11.25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4:84" ht="11.25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4:84" ht="11.25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4:84" ht="11.25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80:90" ht="11.25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84" ht="11.25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4:84" ht="11.25">
      <c r="D1032" s="12" t="s">
        <v>15</v>
      </c>
      <c r="CC1032" s="7">
        <v>65</v>
      </c>
      <c r="CD1032" s="7">
        <v>65</v>
      </c>
      <c r="CE1032" s="7">
        <f aca="true" t="shared" si="255" ref="CE1032:CE1038">CD1032/CC1032*100</f>
        <v>100</v>
      </c>
      <c r="CF1032" s="12">
        <f aca="true" t="shared" si="256" ref="CF1032:CF1038">CE1032*$CB$1039/8</f>
        <v>3.5000000000000004</v>
      </c>
    </row>
    <row r="1033" spans="4:84" ht="11.25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4:84" ht="11.25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4:84" ht="11.25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4:84" ht="11.25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4:84" ht="11.25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4:84" ht="11.25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80:90" ht="11.25">
      <c r="CB1039" s="7">
        <v>0.28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84" ht="11.25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aca="true" t="shared" si="257" ref="CE1042:CE1049">CD1042/CC1042*100</f>
        <v>100</v>
      </c>
      <c r="CF1042" s="12">
        <f>CE1042*$CB$1050/8</f>
        <v>2.375</v>
      </c>
    </row>
    <row r="1043" spans="4:84" ht="11.25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aca="true" t="shared" si="258" ref="CF1043:CF1049">CE1043*$CB$1050/8</f>
        <v>2.375</v>
      </c>
    </row>
    <row r="1044" spans="4:84" ht="11.25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4:84" ht="11.25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4:84" ht="11.25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4:84" ht="11.25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4:84" ht="11.25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4:84" ht="11.25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80:90" ht="11.25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84" ht="11.25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4:84" ht="11.25">
      <c r="D1054" s="12" t="s">
        <v>15</v>
      </c>
      <c r="CC1054" s="7">
        <v>40</v>
      </c>
      <c r="CD1054" s="7">
        <v>40</v>
      </c>
      <c r="CE1054" s="7">
        <f aca="true" t="shared" si="259" ref="CE1054:CE1060">CD1054/CC1054*100</f>
        <v>100</v>
      </c>
      <c r="CF1054" s="12">
        <f aca="true" t="shared" si="260" ref="CF1054:CF1060">CE1054*$CB$1061/8</f>
        <v>1.5</v>
      </c>
    </row>
    <row r="1055" spans="4:84" ht="11.25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4:84" ht="11.25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4:84" ht="11.25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4:84" ht="11.25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4:84" ht="11.25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4:84" ht="11.25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80:90" ht="11.25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84" ht="11.25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4:84" ht="11.25">
      <c r="D1065" s="12" t="s">
        <v>15</v>
      </c>
      <c r="CC1065" s="7">
        <v>375</v>
      </c>
      <c r="CD1065" s="7">
        <v>375</v>
      </c>
      <c r="CE1065" s="7">
        <f aca="true" t="shared" si="261" ref="CE1065:CE1071">CD1065/CC1065*100</f>
        <v>100</v>
      </c>
      <c r="CF1065" s="12">
        <f aca="true" t="shared" si="262" ref="CF1065:CF1071">CE1065*$CB$1072/8</f>
        <v>19.25</v>
      </c>
    </row>
    <row r="1066" spans="4:84" ht="11.25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4:84" ht="11.25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4:84" ht="11.25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4:84" ht="11.25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4:84" ht="11.25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4:84" ht="11.25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80:96" ht="11.25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99.97236876291757</v>
      </c>
    </row>
    <row r="1073" ht="11.25">
      <c r="CH1073" s="11">
        <f>SUM(CG68:CG1072)</f>
        <v>64.25</v>
      </c>
    </row>
    <row r="1075" spans="1:3" ht="11.25">
      <c r="A1075" s="11" t="s">
        <v>71</v>
      </c>
      <c r="B1075" s="7" t="s">
        <v>72</v>
      </c>
      <c r="C1075" s="7" t="s">
        <v>74</v>
      </c>
    </row>
    <row r="1076" spans="2:39" ht="11.25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35:90" ht="11.25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2:3" ht="11.25">
      <c r="B1080" s="7" t="s">
        <v>110</v>
      </c>
      <c r="C1080" s="7" t="s">
        <v>74</v>
      </c>
    </row>
    <row r="1081" spans="2:84" ht="11.25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5:96" ht="11.25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0.29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</v>
      </c>
    </row>
    <row r="1085" spans="2:96" ht="11.25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48.00000000000001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8.45</v>
      </c>
      <c r="AE1085" s="11" t="s">
        <v>89</v>
      </c>
      <c r="AF1085" s="11">
        <f>100*AD1085</f>
        <v>844.9999999999999</v>
      </c>
      <c r="AG1085" s="11" t="s">
        <v>83</v>
      </c>
      <c r="AH1085" s="17">
        <f>SUM(AH13,AH24,AH38,AH44,AH55,AH210,AH221,AH232,AH243,AH265,AH276,AH287,AH309,AH1082)</f>
        <v>866.7288114603244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</v>
      </c>
    </row>
    <row r="1086" spans="85:96" ht="11.25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</v>
      </c>
      <c r="CK1086" s="7">
        <f>SUM(CK13:CK1084)</f>
        <v>10000</v>
      </c>
      <c r="CL1086" s="7">
        <f>SUM(CL13:CL1084)</f>
        <v>-273.7926795450938</v>
      </c>
      <c r="CR1086" s="7" t="s">
        <v>111</v>
      </c>
    </row>
    <row r="1088" ht="11.25">
      <c r="CG1088" s="19"/>
    </row>
  </sheetData>
  <sheetProtection/>
  <mergeCells count="31">
    <mergeCell ref="A2:B4"/>
    <mergeCell ref="C2:C4"/>
    <mergeCell ref="D2:D4"/>
    <mergeCell ref="E2:I2"/>
    <mergeCell ref="J2:N2"/>
    <mergeCell ref="AD2:AH2"/>
    <mergeCell ref="AI2:AM2"/>
    <mergeCell ref="AN2:AR2"/>
    <mergeCell ref="AS2:AW2"/>
    <mergeCell ref="T2:X2"/>
    <mergeCell ref="Y2:AC2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spans="1:15" ht="19.5" customHeigh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82"/>
    </row>
    <row r="2" spans="1:15" ht="12.75" customHeight="1">
      <c r="A2" s="260" t="s">
        <v>285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182"/>
    </row>
    <row r="3" spans="1:2" ht="12.75">
      <c r="A3" s="260"/>
      <c r="B3" s="260"/>
    </row>
    <row r="4" spans="1:2" ht="12.75">
      <c r="A4" s="127" t="s">
        <v>334</v>
      </c>
      <c r="B4" s="31"/>
    </row>
    <row r="5" spans="1:2" ht="11.25" customHeight="1">
      <c r="A5" s="34"/>
      <c r="B5" s="34"/>
    </row>
    <row r="6" spans="1:15" ht="15.75" customHeight="1">
      <c r="A6" s="296" t="s">
        <v>273</v>
      </c>
      <c r="B6" s="280" t="s">
        <v>90</v>
      </c>
      <c r="C6" s="283">
        <v>2013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79">
        <v>11</v>
      </c>
    </row>
    <row r="7" spans="1:15" ht="30.75" customHeight="1">
      <c r="A7" s="297"/>
      <c r="B7" s="282"/>
      <c r="C7" s="144" t="s">
        <v>262</v>
      </c>
      <c r="D7" s="143" t="s">
        <v>263</v>
      </c>
      <c r="E7" s="142" t="s">
        <v>264</v>
      </c>
      <c r="F7" s="144" t="s">
        <v>265</v>
      </c>
      <c r="G7" s="143" t="s">
        <v>266</v>
      </c>
      <c r="H7" s="142" t="s">
        <v>267</v>
      </c>
      <c r="I7" s="144" t="s">
        <v>268</v>
      </c>
      <c r="J7" s="143" t="s">
        <v>269</v>
      </c>
      <c r="K7" s="142" t="s">
        <v>270</v>
      </c>
      <c r="L7" s="144" t="s">
        <v>271</v>
      </c>
      <c r="M7" s="143" t="s">
        <v>272</v>
      </c>
      <c r="N7" s="142" t="s">
        <v>261</v>
      </c>
      <c r="O7" s="279"/>
    </row>
    <row r="8" spans="1:15" ht="18.75" customHeight="1">
      <c r="A8" s="38" t="s">
        <v>274</v>
      </c>
      <c r="B8" s="49">
        <v>1.5400000000000003</v>
      </c>
      <c r="C8" s="115">
        <v>0.02</v>
      </c>
      <c r="D8" s="115">
        <v>0.01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279"/>
    </row>
    <row r="9" spans="1:15" ht="18.75" customHeight="1">
      <c r="A9" s="38" t="s">
        <v>275</v>
      </c>
      <c r="B9" s="39">
        <v>0.48000000000000004</v>
      </c>
      <c r="C9" s="113">
        <v>0.02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279"/>
    </row>
    <row r="10" spans="1:15" ht="18.75" customHeight="1">
      <c r="A10" s="38" t="s">
        <v>276</v>
      </c>
      <c r="B10" s="39">
        <v>3.2699999999999996</v>
      </c>
      <c r="C10" s="113">
        <v>0.02</v>
      </c>
      <c r="D10" s="113">
        <v>0</v>
      </c>
      <c r="E10" s="113">
        <v>0</v>
      </c>
      <c r="F10" s="113">
        <v>0.05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279"/>
    </row>
    <row r="11" spans="1:15" ht="18.75" customHeight="1">
      <c r="A11" s="38" t="s">
        <v>344</v>
      </c>
      <c r="B11" s="39">
        <v>21.319999999999997</v>
      </c>
      <c r="C11" s="113">
        <v>0.15</v>
      </c>
      <c r="D11" s="113">
        <v>0.57</v>
      </c>
      <c r="E11" s="113">
        <v>0</v>
      </c>
      <c r="F11" s="113">
        <v>0.17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279"/>
    </row>
    <row r="12" spans="1:15" ht="18.75" customHeight="1">
      <c r="A12" s="38" t="s">
        <v>345</v>
      </c>
      <c r="B12" s="39">
        <v>14.569999999999999</v>
      </c>
      <c r="C12" s="113">
        <v>0.11</v>
      </c>
      <c r="D12" s="113">
        <v>-0.19</v>
      </c>
      <c r="E12" s="113">
        <v>-0.1</v>
      </c>
      <c r="F12" s="113">
        <v>-0.01</v>
      </c>
      <c r="G12" s="113">
        <v>0</v>
      </c>
      <c r="H12" s="113">
        <v>0</v>
      </c>
      <c r="I12" s="113">
        <v>0.01</v>
      </c>
      <c r="J12" s="113">
        <v>-0.01</v>
      </c>
      <c r="K12" s="113">
        <v>0</v>
      </c>
      <c r="L12" s="113">
        <v>0</v>
      </c>
      <c r="M12" s="113">
        <v>0</v>
      </c>
      <c r="N12" s="113">
        <v>0</v>
      </c>
      <c r="O12" s="279"/>
    </row>
    <row r="13" spans="1:15" ht="18.75" customHeight="1">
      <c r="A13" s="38" t="s">
        <v>346</v>
      </c>
      <c r="B13" s="39">
        <v>8.45</v>
      </c>
      <c r="C13" s="113">
        <v>0.13</v>
      </c>
      <c r="D13" s="113">
        <v>0</v>
      </c>
      <c r="E13" s="113">
        <v>0</v>
      </c>
      <c r="F13" s="113">
        <v>0.04</v>
      </c>
      <c r="G13" s="113">
        <v>0</v>
      </c>
      <c r="H13" s="113">
        <v>0.03</v>
      </c>
      <c r="I13" s="113">
        <v>0</v>
      </c>
      <c r="J13" s="113">
        <v>0.07</v>
      </c>
      <c r="K13" s="113">
        <v>0</v>
      </c>
      <c r="L13" s="113">
        <v>0.01</v>
      </c>
      <c r="M13" s="113">
        <v>0</v>
      </c>
      <c r="N13" s="113">
        <v>0</v>
      </c>
      <c r="O13" s="279"/>
    </row>
    <row r="14" spans="1:15" ht="18.75" customHeight="1">
      <c r="A14" s="38" t="s">
        <v>347</v>
      </c>
      <c r="B14" s="39">
        <v>8.68</v>
      </c>
      <c r="C14" s="113">
        <v>0.03</v>
      </c>
      <c r="D14" s="113">
        <v>0.08</v>
      </c>
      <c r="E14" s="113">
        <v>0</v>
      </c>
      <c r="F14" s="113">
        <v>0.17</v>
      </c>
      <c r="G14" s="113">
        <v>0</v>
      </c>
      <c r="H14" s="113">
        <v>0</v>
      </c>
      <c r="I14" s="113">
        <v>0</v>
      </c>
      <c r="J14" s="113">
        <v>0.02</v>
      </c>
      <c r="K14" s="113">
        <v>0</v>
      </c>
      <c r="L14" s="113">
        <v>0</v>
      </c>
      <c r="M14" s="113">
        <v>0</v>
      </c>
      <c r="N14" s="113">
        <v>0.24</v>
      </c>
      <c r="O14" s="279"/>
    </row>
    <row r="15" spans="1:15" ht="18.75" customHeight="1">
      <c r="A15" s="38" t="s">
        <v>348</v>
      </c>
      <c r="B15" s="39">
        <v>1.5400000000000003</v>
      </c>
      <c r="C15" s="113">
        <v>0.02</v>
      </c>
      <c r="D15" s="113">
        <v>0</v>
      </c>
      <c r="E15" s="113">
        <v>0</v>
      </c>
      <c r="F15" s="113">
        <v>0.01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279"/>
    </row>
    <row r="16" spans="1:15" ht="18.75" customHeight="1">
      <c r="A16" s="135" t="s">
        <v>349</v>
      </c>
      <c r="B16" s="39">
        <v>6.04</v>
      </c>
      <c r="C16" s="113">
        <v>0.05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279"/>
    </row>
    <row r="17" spans="1:15" ht="18.75" customHeight="1">
      <c r="A17" s="38" t="s">
        <v>282</v>
      </c>
      <c r="B17" s="39">
        <v>4.079999999999999</v>
      </c>
      <c r="C17" s="113">
        <v>0.01</v>
      </c>
      <c r="D17" s="113">
        <v>0.01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0.01</v>
      </c>
      <c r="M17" s="113">
        <v>0</v>
      </c>
      <c r="N17" s="113">
        <v>0</v>
      </c>
      <c r="O17" s="279"/>
    </row>
    <row r="18" spans="1:15" ht="18.75" customHeight="1">
      <c r="A18" s="38" t="s">
        <v>283</v>
      </c>
      <c r="B18" s="39">
        <v>10.35</v>
      </c>
      <c r="C18" s="113">
        <v>0.19</v>
      </c>
      <c r="D18" s="113">
        <v>0.14</v>
      </c>
      <c r="E18" s="113">
        <v>0</v>
      </c>
      <c r="F18" s="113">
        <v>0.02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279"/>
    </row>
    <row r="19" spans="1:15" ht="18.75" customHeight="1">
      <c r="A19" s="38" t="s">
        <v>339</v>
      </c>
      <c r="B19" s="39">
        <v>3.8400000000000003</v>
      </c>
      <c r="C19" s="113">
        <v>0.04</v>
      </c>
      <c r="D19" s="113">
        <v>0.08</v>
      </c>
      <c r="E19" s="113">
        <v>0</v>
      </c>
      <c r="F19" s="113">
        <v>0.01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279"/>
    </row>
    <row r="20" spans="1:15" ht="18.75" customHeight="1">
      <c r="A20" s="38" t="s">
        <v>340</v>
      </c>
      <c r="B20" s="39">
        <v>1.7</v>
      </c>
      <c r="C20" s="113">
        <v>0.02</v>
      </c>
      <c r="D20" s="113">
        <v>0.01</v>
      </c>
      <c r="E20" s="113">
        <v>0.01</v>
      </c>
      <c r="F20" s="113">
        <v>0.01</v>
      </c>
      <c r="G20" s="113">
        <v>0</v>
      </c>
      <c r="H20" s="113">
        <v>0.03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279"/>
    </row>
    <row r="21" spans="1:15" ht="18.75" customHeight="1">
      <c r="A21" s="38" t="s">
        <v>341</v>
      </c>
      <c r="B21" s="39">
        <v>3.2199999999999998</v>
      </c>
      <c r="C21" s="113">
        <v>0.03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0.03</v>
      </c>
      <c r="M21" s="113">
        <v>0.04</v>
      </c>
      <c r="N21" s="113">
        <v>0.01</v>
      </c>
      <c r="O21" s="279"/>
    </row>
    <row r="22" spans="1:15" ht="18.75" customHeight="1">
      <c r="A22" s="38" t="s">
        <v>342</v>
      </c>
      <c r="B22" s="39">
        <v>4.95</v>
      </c>
      <c r="C22" s="113">
        <v>0.03</v>
      </c>
      <c r="D22" s="113">
        <v>-0.01</v>
      </c>
      <c r="E22" s="113">
        <v>0</v>
      </c>
      <c r="F22" s="113">
        <v>0.02</v>
      </c>
      <c r="G22" s="113">
        <v>0</v>
      </c>
      <c r="H22" s="113">
        <v>0</v>
      </c>
      <c r="I22" s="113">
        <v>-0.01</v>
      </c>
      <c r="J22" s="113">
        <v>0</v>
      </c>
      <c r="K22" s="113">
        <v>0.02</v>
      </c>
      <c r="L22" s="113">
        <v>0</v>
      </c>
      <c r="M22" s="113">
        <v>0</v>
      </c>
      <c r="N22" s="113">
        <v>0.01</v>
      </c>
      <c r="O22" s="279"/>
    </row>
    <row r="23" spans="1:15" ht="18.75" customHeight="1">
      <c r="A23" s="38" t="s">
        <v>343</v>
      </c>
      <c r="B23" s="44">
        <v>5.95</v>
      </c>
      <c r="C23" s="113">
        <v>0.04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0.05</v>
      </c>
      <c r="M23" s="113">
        <v>0</v>
      </c>
      <c r="N23" s="113">
        <v>0</v>
      </c>
      <c r="O23" s="279"/>
    </row>
    <row r="24" spans="1:15" s="48" customFormat="1" ht="19.5" customHeight="1">
      <c r="A24" s="40" t="s">
        <v>286</v>
      </c>
      <c r="B24" s="41">
        <v>100</v>
      </c>
      <c r="C24" s="114">
        <v>0.92</v>
      </c>
      <c r="D24" s="114">
        <v>0.71</v>
      </c>
      <c r="E24" s="114">
        <v>-0.09</v>
      </c>
      <c r="F24" s="114">
        <v>0.49</v>
      </c>
      <c r="G24" s="114">
        <v>0</v>
      </c>
      <c r="H24" s="114">
        <v>0.06</v>
      </c>
      <c r="I24" s="114">
        <v>0</v>
      </c>
      <c r="J24" s="114">
        <v>0.09</v>
      </c>
      <c r="K24" s="114">
        <v>0.02</v>
      </c>
      <c r="L24" s="114">
        <v>0.1</v>
      </c>
      <c r="M24" s="114">
        <v>0.04</v>
      </c>
      <c r="N24" s="114">
        <v>0.26</v>
      </c>
      <c r="O24" s="279"/>
    </row>
    <row r="25" ht="12.75">
      <c r="O25" s="183"/>
    </row>
    <row r="26" ht="12.75">
      <c r="O26" s="183"/>
    </row>
  </sheetData>
  <sheetProtection/>
  <mergeCells count="7">
    <mergeCell ref="O6:O24"/>
    <mergeCell ref="A6:A7"/>
    <mergeCell ref="B6:B7"/>
    <mergeCell ref="A1:N1"/>
    <mergeCell ref="A2:N2"/>
    <mergeCell ref="A3:B3"/>
    <mergeCell ref="C6:N6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4.421875" style="30" customWidth="1"/>
    <col min="2" max="2" width="9.57421875" style="30" customWidth="1"/>
    <col min="3" max="5" width="9.7109375" style="30" customWidth="1"/>
    <col min="6" max="6" width="11.00390625" style="30" customWidth="1"/>
    <col min="7" max="10" width="10.57421875" style="30" customWidth="1"/>
    <col min="11" max="11" width="6.57421875" style="30" customWidth="1"/>
    <col min="12" max="16384" width="9.140625" style="30" customWidth="1"/>
  </cols>
  <sheetData>
    <row r="1" spans="1:10" ht="16.5" customHeigh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2.75">
      <c r="A2" s="287" t="s">
        <v>288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2" ht="12.75">
      <c r="A3" s="31"/>
      <c r="B3" s="32"/>
    </row>
    <row r="4" spans="1:2" ht="12.75">
      <c r="A4" s="127" t="s">
        <v>353</v>
      </c>
      <c r="B4" s="47"/>
    </row>
    <row r="5" spans="1:2" ht="15" customHeight="1">
      <c r="A5" s="34"/>
      <c r="B5" s="34"/>
    </row>
    <row r="6" spans="1:11" ht="23.25" customHeight="1">
      <c r="A6" s="280" t="s">
        <v>273</v>
      </c>
      <c r="B6" s="280" t="s">
        <v>90</v>
      </c>
      <c r="C6" s="283">
        <v>2013</v>
      </c>
      <c r="D6" s="284"/>
      <c r="E6" s="284"/>
      <c r="F6" s="285"/>
      <c r="G6" s="283" t="s">
        <v>323</v>
      </c>
      <c r="H6" s="284"/>
      <c r="I6" s="284"/>
      <c r="J6" s="285"/>
      <c r="K6" s="42"/>
    </row>
    <row r="7" spans="1:11" ht="15.75" customHeight="1">
      <c r="A7" s="291"/>
      <c r="B7" s="291"/>
      <c r="C7" s="280" t="s">
        <v>310</v>
      </c>
      <c r="D7" s="280" t="s">
        <v>290</v>
      </c>
      <c r="E7" s="280" t="s">
        <v>289</v>
      </c>
      <c r="F7" s="280" t="s">
        <v>335</v>
      </c>
      <c r="G7" s="280" t="s">
        <v>314</v>
      </c>
      <c r="H7" s="280" t="s">
        <v>318</v>
      </c>
      <c r="I7" s="280" t="s">
        <v>324</v>
      </c>
      <c r="J7" s="280" t="s">
        <v>336</v>
      </c>
      <c r="K7" s="42"/>
    </row>
    <row r="8" spans="1:10" ht="14.2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4" ht="19.5" customHeight="1">
      <c r="A9" s="53" t="s">
        <v>274</v>
      </c>
      <c r="B9" s="54">
        <v>1.5</v>
      </c>
      <c r="C9" s="122">
        <v>108.6</v>
      </c>
      <c r="D9" s="122">
        <v>109</v>
      </c>
      <c r="E9" s="122">
        <v>109</v>
      </c>
      <c r="F9" s="122">
        <v>109.2</v>
      </c>
      <c r="G9" s="121">
        <v>1.6</v>
      </c>
      <c r="H9" s="122">
        <v>0.4</v>
      </c>
      <c r="I9" s="122">
        <v>0</v>
      </c>
      <c r="J9" s="170">
        <v>0.1</v>
      </c>
      <c r="K9" s="45"/>
      <c r="L9" s="46"/>
      <c r="M9" s="46"/>
      <c r="N9" s="46"/>
    </row>
    <row r="10" spans="1:14" ht="19.5" customHeight="1">
      <c r="A10" s="38" t="s">
        <v>275</v>
      </c>
      <c r="B10" s="43">
        <v>0.5</v>
      </c>
      <c r="C10" s="117">
        <v>122.5</v>
      </c>
      <c r="D10" s="117">
        <v>122.5</v>
      </c>
      <c r="E10" s="117">
        <v>122.5</v>
      </c>
      <c r="F10" s="117">
        <v>122.5</v>
      </c>
      <c r="G10" s="116">
        <v>4.3</v>
      </c>
      <c r="H10" s="117">
        <v>0</v>
      </c>
      <c r="I10" s="117">
        <v>0</v>
      </c>
      <c r="J10" s="159">
        <v>0</v>
      </c>
      <c r="K10" s="45"/>
      <c r="L10" s="46"/>
      <c r="M10" s="46"/>
      <c r="N10" s="46"/>
    </row>
    <row r="11" spans="1:14" ht="19.5" customHeight="1">
      <c r="A11" s="38" t="s">
        <v>276</v>
      </c>
      <c r="B11" s="43">
        <v>3.3</v>
      </c>
      <c r="C11" s="117">
        <v>111.6</v>
      </c>
      <c r="D11" s="117">
        <v>113.1</v>
      </c>
      <c r="E11" s="117">
        <v>113.1</v>
      </c>
      <c r="F11" s="117">
        <v>113.1</v>
      </c>
      <c r="G11" s="116">
        <v>0.6</v>
      </c>
      <c r="H11" s="117">
        <v>1.4</v>
      </c>
      <c r="I11" s="117">
        <v>0</v>
      </c>
      <c r="J11" s="159">
        <v>0</v>
      </c>
      <c r="K11" s="45"/>
      <c r="L11" s="46"/>
      <c r="M11" s="46"/>
      <c r="N11" s="46"/>
    </row>
    <row r="12" spans="1:14" ht="19.5" customHeight="1">
      <c r="A12" s="38" t="s">
        <v>344</v>
      </c>
      <c r="B12" s="43">
        <v>21.3</v>
      </c>
      <c r="C12" s="117">
        <v>113.3</v>
      </c>
      <c r="D12" s="117">
        <v>115</v>
      </c>
      <c r="E12" s="117">
        <v>115</v>
      </c>
      <c r="F12" s="117">
        <v>115</v>
      </c>
      <c r="G12" s="116">
        <v>2.3</v>
      </c>
      <c r="H12" s="117">
        <v>1.5</v>
      </c>
      <c r="I12" s="117">
        <v>0</v>
      </c>
      <c r="J12" s="159">
        <v>0</v>
      </c>
      <c r="K12" s="45"/>
      <c r="L12" s="46"/>
      <c r="M12" s="46"/>
      <c r="N12" s="46"/>
    </row>
    <row r="13" spans="1:14" ht="19.5" customHeight="1">
      <c r="A13" s="38" t="s">
        <v>345</v>
      </c>
      <c r="B13" s="43">
        <v>14.6</v>
      </c>
      <c r="C13" s="117">
        <v>107.5</v>
      </c>
      <c r="D13" s="117">
        <v>106.5</v>
      </c>
      <c r="E13" s="117">
        <v>106.6</v>
      </c>
      <c r="F13" s="117">
        <v>106.5</v>
      </c>
      <c r="G13" s="116">
        <v>-0.3</v>
      </c>
      <c r="H13" s="117">
        <v>-0.9</v>
      </c>
      <c r="I13" s="117">
        <v>0</v>
      </c>
      <c r="J13" s="159">
        <v>0</v>
      </c>
      <c r="K13" s="45"/>
      <c r="L13" s="46"/>
      <c r="M13" s="46"/>
      <c r="N13" s="46"/>
    </row>
    <row r="14" spans="1:14" ht="19.5" customHeight="1">
      <c r="A14" s="38" t="s">
        <v>346</v>
      </c>
      <c r="B14" s="43">
        <v>8.5</v>
      </c>
      <c r="C14" s="117">
        <v>106.4</v>
      </c>
      <c r="D14" s="117">
        <v>106.9</v>
      </c>
      <c r="E14" s="117">
        <v>107.8</v>
      </c>
      <c r="F14" s="117">
        <v>108.1</v>
      </c>
      <c r="G14" s="116">
        <v>1.5</v>
      </c>
      <c r="H14" s="117">
        <v>0.5</v>
      </c>
      <c r="I14" s="117">
        <v>0.8</v>
      </c>
      <c r="J14" s="159">
        <v>0.3</v>
      </c>
      <c r="K14" s="45"/>
      <c r="L14" s="46"/>
      <c r="M14" s="46"/>
      <c r="N14" s="46"/>
    </row>
    <row r="15" spans="1:14" ht="19.5" customHeight="1">
      <c r="A15" s="38" t="s">
        <v>347</v>
      </c>
      <c r="B15" s="43">
        <v>8.7</v>
      </c>
      <c r="C15" s="117">
        <v>113.2</v>
      </c>
      <c r="D15" s="117">
        <v>115.5</v>
      </c>
      <c r="E15" s="117">
        <v>115.7</v>
      </c>
      <c r="F15" s="117">
        <v>116.7</v>
      </c>
      <c r="G15" s="116">
        <v>0.9</v>
      </c>
      <c r="H15" s="117">
        <v>2</v>
      </c>
      <c r="I15" s="117">
        <v>0.2</v>
      </c>
      <c r="J15" s="159">
        <v>0.9</v>
      </c>
      <c r="K15" s="50">
        <v>12</v>
      </c>
      <c r="L15" s="46"/>
      <c r="M15" s="46"/>
      <c r="N15" s="46"/>
    </row>
    <row r="16" spans="1:14" ht="19.5" customHeight="1">
      <c r="A16" s="38" t="s">
        <v>348</v>
      </c>
      <c r="B16" s="43">
        <v>1.5</v>
      </c>
      <c r="C16" s="117">
        <v>112</v>
      </c>
      <c r="D16" s="117">
        <v>112.6</v>
      </c>
      <c r="E16" s="117">
        <v>112.7</v>
      </c>
      <c r="F16" s="117">
        <v>113.1</v>
      </c>
      <c r="G16" s="116">
        <v>1.5</v>
      </c>
      <c r="H16" s="117">
        <v>0.5</v>
      </c>
      <c r="I16" s="117">
        <v>0.2</v>
      </c>
      <c r="J16" s="159">
        <v>0.4</v>
      </c>
      <c r="L16" s="46"/>
      <c r="M16" s="46"/>
      <c r="N16" s="46"/>
    </row>
    <row r="17" spans="1:14" ht="19.5" customHeight="1">
      <c r="A17" s="135" t="s">
        <v>349</v>
      </c>
      <c r="B17" s="43">
        <v>6</v>
      </c>
      <c r="C17" s="117">
        <v>103.6</v>
      </c>
      <c r="D17" s="117">
        <v>103.6</v>
      </c>
      <c r="E17" s="117">
        <v>103.6</v>
      </c>
      <c r="F17" s="117">
        <v>103.6</v>
      </c>
      <c r="G17" s="116">
        <v>0.8</v>
      </c>
      <c r="H17" s="117">
        <v>0</v>
      </c>
      <c r="I17" s="117">
        <v>0</v>
      </c>
      <c r="J17" s="159">
        <v>0</v>
      </c>
      <c r="K17" s="45"/>
      <c r="L17" s="46"/>
      <c r="M17" s="46"/>
      <c r="N17" s="46"/>
    </row>
    <row r="18" spans="1:14" ht="19.5" customHeight="1">
      <c r="A18" s="38" t="s">
        <v>282</v>
      </c>
      <c r="B18" s="43">
        <v>4.1</v>
      </c>
      <c r="C18" s="117">
        <v>109.1</v>
      </c>
      <c r="D18" s="117">
        <v>109.3</v>
      </c>
      <c r="E18" s="117">
        <v>109.2</v>
      </c>
      <c r="F18" s="117">
        <v>109.4</v>
      </c>
      <c r="G18" s="116">
        <v>0.6</v>
      </c>
      <c r="H18" s="117">
        <v>0.1</v>
      </c>
      <c r="I18" s="117">
        <v>0</v>
      </c>
      <c r="J18" s="159">
        <v>0.2</v>
      </c>
      <c r="K18" s="45"/>
      <c r="L18" s="46"/>
      <c r="M18" s="46"/>
      <c r="N18" s="46"/>
    </row>
    <row r="19" spans="1:14" ht="19.5" customHeight="1">
      <c r="A19" s="38" t="s">
        <v>283</v>
      </c>
      <c r="B19" s="43">
        <v>10.4</v>
      </c>
      <c r="C19" s="117">
        <v>112.2</v>
      </c>
      <c r="D19" s="117">
        <v>112.8</v>
      </c>
      <c r="E19" s="117">
        <v>112.8</v>
      </c>
      <c r="F19" s="117">
        <v>112.8</v>
      </c>
      <c r="G19" s="116">
        <v>2.5</v>
      </c>
      <c r="H19" s="117">
        <v>0.6</v>
      </c>
      <c r="I19" s="117">
        <v>0</v>
      </c>
      <c r="J19" s="159">
        <v>0</v>
      </c>
      <c r="K19" s="45"/>
      <c r="L19" s="46"/>
      <c r="M19" s="46"/>
      <c r="N19" s="46"/>
    </row>
    <row r="20" spans="1:14" ht="19.5" customHeight="1">
      <c r="A20" s="38" t="s">
        <v>339</v>
      </c>
      <c r="B20" s="43">
        <v>3.8</v>
      </c>
      <c r="C20" s="117">
        <v>113.2</v>
      </c>
      <c r="D20" s="117">
        <v>114.1</v>
      </c>
      <c r="E20" s="117">
        <v>114.1</v>
      </c>
      <c r="F20" s="117">
        <v>114</v>
      </c>
      <c r="G20" s="116">
        <v>2.3</v>
      </c>
      <c r="H20" s="117">
        <v>0.8</v>
      </c>
      <c r="I20" s="117">
        <v>0</v>
      </c>
      <c r="J20" s="159">
        <v>-0.1</v>
      </c>
      <c r="K20" s="45"/>
      <c r="L20" s="46"/>
      <c r="M20" s="46"/>
      <c r="N20" s="46"/>
    </row>
    <row r="21" spans="1:14" ht="19.5" customHeight="1">
      <c r="A21" s="38" t="s">
        <v>340</v>
      </c>
      <c r="B21" s="43">
        <v>1.7</v>
      </c>
      <c r="C21" s="117">
        <v>107</v>
      </c>
      <c r="D21" s="117">
        <v>108.8</v>
      </c>
      <c r="E21" s="117">
        <v>110.1</v>
      </c>
      <c r="F21" s="117">
        <v>110.1</v>
      </c>
      <c r="G21" s="116">
        <v>2.1</v>
      </c>
      <c r="H21" s="117">
        <v>1.7</v>
      </c>
      <c r="I21" s="117">
        <v>1.2</v>
      </c>
      <c r="J21" s="159">
        <v>0</v>
      </c>
      <c r="K21" s="45"/>
      <c r="L21" s="46"/>
      <c r="M21" s="46"/>
      <c r="N21" s="46"/>
    </row>
    <row r="22" spans="1:14" ht="19.5" customHeight="1">
      <c r="A22" s="38" t="s">
        <v>341</v>
      </c>
      <c r="B22" s="43">
        <v>3.2</v>
      </c>
      <c r="C22" s="117">
        <v>114</v>
      </c>
      <c r="D22" s="117">
        <v>114.1</v>
      </c>
      <c r="E22" s="117">
        <v>114.1</v>
      </c>
      <c r="F22" s="117">
        <v>115.9</v>
      </c>
      <c r="G22" s="116">
        <v>0.9</v>
      </c>
      <c r="H22" s="117">
        <v>0</v>
      </c>
      <c r="I22" s="117">
        <v>0</v>
      </c>
      <c r="J22" s="159">
        <v>1.6</v>
      </c>
      <c r="K22" s="45"/>
      <c r="L22" s="46"/>
      <c r="M22" s="46"/>
      <c r="N22" s="46"/>
    </row>
    <row r="23" spans="1:14" ht="19.5" customHeight="1">
      <c r="A23" s="38" t="s">
        <v>342</v>
      </c>
      <c r="B23" s="43">
        <v>5</v>
      </c>
      <c r="C23" s="117">
        <v>105.5</v>
      </c>
      <c r="D23" s="117">
        <v>105.8</v>
      </c>
      <c r="E23" s="117">
        <v>105.8</v>
      </c>
      <c r="F23" s="117">
        <v>106.2</v>
      </c>
      <c r="G23" s="116">
        <v>0.6</v>
      </c>
      <c r="H23" s="117">
        <v>0.3</v>
      </c>
      <c r="I23" s="117">
        <v>0</v>
      </c>
      <c r="J23" s="159">
        <v>0.4</v>
      </c>
      <c r="K23" s="45"/>
      <c r="L23" s="46"/>
      <c r="M23" s="46"/>
      <c r="N23" s="46"/>
    </row>
    <row r="24" spans="1:14" ht="19.5" customHeight="1">
      <c r="A24" s="55" t="s">
        <v>343</v>
      </c>
      <c r="B24" s="44">
        <v>6</v>
      </c>
      <c r="C24" s="117">
        <v>110.2</v>
      </c>
      <c r="D24" s="117">
        <v>110.2</v>
      </c>
      <c r="E24" s="117">
        <v>110.1</v>
      </c>
      <c r="F24" s="117">
        <v>111</v>
      </c>
      <c r="G24" s="208">
        <v>0.6</v>
      </c>
      <c r="H24" s="207">
        <v>0</v>
      </c>
      <c r="I24" s="207">
        <v>0</v>
      </c>
      <c r="J24" s="209">
        <v>0.8</v>
      </c>
      <c r="K24" s="45"/>
      <c r="L24" s="46"/>
      <c r="M24" s="46"/>
      <c r="N24" s="46"/>
    </row>
    <row r="25" spans="1:14" ht="18" customHeight="1">
      <c r="A25" s="52" t="s">
        <v>286</v>
      </c>
      <c r="B25" s="41">
        <v>100</v>
      </c>
      <c r="C25" s="120">
        <v>110.2</v>
      </c>
      <c r="D25" s="120">
        <v>110.9</v>
      </c>
      <c r="E25" s="120">
        <v>111</v>
      </c>
      <c r="F25" s="120">
        <v>111.3</v>
      </c>
      <c r="G25" s="119">
        <v>1.3</v>
      </c>
      <c r="H25" s="120">
        <v>0.6</v>
      </c>
      <c r="I25" s="120">
        <v>0.1</v>
      </c>
      <c r="J25" s="160">
        <v>0.2</v>
      </c>
      <c r="K25" s="45"/>
      <c r="L25" s="46"/>
      <c r="M25" s="46"/>
      <c r="N25" s="46"/>
    </row>
    <row r="27" spans="2:10" ht="12.75">
      <c r="B27" s="46"/>
      <c r="C27" s="46"/>
      <c r="D27" s="46"/>
      <c r="E27" s="46"/>
      <c r="F27" s="46"/>
      <c r="G27" s="46"/>
      <c r="H27" s="46"/>
      <c r="I27" s="46"/>
      <c r="J27" s="46"/>
    </row>
    <row r="28" spans="2:10" ht="12.75">
      <c r="B28" s="191"/>
      <c r="C28" s="191"/>
      <c r="D28" s="191"/>
      <c r="E28" s="191"/>
      <c r="F28" s="191"/>
      <c r="G28" s="191"/>
      <c r="H28" s="191"/>
      <c r="I28" s="191"/>
      <c r="J28" s="191"/>
    </row>
  </sheetData>
  <sheetProtection/>
  <mergeCells count="14">
    <mergeCell ref="H7:H8"/>
    <mergeCell ref="E7:E8"/>
    <mergeCell ref="C7:C8"/>
    <mergeCell ref="G7:G8"/>
    <mergeCell ref="A1:J1"/>
    <mergeCell ref="A2:J2"/>
    <mergeCell ref="B6:B8"/>
    <mergeCell ref="A6:A8"/>
    <mergeCell ref="C6:F6"/>
    <mergeCell ref="J7:J8"/>
    <mergeCell ref="D7:D8"/>
    <mergeCell ref="F7:F8"/>
    <mergeCell ref="I7:I8"/>
    <mergeCell ref="G6:J6"/>
  </mergeCells>
  <printOptions horizontalCentered="1"/>
  <pageMargins left="0.46" right="0.24" top="0.58" bottom="0.54" header="0.39" footer="0.87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L14" sqref="L14"/>
    </sheetView>
  </sheetViews>
  <sheetFormatPr defaultColWidth="8.8515625" defaultRowHeight="12.75"/>
  <cols>
    <col min="1" max="1" width="11.57421875" style="57" customWidth="1"/>
    <col min="2" max="5" width="6.421875" style="57" customWidth="1"/>
    <col min="6" max="6" width="6.421875" style="58" customWidth="1"/>
    <col min="7" max="12" width="6.421875" style="57" customWidth="1"/>
    <col min="13" max="13" width="7.8515625" style="57" customWidth="1"/>
    <col min="14" max="14" width="9.00390625" style="57" bestFit="1" customWidth="1"/>
    <col min="15" max="16384" width="8.8515625" style="57" customWidth="1"/>
  </cols>
  <sheetData>
    <row r="1" spans="1:13" ht="44.25" customHeight="1">
      <c r="A1" s="56" t="s">
        <v>338</v>
      </c>
      <c r="K1" s="195"/>
      <c r="L1" s="196"/>
      <c r="M1" s="196"/>
    </row>
    <row r="2" spans="1:10" ht="16.5" customHeight="1">
      <c r="A2" s="58"/>
      <c r="J2" s="59"/>
    </row>
    <row r="3" spans="1:14" ht="56.25" customHeight="1">
      <c r="A3" s="60"/>
      <c r="B3" s="298" t="s">
        <v>291</v>
      </c>
      <c r="C3" s="299"/>
      <c r="D3" s="299"/>
      <c r="E3" s="299"/>
      <c r="F3" s="299"/>
      <c r="G3" s="299"/>
      <c r="H3" s="299"/>
      <c r="I3" s="300"/>
      <c r="J3" s="298" t="s">
        <v>292</v>
      </c>
      <c r="K3" s="299"/>
      <c r="L3" s="299"/>
      <c r="M3" s="299"/>
      <c r="N3" s="300"/>
    </row>
    <row r="4" spans="1:14" ht="19.5" customHeight="1">
      <c r="A4" s="61"/>
      <c r="B4" s="62">
        <v>2002</v>
      </c>
      <c r="C4" s="63">
        <v>2003</v>
      </c>
      <c r="D4" s="63">
        <v>2004</v>
      </c>
      <c r="E4" s="63">
        <v>2005</v>
      </c>
      <c r="F4" s="63">
        <v>2006</v>
      </c>
      <c r="G4" s="63">
        <v>2007</v>
      </c>
      <c r="H4" s="63">
        <v>2008</v>
      </c>
      <c r="I4" s="64">
        <v>2009</v>
      </c>
      <c r="J4" s="171">
        <v>2009</v>
      </c>
      <c r="K4" s="172">
        <v>2010</v>
      </c>
      <c r="L4" s="172">
        <v>2011</v>
      </c>
      <c r="M4" s="172">
        <v>2012</v>
      </c>
      <c r="N4" s="173">
        <v>2013</v>
      </c>
    </row>
    <row r="5" spans="1:14" ht="29.25" customHeight="1">
      <c r="A5" s="197" t="s">
        <v>293</v>
      </c>
      <c r="B5" s="198">
        <v>100.3</v>
      </c>
      <c r="C5" s="200">
        <v>105.8</v>
      </c>
      <c r="D5" s="200">
        <v>109.5</v>
      </c>
      <c r="E5" s="200">
        <v>118.7</v>
      </c>
      <c r="F5" s="200">
        <v>126.7</v>
      </c>
      <c r="G5" s="200">
        <v>140.7</v>
      </c>
      <c r="H5" s="200">
        <v>159</v>
      </c>
      <c r="I5" s="199">
        <v>166</v>
      </c>
      <c r="J5" s="198"/>
      <c r="K5" s="85">
        <v>100.3</v>
      </c>
      <c r="L5" s="85">
        <v>102.8</v>
      </c>
      <c r="M5" s="85">
        <v>106.7</v>
      </c>
      <c r="N5" s="65">
        <v>109.8</v>
      </c>
    </row>
    <row r="6" spans="1:14" ht="29.25" customHeight="1">
      <c r="A6" s="197" t="s">
        <v>294</v>
      </c>
      <c r="B6" s="198">
        <v>100.5</v>
      </c>
      <c r="C6" s="200">
        <v>106.8</v>
      </c>
      <c r="D6" s="200">
        <v>112.2</v>
      </c>
      <c r="E6" s="200">
        <v>122.5</v>
      </c>
      <c r="F6" s="200">
        <v>127.3</v>
      </c>
      <c r="G6" s="200">
        <v>140.7</v>
      </c>
      <c r="H6" s="200">
        <v>159</v>
      </c>
      <c r="I6" s="199">
        <v>166</v>
      </c>
      <c r="J6" s="198"/>
      <c r="K6" s="85">
        <v>100.3</v>
      </c>
      <c r="L6" s="85">
        <v>104.1</v>
      </c>
      <c r="M6" s="85">
        <v>106.8</v>
      </c>
      <c r="N6" s="65">
        <v>110.5</v>
      </c>
    </row>
    <row r="7" spans="1:14" ht="29.25" customHeight="1">
      <c r="A7" s="197" t="s">
        <v>295</v>
      </c>
      <c r="B7" s="198">
        <v>100.6</v>
      </c>
      <c r="C7" s="200">
        <v>107</v>
      </c>
      <c r="D7" s="200">
        <v>112.3</v>
      </c>
      <c r="E7" s="200">
        <v>122.5</v>
      </c>
      <c r="F7" s="200">
        <v>127.3</v>
      </c>
      <c r="G7" s="200">
        <v>141.2</v>
      </c>
      <c r="H7" s="200">
        <v>157.9</v>
      </c>
      <c r="I7" s="199">
        <v>163.5</v>
      </c>
      <c r="J7" s="198"/>
      <c r="K7" s="85">
        <v>98.8</v>
      </c>
      <c r="L7" s="85">
        <v>104.5</v>
      </c>
      <c r="M7" s="85">
        <v>106.8</v>
      </c>
      <c r="N7" s="65">
        <v>110.4</v>
      </c>
    </row>
    <row r="8" spans="1:14" s="67" customFormat="1" ht="29.25" customHeight="1">
      <c r="A8" s="201" t="s">
        <v>296</v>
      </c>
      <c r="B8" s="202">
        <v>100.5</v>
      </c>
      <c r="C8" s="204">
        <v>106.5</v>
      </c>
      <c r="D8" s="204">
        <v>111.3</v>
      </c>
      <c r="E8" s="204">
        <v>121.3</v>
      </c>
      <c r="F8" s="204">
        <v>127.1</v>
      </c>
      <c r="G8" s="204">
        <v>140.9</v>
      </c>
      <c r="H8" s="204">
        <v>158.7</v>
      </c>
      <c r="I8" s="203">
        <v>165.2</v>
      </c>
      <c r="J8" s="202"/>
      <c r="K8" s="156">
        <v>99.8</v>
      </c>
      <c r="L8" s="156">
        <v>103.8</v>
      </c>
      <c r="M8" s="156">
        <v>106.8</v>
      </c>
      <c r="N8" s="174">
        <v>110.2</v>
      </c>
    </row>
    <row r="9" spans="1:14" ht="29.25" customHeight="1">
      <c r="A9" s="197" t="s">
        <v>297</v>
      </c>
      <c r="B9" s="198">
        <v>100.7</v>
      </c>
      <c r="C9" s="200">
        <v>107.1</v>
      </c>
      <c r="D9" s="200">
        <v>112.3</v>
      </c>
      <c r="E9" s="200">
        <v>122.5</v>
      </c>
      <c r="F9" s="200">
        <v>127.9</v>
      </c>
      <c r="G9" s="200">
        <v>144.1</v>
      </c>
      <c r="H9" s="200">
        <v>157.9</v>
      </c>
      <c r="I9" s="199"/>
      <c r="J9" s="198">
        <v>100.2</v>
      </c>
      <c r="K9" s="85">
        <v>98.8</v>
      </c>
      <c r="L9" s="85">
        <v>104.5</v>
      </c>
      <c r="M9" s="85">
        <v>108.6</v>
      </c>
      <c r="N9" s="65">
        <v>110.9</v>
      </c>
    </row>
    <row r="10" spans="1:14" ht="29.25" customHeight="1">
      <c r="A10" s="197" t="s">
        <v>266</v>
      </c>
      <c r="B10" s="198">
        <v>101.5</v>
      </c>
      <c r="C10" s="200">
        <v>107.1</v>
      </c>
      <c r="D10" s="200">
        <v>112.3</v>
      </c>
      <c r="E10" s="200">
        <v>122.7</v>
      </c>
      <c r="F10" s="200">
        <v>127.9</v>
      </c>
      <c r="G10" s="200">
        <v>144.3</v>
      </c>
      <c r="H10" s="200">
        <v>157.9</v>
      </c>
      <c r="I10" s="199"/>
      <c r="J10" s="198">
        <v>100</v>
      </c>
      <c r="K10" s="85">
        <v>100.2</v>
      </c>
      <c r="L10" s="85">
        <v>104.4</v>
      </c>
      <c r="M10" s="85">
        <v>108.6</v>
      </c>
      <c r="N10" s="65">
        <v>110.9</v>
      </c>
    </row>
    <row r="11" spans="1:14" ht="29.25" customHeight="1">
      <c r="A11" s="197" t="s">
        <v>298</v>
      </c>
      <c r="B11" s="198">
        <v>101.5</v>
      </c>
      <c r="C11" s="200">
        <v>107.1</v>
      </c>
      <c r="D11" s="200">
        <v>115.5</v>
      </c>
      <c r="E11" s="200">
        <v>122.7</v>
      </c>
      <c r="F11" s="200">
        <v>129.9</v>
      </c>
      <c r="G11" s="200">
        <v>147.4</v>
      </c>
      <c r="H11" s="200">
        <v>161.2</v>
      </c>
      <c r="I11" s="199"/>
      <c r="J11" s="198">
        <v>99.8</v>
      </c>
      <c r="K11" s="85">
        <v>100.4</v>
      </c>
      <c r="L11" s="85">
        <v>104.4</v>
      </c>
      <c r="M11" s="85">
        <v>108.6</v>
      </c>
      <c r="N11" s="65">
        <v>111</v>
      </c>
    </row>
    <row r="12" spans="1:14" s="67" customFormat="1" ht="29.25" customHeight="1">
      <c r="A12" s="201" t="s">
        <v>299</v>
      </c>
      <c r="B12" s="202">
        <v>101.3</v>
      </c>
      <c r="C12" s="204">
        <v>107.1</v>
      </c>
      <c r="D12" s="204">
        <v>113.4</v>
      </c>
      <c r="E12" s="204">
        <v>122.6</v>
      </c>
      <c r="F12" s="204">
        <v>128.6</v>
      </c>
      <c r="G12" s="204">
        <v>145.2</v>
      </c>
      <c r="H12" s="204">
        <v>159</v>
      </c>
      <c r="I12" s="203"/>
      <c r="J12" s="202">
        <v>100</v>
      </c>
      <c r="K12" s="156">
        <v>99.8</v>
      </c>
      <c r="L12" s="156">
        <v>104.4</v>
      </c>
      <c r="M12" s="156">
        <v>108.6</v>
      </c>
      <c r="N12" s="174">
        <v>110.9</v>
      </c>
    </row>
    <row r="13" spans="1:14" ht="29.25" customHeight="1">
      <c r="A13" s="197" t="s">
        <v>300</v>
      </c>
      <c r="B13" s="198">
        <v>105.4</v>
      </c>
      <c r="C13" s="200">
        <v>108.1</v>
      </c>
      <c r="D13" s="200">
        <v>116.4</v>
      </c>
      <c r="E13" s="200">
        <v>124.6</v>
      </c>
      <c r="F13" s="200">
        <v>134.4</v>
      </c>
      <c r="G13" s="200">
        <v>150.5</v>
      </c>
      <c r="H13" s="200">
        <v>165.2</v>
      </c>
      <c r="I13" s="199"/>
      <c r="J13" s="198">
        <v>100.6</v>
      </c>
      <c r="K13" s="85">
        <v>100.9</v>
      </c>
      <c r="L13" s="85">
        <v>104.3</v>
      </c>
      <c r="M13" s="85">
        <v>108.7</v>
      </c>
      <c r="N13" s="65">
        <v>111</v>
      </c>
    </row>
    <row r="14" spans="1:14" ht="29.25" customHeight="1">
      <c r="A14" s="197" t="s">
        <v>301</v>
      </c>
      <c r="B14" s="198">
        <v>105.4</v>
      </c>
      <c r="C14" s="200">
        <v>108.6</v>
      </c>
      <c r="D14" s="200">
        <v>116.4</v>
      </c>
      <c r="E14" s="200">
        <v>124.6</v>
      </c>
      <c r="F14" s="200">
        <v>135.1</v>
      </c>
      <c r="G14" s="200">
        <v>151.3</v>
      </c>
      <c r="H14" s="200">
        <v>167.5</v>
      </c>
      <c r="I14" s="199"/>
      <c r="J14" s="198">
        <v>100.2</v>
      </c>
      <c r="K14" s="85">
        <v>100.8</v>
      </c>
      <c r="L14" s="85">
        <v>105</v>
      </c>
      <c r="M14" s="85">
        <v>108.7</v>
      </c>
      <c r="N14" s="65">
        <v>111.1</v>
      </c>
    </row>
    <row r="15" spans="1:14" ht="29.25" customHeight="1">
      <c r="A15" s="197" t="s">
        <v>302</v>
      </c>
      <c r="B15" s="198">
        <v>105.4</v>
      </c>
      <c r="C15" s="200">
        <v>109.4</v>
      </c>
      <c r="D15" s="200">
        <v>117</v>
      </c>
      <c r="E15" s="200">
        <v>124.6</v>
      </c>
      <c r="F15" s="200">
        <v>135.1</v>
      </c>
      <c r="G15" s="200">
        <v>151.6</v>
      </c>
      <c r="H15" s="200">
        <v>169.2</v>
      </c>
      <c r="I15" s="199"/>
      <c r="J15" s="198">
        <v>100.2</v>
      </c>
      <c r="K15" s="85">
        <v>100.8</v>
      </c>
      <c r="L15" s="190">
        <v>105.2</v>
      </c>
      <c r="M15" s="85">
        <v>108.8</v>
      </c>
      <c r="N15" s="65">
        <v>111.1</v>
      </c>
    </row>
    <row r="16" spans="1:14" s="67" customFormat="1" ht="29.25" customHeight="1">
      <c r="A16" s="201" t="s">
        <v>303</v>
      </c>
      <c r="B16" s="202">
        <v>105.4</v>
      </c>
      <c r="C16" s="204">
        <v>108.7</v>
      </c>
      <c r="D16" s="204">
        <v>116.6</v>
      </c>
      <c r="E16" s="204">
        <v>124.6</v>
      </c>
      <c r="F16" s="204">
        <v>134.9</v>
      </c>
      <c r="G16" s="204">
        <v>151.1</v>
      </c>
      <c r="H16" s="204">
        <v>167.3</v>
      </c>
      <c r="I16" s="203"/>
      <c r="J16" s="202">
        <v>100.3</v>
      </c>
      <c r="K16" s="204">
        <v>100.9</v>
      </c>
      <c r="L16" s="204">
        <v>104.8</v>
      </c>
      <c r="M16" s="156">
        <v>108.7</v>
      </c>
      <c r="N16" s="174">
        <v>111</v>
      </c>
    </row>
    <row r="17" spans="1:14" ht="29.25" customHeight="1">
      <c r="A17" s="197" t="s">
        <v>304</v>
      </c>
      <c r="B17" s="198">
        <v>105.2</v>
      </c>
      <c r="C17" s="200">
        <v>109.4</v>
      </c>
      <c r="D17" s="200">
        <v>117.3</v>
      </c>
      <c r="E17" s="200">
        <v>125.3</v>
      </c>
      <c r="F17" s="200">
        <v>135.1</v>
      </c>
      <c r="G17" s="200">
        <v>152.9</v>
      </c>
      <c r="H17" s="200">
        <v>170</v>
      </c>
      <c r="I17" s="199"/>
      <c r="J17" s="198">
        <v>100.3</v>
      </c>
      <c r="K17" s="85">
        <v>101.4</v>
      </c>
      <c r="L17" s="85">
        <v>105.4</v>
      </c>
      <c r="M17" s="85">
        <v>108.8</v>
      </c>
      <c r="N17" s="65">
        <v>111.2</v>
      </c>
    </row>
    <row r="18" spans="1:14" ht="29.25" customHeight="1">
      <c r="A18" s="197" t="s">
        <v>305</v>
      </c>
      <c r="B18" s="198">
        <v>105.3</v>
      </c>
      <c r="C18" s="200">
        <v>109.5</v>
      </c>
      <c r="D18" s="200">
        <v>117.8</v>
      </c>
      <c r="E18" s="200">
        <v>126.1</v>
      </c>
      <c r="F18" s="200">
        <v>136.9</v>
      </c>
      <c r="G18" s="200">
        <v>151.1</v>
      </c>
      <c r="H18" s="200">
        <v>168.7</v>
      </c>
      <c r="I18" s="199"/>
      <c r="J18" s="198">
        <v>100.3</v>
      </c>
      <c r="K18" s="85">
        <v>101.6</v>
      </c>
      <c r="L18" s="85">
        <v>105.4</v>
      </c>
      <c r="M18" s="85">
        <v>108.8</v>
      </c>
      <c r="N18" s="65">
        <v>111.2</v>
      </c>
    </row>
    <row r="19" spans="1:14" ht="29.25" customHeight="1">
      <c r="A19" s="197" t="s">
        <v>306</v>
      </c>
      <c r="B19" s="198">
        <v>105.3</v>
      </c>
      <c r="C19" s="200">
        <v>109.5</v>
      </c>
      <c r="D19" s="200">
        <v>118.4</v>
      </c>
      <c r="E19" s="200">
        <v>126.1</v>
      </c>
      <c r="F19" s="200">
        <v>137.1</v>
      </c>
      <c r="G19" s="200">
        <v>151.4</v>
      </c>
      <c r="H19" s="200">
        <v>167.2</v>
      </c>
      <c r="I19" s="199"/>
      <c r="J19" s="198">
        <v>100.3</v>
      </c>
      <c r="K19" s="85">
        <v>101.7</v>
      </c>
      <c r="L19" s="85">
        <v>105.5</v>
      </c>
      <c r="M19" s="156">
        <v>108.9</v>
      </c>
      <c r="N19" s="65">
        <v>111.5</v>
      </c>
    </row>
    <row r="20" spans="1:14" s="67" customFormat="1" ht="29.25" customHeight="1">
      <c r="A20" s="201" t="s">
        <v>307</v>
      </c>
      <c r="B20" s="202">
        <v>105.3</v>
      </c>
      <c r="C20" s="204">
        <v>109.5</v>
      </c>
      <c r="D20" s="204">
        <v>117.8</v>
      </c>
      <c r="E20" s="204">
        <v>125.8</v>
      </c>
      <c r="F20" s="204">
        <v>136.4</v>
      </c>
      <c r="G20" s="204">
        <v>151.8</v>
      </c>
      <c r="H20" s="204">
        <v>168.6</v>
      </c>
      <c r="I20" s="203"/>
      <c r="J20" s="202">
        <v>100.3</v>
      </c>
      <c r="K20" s="204">
        <v>101.6</v>
      </c>
      <c r="L20" s="204">
        <v>105.4</v>
      </c>
      <c r="M20" s="66">
        <v>108.8</v>
      </c>
      <c r="N20" s="174">
        <v>111.3</v>
      </c>
    </row>
    <row r="21" spans="1:14" s="73" customFormat="1" ht="29.25" customHeight="1">
      <c r="A21" s="68" t="s">
        <v>308</v>
      </c>
      <c r="B21" s="70">
        <v>103.1</v>
      </c>
      <c r="C21" s="71">
        <v>107.9</v>
      </c>
      <c r="D21" s="71">
        <v>114.8</v>
      </c>
      <c r="E21" s="71">
        <v>123.6</v>
      </c>
      <c r="F21" s="71">
        <v>131.8</v>
      </c>
      <c r="G21" s="71">
        <v>147.2</v>
      </c>
      <c r="H21" s="71">
        <v>163.4</v>
      </c>
      <c r="I21" s="72"/>
      <c r="J21" s="123"/>
      <c r="K21" s="157">
        <v>100.5</v>
      </c>
      <c r="L21" s="157">
        <v>104.6</v>
      </c>
      <c r="M21" s="157">
        <v>108.2</v>
      </c>
      <c r="N21" s="213">
        <v>110.9</v>
      </c>
    </row>
    <row r="22" spans="1:14" s="73" customFormat="1" ht="54" customHeight="1">
      <c r="A22" s="74" t="s">
        <v>309</v>
      </c>
      <c r="B22" s="75">
        <v>4.6</v>
      </c>
      <c r="C22" s="76">
        <v>4.7</v>
      </c>
      <c r="D22" s="76">
        <v>6.3</v>
      </c>
      <c r="E22" s="76">
        <v>7.7</v>
      </c>
      <c r="F22" s="76">
        <v>6.6</v>
      </c>
      <c r="G22" s="76">
        <v>11.8</v>
      </c>
      <c r="H22" s="76">
        <v>11</v>
      </c>
      <c r="I22" s="78"/>
      <c r="J22" s="184">
        <v>0.1</v>
      </c>
      <c r="K22" s="185">
        <v>-0.1</v>
      </c>
      <c r="L22" s="76">
        <v>4.1</v>
      </c>
      <c r="M22" s="76">
        <v>3.4</v>
      </c>
      <c r="N22" s="77">
        <v>2.4</v>
      </c>
    </row>
  </sheetData>
  <sheetProtection/>
  <mergeCells count="2">
    <mergeCell ref="B3:I3"/>
    <mergeCell ref="J3:N3"/>
  </mergeCells>
  <printOptions/>
  <pageMargins left="0.37" right="0.01" top="0.84" bottom="0.47" header="0.45" footer="0.42"/>
  <pageSetup horizontalDpi="600" verticalDpi="600" orientation="portrait" paperSize="9" scale="95" r:id="rId1"/>
  <headerFooter alignWithMargins="0">
    <oddHeader>&amp;C&amp;"Times New Roman,Regular"13
</oddHeader>
    <oddFooter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14" sqref="K14"/>
    </sheetView>
  </sheetViews>
  <sheetFormatPr defaultColWidth="10.421875" defaultRowHeight="27" customHeight="1"/>
  <cols>
    <col min="1" max="1" width="12.8515625" style="57" customWidth="1"/>
    <col min="2" max="8" width="6.7109375" style="58" customWidth="1"/>
    <col min="9" max="10" width="6.7109375" style="57" customWidth="1"/>
    <col min="11" max="12" width="6.57421875" style="57" customWidth="1"/>
    <col min="13" max="13" width="8.57421875" style="57" customWidth="1"/>
    <col min="14" max="14" width="8.421875" style="57" customWidth="1"/>
    <col min="15" max="16384" width="10.421875" style="57" customWidth="1"/>
  </cols>
  <sheetData>
    <row r="1" spans="1:15" ht="29.25" customHeight="1">
      <c r="A1" s="301">
        <v>14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226"/>
      <c r="O1" s="226"/>
    </row>
    <row r="2" ht="21.75" customHeight="1">
      <c r="A2" s="56" t="s">
        <v>351</v>
      </c>
    </row>
    <row r="3" ht="27" customHeight="1">
      <c r="A3" s="58"/>
    </row>
    <row r="4" spans="2:14" ht="27" customHeight="1">
      <c r="B4" s="79">
        <v>2002</v>
      </c>
      <c r="C4" s="79">
        <v>2003</v>
      </c>
      <c r="D4" s="79">
        <v>2004</v>
      </c>
      <c r="E4" s="79">
        <v>2005</v>
      </c>
      <c r="F4" s="79">
        <v>2006</v>
      </c>
      <c r="G4" s="79">
        <v>2007</v>
      </c>
      <c r="H4" s="80">
        <v>2008</v>
      </c>
      <c r="I4" s="79">
        <v>2009</v>
      </c>
      <c r="J4" s="80">
        <v>2010</v>
      </c>
      <c r="K4" s="79">
        <v>2011</v>
      </c>
      <c r="L4" s="80">
        <v>2012</v>
      </c>
      <c r="M4" s="79">
        <v>2013</v>
      </c>
      <c r="N4" s="80"/>
    </row>
    <row r="5" spans="1:14" ht="27" customHeight="1">
      <c r="A5" s="57" t="s">
        <v>293</v>
      </c>
      <c r="B5" s="81">
        <v>61.7</v>
      </c>
      <c r="C5" s="81">
        <v>65</v>
      </c>
      <c r="D5" s="81">
        <v>67.3</v>
      </c>
      <c r="E5" s="81">
        <v>73</v>
      </c>
      <c r="F5" s="81">
        <v>77.9</v>
      </c>
      <c r="G5" s="81">
        <v>86.5</v>
      </c>
      <c r="H5" s="81">
        <v>97.8</v>
      </c>
      <c r="I5" s="81">
        <v>102.1</v>
      </c>
      <c r="J5" s="82">
        <v>100.3</v>
      </c>
      <c r="K5" s="82">
        <v>102.8</v>
      </c>
      <c r="L5" s="82">
        <v>106.7</v>
      </c>
      <c r="M5" s="82">
        <v>109.8</v>
      </c>
      <c r="N5" s="82"/>
    </row>
    <row r="6" spans="1:15" s="67" customFormat="1" ht="27" customHeight="1">
      <c r="A6" s="57" t="s">
        <v>294</v>
      </c>
      <c r="B6" s="81">
        <v>61.8</v>
      </c>
      <c r="C6" s="81">
        <v>65.7</v>
      </c>
      <c r="D6" s="81">
        <v>69</v>
      </c>
      <c r="E6" s="81">
        <v>75.3</v>
      </c>
      <c r="F6" s="81">
        <v>78.3</v>
      </c>
      <c r="G6" s="81">
        <v>86.5</v>
      </c>
      <c r="H6" s="81">
        <v>97.8</v>
      </c>
      <c r="I6" s="81">
        <v>102.1</v>
      </c>
      <c r="J6" s="82">
        <v>100.3</v>
      </c>
      <c r="K6" s="82">
        <v>104.1</v>
      </c>
      <c r="L6" s="82">
        <v>106.8</v>
      </c>
      <c r="M6" s="82">
        <v>110.5</v>
      </c>
      <c r="N6" s="82"/>
      <c r="O6" s="57"/>
    </row>
    <row r="7" spans="1:15" ht="27" customHeight="1">
      <c r="A7" s="57" t="s">
        <v>295</v>
      </c>
      <c r="B7" s="81">
        <v>61.9</v>
      </c>
      <c r="C7" s="81">
        <v>65.8</v>
      </c>
      <c r="D7" s="81">
        <v>69.1</v>
      </c>
      <c r="E7" s="81">
        <v>75.3</v>
      </c>
      <c r="F7" s="81">
        <v>78.3</v>
      </c>
      <c r="G7" s="81">
        <v>86.8</v>
      </c>
      <c r="H7" s="81">
        <v>97.1</v>
      </c>
      <c r="I7" s="81">
        <v>100.6</v>
      </c>
      <c r="J7" s="82">
        <v>98.8</v>
      </c>
      <c r="K7" s="82">
        <v>104.5</v>
      </c>
      <c r="L7" s="82">
        <v>106.8</v>
      </c>
      <c r="M7" s="82">
        <v>110.4</v>
      </c>
      <c r="N7" s="82"/>
      <c r="O7" s="67"/>
    </row>
    <row r="8" spans="1:14" ht="27" customHeight="1">
      <c r="A8" s="67" t="s">
        <v>296</v>
      </c>
      <c r="B8" s="83">
        <v>61.8</v>
      </c>
      <c r="C8" s="83">
        <v>65.5</v>
      </c>
      <c r="D8" s="83">
        <v>68.5</v>
      </c>
      <c r="E8" s="83">
        <v>74.6</v>
      </c>
      <c r="F8" s="83">
        <v>78.2</v>
      </c>
      <c r="G8" s="83">
        <v>86.6</v>
      </c>
      <c r="H8" s="83">
        <v>97.6</v>
      </c>
      <c r="I8" s="83">
        <v>101.6</v>
      </c>
      <c r="J8" s="84">
        <v>99.8</v>
      </c>
      <c r="K8" s="84">
        <v>103.8</v>
      </c>
      <c r="L8" s="84">
        <v>106.8</v>
      </c>
      <c r="M8" s="84">
        <v>110.2</v>
      </c>
      <c r="N8" s="84"/>
    </row>
    <row r="9" spans="1:14" ht="27" customHeight="1">
      <c r="A9" s="57" t="s">
        <v>297</v>
      </c>
      <c r="B9" s="81">
        <v>61.9</v>
      </c>
      <c r="C9" s="81">
        <v>65.9</v>
      </c>
      <c r="D9" s="81">
        <v>69.1</v>
      </c>
      <c r="E9" s="81">
        <v>75.3</v>
      </c>
      <c r="F9" s="81">
        <v>78.7</v>
      </c>
      <c r="G9" s="81">
        <v>88.6</v>
      </c>
      <c r="H9" s="81">
        <v>97.1</v>
      </c>
      <c r="I9" s="81">
        <v>100.2</v>
      </c>
      <c r="J9" s="82">
        <v>98.8</v>
      </c>
      <c r="K9" s="82">
        <v>104.5</v>
      </c>
      <c r="L9" s="82">
        <v>108.6</v>
      </c>
      <c r="M9" s="82">
        <v>110.9</v>
      </c>
      <c r="N9" s="82"/>
    </row>
    <row r="10" spans="1:15" s="67" customFormat="1" ht="27" customHeight="1">
      <c r="A10" s="57" t="s">
        <v>266</v>
      </c>
      <c r="B10" s="81">
        <v>62.4</v>
      </c>
      <c r="C10" s="81">
        <v>65.9</v>
      </c>
      <c r="D10" s="81">
        <v>69.1</v>
      </c>
      <c r="E10" s="81">
        <v>75.5</v>
      </c>
      <c r="F10" s="81">
        <v>78.7</v>
      </c>
      <c r="G10" s="81">
        <v>88.7</v>
      </c>
      <c r="H10" s="81">
        <v>97.1</v>
      </c>
      <c r="I10" s="81">
        <v>100</v>
      </c>
      <c r="J10" s="82">
        <v>100.2</v>
      </c>
      <c r="K10" s="82">
        <v>104.4</v>
      </c>
      <c r="L10" s="82">
        <v>108.6</v>
      </c>
      <c r="M10" s="82">
        <v>110.9</v>
      </c>
      <c r="N10" s="82"/>
      <c r="O10" s="57"/>
    </row>
    <row r="11" spans="1:15" ht="27" customHeight="1">
      <c r="A11" s="57" t="s">
        <v>298</v>
      </c>
      <c r="B11" s="81">
        <v>62.4</v>
      </c>
      <c r="C11" s="81">
        <v>65.9</v>
      </c>
      <c r="D11" s="81">
        <v>71</v>
      </c>
      <c r="E11" s="81">
        <v>75.5</v>
      </c>
      <c r="F11" s="81">
        <v>79.9</v>
      </c>
      <c r="G11" s="81">
        <v>90.6</v>
      </c>
      <c r="H11" s="81">
        <v>99.2</v>
      </c>
      <c r="I11" s="81">
        <v>99.8</v>
      </c>
      <c r="J11" s="82">
        <v>100.4</v>
      </c>
      <c r="K11" s="82">
        <v>104.4</v>
      </c>
      <c r="L11" s="82">
        <v>108.6</v>
      </c>
      <c r="M11" s="82">
        <v>111</v>
      </c>
      <c r="N11" s="82"/>
      <c r="O11" s="67"/>
    </row>
    <row r="12" spans="1:14" ht="27" customHeight="1">
      <c r="A12" s="67" t="s">
        <v>299</v>
      </c>
      <c r="B12" s="83">
        <v>62.3</v>
      </c>
      <c r="C12" s="83">
        <v>65.9</v>
      </c>
      <c r="D12" s="83">
        <v>69.7</v>
      </c>
      <c r="E12" s="83">
        <v>75.4</v>
      </c>
      <c r="F12" s="83">
        <v>79.1</v>
      </c>
      <c r="G12" s="83">
        <v>89.3</v>
      </c>
      <c r="H12" s="83">
        <v>97.8</v>
      </c>
      <c r="I12" s="83">
        <v>100</v>
      </c>
      <c r="J12" s="84">
        <v>99.8</v>
      </c>
      <c r="K12" s="84">
        <v>104.4</v>
      </c>
      <c r="L12" s="84">
        <v>108.6</v>
      </c>
      <c r="M12" s="84">
        <v>110.9</v>
      </c>
      <c r="N12" s="84"/>
    </row>
    <row r="13" spans="1:13" ht="27" customHeight="1">
      <c r="A13" s="57" t="s">
        <v>300</v>
      </c>
      <c r="B13" s="81">
        <v>64.8</v>
      </c>
      <c r="C13" s="81">
        <v>66.5</v>
      </c>
      <c r="D13" s="81">
        <v>71.6</v>
      </c>
      <c r="E13" s="81">
        <v>76.6</v>
      </c>
      <c r="F13" s="81">
        <v>82.7</v>
      </c>
      <c r="G13" s="81">
        <v>92.5</v>
      </c>
      <c r="H13" s="81">
        <v>101.6</v>
      </c>
      <c r="I13" s="81">
        <v>100.6</v>
      </c>
      <c r="J13" s="85">
        <v>100.9</v>
      </c>
      <c r="K13" s="85">
        <v>104.3</v>
      </c>
      <c r="L13" s="82">
        <v>108.7</v>
      </c>
      <c r="M13" s="82">
        <v>111</v>
      </c>
    </row>
    <row r="14" spans="1:15" s="67" customFormat="1" ht="27" customHeight="1">
      <c r="A14" s="57" t="s">
        <v>301</v>
      </c>
      <c r="B14" s="81">
        <v>64.8</v>
      </c>
      <c r="C14" s="81">
        <v>66.8</v>
      </c>
      <c r="D14" s="81">
        <v>71.6</v>
      </c>
      <c r="E14" s="81">
        <v>76.6</v>
      </c>
      <c r="F14" s="81">
        <v>83.1</v>
      </c>
      <c r="G14" s="81">
        <v>93</v>
      </c>
      <c r="H14" s="81">
        <v>103</v>
      </c>
      <c r="I14" s="81">
        <v>100.2</v>
      </c>
      <c r="J14" s="85">
        <v>100.8</v>
      </c>
      <c r="K14" s="85">
        <v>105</v>
      </c>
      <c r="L14" s="82">
        <v>108.7</v>
      </c>
      <c r="M14" s="82">
        <v>111.1</v>
      </c>
      <c r="N14" s="57"/>
      <c r="O14" s="57"/>
    </row>
    <row r="15" spans="1:15" ht="27" customHeight="1">
      <c r="A15" s="57" t="s">
        <v>302</v>
      </c>
      <c r="B15" s="81">
        <v>64.8</v>
      </c>
      <c r="C15" s="81">
        <v>67.3</v>
      </c>
      <c r="D15" s="81">
        <v>72</v>
      </c>
      <c r="E15" s="81">
        <v>76.6</v>
      </c>
      <c r="F15" s="81">
        <v>83.1</v>
      </c>
      <c r="G15" s="81">
        <v>93.2</v>
      </c>
      <c r="H15" s="81">
        <v>104.1</v>
      </c>
      <c r="I15" s="81">
        <v>100.2</v>
      </c>
      <c r="J15" s="85">
        <v>100.8</v>
      </c>
      <c r="K15" s="85">
        <v>105.2</v>
      </c>
      <c r="L15" s="82">
        <v>108.8</v>
      </c>
      <c r="M15" s="82">
        <v>111.1</v>
      </c>
      <c r="N15" s="67"/>
      <c r="O15" s="67"/>
    </row>
    <row r="16" spans="1:13" ht="27" customHeight="1">
      <c r="A16" s="67" t="s">
        <v>303</v>
      </c>
      <c r="B16" s="83">
        <v>64.8</v>
      </c>
      <c r="C16" s="83">
        <v>66.9</v>
      </c>
      <c r="D16" s="83">
        <v>71.7</v>
      </c>
      <c r="E16" s="83">
        <v>76.6</v>
      </c>
      <c r="F16" s="83">
        <v>82.9</v>
      </c>
      <c r="G16" s="83">
        <v>92.9</v>
      </c>
      <c r="H16" s="83">
        <v>102.9</v>
      </c>
      <c r="I16" s="83">
        <v>100.3</v>
      </c>
      <c r="J16" s="66">
        <v>100.9</v>
      </c>
      <c r="K16" s="66">
        <v>104.8</v>
      </c>
      <c r="L16" s="84">
        <v>108.7</v>
      </c>
      <c r="M16" s="84">
        <v>111</v>
      </c>
    </row>
    <row r="17" spans="1:14" ht="27" customHeight="1">
      <c r="A17" s="57" t="s">
        <v>304</v>
      </c>
      <c r="B17" s="81">
        <v>64.7</v>
      </c>
      <c r="C17" s="81">
        <v>67.3</v>
      </c>
      <c r="D17" s="81">
        <v>72.2</v>
      </c>
      <c r="E17" s="81">
        <v>77.1</v>
      </c>
      <c r="F17" s="81">
        <v>83.1</v>
      </c>
      <c r="G17" s="81">
        <v>94</v>
      </c>
      <c r="H17" s="81">
        <v>104.6</v>
      </c>
      <c r="I17" s="81">
        <v>100.3</v>
      </c>
      <c r="J17" s="85">
        <v>101.4</v>
      </c>
      <c r="K17" s="85">
        <v>105.4</v>
      </c>
      <c r="L17" s="82">
        <v>108.8</v>
      </c>
      <c r="M17" s="82">
        <v>111.2</v>
      </c>
      <c r="N17" s="82"/>
    </row>
    <row r="18" spans="1:15" s="67" customFormat="1" ht="27" customHeight="1">
      <c r="A18" s="57" t="s">
        <v>305</v>
      </c>
      <c r="B18" s="81">
        <v>64.8</v>
      </c>
      <c r="C18" s="81">
        <v>67.3</v>
      </c>
      <c r="D18" s="81">
        <v>72.4</v>
      </c>
      <c r="E18" s="81">
        <v>77.6</v>
      </c>
      <c r="F18" s="81">
        <v>84.2</v>
      </c>
      <c r="G18" s="81">
        <v>92.9</v>
      </c>
      <c r="H18" s="81">
        <v>103.7</v>
      </c>
      <c r="I18" s="81">
        <v>100.3</v>
      </c>
      <c r="J18" s="85">
        <v>101.6</v>
      </c>
      <c r="K18" s="85">
        <v>105.4</v>
      </c>
      <c r="L18" s="82">
        <v>108.8</v>
      </c>
      <c r="M18" s="82">
        <v>111.2</v>
      </c>
      <c r="N18" s="57"/>
      <c r="O18" s="82"/>
    </row>
    <row r="19" spans="1:15" ht="27" customHeight="1">
      <c r="A19" s="57" t="s">
        <v>306</v>
      </c>
      <c r="B19" s="81">
        <v>64.8</v>
      </c>
      <c r="C19" s="81">
        <v>67.3</v>
      </c>
      <c r="D19" s="81">
        <v>72.8</v>
      </c>
      <c r="E19" s="81">
        <v>77.6</v>
      </c>
      <c r="F19" s="81">
        <v>84.3</v>
      </c>
      <c r="G19" s="81">
        <v>93.1</v>
      </c>
      <c r="H19" s="81">
        <v>102.8</v>
      </c>
      <c r="I19" s="81">
        <v>100.3</v>
      </c>
      <c r="J19" s="85">
        <v>101.7</v>
      </c>
      <c r="K19" s="85">
        <v>105.5</v>
      </c>
      <c r="L19" s="84">
        <v>108.9</v>
      </c>
      <c r="M19" s="82">
        <v>111.5</v>
      </c>
      <c r="N19" s="67"/>
      <c r="O19" s="67"/>
    </row>
    <row r="20" spans="1:13" ht="31.5" customHeight="1">
      <c r="A20" s="67" t="s">
        <v>307</v>
      </c>
      <c r="B20" s="83">
        <v>64.7</v>
      </c>
      <c r="C20" s="83">
        <v>67.3</v>
      </c>
      <c r="D20" s="83">
        <v>72.5</v>
      </c>
      <c r="E20" s="83">
        <v>77.4</v>
      </c>
      <c r="F20" s="83">
        <v>83.9</v>
      </c>
      <c r="G20" s="83">
        <v>93.3</v>
      </c>
      <c r="H20" s="83">
        <v>103.7</v>
      </c>
      <c r="I20" s="83">
        <v>100.3</v>
      </c>
      <c r="J20" s="66">
        <v>101.6</v>
      </c>
      <c r="K20" s="66">
        <v>105.4</v>
      </c>
      <c r="L20" s="66">
        <v>108.8</v>
      </c>
      <c r="M20" s="82">
        <v>111.3</v>
      </c>
    </row>
    <row r="21" spans="1:13" ht="52.5" customHeight="1">
      <c r="A21" s="86" t="s">
        <v>308</v>
      </c>
      <c r="B21" s="87">
        <v>63.4</v>
      </c>
      <c r="C21" s="87">
        <v>66.4</v>
      </c>
      <c r="D21" s="87">
        <v>70.6</v>
      </c>
      <c r="E21" s="87">
        <v>76</v>
      </c>
      <c r="F21" s="87">
        <v>81</v>
      </c>
      <c r="G21" s="87">
        <v>90.6</v>
      </c>
      <c r="H21" s="87">
        <v>100.5</v>
      </c>
      <c r="I21" s="87">
        <v>100.6</v>
      </c>
      <c r="J21" s="87">
        <v>100.5</v>
      </c>
      <c r="K21" s="87">
        <v>104.6</v>
      </c>
      <c r="L21" s="87">
        <v>108.2</v>
      </c>
      <c r="M21" s="87">
        <v>110.9</v>
      </c>
    </row>
    <row r="22" spans="1:13" ht="27" customHeight="1">
      <c r="A22" s="86" t="s">
        <v>309</v>
      </c>
      <c r="B22" s="69">
        <v>4.6</v>
      </c>
      <c r="C22" s="69">
        <v>4.7</v>
      </c>
      <c r="D22" s="69">
        <v>6.3</v>
      </c>
      <c r="E22" s="69">
        <v>7.7</v>
      </c>
      <c r="F22" s="69">
        <v>6.6</v>
      </c>
      <c r="G22" s="69">
        <v>11.8</v>
      </c>
      <c r="H22" s="69">
        <v>11</v>
      </c>
      <c r="I22" s="69">
        <v>0.1</v>
      </c>
      <c r="J22" s="69">
        <v>-0.1</v>
      </c>
      <c r="K22" s="69">
        <v>4.1</v>
      </c>
      <c r="L22" s="69">
        <v>3.5</v>
      </c>
      <c r="M22" s="69">
        <v>2.4</v>
      </c>
    </row>
  </sheetData>
  <sheetProtection/>
  <mergeCells count="1">
    <mergeCell ref="A1:M1"/>
  </mergeCells>
  <printOptions/>
  <pageMargins left="0.53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32.140625" style="0" customWidth="1"/>
    <col min="2" max="2" width="7.28125" style="0" customWidth="1"/>
    <col min="3" max="3" width="7.7109375" style="0" customWidth="1"/>
    <col min="4" max="12" width="7.421875" style="0" customWidth="1"/>
    <col min="13" max="13" width="8.00390625" style="0" customWidth="1"/>
    <col min="14" max="14" width="7.8515625" style="0" customWidth="1"/>
  </cols>
  <sheetData>
    <row r="1" spans="1:15" ht="15.75">
      <c r="A1" s="250" t="s">
        <v>284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24"/>
    </row>
    <row r="2" spans="1:15" ht="12.75">
      <c r="A2" s="251" t="s">
        <v>285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124"/>
    </row>
    <row r="3" spans="1:15" ht="12.75">
      <c r="A3" s="221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4"/>
    </row>
    <row r="4" spans="1:15" ht="12.75">
      <c r="A4" s="127" t="s">
        <v>325</v>
      </c>
      <c r="B4" s="220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4"/>
    </row>
    <row r="5" spans="1:15" ht="12.75">
      <c r="A5" s="222"/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124"/>
    </row>
    <row r="6" spans="1:15" ht="12.75" customHeight="1">
      <c r="A6" s="252" t="s">
        <v>260</v>
      </c>
      <c r="B6" s="254" t="s">
        <v>90</v>
      </c>
      <c r="C6" s="256">
        <v>2013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  <c r="O6" s="129"/>
    </row>
    <row r="7" spans="1:15" ht="17.25" customHeight="1">
      <c r="A7" s="253"/>
      <c r="B7" s="255"/>
      <c r="C7" s="145" t="s">
        <v>262</v>
      </c>
      <c r="D7" s="145" t="s">
        <v>263</v>
      </c>
      <c r="E7" s="145" t="s">
        <v>264</v>
      </c>
      <c r="F7" s="145" t="s">
        <v>265</v>
      </c>
      <c r="G7" s="145" t="s">
        <v>266</v>
      </c>
      <c r="H7" s="145" t="s">
        <v>267</v>
      </c>
      <c r="I7" s="144" t="s">
        <v>268</v>
      </c>
      <c r="J7" s="143" t="s">
        <v>269</v>
      </c>
      <c r="K7" s="142" t="s">
        <v>270</v>
      </c>
      <c r="L7" s="144" t="s">
        <v>271</v>
      </c>
      <c r="M7" s="143" t="s">
        <v>272</v>
      </c>
      <c r="N7" s="142" t="s">
        <v>261</v>
      </c>
      <c r="O7" s="129"/>
    </row>
    <row r="8" spans="1:15" ht="16.5" customHeight="1">
      <c r="A8" s="130" t="s">
        <v>13</v>
      </c>
      <c r="B8" s="131">
        <v>28.2</v>
      </c>
      <c r="C8" s="194">
        <v>110.2</v>
      </c>
      <c r="D8" s="89">
        <v>110.2</v>
      </c>
      <c r="E8" s="89">
        <v>110.2</v>
      </c>
      <c r="F8" s="89">
        <v>110.2</v>
      </c>
      <c r="G8" s="89">
        <v>110.2</v>
      </c>
      <c r="H8" s="89">
        <v>110.2</v>
      </c>
      <c r="I8" s="89">
        <v>110.2</v>
      </c>
      <c r="J8" s="89">
        <v>110.2</v>
      </c>
      <c r="K8" s="89">
        <v>110.2</v>
      </c>
      <c r="L8" s="89">
        <v>110.2</v>
      </c>
      <c r="M8" s="89">
        <v>110.2</v>
      </c>
      <c r="N8" s="90">
        <v>110.2</v>
      </c>
      <c r="O8" s="132"/>
    </row>
    <row r="9" spans="1:15" ht="16.5" customHeight="1">
      <c r="A9" s="130" t="s">
        <v>249</v>
      </c>
      <c r="B9" s="134">
        <v>3.3</v>
      </c>
      <c r="C9" s="188">
        <v>105</v>
      </c>
      <c r="D9" s="88">
        <v>105</v>
      </c>
      <c r="E9" s="88">
        <v>105</v>
      </c>
      <c r="F9" s="88">
        <v>105.8</v>
      </c>
      <c r="G9" s="88">
        <v>105.8</v>
      </c>
      <c r="H9" s="88">
        <v>105.8</v>
      </c>
      <c r="I9" s="88">
        <v>105.8</v>
      </c>
      <c r="J9" s="88">
        <v>107.5</v>
      </c>
      <c r="K9" s="88">
        <v>107.5</v>
      </c>
      <c r="L9" s="88">
        <v>107.5</v>
      </c>
      <c r="M9" s="88">
        <v>107.5</v>
      </c>
      <c r="N9" s="91">
        <v>107.5</v>
      </c>
      <c r="O9" s="132"/>
    </row>
    <row r="10" spans="1:15" ht="16.5" customHeight="1">
      <c r="A10" s="130" t="s">
        <v>250</v>
      </c>
      <c r="B10" s="134">
        <v>64.2</v>
      </c>
      <c r="C10" s="188">
        <v>109.9</v>
      </c>
      <c r="D10" s="88">
        <v>111</v>
      </c>
      <c r="E10" s="88">
        <v>110.8</v>
      </c>
      <c r="F10" s="88">
        <v>111.6</v>
      </c>
      <c r="G10" s="88">
        <v>111.6</v>
      </c>
      <c r="H10" s="88">
        <v>111.7</v>
      </c>
      <c r="I10" s="88">
        <v>111.7</v>
      </c>
      <c r="J10" s="88">
        <v>111.7</v>
      </c>
      <c r="K10" s="88">
        <v>111.7</v>
      </c>
      <c r="L10" s="88">
        <v>111.9</v>
      </c>
      <c r="M10" s="88">
        <v>112</v>
      </c>
      <c r="N10" s="91">
        <v>112.4</v>
      </c>
      <c r="O10" s="132"/>
    </row>
    <row r="11" spans="1:15" ht="16.5" customHeight="1">
      <c r="A11" s="135" t="s">
        <v>251</v>
      </c>
      <c r="B11" s="136">
        <v>1.8</v>
      </c>
      <c r="C11" s="151">
        <v>115.9</v>
      </c>
      <c r="D11" s="92">
        <v>115.9</v>
      </c>
      <c r="E11" s="92">
        <v>115.9</v>
      </c>
      <c r="F11" s="92">
        <v>118.7</v>
      </c>
      <c r="G11" s="92">
        <v>118.7</v>
      </c>
      <c r="H11" s="92">
        <v>118.7</v>
      </c>
      <c r="I11" s="92">
        <v>118.7</v>
      </c>
      <c r="J11" s="92">
        <v>118.7</v>
      </c>
      <c r="K11" s="92">
        <v>118.7</v>
      </c>
      <c r="L11" s="92">
        <v>118.7</v>
      </c>
      <c r="M11" s="92">
        <v>118.7</v>
      </c>
      <c r="N11" s="93">
        <v>118.7</v>
      </c>
      <c r="O11" s="129"/>
    </row>
    <row r="12" spans="1:15" ht="16.5" customHeight="1">
      <c r="A12" s="135" t="s">
        <v>49</v>
      </c>
      <c r="B12" s="136">
        <v>12.7</v>
      </c>
      <c r="C12" s="151">
        <v>110.1</v>
      </c>
      <c r="D12" s="92">
        <v>116.9</v>
      </c>
      <c r="E12" s="92">
        <v>116.9</v>
      </c>
      <c r="F12" s="92">
        <v>117.1</v>
      </c>
      <c r="G12" s="92">
        <v>117.1</v>
      </c>
      <c r="H12" s="92">
        <v>117.1</v>
      </c>
      <c r="I12" s="92">
        <v>117.1</v>
      </c>
      <c r="J12" s="92">
        <v>117.1</v>
      </c>
      <c r="K12" s="92">
        <v>117.1</v>
      </c>
      <c r="L12" s="92">
        <v>117.1</v>
      </c>
      <c r="M12" s="92">
        <v>117.1</v>
      </c>
      <c r="N12" s="93">
        <v>117.1</v>
      </c>
      <c r="O12" s="129"/>
    </row>
    <row r="13" spans="1:15" ht="16.5" customHeight="1">
      <c r="A13" s="135" t="s">
        <v>99</v>
      </c>
      <c r="B13" s="136">
        <v>4.2</v>
      </c>
      <c r="C13" s="151">
        <v>119.2</v>
      </c>
      <c r="D13" s="92">
        <v>119.2</v>
      </c>
      <c r="E13" s="92">
        <v>119.2</v>
      </c>
      <c r="F13" s="92">
        <v>121.3</v>
      </c>
      <c r="G13" s="92">
        <v>121.3</v>
      </c>
      <c r="H13" s="92">
        <v>121.3</v>
      </c>
      <c r="I13" s="92">
        <v>121.3</v>
      </c>
      <c r="J13" s="92">
        <v>121.3</v>
      </c>
      <c r="K13" s="92">
        <v>121.3</v>
      </c>
      <c r="L13" s="92">
        <v>121.3</v>
      </c>
      <c r="M13" s="92">
        <v>121.3</v>
      </c>
      <c r="N13" s="93">
        <v>121.3</v>
      </c>
      <c r="O13" s="129"/>
    </row>
    <row r="14" spans="1:15" ht="16.5" customHeight="1">
      <c r="A14" s="135" t="s">
        <v>75</v>
      </c>
      <c r="B14" s="136">
        <v>3.4</v>
      </c>
      <c r="C14" s="151">
        <v>117.3</v>
      </c>
      <c r="D14" s="92">
        <v>117.3</v>
      </c>
      <c r="E14" s="92">
        <v>117.3</v>
      </c>
      <c r="F14" s="92">
        <v>120.7</v>
      </c>
      <c r="G14" s="92">
        <v>120.7</v>
      </c>
      <c r="H14" s="92">
        <v>120.7</v>
      </c>
      <c r="I14" s="92">
        <v>120.7</v>
      </c>
      <c r="J14" s="92">
        <v>120.7</v>
      </c>
      <c r="K14" s="92">
        <v>120.7</v>
      </c>
      <c r="L14" s="92">
        <v>120.7</v>
      </c>
      <c r="M14" s="92">
        <v>120.7</v>
      </c>
      <c r="N14" s="93">
        <v>120.7</v>
      </c>
      <c r="O14" s="129"/>
    </row>
    <row r="15" spans="1:15" ht="16.5" customHeight="1">
      <c r="A15" s="135" t="s">
        <v>101</v>
      </c>
      <c r="B15" s="136">
        <v>5.2</v>
      </c>
      <c r="C15" s="151">
        <v>114.3</v>
      </c>
      <c r="D15" s="92">
        <v>114.3</v>
      </c>
      <c r="E15" s="92">
        <v>114.3</v>
      </c>
      <c r="F15" s="92">
        <v>117.5</v>
      </c>
      <c r="G15" s="92">
        <v>117.5</v>
      </c>
      <c r="H15" s="92">
        <v>117.5</v>
      </c>
      <c r="I15" s="92">
        <v>117.5</v>
      </c>
      <c r="J15" s="92">
        <v>117.9</v>
      </c>
      <c r="K15" s="92">
        <v>117.9</v>
      </c>
      <c r="L15" s="92">
        <v>117.9</v>
      </c>
      <c r="M15" s="92">
        <v>117.9</v>
      </c>
      <c r="N15" s="93">
        <v>122.6</v>
      </c>
      <c r="O15" s="129"/>
    </row>
    <row r="16" spans="1:15" ht="16.5" customHeight="1">
      <c r="A16" s="135" t="s">
        <v>252</v>
      </c>
      <c r="B16" s="136">
        <v>10.6</v>
      </c>
      <c r="C16" s="151">
        <v>107.9</v>
      </c>
      <c r="D16" s="92">
        <v>106.1</v>
      </c>
      <c r="E16" s="92">
        <v>105.2</v>
      </c>
      <c r="F16" s="92">
        <v>105</v>
      </c>
      <c r="G16" s="92">
        <v>105</v>
      </c>
      <c r="H16" s="92">
        <v>105</v>
      </c>
      <c r="I16" s="92">
        <v>105.2</v>
      </c>
      <c r="J16" s="92">
        <v>105</v>
      </c>
      <c r="K16" s="92">
        <v>105</v>
      </c>
      <c r="L16" s="92">
        <v>105</v>
      </c>
      <c r="M16" s="92">
        <v>105</v>
      </c>
      <c r="N16" s="93">
        <v>105</v>
      </c>
      <c r="O16" s="129"/>
    </row>
    <row r="17" spans="1:15" ht="16.5" customHeight="1">
      <c r="A17" s="135" t="s">
        <v>253</v>
      </c>
      <c r="B17" s="136">
        <v>0.6</v>
      </c>
      <c r="C17" s="151">
        <v>101.5</v>
      </c>
      <c r="D17" s="92">
        <v>101.5</v>
      </c>
      <c r="E17" s="92">
        <v>101.5</v>
      </c>
      <c r="F17" s="92">
        <v>101.5</v>
      </c>
      <c r="G17" s="92">
        <v>101.5</v>
      </c>
      <c r="H17" s="92">
        <v>101.5</v>
      </c>
      <c r="I17" s="92">
        <v>101.5</v>
      </c>
      <c r="J17" s="92">
        <v>101.5</v>
      </c>
      <c r="K17" s="92">
        <v>101.5</v>
      </c>
      <c r="L17" s="92">
        <v>101.5</v>
      </c>
      <c r="M17" s="92">
        <v>101.5</v>
      </c>
      <c r="N17" s="93">
        <v>101.5</v>
      </c>
      <c r="O17" s="146">
        <v>3</v>
      </c>
    </row>
    <row r="18" spans="1:15" ht="16.5" customHeight="1">
      <c r="A18" s="135" t="s">
        <v>254</v>
      </c>
      <c r="B18" s="136">
        <v>3.9</v>
      </c>
      <c r="C18" s="151">
        <v>106</v>
      </c>
      <c r="D18" s="92">
        <v>106</v>
      </c>
      <c r="E18" s="92">
        <v>106</v>
      </c>
      <c r="F18" s="92">
        <v>106</v>
      </c>
      <c r="G18" s="92">
        <v>106</v>
      </c>
      <c r="H18" s="92">
        <v>106.8</v>
      </c>
      <c r="I18" s="92">
        <v>106.8</v>
      </c>
      <c r="J18" s="92">
        <v>107.2</v>
      </c>
      <c r="K18" s="92">
        <v>107.2</v>
      </c>
      <c r="L18" s="92">
        <v>107.4</v>
      </c>
      <c r="M18" s="92">
        <v>107.4</v>
      </c>
      <c r="N18" s="93">
        <v>107.4</v>
      </c>
      <c r="O18" s="147"/>
    </row>
    <row r="19" spans="1:15" ht="16.5" customHeight="1">
      <c r="A19" s="135" t="s">
        <v>255</v>
      </c>
      <c r="B19" s="136">
        <v>1.6</v>
      </c>
      <c r="C19" s="151">
        <v>110.1</v>
      </c>
      <c r="D19" s="92">
        <v>110.4</v>
      </c>
      <c r="E19" s="92">
        <v>110.4</v>
      </c>
      <c r="F19" s="92">
        <v>111.4</v>
      </c>
      <c r="G19" s="92">
        <v>111.4</v>
      </c>
      <c r="H19" s="92">
        <v>111.4</v>
      </c>
      <c r="I19" s="92">
        <v>111.4</v>
      </c>
      <c r="J19" s="92">
        <v>111.6</v>
      </c>
      <c r="K19" s="92">
        <v>111.6</v>
      </c>
      <c r="L19" s="92">
        <v>111.6</v>
      </c>
      <c r="M19" s="92">
        <v>111.6</v>
      </c>
      <c r="N19" s="93">
        <v>111.6</v>
      </c>
      <c r="O19" s="129"/>
    </row>
    <row r="20" spans="1:15" ht="16.5" customHeight="1">
      <c r="A20" s="135" t="s">
        <v>256</v>
      </c>
      <c r="B20" s="136">
        <v>4.1</v>
      </c>
      <c r="C20" s="151">
        <v>100.9</v>
      </c>
      <c r="D20" s="92">
        <v>100.9</v>
      </c>
      <c r="E20" s="92">
        <v>100.9</v>
      </c>
      <c r="F20" s="92">
        <v>100.9</v>
      </c>
      <c r="G20" s="92">
        <v>100.9</v>
      </c>
      <c r="H20" s="92">
        <v>100.9</v>
      </c>
      <c r="I20" s="92">
        <v>100.9</v>
      </c>
      <c r="J20" s="92">
        <v>100.9</v>
      </c>
      <c r="K20" s="92">
        <v>100.9</v>
      </c>
      <c r="L20" s="92">
        <v>100.9</v>
      </c>
      <c r="M20" s="92">
        <v>100.9</v>
      </c>
      <c r="N20" s="93">
        <v>100.9</v>
      </c>
      <c r="O20" s="129"/>
    </row>
    <row r="21" spans="1:15" ht="16.5" customHeight="1">
      <c r="A21" s="135" t="s">
        <v>105</v>
      </c>
      <c r="B21" s="136">
        <v>2.7</v>
      </c>
      <c r="C21" s="151">
        <v>107.9</v>
      </c>
      <c r="D21" s="92">
        <v>108.3</v>
      </c>
      <c r="E21" s="92">
        <v>108.3</v>
      </c>
      <c r="F21" s="92">
        <v>108.3</v>
      </c>
      <c r="G21" s="92">
        <v>108.3</v>
      </c>
      <c r="H21" s="92">
        <v>108.3</v>
      </c>
      <c r="I21" s="92">
        <v>108.3</v>
      </c>
      <c r="J21" s="92">
        <v>108.3</v>
      </c>
      <c r="K21" s="92">
        <v>108.3</v>
      </c>
      <c r="L21" s="92">
        <v>108.3</v>
      </c>
      <c r="M21" s="92">
        <v>108.3</v>
      </c>
      <c r="N21" s="93">
        <v>108.3</v>
      </c>
      <c r="O21" s="129"/>
    </row>
    <row r="22" spans="1:15" ht="16.5" customHeight="1">
      <c r="A22" s="135" t="s">
        <v>257</v>
      </c>
      <c r="B22" s="136">
        <v>0.8</v>
      </c>
      <c r="C22" s="151">
        <v>104</v>
      </c>
      <c r="D22" s="92">
        <v>104.9</v>
      </c>
      <c r="E22" s="92">
        <v>105.6</v>
      </c>
      <c r="F22" s="92">
        <v>106.9</v>
      </c>
      <c r="G22" s="92">
        <v>106.9</v>
      </c>
      <c r="H22" s="92">
        <v>110.7</v>
      </c>
      <c r="I22" s="92">
        <v>110.7</v>
      </c>
      <c r="J22" s="92">
        <v>110.7</v>
      </c>
      <c r="K22" s="92">
        <v>110.7</v>
      </c>
      <c r="L22" s="92">
        <v>110.7</v>
      </c>
      <c r="M22" s="92">
        <v>110.7</v>
      </c>
      <c r="N22" s="93">
        <v>110.7</v>
      </c>
      <c r="O22" s="129"/>
    </row>
    <row r="23" spans="1:15" ht="16.5" customHeight="1">
      <c r="A23" s="135" t="s">
        <v>192</v>
      </c>
      <c r="B23" s="136">
        <v>1.7</v>
      </c>
      <c r="C23" s="151">
        <v>104.1</v>
      </c>
      <c r="D23" s="92">
        <v>105</v>
      </c>
      <c r="E23" s="92">
        <v>105</v>
      </c>
      <c r="F23" s="92">
        <v>104.7</v>
      </c>
      <c r="G23" s="92">
        <v>104.7</v>
      </c>
      <c r="H23" s="92">
        <v>104.7</v>
      </c>
      <c r="I23" s="92">
        <v>104.7</v>
      </c>
      <c r="J23" s="92">
        <v>104.7</v>
      </c>
      <c r="K23" s="92">
        <v>104.7</v>
      </c>
      <c r="L23" s="92">
        <v>104.5</v>
      </c>
      <c r="M23" s="92">
        <v>104.5</v>
      </c>
      <c r="N23" s="93">
        <v>104.5</v>
      </c>
      <c r="O23" s="129"/>
    </row>
    <row r="24" spans="1:15" ht="16.5" customHeight="1">
      <c r="A24" s="135" t="s">
        <v>107</v>
      </c>
      <c r="B24" s="136">
        <v>2.5</v>
      </c>
      <c r="C24" s="151">
        <v>116.7</v>
      </c>
      <c r="D24" s="92">
        <v>116.8</v>
      </c>
      <c r="E24" s="92">
        <v>116.8</v>
      </c>
      <c r="F24" s="92">
        <v>116.8</v>
      </c>
      <c r="G24" s="92">
        <v>116.8</v>
      </c>
      <c r="H24" s="92">
        <v>116.8</v>
      </c>
      <c r="I24" s="92">
        <v>116.8</v>
      </c>
      <c r="J24" s="92">
        <v>116.8</v>
      </c>
      <c r="K24" s="92">
        <v>116.8</v>
      </c>
      <c r="L24" s="92">
        <v>118.6</v>
      </c>
      <c r="M24" s="92">
        <v>120.2</v>
      </c>
      <c r="N24" s="93">
        <v>120.7</v>
      </c>
      <c r="O24" s="129"/>
    </row>
    <row r="25" spans="1:15" ht="16.5" customHeight="1">
      <c r="A25" s="135" t="s">
        <v>109</v>
      </c>
      <c r="B25" s="136">
        <v>1.5</v>
      </c>
      <c r="C25" s="151">
        <v>103.6</v>
      </c>
      <c r="D25" s="92">
        <v>103.6</v>
      </c>
      <c r="E25" s="92">
        <v>103.8</v>
      </c>
      <c r="F25" s="92">
        <v>104.1</v>
      </c>
      <c r="G25" s="92">
        <v>104.1</v>
      </c>
      <c r="H25" s="92">
        <v>104.1</v>
      </c>
      <c r="I25" s="92">
        <v>103.4</v>
      </c>
      <c r="J25" s="92">
        <v>103.4</v>
      </c>
      <c r="K25" s="92">
        <v>103.4</v>
      </c>
      <c r="L25" s="92">
        <v>103.5</v>
      </c>
      <c r="M25" s="92">
        <v>103.8</v>
      </c>
      <c r="N25" s="93">
        <v>103.8</v>
      </c>
      <c r="O25" s="129"/>
    </row>
    <row r="26" spans="1:15" ht="16.5" customHeight="1">
      <c r="A26" s="135" t="s">
        <v>258</v>
      </c>
      <c r="B26" s="136">
        <v>2.2</v>
      </c>
      <c r="C26" s="151">
        <v>104.5</v>
      </c>
      <c r="D26" s="92">
        <v>104.1</v>
      </c>
      <c r="E26" s="92">
        <v>104.1</v>
      </c>
      <c r="F26" s="92">
        <v>104.7</v>
      </c>
      <c r="G26" s="92">
        <v>104.7</v>
      </c>
      <c r="H26" s="92">
        <v>104.6</v>
      </c>
      <c r="I26" s="92">
        <v>104.6</v>
      </c>
      <c r="J26" s="92">
        <v>104.6</v>
      </c>
      <c r="K26" s="92">
        <v>105.8</v>
      </c>
      <c r="L26" s="92">
        <v>105.8</v>
      </c>
      <c r="M26" s="92">
        <v>105.5</v>
      </c>
      <c r="N26" s="93">
        <v>105.9</v>
      </c>
      <c r="O26" s="129"/>
    </row>
    <row r="27" spans="1:15" ht="16.5" customHeight="1">
      <c r="A27" s="135" t="s">
        <v>259</v>
      </c>
      <c r="B27" s="136">
        <v>4.7</v>
      </c>
      <c r="C27" s="151">
        <v>110.3</v>
      </c>
      <c r="D27" s="92">
        <v>110.3</v>
      </c>
      <c r="E27" s="92">
        <v>110.2</v>
      </c>
      <c r="F27" s="92">
        <v>110.2</v>
      </c>
      <c r="G27" s="92">
        <v>110.2</v>
      </c>
      <c r="H27" s="92">
        <v>110.2</v>
      </c>
      <c r="I27" s="92">
        <v>110.2</v>
      </c>
      <c r="J27" s="92">
        <v>110.2</v>
      </c>
      <c r="K27" s="92">
        <v>110.1</v>
      </c>
      <c r="L27" s="92">
        <v>111.3</v>
      </c>
      <c r="M27" s="92">
        <v>111.3</v>
      </c>
      <c r="N27" s="93">
        <v>111.3</v>
      </c>
      <c r="O27" s="129"/>
    </row>
    <row r="28" spans="1:15" ht="16.5" customHeight="1">
      <c r="A28" s="130" t="s">
        <v>71</v>
      </c>
      <c r="B28" s="134">
        <v>4.3</v>
      </c>
      <c r="C28" s="189">
        <v>109.1</v>
      </c>
      <c r="D28" s="94">
        <v>109.1</v>
      </c>
      <c r="E28" s="94">
        <v>109.1</v>
      </c>
      <c r="F28" s="94">
        <v>109.1</v>
      </c>
      <c r="G28" s="94">
        <v>109.1</v>
      </c>
      <c r="H28" s="94">
        <v>109.1</v>
      </c>
      <c r="I28" s="94">
        <v>109.1</v>
      </c>
      <c r="J28" s="94">
        <v>109.1</v>
      </c>
      <c r="K28" s="94">
        <v>109.1</v>
      </c>
      <c r="L28" s="94">
        <v>109.1</v>
      </c>
      <c r="M28" s="94">
        <v>109.1</v>
      </c>
      <c r="N28" s="95">
        <v>109.1</v>
      </c>
      <c r="O28" s="132"/>
    </row>
    <row r="29" spans="1:15" ht="16.5" customHeight="1">
      <c r="A29" s="137" t="s">
        <v>286</v>
      </c>
      <c r="B29" s="138">
        <v>100</v>
      </c>
      <c r="C29" s="152">
        <v>109.8</v>
      </c>
      <c r="D29" s="96">
        <v>110.5</v>
      </c>
      <c r="E29" s="96">
        <v>110.4</v>
      </c>
      <c r="F29" s="96">
        <v>110.9</v>
      </c>
      <c r="G29" s="96">
        <v>110.9</v>
      </c>
      <c r="H29" s="96">
        <v>111</v>
      </c>
      <c r="I29" s="96">
        <v>111</v>
      </c>
      <c r="J29" s="96">
        <v>111.1</v>
      </c>
      <c r="K29" s="96">
        <v>111.1</v>
      </c>
      <c r="L29" s="96">
        <v>111.2</v>
      </c>
      <c r="M29" s="96">
        <v>111.2</v>
      </c>
      <c r="N29" s="97">
        <v>111.5</v>
      </c>
      <c r="O29" s="132"/>
    </row>
  </sheetData>
  <sheetProtection/>
  <mergeCells count="5">
    <mergeCell ref="A1:N1"/>
    <mergeCell ref="A2:N2"/>
    <mergeCell ref="A6:A7"/>
    <mergeCell ref="B6:B7"/>
    <mergeCell ref="C6:N6"/>
  </mergeCells>
  <printOptions/>
  <pageMargins left="0.53" right="0.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1.7109375" style="124" customWidth="1"/>
    <col min="2" max="13" width="8.421875" style="124" customWidth="1"/>
    <col min="14" max="16384" width="9.140625" style="124" customWidth="1"/>
  </cols>
  <sheetData>
    <row r="1" spans="1:14" ht="23.25" customHeight="1">
      <c r="A1" s="259" t="s">
        <v>284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2.75">
      <c r="A2" s="260" t="s">
        <v>285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ht="12.75">
      <c r="A3" s="125"/>
    </row>
    <row r="4" ht="12.75">
      <c r="A4" s="127" t="s">
        <v>329</v>
      </c>
    </row>
    <row r="5" ht="12.75">
      <c r="A5" s="128"/>
    </row>
    <row r="6" spans="1:16" ht="17.25" customHeight="1">
      <c r="A6" s="261" t="s">
        <v>260</v>
      </c>
      <c r="B6" s="264" t="s">
        <v>287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6"/>
      <c r="N6" s="224"/>
      <c r="O6" s="225"/>
      <c r="P6" s="225"/>
    </row>
    <row r="7" spans="1:14" ht="12.75" customHeight="1">
      <c r="A7" s="262"/>
      <c r="B7" s="267" t="s">
        <v>311</v>
      </c>
      <c r="C7" s="267" t="s">
        <v>312</v>
      </c>
      <c r="D7" s="267" t="s">
        <v>313</v>
      </c>
      <c r="E7" s="267" t="s">
        <v>315</v>
      </c>
      <c r="F7" s="267" t="s">
        <v>316</v>
      </c>
      <c r="G7" s="267" t="s">
        <v>317</v>
      </c>
      <c r="H7" s="270" t="s">
        <v>320</v>
      </c>
      <c r="I7" s="270" t="s">
        <v>321</v>
      </c>
      <c r="J7" s="270" t="s">
        <v>322</v>
      </c>
      <c r="K7" s="270" t="s">
        <v>326</v>
      </c>
      <c r="L7" s="270" t="s">
        <v>327</v>
      </c>
      <c r="M7" s="270" t="s">
        <v>328</v>
      </c>
      <c r="N7" s="175"/>
    </row>
    <row r="8" spans="1:14" ht="10.5" customHeight="1">
      <c r="A8" s="262"/>
      <c r="B8" s="268"/>
      <c r="C8" s="268"/>
      <c r="D8" s="268"/>
      <c r="E8" s="268"/>
      <c r="F8" s="268"/>
      <c r="G8" s="268"/>
      <c r="H8" s="271"/>
      <c r="I8" s="271"/>
      <c r="J8" s="271"/>
      <c r="K8" s="271"/>
      <c r="L8" s="271"/>
      <c r="M8" s="271"/>
      <c r="N8" s="175"/>
    </row>
    <row r="9" spans="1:14" ht="27.75" customHeight="1">
      <c r="A9" s="263"/>
      <c r="B9" s="269"/>
      <c r="C9" s="269"/>
      <c r="D9" s="269"/>
      <c r="E9" s="269"/>
      <c r="F9" s="269"/>
      <c r="G9" s="269"/>
      <c r="H9" s="272"/>
      <c r="I9" s="272"/>
      <c r="J9" s="272"/>
      <c r="K9" s="272"/>
      <c r="L9" s="272"/>
      <c r="M9" s="272"/>
      <c r="N9" s="176"/>
    </row>
    <row r="10" spans="1:14" s="128" customFormat="1" ht="15.75" customHeight="1">
      <c r="A10" s="130" t="s">
        <v>13</v>
      </c>
      <c r="B10" s="153">
        <v>2.8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1">
        <v>0</v>
      </c>
      <c r="N10" s="193"/>
    </row>
    <row r="11" spans="1:14" s="128" customFormat="1" ht="15.75" customHeight="1">
      <c r="A11" s="130" t="s">
        <v>249</v>
      </c>
      <c r="B11" s="154">
        <v>1.6</v>
      </c>
      <c r="C11" s="102">
        <v>0</v>
      </c>
      <c r="D11" s="102">
        <v>0</v>
      </c>
      <c r="E11" s="102">
        <v>0.8</v>
      </c>
      <c r="F11" s="102">
        <v>0</v>
      </c>
      <c r="G11" s="102">
        <v>0</v>
      </c>
      <c r="H11" s="102">
        <v>0</v>
      </c>
      <c r="I11" s="102">
        <v>1.6</v>
      </c>
      <c r="J11" s="102">
        <v>0</v>
      </c>
      <c r="K11" s="102">
        <v>0</v>
      </c>
      <c r="L11" s="102">
        <v>0</v>
      </c>
      <c r="M11" s="103">
        <v>0</v>
      </c>
      <c r="N11" s="193"/>
    </row>
    <row r="12" spans="1:14" s="128" customFormat="1" ht="15.75" customHeight="1">
      <c r="A12" s="130" t="s">
        <v>250</v>
      </c>
      <c r="B12" s="154">
        <v>0</v>
      </c>
      <c r="C12" s="102">
        <v>1</v>
      </c>
      <c r="D12" s="102">
        <v>-0.1</v>
      </c>
      <c r="E12" s="102">
        <v>0.7</v>
      </c>
      <c r="F12" s="102">
        <v>0</v>
      </c>
      <c r="G12" s="102">
        <v>0.1</v>
      </c>
      <c r="H12" s="102">
        <v>0</v>
      </c>
      <c r="I12" s="102">
        <v>0</v>
      </c>
      <c r="J12" s="102">
        <v>0</v>
      </c>
      <c r="K12" s="102">
        <v>0.1</v>
      </c>
      <c r="L12" s="102">
        <v>0.1</v>
      </c>
      <c r="M12" s="103">
        <v>0.4</v>
      </c>
      <c r="N12" s="193"/>
    </row>
    <row r="13" spans="1:14" ht="15.75" customHeight="1">
      <c r="A13" s="149" t="s">
        <v>251</v>
      </c>
      <c r="B13" s="155">
        <v>0</v>
      </c>
      <c r="C13" s="104">
        <v>0</v>
      </c>
      <c r="D13" s="104">
        <v>0</v>
      </c>
      <c r="E13" s="104">
        <v>2.4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5">
        <v>0</v>
      </c>
      <c r="N13" s="193"/>
    </row>
    <row r="14" spans="1:14" ht="15.75" customHeight="1">
      <c r="A14" s="149" t="s">
        <v>49</v>
      </c>
      <c r="B14" s="155">
        <v>0</v>
      </c>
      <c r="C14" s="104">
        <v>6.2</v>
      </c>
      <c r="D14" s="104">
        <v>0</v>
      </c>
      <c r="E14" s="104">
        <v>0.1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5">
        <v>0</v>
      </c>
      <c r="N14" s="176"/>
    </row>
    <row r="15" spans="1:14" ht="15.75" customHeight="1">
      <c r="A15" s="149" t="s">
        <v>99</v>
      </c>
      <c r="B15" s="155">
        <v>0</v>
      </c>
      <c r="C15" s="104">
        <v>0</v>
      </c>
      <c r="D15" s="104">
        <v>0</v>
      </c>
      <c r="E15" s="104">
        <v>1.7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76"/>
    </row>
    <row r="16" spans="1:14" ht="15.75" customHeight="1">
      <c r="A16" s="149" t="s">
        <v>75</v>
      </c>
      <c r="B16" s="155">
        <v>0</v>
      </c>
      <c r="C16" s="104">
        <v>0</v>
      </c>
      <c r="D16" s="104">
        <v>0</v>
      </c>
      <c r="E16" s="104">
        <v>2.9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5">
        <v>0</v>
      </c>
      <c r="N16" s="176"/>
    </row>
    <row r="17" spans="1:14" ht="15.75" customHeight="1">
      <c r="A17" s="149" t="s">
        <v>101</v>
      </c>
      <c r="B17" s="155">
        <v>0</v>
      </c>
      <c r="C17" s="104">
        <v>0</v>
      </c>
      <c r="D17" s="104">
        <v>0</v>
      </c>
      <c r="E17" s="104">
        <v>2.8</v>
      </c>
      <c r="F17" s="104">
        <v>0</v>
      </c>
      <c r="G17" s="104">
        <v>0</v>
      </c>
      <c r="H17" s="104">
        <v>0</v>
      </c>
      <c r="I17" s="104">
        <v>0.4</v>
      </c>
      <c r="J17" s="104">
        <v>0</v>
      </c>
      <c r="K17" s="104">
        <v>0</v>
      </c>
      <c r="L17" s="104">
        <v>0</v>
      </c>
      <c r="M17" s="105">
        <v>4</v>
      </c>
      <c r="N17" s="176"/>
    </row>
    <row r="18" spans="1:14" ht="15.75" customHeight="1">
      <c r="A18" s="149" t="s">
        <v>252</v>
      </c>
      <c r="B18" s="155">
        <v>-0.1</v>
      </c>
      <c r="C18" s="104">
        <v>-1.7</v>
      </c>
      <c r="D18" s="104">
        <v>-0.9</v>
      </c>
      <c r="E18" s="104">
        <v>-0.1</v>
      </c>
      <c r="F18" s="104">
        <v>0</v>
      </c>
      <c r="G18" s="104">
        <v>0</v>
      </c>
      <c r="H18" s="104">
        <v>0.1</v>
      </c>
      <c r="I18" s="104">
        <v>-0.1</v>
      </c>
      <c r="J18" s="104">
        <v>0</v>
      </c>
      <c r="K18" s="104">
        <v>0</v>
      </c>
      <c r="L18" s="104">
        <v>0</v>
      </c>
      <c r="M18" s="105">
        <v>0</v>
      </c>
      <c r="N18" s="176"/>
    </row>
    <row r="19" spans="1:14" ht="15.75" customHeight="1">
      <c r="A19" s="149" t="s">
        <v>253</v>
      </c>
      <c r="B19" s="155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87">
        <v>4</v>
      </c>
    </row>
    <row r="20" spans="1:14" ht="15.75" customHeight="1">
      <c r="A20" s="149" t="s">
        <v>254</v>
      </c>
      <c r="B20" s="155">
        <v>1.1</v>
      </c>
      <c r="C20" s="104">
        <v>0</v>
      </c>
      <c r="D20" s="104">
        <v>0</v>
      </c>
      <c r="E20" s="104">
        <v>0</v>
      </c>
      <c r="F20" s="104">
        <v>0</v>
      </c>
      <c r="G20" s="104">
        <v>0.7</v>
      </c>
      <c r="H20" s="104">
        <v>0</v>
      </c>
      <c r="I20" s="104">
        <v>0.4</v>
      </c>
      <c r="J20" s="104">
        <v>0</v>
      </c>
      <c r="K20" s="104">
        <v>0.2</v>
      </c>
      <c r="L20" s="104">
        <v>0</v>
      </c>
      <c r="M20" s="105">
        <v>0</v>
      </c>
      <c r="N20" s="176"/>
    </row>
    <row r="21" spans="1:14" ht="15.75" customHeight="1">
      <c r="A21" s="149" t="s">
        <v>255</v>
      </c>
      <c r="B21" s="155">
        <v>0.4</v>
      </c>
      <c r="C21" s="104">
        <v>0.3</v>
      </c>
      <c r="D21" s="104">
        <v>0</v>
      </c>
      <c r="E21" s="104">
        <v>0.9</v>
      </c>
      <c r="F21" s="104">
        <v>0</v>
      </c>
      <c r="G21" s="104">
        <v>0</v>
      </c>
      <c r="H21" s="104">
        <v>0</v>
      </c>
      <c r="I21" s="104">
        <v>0.2</v>
      </c>
      <c r="J21" s="104">
        <v>0</v>
      </c>
      <c r="K21" s="104">
        <v>0</v>
      </c>
      <c r="L21" s="104">
        <v>0</v>
      </c>
      <c r="M21" s="105">
        <v>0</v>
      </c>
      <c r="N21" s="176"/>
    </row>
    <row r="22" spans="1:14" ht="15.75" customHeight="1">
      <c r="A22" s="149" t="s">
        <v>256</v>
      </c>
      <c r="B22" s="155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5">
        <v>0</v>
      </c>
      <c r="N22" s="176"/>
    </row>
    <row r="23" spans="1:14" ht="15.75" customHeight="1">
      <c r="A23" s="149" t="s">
        <v>105</v>
      </c>
      <c r="B23" s="155">
        <v>-0.7</v>
      </c>
      <c r="C23" s="104">
        <v>0.4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5">
        <v>0</v>
      </c>
      <c r="N23" s="176"/>
    </row>
    <row r="24" spans="1:14" ht="15.75" customHeight="1">
      <c r="A24" s="149" t="s">
        <v>257</v>
      </c>
      <c r="B24" s="155">
        <v>0</v>
      </c>
      <c r="C24" s="104">
        <v>0.9</v>
      </c>
      <c r="D24" s="104">
        <v>0.7</v>
      </c>
      <c r="E24" s="104">
        <v>1.2</v>
      </c>
      <c r="F24" s="104">
        <v>0</v>
      </c>
      <c r="G24" s="104">
        <v>3.5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5">
        <v>0</v>
      </c>
      <c r="N24" s="176"/>
    </row>
    <row r="25" spans="1:14" ht="15.75" customHeight="1">
      <c r="A25" s="149" t="s">
        <v>192</v>
      </c>
      <c r="B25" s="155">
        <v>0</v>
      </c>
      <c r="C25" s="104">
        <v>0.9</v>
      </c>
      <c r="D25" s="104">
        <v>0</v>
      </c>
      <c r="E25" s="104">
        <v>-0.3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-0.2</v>
      </c>
      <c r="L25" s="104">
        <v>0</v>
      </c>
      <c r="M25" s="105">
        <v>0</v>
      </c>
      <c r="N25" s="176"/>
    </row>
    <row r="26" spans="1:14" ht="15.75" customHeight="1">
      <c r="A26" s="149" t="s">
        <v>107</v>
      </c>
      <c r="B26" s="155">
        <v>0</v>
      </c>
      <c r="C26" s="104">
        <v>0.1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1.5</v>
      </c>
      <c r="L26" s="104">
        <v>1.3</v>
      </c>
      <c r="M26" s="105">
        <v>0.5</v>
      </c>
      <c r="N26" s="176"/>
    </row>
    <row r="27" spans="1:14" ht="15.75" customHeight="1">
      <c r="A27" s="149" t="s">
        <v>109</v>
      </c>
      <c r="B27" s="155">
        <v>0</v>
      </c>
      <c r="C27" s="104">
        <v>0</v>
      </c>
      <c r="D27" s="104">
        <v>0.2</v>
      </c>
      <c r="E27" s="104">
        <v>0.2</v>
      </c>
      <c r="F27" s="104">
        <v>0</v>
      </c>
      <c r="G27" s="104">
        <v>0</v>
      </c>
      <c r="H27" s="104">
        <v>-0.6</v>
      </c>
      <c r="I27" s="104">
        <v>0</v>
      </c>
      <c r="J27" s="104">
        <v>0</v>
      </c>
      <c r="K27" s="104">
        <v>0.1</v>
      </c>
      <c r="L27" s="104">
        <v>0.3</v>
      </c>
      <c r="M27" s="105">
        <v>0</v>
      </c>
      <c r="N27" s="176"/>
    </row>
    <row r="28" spans="1:14" ht="15.75" customHeight="1">
      <c r="A28" s="149" t="s">
        <v>258</v>
      </c>
      <c r="B28" s="155">
        <v>0</v>
      </c>
      <c r="C28" s="104">
        <v>-0.4</v>
      </c>
      <c r="D28" s="104">
        <v>0</v>
      </c>
      <c r="E28" s="104">
        <v>0.5</v>
      </c>
      <c r="F28" s="104">
        <v>0</v>
      </c>
      <c r="G28" s="104">
        <v>0</v>
      </c>
      <c r="H28" s="104">
        <v>0</v>
      </c>
      <c r="I28" s="104">
        <v>0</v>
      </c>
      <c r="J28" s="104">
        <v>1.1</v>
      </c>
      <c r="K28" s="104">
        <v>0</v>
      </c>
      <c r="L28" s="104">
        <v>-0.2</v>
      </c>
      <c r="M28" s="105">
        <v>0.3</v>
      </c>
      <c r="N28" s="176"/>
    </row>
    <row r="29" spans="1:14" ht="15.75" customHeight="1">
      <c r="A29" s="149" t="s">
        <v>259</v>
      </c>
      <c r="B29" s="155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-0.1</v>
      </c>
      <c r="K29" s="104">
        <v>1.1</v>
      </c>
      <c r="L29" s="104">
        <v>0</v>
      </c>
      <c r="M29" s="105">
        <v>0</v>
      </c>
      <c r="N29" s="176"/>
    </row>
    <row r="30" spans="1:14" s="128" customFormat="1" ht="15.75" customHeight="1">
      <c r="A30" s="130" t="s">
        <v>71</v>
      </c>
      <c r="B30" s="219">
        <v>0</v>
      </c>
      <c r="C30" s="102">
        <v>0</v>
      </c>
      <c r="D30" s="102">
        <v>0</v>
      </c>
      <c r="E30" s="118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3">
        <v>0</v>
      </c>
      <c r="N30" s="177"/>
    </row>
    <row r="31" spans="1:14" s="128" customFormat="1" ht="15.75" customHeight="1">
      <c r="A31" s="218" t="s">
        <v>286</v>
      </c>
      <c r="B31" s="106">
        <v>0.8</v>
      </c>
      <c r="C31" s="107">
        <v>0.6</v>
      </c>
      <c r="D31" s="107">
        <v>-0.1</v>
      </c>
      <c r="E31" s="107">
        <v>0.4</v>
      </c>
      <c r="F31" s="107">
        <v>0</v>
      </c>
      <c r="G31" s="107">
        <v>0.1</v>
      </c>
      <c r="H31" s="107">
        <v>0</v>
      </c>
      <c r="I31" s="107">
        <v>0.1</v>
      </c>
      <c r="J31" s="107">
        <v>0</v>
      </c>
      <c r="K31" s="107">
        <v>0.1</v>
      </c>
      <c r="L31" s="107">
        <v>0</v>
      </c>
      <c r="M31" s="108">
        <v>0.2</v>
      </c>
      <c r="N31" s="177"/>
    </row>
    <row r="32" spans="1:14" s="128" customFormat="1" ht="9" customHeight="1">
      <c r="A32" s="126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 s="128" customFormat="1" ht="11.25" customHeight="1">
      <c r="A33" s="126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</sheetData>
  <sheetProtection/>
  <mergeCells count="16">
    <mergeCell ref="G7:G9"/>
    <mergeCell ref="H7:H9"/>
    <mergeCell ref="I7:I9"/>
    <mergeCell ref="J7:J9"/>
    <mergeCell ref="K7:K9"/>
    <mergeCell ref="L7:L9"/>
    <mergeCell ref="A1:N1"/>
    <mergeCell ref="A2:N2"/>
    <mergeCell ref="A6:A9"/>
    <mergeCell ref="B6:M6"/>
    <mergeCell ref="B7:B9"/>
    <mergeCell ref="C7:C9"/>
    <mergeCell ref="D7:D9"/>
    <mergeCell ref="E7:E9"/>
    <mergeCell ref="F7:F9"/>
    <mergeCell ref="M7:M9"/>
  </mergeCells>
  <printOptions horizontalCentered="1"/>
  <pageMargins left="0.5" right="0.21" top="0.55" bottom="0.3" header="0.31" footer="0.3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32.140625" style="124" customWidth="1"/>
    <col min="2" max="2" width="7.28125" style="124" customWidth="1"/>
    <col min="3" max="14" width="8.00390625" style="124" customWidth="1"/>
    <col min="15" max="16384" width="9.140625" style="124" customWidth="1"/>
  </cols>
  <sheetData>
    <row r="1" spans="1:14" ht="23.25" customHeight="1">
      <c r="A1" s="259" t="s">
        <v>284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2.75">
      <c r="A2" s="260" t="s">
        <v>285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2" ht="12.75">
      <c r="A3" s="125"/>
      <c r="B3" s="126"/>
    </row>
    <row r="4" spans="1:2" ht="12.75">
      <c r="A4" s="127" t="s">
        <v>331</v>
      </c>
      <c r="B4"/>
    </row>
    <row r="5" spans="1:2" ht="12.75">
      <c r="A5" s="128"/>
      <c r="B5" s="128"/>
    </row>
    <row r="6" spans="1:58" ht="17.25" customHeight="1">
      <c r="A6" s="252" t="s">
        <v>260</v>
      </c>
      <c r="B6" s="254" t="s">
        <v>90</v>
      </c>
      <c r="C6" s="277" t="s">
        <v>352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  <c r="O6" s="279">
        <v>5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</row>
    <row r="7" spans="1:15" ht="12.75" customHeight="1">
      <c r="A7" s="274"/>
      <c r="B7" s="276"/>
      <c r="C7" s="267" t="s">
        <v>311</v>
      </c>
      <c r="D7" s="267" t="s">
        <v>312</v>
      </c>
      <c r="E7" s="267" t="s">
        <v>313</v>
      </c>
      <c r="F7" s="270" t="s">
        <v>315</v>
      </c>
      <c r="G7" s="270" t="s">
        <v>316</v>
      </c>
      <c r="H7" s="270" t="s">
        <v>317</v>
      </c>
      <c r="I7" s="267" t="s">
        <v>320</v>
      </c>
      <c r="J7" s="267" t="s">
        <v>321</v>
      </c>
      <c r="K7" s="267" t="s">
        <v>322</v>
      </c>
      <c r="L7" s="270" t="s">
        <v>326</v>
      </c>
      <c r="M7" s="270" t="s">
        <v>327</v>
      </c>
      <c r="N7" s="270" t="s">
        <v>328</v>
      </c>
      <c r="O7" s="279"/>
    </row>
    <row r="8" spans="1:15" ht="10.5" customHeight="1">
      <c r="A8" s="274"/>
      <c r="B8" s="276"/>
      <c r="C8" s="268"/>
      <c r="D8" s="268"/>
      <c r="E8" s="268"/>
      <c r="F8" s="271"/>
      <c r="G8" s="271"/>
      <c r="H8" s="271"/>
      <c r="I8" s="268"/>
      <c r="J8" s="268" t="s">
        <v>269</v>
      </c>
      <c r="K8" s="268"/>
      <c r="L8" s="271"/>
      <c r="M8" s="271"/>
      <c r="N8" s="271"/>
      <c r="O8" s="279"/>
    </row>
    <row r="9" spans="1:15" ht="27.75" customHeight="1">
      <c r="A9" s="275"/>
      <c r="B9" s="255"/>
      <c r="C9" s="269"/>
      <c r="D9" s="269"/>
      <c r="E9" s="269"/>
      <c r="F9" s="272"/>
      <c r="G9" s="272"/>
      <c r="H9" s="272"/>
      <c r="I9" s="269"/>
      <c r="J9" s="269" t="s">
        <v>269</v>
      </c>
      <c r="K9" s="269"/>
      <c r="L9" s="272"/>
      <c r="M9" s="272"/>
      <c r="N9" s="272"/>
      <c r="O9" s="279"/>
    </row>
    <row r="10" spans="1:15" s="128" customFormat="1" ht="15.75" customHeight="1">
      <c r="A10" s="130" t="s">
        <v>13</v>
      </c>
      <c r="B10" s="131">
        <v>28.2</v>
      </c>
      <c r="C10" s="100">
        <v>2.8</v>
      </c>
      <c r="D10" s="100">
        <v>2.8</v>
      </c>
      <c r="E10" s="100">
        <v>2.8</v>
      </c>
      <c r="F10" s="100">
        <v>2.8</v>
      </c>
      <c r="G10" s="100">
        <v>2.8</v>
      </c>
      <c r="H10" s="100">
        <v>2.8</v>
      </c>
      <c r="I10" s="100">
        <v>2.8</v>
      </c>
      <c r="J10" s="100">
        <v>2.8</v>
      </c>
      <c r="K10" s="100">
        <v>2.8</v>
      </c>
      <c r="L10" s="100">
        <v>2.8</v>
      </c>
      <c r="M10" s="100">
        <v>2.8</v>
      </c>
      <c r="N10" s="101">
        <v>2.8</v>
      </c>
      <c r="O10" s="279"/>
    </row>
    <row r="11" spans="1:15" s="128" customFormat="1" ht="15.75" customHeight="1">
      <c r="A11" s="130" t="s">
        <v>249</v>
      </c>
      <c r="B11" s="134">
        <v>3.3</v>
      </c>
      <c r="C11" s="102">
        <v>3.3</v>
      </c>
      <c r="D11" s="102">
        <v>3.3</v>
      </c>
      <c r="E11" s="102">
        <v>3.3</v>
      </c>
      <c r="F11" s="102">
        <v>3</v>
      </c>
      <c r="G11" s="102">
        <v>3</v>
      </c>
      <c r="H11" s="102">
        <v>3</v>
      </c>
      <c r="I11" s="102">
        <v>2.3</v>
      </c>
      <c r="J11" s="102">
        <v>4</v>
      </c>
      <c r="K11" s="102">
        <v>4</v>
      </c>
      <c r="L11" s="102">
        <v>4</v>
      </c>
      <c r="M11" s="102">
        <v>4</v>
      </c>
      <c r="N11" s="103">
        <v>4</v>
      </c>
      <c r="O11" s="279"/>
    </row>
    <row r="12" spans="1:15" s="128" customFormat="1" ht="15.75" customHeight="1">
      <c r="A12" s="130" t="s">
        <v>250</v>
      </c>
      <c r="B12" s="134">
        <v>64.2</v>
      </c>
      <c r="C12" s="102">
        <v>3.1</v>
      </c>
      <c r="D12" s="102">
        <v>4</v>
      </c>
      <c r="E12" s="102">
        <v>3.8</v>
      </c>
      <c r="F12" s="102">
        <v>1.9</v>
      </c>
      <c r="G12" s="102">
        <v>2</v>
      </c>
      <c r="H12" s="102">
        <v>2</v>
      </c>
      <c r="I12" s="102">
        <v>1.9</v>
      </c>
      <c r="J12" s="102">
        <v>2</v>
      </c>
      <c r="K12" s="102">
        <v>1.8</v>
      </c>
      <c r="L12" s="102">
        <v>2</v>
      </c>
      <c r="M12" s="102">
        <v>2</v>
      </c>
      <c r="N12" s="103">
        <v>2.3</v>
      </c>
      <c r="O12" s="279"/>
    </row>
    <row r="13" spans="1:15" ht="15.75" customHeight="1">
      <c r="A13" s="135" t="s">
        <v>251</v>
      </c>
      <c r="B13" s="136">
        <v>1.8</v>
      </c>
      <c r="C13" s="104">
        <v>-0.2</v>
      </c>
      <c r="D13" s="104">
        <v>-0.2</v>
      </c>
      <c r="E13" s="104">
        <v>-0.2</v>
      </c>
      <c r="F13" s="104">
        <v>2.8</v>
      </c>
      <c r="G13" s="104">
        <v>2.8</v>
      </c>
      <c r="H13" s="104">
        <v>2.8</v>
      </c>
      <c r="I13" s="104">
        <v>2.8</v>
      </c>
      <c r="J13" s="104">
        <v>2.8</v>
      </c>
      <c r="K13" s="104">
        <v>2.8</v>
      </c>
      <c r="L13" s="104">
        <v>2.8</v>
      </c>
      <c r="M13" s="104">
        <v>2.4</v>
      </c>
      <c r="N13" s="105">
        <v>2.4</v>
      </c>
      <c r="O13" s="279"/>
    </row>
    <row r="14" spans="1:15" ht="15.75" customHeight="1">
      <c r="A14" s="135" t="s">
        <v>49</v>
      </c>
      <c r="B14" s="136">
        <v>12.7</v>
      </c>
      <c r="C14" s="104">
        <v>13.8</v>
      </c>
      <c r="D14" s="104">
        <v>20.3</v>
      </c>
      <c r="E14" s="104">
        <v>20.3</v>
      </c>
      <c r="F14" s="104">
        <v>6.4</v>
      </c>
      <c r="G14" s="104">
        <v>6</v>
      </c>
      <c r="H14" s="104">
        <v>6</v>
      </c>
      <c r="I14" s="104">
        <v>6</v>
      </c>
      <c r="J14" s="104">
        <v>6</v>
      </c>
      <c r="K14" s="104">
        <v>6</v>
      </c>
      <c r="L14" s="104">
        <v>6.4</v>
      </c>
      <c r="M14" s="104">
        <v>6.4</v>
      </c>
      <c r="N14" s="105">
        <v>6.4</v>
      </c>
      <c r="O14" s="279"/>
    </row>
    <row r="15" spans="1:15" ht="15.75" customHeight="1">
      <c r="A15" s="135" t="s">
        <v>99</v>
      </c>
      <c r="B15" s="136">
        <v>4.2</v>
      </c>
      <c r="C15" s="104">
        <v>-0.1</v>
      </c>
      <c r="D15" s="104">
        <v>-0.1</v>
      </c>
      <c r="E15" s="104">
        <v>-0.1</v>
      </c>
      <c r="F15" s="104">
        <v>1.7</v>
      </c>
      <c r="G15" s="104">
        <v>1.7</v>
      </c>
      <c r="H15" s="104">
        <v>1.7</v>
      </c>
      <c r="I15" s="104">
        <v>1.7</v>
      </c>
      <c r="J15" s="104">
        <v>1.7</v>
      </c>
      <c r="K15" s="104">
        <v>1.7</v>
      </c>
      <c r="L15" s="104">
        <v>1.7</v>
      </c>
      <c r="M15" s="104">
        <v>1.7</v>
      </c>
      <c r="N15" s="105">
        <v>1.7</v>
      </c>
      <c r="O15" s="279"/>
    </row>
    <row r="16" spans="1:15" ht="15.75" customHeight="1">
      <c r="A16" s="135" t="s">
        <v>75</v>
      </c>
      <c r="B16" s="136">
        <v>3.4</v>
      </c>
      <c r="C16" s="104">
        <v>0</v>
      </c>
      <c r="D16" s="104">
        <v>0</v>
      </c>
      <c r="E16" s="104">
        <v>0</v>
      </c>
      <c r="F16" s="104">
        <v>3.2</v>
      </c>
      <c r="G16" s="104">
        <v>3.2</v>
      </c>
      <c r="H16" s="104">
        <v>3.2</v>
      </c>
      <c r="I16" s="104">
        <v>3.2</v>
      </c>
      <c r="J16" s="104">
        <v>3.2</v>
      </c>
      <c r="K16" s="104">
        <v>3.2</v>
      </c>
      <c r="L16" s="104">
        <v>3.2</v>
      </c>
      <c r="M16" s="104">
        <v>2.9</v>
      </c>
      <c r="N16" s="105">
        <v>2.9</v>
      </c>
      <c r="O16" s="279"/>
    </row>
    <row r="17" spans="1:15" ht="15.75" customHeight="1">
      <c r="A17" s="135" t="s">
        <v>101</v>
      </c>
      <c r="B17" s="136">
        <v>5.2</v>
      </c>
      <c r="C17" s="104">
        <v>4.1</v>
      </c>
      <c r="D17" s="104">
        <v>4.1</v>
      </c>
      <c r="E17" s="104">
        <v>3.6</v>
      </c>
      <c r="F17" s="104">
        <v>3</v>
      </c>
      <c r="G17" s="104">
        <v>3</v>
      </c>
      <c r="H17" s="104">
        <v>3</v>
      </c>
      <c r="I17" s="104">
        <v>3</v>
      </c>
      <c r="J17" s="104">
        <v>3.4</v>
      </c>
      <c r="K17" s="104">
        <v>3.4</v>
      </c>
      <c r="L17" s="104">
        <v>3.4</v>
      </c>
      <c r="M17" s="104">
        <v>3.2</v>
      </c>
      <c r="N17" s="105">
        <v>7.3</v>
      </c>
      <c r="O17" s="279"/>
    </row>
    <row r="18" spans="1:15" ht="15.75" customHeight="1">
      <c r="A18" s="135" t="s">
        <v>252</v>
      </c>
      <c r="B18" s="136">
        <v>10.6</v>
      </c>
      <c r="C18" s="104">
        <v>-1.1</v>
      </c>
      <c r="D18" s="104">
        <v>-3.3</v>
      </c>
      <c r="E18" s="104">
        <v>-4.1</v>
      </c>
      <c r="F18" s="104">
        <v>-3.9</v>
      </c>
      <c r="G18" s="104">
        <v>-3.1</v>
      </c>
      <c r="H18" s="104">
        <v>-3.1</v>
      </c>
      <c r="I18" s="104">
        <v>-3</v>
      </c>
      <c r="J18" s="104">
        <v>-3.2</v>
      </c>
      <c r="K18" s="104">
        <v>-3.1</v>
      </c>
      <c r="L18" s="104">
        <v>-2.7</v>
      </c>
      <c r="M18" s="104">
        <v>-2.7</v>
      </c>
      <c r="N18" s="105">
        <v>-2.7</v>
      </c>
      <c r="O18" s="279"/>
    </row>
    <row r="19" spans="1:15" ht="16.5" customHeight="1">
      <c r="A19" s="135" t="s">
        <v>253</v>
      </c>
      <c r="B19" s="136">
        <v>0.6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5">
        <v>0</v>
      </c>
      <c r="O19" s="279"/>
    </row>
    <row r="20" spans="1:15" ht="15.75" customHeight="1">
      <c r="A20" s="135" t="s">
        <v>254</v>
      </c>
      <c r="B20" s="136">
        <v>3.9</v>
      </c>
      <c r="C20" s="104">
        <v>1.1</v>
      </c>
      <c r="D20" s="104">
        <v>1.9</v>
      </c>
      <c r="E20" s="104">
        <v>1.9</v>
      </c>
      <c r="F20" s="104">
        <v>1.9</v>
      </c>
      <c r="G20" s="104">
        <v>1.9</v>
      </c>
      <c r="H20" s="104">
        <v>2.6</v>
      </c>
      <c r="I20" s="104">
        <v>2.3</v>
      </c>
      <c r="J20" s="104">
        <v>3.2</v>
      </c>
      <c r="K20" s="104">
        <v>2.2</v>
      </c>
      <c r="L20" s="104">
        <v>2.5</v>
      </c>
      <c r="M20" s="104">
        <v>2.5</v>
      </c>
      <c r="N20" s="105">
        <v>2.5</v>
      </c>
      <c r="O20" s="279"/>
    </row>
    <row r="21" spans="1:15" ht="15.75" customHeight="1">
      <c r="A21" s="135" t="s">
        <v>255</v>
      </c>
      <c r="B21" s="136">
        <v>1.6</v>
      </c>
      <c r="C21" s="104">
        <v>1.3</v>
      </c>
      <c r="D21" s="104">
        <v>1.7</v>
      </c>
      <c r="E21" s="104">
        <v>1.8</v>
      </c>
      <c r="F21" s="104">
        <v>2.7</v>
      </c>
      <c r="G21" s="104">
        <v>2.7</v>
      </c>
      <c r="H21" s="104">
        <v>2.7</v>
      </c>
      <c r="I21" s="104">
        <v>2.5</v>
      </c>
      <c r="J21" s="104">
        <v>2.6</v>
      </c>
      <c r="K21" s="104">
        <v>2.5</v>
      </c>
      <c r="L21" s="104">
        <v>2.5</v>
      </c>
      <c r="M21" s="104">
        <v>1.8</v>
      </c>
      <c r="N21" s="105">
        <v>1.8</v>
      </c>
      <c r="O21" s="279"/>
    </row>
    <row r="22" spans="1:15" ht="15.75" customHeight="1">
      <c r="A22" s="135" t="s">
        <v>256</v>
      </c>
      <c r="B22" s="136">
        <v>4.1</v>
      </c>
      <c r="C22" s="104">
        <v>0.9</v>
      </c>
      <c r="D22" s="104">
        <v>0.9</v>
      </c>
      <c r="E22" s="104">
        <v>0.9</v>
      </c>
      <c r="F22" s="104">
        <v>0.9</v>
      </c>
      <c r="G22" s="104">
        <v>0.9</v>
      </c>
      <c r="H22" s="104">
        <v>0.9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5">
        <v>0</v>
      </c>
      <c r="O22" s="279"/>
    </row>
    <row r="23" spans="1:15" ht="15.75" customHeight="1">
      <c r="A23" s="135" t="s">
        <v>105</v>
      </c>
      <c r="B23" s="136">
        <v>2.7</v>
      </c>
      <c r="C23" s="104">
        <v>0.1</v>
      </c>
      <c r="D23" s="104">
        <v>0.5</v>
      </c>
      <c r="E23" s="104">
        <v>0.5</v>
      </c>
      <c r="F23" s="104">
        <v>0.6</v>
      </c>
      <c r="G23" s="104">
        <v>0.5</v>
      </c>
      <c r="H23" s="104">
        <v>0.5</v>
      </c>
      <c r="I23" s="104">
        <v>0.5</v>
      </c>
      <c r="J23" s="104">
        <v>0.5</v>
      </c>
      <c r="K23" s="104">
        <v>0.4</v>
      </c>
      <c r="L23" s="104">
        <v>0.3</v>
      </c>
      <c r="M23" s="104">
        <v>-0.3</v>
      </c>
      <c r="N23" s="105">
        <v>-0.3</v>
      </c>
      <c r="O23" s="279"/>
    </row>
    <row r="24" spans="1:15" ht="15.75" customHeight="1">
      <c r="A24" s="135" t="s">
        <v>257</v>
      </c>
      <c r="B24" s="136">
        <v>0.8</v>
      </c>
      <c r="C24" s="104">
        <v>8</v>
      </c>
      <c r="D24" s="104">
        <v>5.9</v>
      </c>
      <c r="E24" s="104">
        <v>4.9</v>
      </c>
      <c r="F24" s="104">
        <v>6.2</v>
      </c>
      <c r="G24" s="104">
        <v>6.2</v>
      </c>
      <c r="H24" s="104">
        <v>8</v>
      </c>
      <c r="I24" s="104">
        <v>8</v>
      </c>
      <c r="J24" s="104">
        <v>8</v>
      </c>
      <c r="K24" s="104">
        <v>8</v>
      </c>
      <c r="L24" s="104">
        <v>8</v>
      </c>
      <c r="M24" s="104">
        <v>9</v>
      </c>
      <c r="N24" s="105">
        <v>6.4</v>
      </c>
      <c r="O24" s="279"/>
    </row>
    <row r="25" spans="1:15" ht="15.75" customHeight="1">
      <c r="A25" s="135" t="s">
        <v>192</v>
      </c>
      <c r="B25" s="136">
        <v>1.7</v>
      </c>
      <c r="C25" s="104">
        <v>0.5</v>
      </c>
      <c r="D25" s="104">
        <v>1.4</v>
      </c>
      <c r="E25" s="104">
        <v>1.4</v>
      </c>
      <c r="F25" s="104">
        <v>0.6</v>
      </c>
      <c r="G25" s="104">
        <v>0.6</v>
      </c>
      <c r="H25" s="104">
        <v>0.6</v>
      </c>
      <c r="I25" s="104">
        <v>0.6</v>
      </c>
      <c r="J25" s="104">
        <v>0.6</v>
      </c>
      <c r="K25" s="104">
        <v>0.6</v>
      </c>
      <c r="L25" s="104">
        <v>0.4</v>
      </c>
      <c r="M25" s="104">
        <v>0.4</v>
      </c>
      <c r="N25" s="105">
        <v>0.4</v>
      </c>
      <c r="O25" s="279"/>
    </row>
    <row r="26" spans="1:15" ht="15.75" customHeight="1">
      <c r="A26" s="135" t="s">
        <v>107</v>
      </c>
      <c r="B26" s="136">
        <v>2.5</v>
      </c>
      <c r="C26" s="104">
        <v>4.8</v>
      </c>
      <c r="D26" s="104">
        <v>4.9</v>
      </c>
      <c r="E26" s="104">
        <v>4.9</v>
      </c>
      <c r="F26" s="104">
        <v>4.9</v>
      </c>
      <c r="G26" s="104">
        <v>4.9</v>
      </c>
      <c r="H26" s="104">
        <v>4.9</v>
      </c>
      <c r="I26" s="104">
        <v>4.9</v>
      </c>
      <c r="J26" s="104">
        <v>4.9</v>
      </c>
      <c r="K26" s="104">
        <v>2.2</v>
      </c>
      <c r="L26" s="104">
        <v>2.5</v>
      </c>
      <c r="M26" s="104">
        <v>3</v>
      </c>
      <c r="N26" s="105">
        <v>3.4</v>
      </c>
      <c r="O26" s="279"/>
    </row>
    <row r="27" spans="1:15" ht="15.75" customHeight="1">
      <c r="A27" s="135" t="s">
        <v>109</v>
      </c>
      <c r="B27" s="136">
        <v>1.5</v>
      </c>
      <c r="C27" s="104">
        <v>0.6</v>
      </c>
      <c r="D27" s="104">
        <v>0.6</v>
      </c>
      <c r="E27" s="104">
        <v>0.8</v>
      </c>
      <c r="F27" s="104">
        <v>0.7</v>
      </c>
      <c r="G27" s="104">
        <v>0.6</v>
      </c>
      <c r="H27" s="104">
        <v>0.6</v>
      </c>
      <c r="I27" s="104">
        <v>0</v>
      </c>
      <c r="J27" s="104">
        <v>0</v>
      </c>
      <c r="K27" s="104">
        <v>0</v>
      </c>
      <c r="L27" s="104">
        <v>0.1</v>
      </c>
      <c r="M27" s="104">
        <v>0.2</v>
      </c>
      <c r="N27" s="105">
        <v>0.2</v>
      </c>
      <c r="O27" s="279"/>
    </row>
    <row r="28" spans="1:15" ht="15.75" customHeight="1">
      <c r="A28" s="135" t="s">
        <v>258</v>
      </c>
      <c r="B28" s="136">
        <v>2.2</v>
      </c>
      <c r="C28" s="104">
        <v>0.6</v>
      </c>
      <c r="D28" s="104">
        <v>0.1</v>
      </c>
      <c r="E28" s="104">
        <v>0.1</v>
      </c>
      <c r="F28" s="104">
        <v>0.6</v>
      </c>
      <c r="G28" s="104">
        <v>0.6</v>
      </c>
      <c r="H28" s="104">
        <v>0.5</v>
      </c>
      <c r="I28" s="104">
        <v>0.5</v>
      </c>
      <c r="J28" s="104">
        <v>0.5</v>
      </c>
      <c r="K28" s="104">
        <v>1.6</v>
      </c>
      <c r="L28" s="104">
        <v>1.3</v>
      </c>
      <c r="M28" s="104">
        <v>1.1</v>
      </c>
      <c r="N28" s="105">
        <v>1.3</v>
      </c>
      <c r="O28" s="279"/>
    </row>
    <row r="29" spans="1:15" ht="15.75" customHeight="1">
      <c r="A29" s="135" t="s">
        <v>259</v>
      </c>
      <c r="B29" s="136">
        <v>4.7</v>
      </c>
      <c r="C29" s="104">
        <v>-0.1</v>
      </c>
      <c r="D29" s="104">
        <v>0.8</v>
      </c>
      <c r="E29" s="104">
        <v>0.8</v>
      </c>
      <c r="F29" s="104">
        <v>0.7</v>
      </c>
      <c r="G29" s="104">
        <v>0.7</v>
      </c>
      <c r="H29" s="104">
        <v>0.1</v>
      </c>
      <c r="I29" s="104">
        <v>0.1</v>
      </c>
      <c r="J29" s="104">
        <v>0.2</v>
      </c>
      <c r="K29" s="104">
        <v>0.1</v>
      </c>
      <c r="L29" s="104">
        <v>1.1</v>
      </c>
      <c r="M29" s="104">
        <v>1</v>
      </c>
      <c r="N29" s="105">
        <v>1</v>
      </c>
      <c r="O29" s="279"/>
    </row>
    <row r="30" spans="1:15" s="128" customFormat="1" ht="15.75" customHeight="1">
      <c r="A30" s="130" t="s">
        <v>71</v>
      </c>
      <c r="B30" s="134">
        <v>4.3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3">
        <v>0</v>
      </c>
      <c r="O30" s="279"/>
    </row>
    <row r="31" spans="1:15" s="128" customFormat="1" ht="15.75" customHeight="1">
      <c r="A31" s="137" t="s">
        <v>286</v>
      </c>
      <c r="B31" s="138">
        <v>100</v>
      </c>
      <c r="C31" s="107">
        <v>2.9</v>
      </c>
      <c r="D31" s="107">
        <v>3.5</v>
      </c>
      <c r="E31" s="107">
        <v>3.4</v>
      </c>
      <c r="F31" s="107">
        <v>2.1</v>
      </c>
      <c r="G31" s="107">
        <v>2.1</v>
      </c>
      <c r="H31" s="107">
        <v>2.1</v>
      </c>
      <c r="I31" s="107">
        <v>2.1</v>
      </c>
      <c r="J31" s="107">
        <v>2.2</v>
      </c>
      <c r="K31" s="107">
        <v>2.1</v>
      </c>
      <c r="L31" s="107">
        <v>2.2</v>
      </c>
      <c r="M31" s="107">
        <v>2.2</v>
      </c>
      <c r="N31" s="108">
        <v>2.4</v>
      </c>
      <c r="O31" s="279"/>
    </row>
    <row r="32" spans="1:15" s="128" customFormat="1" ht="9" customHeight="1">
      <c r="A32" s="126"/>
      <c r="B32" s="139"/>
      <c r="O32" s="133"/>
    </row>
    <row r="33" spans="1:15" s="128" customFormat="1" ht="11.25" customHeight="1">
      <c r="A33" s="126"/>
      <c r="B33" s="139"/>
      <c r="O33" s="133"/>
    </row>
    <row r="34" spans="3:14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</sheetData>
  <sheetProtection/>
  <mergeCells count="19">
    <mergeCell ref="E7:E9"/>
    <mergeCell ref="L7:L9"/>
    <mergeCell ref="M7:M9"/>
    <mergeCell ref="F7:F9"/>
    <mergeCell ref="G7:G9"/>
    <mergeCell ref="H7:H9"/>
    <mergeCell ref="I7:I9"/>
    <mergeCell ref="J7:J9"/>
    <mergeCell ref="K7:K9"/>
    <mergeCell ref="Q6:BF6"/>
    <mergeCell ref="A2:N2"/>
    <mergeCell ref="A1:N1"/>
    <mergeCell ref="A6:A9"/>
    <mergeCell ref="B6:B9"/>
    <mergeCell ref="C6:N6"/>
    <mergeCell ref="O6:O31"/>
    <mergeCell ref="C7:C9"/>
    <mergeCell ref="N7:N9"/>
    <mergeCell ref="D7:D9"/>
  </mergeCells>
  <printOptions horizontalCentered="1"/>
  <pageMargins left="0.38" right="0.21" top="0.75" bottom="0.3" header="0.31" footer="0.3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5"/>
  <sheetViews>
    <sheetView zoomScalePageLayoutView="0" workbookViewId="0" topLeftCell="A6">
      <selection activeCell="M26" sqref="M26"/>
    </sheetView>
  </sheetViews>
  <sheetFormatPr defaultColWidth="9.140625" defaultRowHeight="12.75"/>
  <cols>
    <col min="1" max="1" width="31.8515625" style="30" customWidth="1"/>
    <col min="2" max="2" width="7.28125" style="30" customWidth="1"/>
    <col min="3" max="14" width="7.7109375" style="30" customWidth="1"/>
    <col min="15" max="15" width="9.140625" style="30" customWidth="1"/>
    <col min="16" max="16384" width="9.140625" style="30" customWidth="1"/>
  </cols>
  <sheetData>
    <row r="1" ht="12.75" customHeight="1" hidden="1"/>
    <row r="2" ht="12.75" hidden="1"/>
    <row r="3" ht="12.75" customHeight="1" hidden="1"/>
    <row r="4" ht="12.75" hidden="1"/>
    <row r="5" ht="12.75" customHeight="1" hidden="1"/>
    <row r="6" spans="1:15" ht="23.25" customHeight="1">
      <c r="A6" s="259" t="s">
        <v>284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182"/>
    </row>
    <row r="7" spans="1:15" ht="12.75" customHeight="1">
      <c r="A7" s="260" t="s">
        <v>285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182"/>
    </row>
    <row r="8" spans="1:14" ht="12.75">
      <c r="A8" s="125"/>
      <c r="B8" s="126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2.75">
      <c r="A9" s="127" t="s">
        <v>333</v>
      </c>
      <c r="B9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2" ht="12.75">
      <c r="A10" s="34"/>
      <c r="B10" s="34"/>
    </row>
    <row r="11" spans="1:15" ht="20.25" customHeight="1">
      <c r="A11" s="280" t="s">
        <v>260</v>
      </c>
      <c r="B11" s="280" t="s">
        <v>90</v>
      </c>
      <c r="C11" s="283">
        <v>2013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5"/>
      <c r="O11" s="279">
        <v>6</v>
      </c>
    </row>
    <row r="12" spans="1:15" ht="30.75" customHeight="1">
      <c r="A12" s="281"/>
      <c r="B12" s="282"/>
      <c r="C12" s="144" t="s">
        <v>262</v>
      </c>
      <c r="D12" s="143" t="s">
        <v>263</v>
      </c>
      <c r="E12" s="142" t="s">
        <v>264</v>
      </c>
      <c r="F12" s="144" t="s">
        <v>265</v>
      </c>
      <c r="G12" s="143" t="s">
        <v>266</v>
      </c>
      <c r="H12" s="142" t="s">
        <v>267</v>
      </c>
      <c r="I12" s="144" t="s">
        <v>268</v>
      </c>
      <c r="J12" s="143" t="s">
        <v>269</v>
      </c>
      <c r="K12" s="142" t="s">
        <v>270</v>
      </c>
      <c r="L12" s="144" t="s">
        <v>271</v>
      </c>
      <c r="M12" s="143" t="s">
        <v>272</v>
      </c>
      <c r="N12" s="142" t="s">
        <v>261</v>
      </c>
      <c r="O12" s="279"/>
    </row>
    <row r="13" spans="1:15" ht="16.5" customHeight="1">
      <c r="A13" s="35" t="s">
        <v>13</v>
      </c>
      <c r="B13" s="36">
        <v>28.219999999999995</v>
      </c>
      <c r="C13" s="111">
        <v>0.84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279"/>
    </row>
    <row r="14" spans="1:15" ht="16.5" customHeight="1">
      <c r="A14" s="35" t="s">
        <v>249</v>
      </c>
      <c r="B14" s="37">
        <v>3.27</v>
      </c>
      <c r="C14" s="112">
        <v>0.05</v>
      </c>
      <c r="D14" s="112">
        <v>0</v>
      </c>
      <c r="E14" s="112">
        <v>0</v>
      </c>
      <c r="F14" s="112">
        <v>0.03</v>
      </c>
      <c r="G14" s="112">
        <v>0</v>
      </c>
      <c r="H14" s="112">
        <v>0</v>
      </c>
      <c r="I14" s="112">
        <v>0</v>
      </c>
      <c r="J14" s="112">
        <v>0.06</v>
      </c>
      <c r="K14" s="112">
        <v>0</v>
      </c>
      <c r="L14" s="112">
        <v>0</v>
      </c>
      <c r="M14" s="112">
        <v>0</v>
      </c>
      <c r="N14" s="112">
        <v>0</v>
      </c>
      <c r="O14" s="279"/>
    </row>
    <row r="15" spans="1:15" ht="16.5" customHeight="1">
      <c r="A15" s="35" t="s">
        <v>250</v>
      </c>
      <c r="B15" s="37">
        <v>64.2</v>
      </c>
      <c r="C15" s="112">
        <v>0.03</v>
      </c>
      <c r="D15" s="112">
        <v>0.71</v>
      </c>
      <c r="E15" s="112">
        <v>-0.09</v>
      </c>
      <c r="F15" s="112">
        <v>0.46</v>
      </c>
      <c r="G15" s="112">
        <v>0</v>
      </c>
      <c r="H15" s="112">
        <v>0.06</v>
      </c>
      <c r="I15" s="112">
        <v>0</v>
      </c>
      <c r="J15" s="112">
        <v>0.03</v>
      </c>
      <c r="K15" s="112">
        <v>0.02</v>
      </c>
      <c r="L15" s="112">
        <v>0.1</v>
      </c>
      <c r="M15" s="112">
        <v>0.04</v>
      </c>
      <c r="N15" s="112">
        <v>0.26</v>
      </c>
      <c r="O15" s="279"/>
    </row>
    <row r="16" spans="1:15" ht="16.5" customHeight="1">
      <c r="A16" s="38" t="s">
        <v>251</v>
      </c>
      <c r="B16" s="39">
        <v>1.8</v>
      </c>
      <c r="C16" s="113">
        <v>0</v>
      </c>
      <c r="D16" s="113">
        <v>0</v>
      </c>
      <c r="E16" s="113">
        <v>0</v>
      </c>
      <c r="F16" s="113">
        <v>0.05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279"/>
    </row>
    <row r="17" spans="1:15" ht="16.5" customHeight="1">
      <c r="A17" s="38" t="s">
        <v>49</v>
      </c>
      <c r="B17" s="39">
        <v>12.680000000000003</v>
      </c>
      <c r="C17" s="113">
        <v>0</v>
      </c>
      <c r="D17" s="113">
        <v>0.87</v>
      </c>
      <c r="E17" s="113">
        <v>0</v>
      </c>
      <c r="F17" s="113">
        <v>0.02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279"/>
    </row>
    <row r="18" spans="1:15" ht="16.5" customHeight="1">
      <c r="A18" s="38" t="s">
        <v>99</v>
      </c>
      <c r="B18" s="39">
        <v>4.22</v>
      </c>
      <c r="C18" s="113">
        <v>0</v>
      </c>
      <c r="D18" s="113">
        <v>0</v>
      </c>
      <c r="E18" s="113">
        <v>0</v>
      </c>
      <c r="F18" s="113">
        <v>0.09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279"/>
    </row>
    <row r="19" spans="1:15" ht="16.5" customHeight="1">
      <c r="A19" s="38" t="s">
        <v>75</v>
      </c>
      <c r="B19" s="39">
        <v>3.42</v>
      </c>
      <c r="C19" s="113">
        <v>0</v>
      </c>
      <c r="D19" s="113">
        <v>0</v>
      </c>
      <c r="E19" s="113">
        <v>0</v>
      </c>
      <c r="F19" s="113">
        <v>0.12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279"/>
    </row>
    <row r="20" spans="1:15" ht="16.5" customHeight="1">
      <c r="A20" s="38" t="s">
        <v>101</v>
      </c>
      <c r="B20" s="39">
        <v>5.17</v>
      </c>
      <c r="C20" s="113">
        <v>0</v>
      </c>
      <c r="D20" s="113">
        <v>0</v>
      </c>
      <c r="E20" s="113">
        <v>0</v>
      </c>
      <c r="F20" s="113">
        <v>0.16</v>
      </c>
      <c r="G20" s="113">
        <v>0</v>
      </c>
      <c r="H20" s="113">
        <v>0</v>
      </c>
      <c r="I20" s="113">
        <v>0</v>
      </c>
      <c r="J20" s="113">
        <v>0.02</v>
      </c>
      <c r="K20" s="113">
        <v>0</v>
      </c>
      <c r="L20" s="113">
        <v>0</v>
      </c>
      <c r="M20" s="113">
        <v>0</v>
      </c>
      <c r="N20" s="113">
        <v>0.24</v>
      </c>
      <c r="O20" s="279"/>
    </row>
    <row r="21" spans="1:15" ht="18.75" customHeight="1">
      <c r="A21" s="38" t="s">
        <v>252</v>
      </c>
      <c r="B21" s="39">
        <v>10.61</v>
      </c>
      <c r="C21" s="113">
        <v>-0.01</v>
      </c>
      <c r="D21" s="113">
        <v>-0.19</v>
      </c>
      <c r="E21" s="113">
        <v>-0.1</v>
      </c>
      <c r="F21" s="113">
        <v>-0.01</v>
      </c>
      <c r="G21" s="113">
        <v>0</v>
      </c>
      <c r="H21" s="113">
        <v>0</v>
      </c>
      <c r="I21" s="113">
        <v>0.01</v>
      </c>
      <c r="J21" s="113">
        <v>-0.01</v>
      </c>
      <c r="K21" s="113">
        <v>0</v>
      </c>
      <c r="L21" s="113">
        <v>0</v>
      </c>
      <c r="M21" s="113">
        <v>0</v>
      </c>
      <c r="N21" s="113">
        <v>0</v>
      </c>
      <c r="O21" s="279"/>
    </row>
    <row r="22" spans="1:15" ht="18.75" customHeight="1">
      <c r="A22" s="38" t="s">
        <v>253</v>
      </c>
      <c r="B22" s="39">
        <v>0.64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279"/>
    </row>
    <row r="23" spans="1:15" ht="16.5" customHeight="1">
      <c r="A23" s="38" t="s">
        <v>254</v>
      </c>
      <c r="B23" s="39">
        <v>3.91</v>
      </c>
      <c r="C23" s="113">
        <v>0.05</v>
      </c>
      <c r="D23" s="113">
        <v>0</v>
      </c>
      <c r="E23" s="113">
        <v>0</v>
      </c>
      <c r="F23" s="113">
        <v>0</v>
      </c>
      <c r="G23" s="113">
        <v>0</v>
      </c>
      <c r="H23" s="113">
        <v>0.03</v>
      </c>
      <c r="I23" s="113">
        <v>0</v>
      </c>
      <c r="J23" s="113">
        <v>0.02</v>
      </c>
      <c r="K23" s="113">
        <v>0</v>
      </c>
      <c r="L23" s="113">
        <v>0.01</v>
      </c>
      <c r="M23" s="113">
        <v>0</v>
      </c>
      <c r="N23" s="113">
        <v>0</v>
      </c>
      <c r="O23" s="279"/>
    </row>
    <row r="24" spans="1:15" ht="13.5" customHeight="1">
      <c r="A24" s="38" t="s">
        <v>255</v>
      </c>
      <c r="B24" s="39">
        <v>1.6400000000000001</v>
      </c>
      <c r="C24" s="113">
        <v>0.01</v>
      </c>
      <c r="D24" s="113">
        <v>0</v>
      </c>
      <c r="E24" s="113">
        <v>0</v>
      </c>
      <c r="F24" s="113">
        <v>0.02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279"/>
    </row>
    <row r="25" spans="1:15" ht="16.5" customHeight="1">
      <c r="A25" s="38" t="s">
        <v>256</v>
      </c>
      <c r="B25" s="39">
        <v>4.07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279"/>
    </row>
    <row r="26" spans="1:15" ht="16.5" customHeight="1">
      <c r="A26" s="38" t="s">
        <v>105</v>
      </c>
      <c r="B26" s="39">
        <v>2.6499999999999995</v>
      </c>
      <c r="C26" s="113">
        <v>-0.02</v>
      </c>
      <c r="D26" s="113">
        <v>0.01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279"/>
    </row>
    <row r="27" spans="1:15" ht="16.5" customHeight="1">
      <c r="A27" s="38" t="s">
        <v>257</v>
      </c>
      <c r="B27" s="39">
        <v>0.8</v>
      </c>
      <c r="C27" s="113">
        <v>0</v>
      </c>
      <c r="D27" s="113">
        <v>0.01</v>
      </c>
      <c r="E27" s="113">
        <v>0.01</v>
      </c>
      <c r="F27" s="113">
        <v>0.01</v>
      </c>
      <c r="G27" s="113">
        <v>0</v>
      </c>
      <c r="H27" s="113">
        <v>0.03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279"/>
    </row>
    <row r="28" spans="1:15" ht="16.5" customHeight="1">
      <c r="A28" s="38" t="s">
        <v>192</v>
      </c>
      <c r="B28" s="39">
        <v>1.72</v>
      </c>
      <c r="C28" s="113">
        <v>0</v>
      </c>
      <c r="D28" s="113">
        <v>0.02</v>
      </c>
      <c r="E28" s="113">
        <v>0</v>
      </c>
      <c r="F28" s="113">
        <v>-0.01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279"/>
    </row>
    <row r="29" spans="1:15" ht="16.5" customHeight="1">
      <c r="A29" s="38" t="s">
        <v>107</v>
      </c>
      <c r="B29" s="39">
        <v>2.4499999999999997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0.04</v>
      </c>
      <c r="M29" s="113">
        <v>0.04</v>
      </c>
      <c r="N29" s="113">
        <v>0.01</v>
      </c>
      <c r="O29" s="279"/>
    </row>
    <row r="30" spans="1:15" ht="19.5" customHeight="1">
      <c r="A30" s="38" t="s">
        <v>109</v>
      </c>
      <c r="B30" s="39">
        <v>1.4900000000000002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-0.01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279"/>
    </row>
    <row r="31" spans="1:15" ht="19.5" customHeight="1">
      <c r="A31" s="38" t="s">
        <v>258</v>
      </c>
      <c r="B31" s="39">
        <v>2.1999999999999997</v>
      </c>
      <c r="C31" s="113">
        <v>0</v>
      </c>
      <c r="D31" s="113">
        <v>-0.01</v>
      </c>
      <c r="E31" s="113">
        <v>0</v>
      </c>
      <c r="F31" s="113">
        <v>0.01</v>
      </c>
      <c r="G31" s="113">
        <v>0</v>
      </c>
      <c r="H31" s="113">
        <v>0</v>
      </c>
      <c r="I31" s="113">
        <v>0</v>
      </c>
      <c r="J31" s="113">
        <v>0</v>
      </c>
      <c r="K31" s="113">
        <v>0.02</v>
      </c>
      <c r="L31" s="113">
        <v>0</v>
      </c>
      <c r="M31" s="113">
        <v>-0.01</v>
      </c>
      <c r="N31" s="113">
        <v>0.01</v>
      </c>
      <c r="O31" s="279"/>
    </row>
    <row r="32" spans="1:15" ht="19.5" customHeight="1">
      <c r="A32" s="38" t="s">
        <v>259</v>
      </c>
      <c r="B32" s="39">
        <v>4.67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0.05</v>
      </c>
      <c r="M32" s="113">
        <v>0</v>
      </c>
      <c r="N32" s="113">
        <v>0</v>
      </c>
      <c r="O32" s="279"/>
    </row>
    <row r="33" spans="1:15" s="34" customFormat="1" ht="16.5" customHeight="1">
      <c r="A33" s="35" t="s">
        <v>71</v>
      </c>
      <c r="B33" s="37">
        <v>4.26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279"/>
    </row>
    <row r="34" spans="1:15" s="42" customFormat="1" ht="16.5" customHeight="1">
      <c r="A34" s="40" t="s">
        <v>286</v>
      </c>
      <c r="B34" s="41">
        <v>100.00000000000001</v>
      </c>
      <c r="C34" s="114">
        <v>0.92</v>
      </c>
      <c r="D34" s="114">
        <v>0.71</v>
      </c>
      <c r="E34" s="114">
        <v>-0.09</v>
      </c>
      <c r="F34" s="114">
        <v>0.49</v>
      </c>
      <c r="G34" s="114">
        <v>0</v>
      </c>
      <c r="H34" s="114">
        <v>0.06</v>
      </c>
      <c r="I34" s="114">
        <v>0</v>
      </c>
      <c r="J34" s="114">
        <v>0.09</v>
      </c>
      <c r="K34" s="114">
        <v>0.02</v>
      </c>
      <c r="L34" s="114">
        <v>0.1</v>
      </c>
      <c r="M34" s="114">
        <v>0.04</v>
      </c>
      <c r="N34" s="114">
        <v>0.26</v>
      </c>
      <c r="O34" s="279"/>
    </row>
    <row r="35" spans="1:15" s="42" customFormat="1" ht="16.5" customHeight="1">
      <c r="A35" s="32"/>
      <c r="B35" s="158"/>
      <c r="O35" s="183"/>
    </row>
  </sheetData>
  <sheetProtection/>
  <mergeCells count="6">
    <mergeCell ref="O11:O34"/>
    <mergeCell ref="A6:N6"/>
    <mergeCell ref="A7:N7"/>
    <mergeCell ref="A11:A12"/>
    <mergeCell ref="B11:B12"/>
    <mergeCell ref="C11:N11"/>
  </mergeCells>
  <printOptions horizontalCentered="1"/>
  <pageMargins left="0.37" right="0.24" top="0.46" bottom="0.43" header="0.35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7" sqref="G17"/>
    </sheetView>
  </sheetViews>
  <sheetFormatPr defaultColWidth="9.140625" defaultRowHeight="12.75"/>
  <cols>
    <col min="1" max="1" width="34.421875" style="30" customWidth="1"/>
    <col min="2" max="2" width="9.57421875" style="30" customWidth="1"/>
    <col min="3" max="5" width="9.7109375" style="30" customWidth="1"/>
    <col min="6" max="6" width="11.00390625" style="30" customWidth="1"/>
    <col min="7" max="7" width="10.421875" style="30" customWidth="1"/>
    <col min="8" max="10" width="12.00390625" style="30" customWidth="1"/>
    <col min="11" max="11" width="6.57421875" style="30" customWidth="1"/>
    <col min="12" max="16384" width="9.140625" style="30" customWidth="1"/>
  </cols>
  <sheetData>
    <row r="1" spans="1:11" ht="18" customHeigh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  <c r="K1" s="51"/>
    </row>
    <row r="2" spans="1:11" ht="12.75">
      <c r="A2" s="287" t="s">
        <v>288</v>
      </c>
      <c r="B2" s="287"/>
      <c r="C2" s="287"/>
      <c r="D2" s="287"/>
      <c r="E2" s="287"/>
      <c r="F2" s="287"/>
      <c r="G2" s="287"/>
      <c r="H2" s="287"/>
      <c r="I2" s="287"/>
      <c r="J2" s="287"/>
      <c r="K2" s="47"/>
    </row>
    <row r="3" spans="1:11" ht="12.75">
      <c r="A3" s="47"/>
      <c r="B3" s="215"/>
      <c r="C3" s="47"/>
      <c r="D3" s="47"/>
      <c r="E3" s="47"/>
      <c r="F3" s="47"/>
      <c r="G3" s="47"/>
      <c r="H3" s="47"/>
      <c r="I3" s="47"/>
      <c r="J3" s="47"/>
      <c r="K3" s="47"/>
    </row>
    <row r="4" spans="1:10" ht="12.75">
      <c r="A4" s="127" t="s">
        <v>350</v>
      </c>
      <c r="B4" s="33"/>
      <c r="C4" s="33"/>
      <c r="D4" s="33"/>
      <c r="E4" s="33"/>
      <c r="F4" s="33"/>
      <c r="G4" s="33"/>
      <c r="H4" s="33"/>
      <c r="I4" s="33"/>
      <c r="J4" s="33"/>
    </row>
    <row r="5" spans="1:2" ht="12.75">
      <c r="A5" s="34"/>
      <c r="B5" s="34"/>
    </row>
    <row r="6" spans="1:11" ht="28.5" customHeight="1">
      <c r="A6" s="288" t="s">
        <v>260</v>
      </c>
      <c r="B6" s="280" t="s">
        <v>90</v>
      </c>
      <c r="C6" s="283">
        <v>2013</v>
      </c>
      <c r="D6" s="284"/>
      <c r="E6" s="284"/>
      <c r="F6" s="285"/>
      <c r="G6" s="283" t="s">
        <v>323</v>
      </c>
      <c r="H6" s="284"/>
      <c r="I6" s="284"/>
      <c r="J6" s="285"/>
      <c r="K6" s="292">
        <v>7</v>
      </c>
    </row>
    <row r="7" spans="1:11" ht="12.75" customHeight="1">
      <c r="A7" s="289"/>
      <c r="B7" s="291"/>
      <c r="C7" s="280" t="s">
        <v>310</v>
      </c>
      <c r="D7" s="280" t="s">
        <v>290</v>
      </c>
      <c r="E7" s="280" t="s">
        <v>289</v>
      </c>
      <c r="F7" s="280" t="s">
        <v>335</v>
      </c>
      <c r="G7" s="280" t="s">
        <v>314</v>
      </c>
      <c r="H7" s="280" t="s">
        <v>318</v>
      </c>
      <c r="I7" s="280" t="s">
        <v>324</v>
      </c>
      <c r="J7" s="280" t="s">
        <v>336</v>
      </c>
      <c r="K7" s="292"/>
    </row>
    <row r="8" spans="1:11" ht="14.25" customHeight="1">
      <c r="A8" s="290"/>
      <c r="B8" s="282"/>
      <c r="C8" s="282"/>
      <c r="D8" s="282"/>
      <c r="E8" s="282"/>
      <c r="F8" s="282"/>
      <c r="G8" s="282"/>
      <c r="H8" s="282"/>
      <c r="I8" s="282"/>
      <c r="J8" s="282"/>
      <c r="K8" s="292"/>
    </row>
    <row r="9" spans="1:11" ht="16.5" customHeight="1">
      <c r="A9" s="35" t="s">
        <v>13</v>
      </c>
      <c r="B9" s="36">
        <v>28.219999999999995</v>
      </c>
      <c r="C9" s="165">
        <v>110.2</v>
      </c>
      <c r="D9" s="180">
        <v>110.2</v>
      </c>
      <c r="E9" s="180">
        <v>110.2</v>
      </c>
      <c r="F9" s="180">
        <v>110.2</v>
      </c>
      <c r="G9" s="211">
        <v>2.8</v>
      </c>
      <c r="H9" s="181">
        <v>0</v>
      </c>
      <c r="I9" s="181">
        <v>0</v>
      </c>
      <c r="J9" s="205">
        <v>0</v>
      </c>
      <c r="K9" s="292"/>
    </row>
    <row r="10" spans="1:11" ht="16.5" customHeight="1">
      <c r="A10" s="35" t="s">
        <v>249</v>
      </c>
      <c r="B10" s="37">
        <v>3.27</v>
      </c>
      <c r="C10" s="166">
        <v>105</v>
      </c>
      <c r="D10" s="161">
        <v>105.8</v>
      </c>
      <c r="E10" s="161">
        <v>106.9</v>
      </c>
      <c r="F10" s="161">
        <v>107.5</v>
      </c>
      <c r="G10" s="212">
        <v>1.6</v>
      </c>
      <c r="H10" s="178">
        <v>0.8</v>
      </c>
      <c r="I10" s="178">
        <v>1.1</v>
      </c>
      <c r="J10" s="206">
        <v>0.5</v>
      </c>
      <c r="K10" s="292"/>
    </row>
    <row r="11" spans="1:11" ht="16.5" customHeight="1">
      <c r="A11" s="35" t="s">
        <v>250</v>
      </c>
      <c r="B11" s="37">
        <v>64.2</v>
      </c>
      <c r="C11" s="166">
        <v>110.6</v>
      </c>
      <c r="D11" s="161">
        <v>111.6</v>
      </c>
      <c r="E11" s="161">
        <v>111.7</v>
      </c>
      <c r="F11" s="161">
        <v>112.1</v>
      </c>
      <c r="G11" s="212">
        <v>0.7</v>
      </c>
      <c r="H11" s="178">
        <v>0.9</v>
      </c>
      <c r="I11" s="178">
        <v>0.1</v>
      </c>
      <c r="J11" s="206">
        <v>0.3</v>
      </c>
      <c r="K11" s="292"/>
    </row>
    <row r="12" spans="1:11" ht="16.5" customHeight="1">
      <c r="A12" s="38" t="s">
        <v>251</v>
      </c>
      <c r="B12" s="39">
        <v>1.8</v>
      </c>
      <c r="C12" s="167">
        <v>115.9</v>
      </c>
      <c r="D12" s="162">
        <v>118.7</v>
      </c>
      <c r="E12" s="162">
        <v>118.7</v>
      </c>
      <c r="F12" s="162">
        <v>118.7</v>
      </c>
      <c r="G12" s="116">
        <v>0.2</v>
      </c>
      <c r="H12" s="117">
        <v>2.4</v>
      </c>
      <c r="I12" s="117">
        <v>0</v>
      </c>
      <c r="J12" s="159">
        <v>0</v>
      </c>
      <c r="K12" s="292"/>
    </row>
    <row r="13" spans="1:11" ht="16.5" customHeight="1">
      <c r="A13" s="38" t="s">
        <v>49</v>
      </c>
      <c r="B13" s="39">
        <v>12.680000000000003</v>
      </c>
      <c r="C13" s="167">
        <v>114.6</v>
      </c>
      <c r="D13" s="162">
        <v>117.1</v>
      </c>
      <c r="E13" s="162">
        <v>117.1</v>
      </c>
      <c r="F13" s="162">
        <v>117.1</v>
      </c>
      <c r="G13" s="116">
        <v>4.1</v>
      </c>
      <c r="H13" s="117">
        <v>2.1</v>
      </c>
      <c r="I13" s="117">
        <v>0</v>
      </c>
      <c r="J13" s="159">
        <v>0</v>
      </c>
      <c r="K13" s="292"/>
    </row>
    <row r="14" spans="1:11" ht="16.5" customHeight="1">
      <c r="A14" s="38" t="s">
        <v>99</v>
      </c>
      <c r="B14" s="39">
        <v>4.22</v>
      </c>
      <c r="C14" s="167">
        <v>119.2</v>
      </c>
      <c r="D14" s="162">
        <v>121.3</v>
      </c>
      <c r="E14" s="162">
        <v>121.3</v>
      </c>
      <c r="F14" s="162">
        <v>121.3</v>
      </c>
      <c r="G14" s="116">
        <v>0</v>
      </c>
      <c r="H14" s="117">
        <v>1.7</v>
      </c>
      <c r="I14" s="117">
        <v>0</v>
      </c>
      <c r="J14" s="159">
        <v>0</v>
      </c>
      <c r="K14" s="292"/>
    </row>
    <row r="15" spans="1:11" ht="16.5" customHeight="1">
      <c r="A15" s="38" t="s">
        <v>75</v>
      </c>
      <c r="B15" s="39">
        <v>3.42</v>
      </c>
      <c r="C15" s="167">
        <v>117.3</v>
      </c>
      <c r="D15" s="162">
        <v>120.7</v>
      </c>
      <c r="E15" s="162">
        <v>120.7</v>
      </c>
      <c r="F15" s="162">
        <v>120.7</v>
      </c>
      <c r="G15" s="116">
        <v>0.1</v>
      </c>
      <c r="H15" s="117">
        <v>2.9</v>
      </c>
      <c r="I15" s="117">
        <v>0</v>
      </c>
      <c r="J15" s="159">
        <v>0</v>
      </c>
      <c r="K15" s="292"/>
    </row>
    <row r="16" spans="1:11" ht="16.5" customHeight="1">
      <c r="A16" s="38" t="s">
        <v>101</v>
      </c>
      <c r="B16" s="39">
        <v>5.17</v>
      </c>
      <c r="C16" s="167">
        <v>114.3</v>
      </c>
      <c r="D16" s="162">
        <v>117.5</v>
      </c>
      <c r="E16" s="162">
        <v>117.8</v>
      </c>
      <c r="F16" s="162">
        <v>119.5</v>
      </c>
      <c r="G16" s="116">
        <v>0.1</v>
      </c>
      <c r="H16" s="117">
        <v>2.8</v>
      </c>
      <c r="I16" s="117">
        <v>0.3</v>
      </c>
      <c r="J16" s="159">
        <v>1.5</v>
      </c>
      <c r="K16" s="292"/>
    </row>
    <row r="17" spans="1:11" ht="16.5" customHeight="1">
      <c r="A17" s="38" t="s">
        <v>252</v>
      </c>
      <c r="B17" s="39">
        <v>10.61</v>
      </c>
      <c r="C17" s="167">
        <v>106.4</v>
      </c>
      <c r="D17" s="162">
        <v>105</v>
      </c>
      <c r="E17" s="162">
        <v>105.1</v>
      </c>
      <c r="F17" s="162">
        <v>105</v>
      </c>
      <c r="G17" s="116">
        <v>-1.5</v>
      </c>
      <c r="H17" s="117">
        <v>-1.3</v>
      </c>
      <c r="I17" s="117">
        <v>0</v>
      </c>
      <c r="J17" s="159">
        <v>0</v>
      </c>
      <c r="K17" s="292"/>
    </row>
    <row r="18" spans="1:11" ht="16.5" customHeight="1">
      <c r="A18" s="38" t="s">
        <v>253</v>
      </c>
      <c r="B18" s="39">
        <v>0.64</v>
      </c>
      <c r="C18" s="167">
        <v>101.5</v>
      </c>
      <c r="D18" s="162">
        <v>101.5</v>
      </c>
      <c r="E18" s="162">
        <v>101.5</v>
      </c>
      <c r="F18" s="162">
        <v>101.5</v>
      </c>
      <c r="G18" s="116">
        <v>0</v>
      </c>
      <c r="H18" s="117">
        <v>0</v>
      </c>
      <c r="I18" s="117">
        <v>0</v>
      </c>
      <c r="J18" s="159">
        <v>0</v>
      </c>
      <c r="K18" s="292"/>
    </row>
    <row r="19" spans="1:11" ht="16.5" customHeight="1">
      <c r="A19" s="38" t="s">
        <v>254</v>
      </c>
      <c r="B19" s="39">
        <v>3.91</v>
      </c>
      <c r="C19" s="167">
        <v>106</v>
      </c>
      <c r="D19" s="162">
        <v>106.3</v>
      </c>
      <c r="E19" s="162">
        <v>107</v>
      </c>
      <c r="F19" s="162">
        <v>107.4</v>
      </c>
      <c r="G19" s="116">
        <v>1.1</v>
      </c>
      <c r="H19" s="117">
        <v>0.2</v>
      </c>
      <c r="I19" s="117">
        <v>0.7</v>
      </c>
      <c r="J19" s="159">
        <v>0.3</v>
      </c>
      <c r="K19" s="292"/>
    </row>
    <row r="20" spans="1:11" ht="16.5" customHeight="1">
      <c r="A20" s="38" t="s">
        <v>255</v>
      </c>
      <c r="B20" s="39">
        <v>1.6400000000000001</v>
      </c>
      <c r="C20" s="167">
        <v>110.3</v>
      </c>
      <c r="D20" s="162">
        <v>111.4</v>
      </c>
      <c r="E20" s="162">
        <v>111.5</v>
      </c>
      <c r="F20" s="162">
        <v>111.6</v>
      </c>
      <c r="G20" s="116">
        <v>0.8</v>
      </c>
      <c r="H20" s="117">
        <v>1</v>
      </c>
      <c r="I20" s="117">
        <v>0.1</v>
      </c>
      <c r="J20" s="159">
        <v>0.1</v>
      </c>
      <c r="K20" s="292"/>
    </row>
    <row r="21" spans="1:11" ht="16.5" customHeight="1">
      <c r="A21" s="38" t="s">
        <v>256</v>
      </c>
      <c r="B21" s="39">
        <v>4.07</v>
      </c>
      <c r="C21" s="167">
        <v>100.9</v>
      </c>
      <c r="D21" s="162">
        <v>100.9</v>
      </c>
      <c r="E21" s="162">
        <v>100.9</v>
      </c>
      <c r="F21" s="162">
        <v>100.9</v>
      </c>
      <c r="G21" s="116">
        <v>0</v>
      </c>
      <c r="H21" s="117">
        <v>0</v>
      </c>
      <c r="I21" s="117">
        <v>0</v>
      </c>
      <c r="J21" s="159">
        <v>0</v>
      </c>
      <c r="K21" s="292"/>
    </row>
    <row r="22" spans="1:11" ht="16.5" customHeight="1">
      <c r="A22" s="38" t="s">
        <v>105</v>
      </c>
      <c r="B22" s="39">
        <v>2.6499999999999995</v>
      </c>
      <c r="C22" s="167">
        <v>108.2</v>
      </c>
      <c r="D22" s="162">
        <v>108.3</v>
      </c>
      <c r="E22" s="162">
        <v>108.3</v>
      </c>
      <c r="F22" s="162">
        <v>108.3</v>
      </c>
      <c r="G22" s="116">
        <v>-0.2</v>
      </c>
      <c r="H22" s="117">
        <v>0.1</v>
      </c>
      <c r="I22" s="117">
        <v>0</v>
      </c>
      <c r="J22" s="159">
        <v>0</v>
      </c>
      <c r="K22" s="292"/>
    </row>
    <row r="23" spans="1:11" ht="16.5" customHeight="1">
      <c r="A23" s="38" t="s">
        <v>257</v>
      </c>
      <c r="B23" s="39">
        <v>0.8</v>
      </c>
      <c r="C23" s="167">
        <v>104.9</v>
      </c>
      <c r="D23" s="162">
        <v>108.2</v>
      </c>
      <c r="E23" s="162">
        <v>110.7</v>
      </c>
      <c r="F23" s="162">
        <v>110.7</v>
      </c>
      <c r="G23" s="116">
        <v>2.1</v>
      </c>
      <c r="H23" s="117">
        <v>3.1</v>
      </c>
      <c r="I23" s="117">
        <v>2.3</v>
      </c>
      <c r="J23" s="159">
        <v>0</v>
      </c>
      <c r="K23" s="292"/>
    </row>
    <row r="24" spans="1:11" ht="16.5" customHeight="1">
      <c r="A24" s="38" t="s">
        <v>192</v>
      </c>
      <c r="B24" s="39">
        <v>1.72</v>
      </c>
      <c r="C24" s="167">
        <v>104.7</v>
      </c>
      <c r="D24" s="162">
        <v>104.7</v>
      </c>
      <c r="E24" s="162">
        <v>104.7</v>
      </c>
      <c r="F24" s="162">
        <v>104.5</v>
      </c>
      <c r="G24" s="116">
        <v>0.6</v>
      </c>
      <c r="H24" s="117">
        <v>0</v>
      </c>
      <c r="I24" s="117">
        <v>0</v>
      </c>
      <c r="J24" s="159">
        <v>-0.2</v>
      </c>
      <c r="K24" s="292"/>
    </row>
    <row r="25" spans="1:11" ht="16.5" customHeight="1">
      <c r="A25" s="38" t="s">
        <v>107</v>
      </c>
      <c r="B25" s="39">
        <v>2.4499999999999997</v>
      </c>
      <c r="C25" s="167">
        <v>116.8</v>
      </c>
      <c r="D25" s="162">
        <v>116.8</v>
      </c>
      <c r="E25" s="162">
        <v>116.8</v>
      </c>
      <c r="F25" s="162">
        <v>119.8</v>
      </c>
      <c r="G25" s="116">
        <v>0.4</v>
      </c>
      <c r="H25" s="117">
        <v>0.1</v>
      </c>
      <c r="I25" s="117">
        <v>0</v>
      </c>
      <c r="J25" s="159">
        <v>2.6</v>
      </c>
      <c r="K25" s="292"/>
    </row>
    <row r="26" spans="1:11" ht="16.5" customHeight="1">
      <c r="A26" s="38" t="s">
        <v>109</v>
      </c>
      <c r="B26" s="39">
        <v>1.4900000000000002</v>
      </c>
      <c r="C26" s="167">
        <v>103.7</v>
      </c>
      <c r="D26" s="162">
        <v>104.1</v>
      </c>
      <c r="E26" s="162">
        <v>103.4</v>
      </c>
      <c r="F26" s="162">
        <v>103.7</v>
      </c>
      <c r="G26" s="116">
        <v>0.1</v>
      </c>
      <c r="H26" s="117">
        <v>0.4</v>
      </c>
      <c r="I26" s="117">
        <v>-0.6</v>
      </c>
      <c r="J26" s="159">
        <v>0.3</v>
      </c>
      <c r="K26" s="292"/>
    </row>
    <row r="27" spans="1:11" ht="16.5" customHeight="1">
      <c r="A27" s="38" t="s">
        <v>258</v>
      </c>
      <c r="B27" s="39">
        <v>2.1999999999999997</v>
      </c>
      <c r="C27" s="167">
        <v>104.3</v>
      </c>
      <c r="D27" s="162">
        <v>104.6</v>
      </c>
      <c r="E27" s="162">
        <v>105</v>
      </c>
      <c r="F27" s="162">
        <v>105.7</v>
      </c>
      <c r="G27" s="116">
        <v>-0.2</v>
      </c>
      <c r="H27" s="117">
        <v>0.4</v>
      </c>
      <c r="I27" s="117">
        <v>0.3</v>
      </c>
      <c r="J27" s="159">
        <v>0.7</v>
      </c>
      <c r="K27" s="292"/>
    </row>
    <row r="28" spans="1:11" ht="16.5" customHeight="1">
      <c r="A28" s="38" t="s">
        <v>259</v>
      </c>
      <c r="B28" s="39">
        <v>4.67</v>
      </c>
      <c r="C28" s="167">
        <v>110.3</v>
      </c>
      <c r="D28" s="162">
        <v>110.2</v>
      </c>
      <c r="E28" s="162">
        <v>110.2</v>
      </c>
      <c r="F28" s="162">
        <v>111.3</v>
      </c>
      <c r="G28" s="116">
        <v>0</v>
      </c>
      <c r="H28" s="117">
        <v>0</v>
      </c>
      <c r="I28" s="117">
        <v>0</v>
      </c>
      <c r="J28" s="159">
        <v>1</v>
      </c>
      <c r="K28" s="292"/>
    </row>
    <row r="29" spans="1:11" ht="16.5" customHeight="1">
      <c r="A29" s="35" t="s">
        <v>71</v>
      </c>
      <c r="B29" s="37">
        <v>4.26</v>
      </c>
      <c r="C29" s="168">
        <v>109.1</v>
      </c>
      <c r="D29" s="163">
        <v>109.1</v>
      </c>
      <c r="E29" s="163">
        <v>109.1</v>
      </c>
      <c r="F29" s="163">
        <v>109.1</v>
      </c>
      <c r="G29" s="212">
        <v>0</v>
      </c>
      <c r="H29" s="178">
        <v>0</v>
      </c>
      <c r="I29" s="178">
        <v>0</v>
      </c>
      <c r="J29" s="206">
        <v>0</v>
      </c>
      <c r="K29" s="292"/>
    </row>
    <row r="30" spans="1:11" ht="18" customHeight="1">
      <c r="A30" s="52" t="s">
        <v>286</v>
      </c>
      <c r="B30" s="41">
        <v>100.00000000000001</v>
      </c>
      <c r="C30" s="169">
        <v>110.2</v>
      </c>
      <c r="D30" s="164">
        <v>110.9</v>
      </c>
      <c r="E30" s="164">
        <v>111</v>
      </c>
      <c r="F30" s="164">
        <v>111.3</v>
      </c>
      <c r="G30" s="119">
        <v>1.3</v>
      </c>
      <c r="H30" s="120">
        <v>0.6</v>
      </c>
      <c r="I30" s="120">
        <v>0.1</v>
      </c>
      <c r="J30" s="160">
        <v>0.2</v>
      </c>
      <c r="K30" s="292"/>
    </row>
  </sheetData>
  <sheetProtection/>
  <mergeCells count="15">
    <mergeCell ref="K6:K30"/>
    <mergeCell ref="F7:F8"/>
    <mergeCell ref="G7:G8"/>
    <mergeCell ref="H7:H8"/>
    <mergeCell ref="I7:I8"/>
    <mergeCell ref="J7:J8"/>
    <mergeCell ref="A1:J1"/>
    <mergeCell ref="A2:J2"/>
    <mergeCell ref="A6:A8"/>
    <mergeCell ref="B6:B8"/>
    <mergeCell ref="C6:F6"/>
    <mergeCell ref="G6:J6"/>
    <mergeCell ref="C7:C8"/>
    <mergeCell ref="D7:D8"/>
    <mergeCell ref="E7:E8"/>
  </mergeCells>
  <printOptions horizontalCentered="1"/>
  <pageMargins left="0.46" right="0.24" top="0.58" bottom="0.54" header="0.39" footer="0.8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J1" sqref="AJ1"/>
      <selection pane="bottomLeft" activeCell="A8" sqref="A8"/>
      <selection pane="bottomRight" activeCell="N24" sqref="N24"/>
    </sheetView>
  </sheetViews>
  <sheetFormatPr defaultColWidth="9.140625" defaultRowHeight="12.75"/>
  <cols>
    <col min="1" max="1" width="33.00390625" style="124" customWidth="1"/>
    <col min="2" max="2" width="8.00390625" style="124" customWidth="1"/>
    <col min="3" max="12" width="7.421875" style="124" customWidth="1"/>
    <col min="13" max="14" width="7.8515625" style="124" bestFit="1" customWidth="1"/>
    <col min="15" max="15" width="6.140625" style="124" customWidth="1"/>
    <col min="16" max="16384" width="9.140625" style="124" customWidth="1"/>
  </cols>
  <sheetData>
    <row r="1" spans="1:14" s="30" customFormat="1" ht="18" customHeight="1">
      <c r="A1" s="286" t="s">
        <v>284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s="30" customFormat="1" ht="12.75">
      <c r="A2" s="287" t="s">
        <v>285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" s="30" customFormat="1" ht="12.75">
      <c r="A3" s="47"/>
      <c r="B3" s="215"/>
    </row>
    <row r="4" spans="1:2" s="30" customFormat="1" ht="12.75">
      <c r="A4" s="127" t="s">
        <v>337</v>
      </c>
      <c r="B4" s="33"/>
    </row>
    <row r="5" spans="1:2" ht="11.25" customHeight="1">
      <c r="A5" s="129"/>
      <c r="B5"/>
    </row>
    <row r="6" spans="1:15" ht="19.5" customHeight="1">
      <c r="A6" s="254" t="s">
        <v>273</v>
      </c>
      <c r="B6" s="293" t="s">
        <v>90</v>
      </c>
      <c r="C6" s="256">
        <v>2013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  <c r="O6" s="129"/>
    </row>
    <row r="7" spans="1:14" ht="19.5" customHeight="1">
      <c r="A7" s="255"/>
      <c r="B7" s="294"/>
      <c r="C7" s="145" t="s">
        <v>262</v>
      </c>
      <c r="D7" s="145" t="s">
        <v>263</v>
      </c>
      <c r="E7" s="145" t="s">
        <v>264</v>
      </c>
      <c r="F7" s="145" t="s">
        <v>265</v>
      </c>
      <c r="G7" s="145" t="s">
        <v>266</v>
      </c>
      <c r="H7" s="145" t="s">
        <v>267</v>
      </c>
      <c r="I7" s="144" t="s">
        <v>268</v>
      </c>
      <c r="J7" s="143" t="s">
        <v>269</v>
      </c>
      <c r="K7" s="142" t="s">
        <v>270</v>
      </c>
      <c r="L7" s="144" t="s">
        <v>271</v>
      </c>
      <c r="M7" s="143" t="s">
        <v>272</v>
      </c>
      <c r="N7" s="142" t="s">
        <v>261</v>
      </c>
    </row>
    <row r="8" spans="1:16" ht="20.25" customHeight="1">
      <c r="A8" s="135" t="s">
        <v>274</v>
      </c>
      <c r="B8" s="148">
        <v>1.5</v>
      </c>
      <c r="C8" s="92">
        <v>108.4</v>
      </c>
      <c r="D8" s="92">
        <v>108.8</v>
      </c>
      <c r="E8" s="98">
        <v>108.8</v>
      </c>
      <c r="F8" s="98">
        <v>109</v>
      </c>
      <c r="G8" s="98">
        <v>109</v>
      </c>
      <c r="H8" s="98">
        <v>109</v>
      </c>
      <c r="I8" s="98">
        <v>109</v>
      </c>
      <c r="J8" s="98">
        <v>109</v>
      </c>
      <c r="K8" s="98">
        <v>109</v>
      </c>
      <c r="L8" s="98">
        <v>109.2</v>
      </c>
      <c r="M8" s="98">
        <v>109.2</v>
      </c>
      <c r="N8" s="99">
        <v>109.2</v>
      </c>
      <c r="O8" s="28"/>
      <c r="P8" s="214"/>
    </row>
    <row r="9" spans="1:16" ht="20.25" customHeight="1">
      <c r="A9" s="135" t="s">
        <v>275</v>
      </c>
      <c r="B9" s="148">
        <v>0.5</v>
      </c>
      <c r="C9" s="92">
        <v>122.5</v>
      </c>
      <c r="D9" s="92">
        <v>122.5</v>
      </c>
      <c r="E9" s="92">
        <v>122.5</v>
      </c>
      <c r="F9" s="92">
        <v>122.5</v>
      </c>
      <c r="G9" s="92">
        <v>122.5</v>
      </c>
      <c r="H9" s="92">
        <v>122.5</v>
      </c>
      <c r="I9" s="92">
        <v>122.5</v>
      </c>
      <c r="J9" s="92">
        <v>122.5</v>
      </c>
      <c r="K9" s="92">
        <v>122.5</v>
      </c>
      <c r="L9" s="92">
        <v>122.5</v>
      </c>
      <c r="M9" s="92">
        <v>122.5</v>
      </c>
      <c r="N9" s="93">
        <v>122.5</v>
      </c>
      <c r="O9" s="28"/>
      <c r="P9" s="214"/>
    </row>
    <row r="10" spans="1:16" ht="20.25" customHeight="1">
      <c r="A10" s="135" t="s">
        <v>276</v>
      </c>
      <c r="B10" s="148">
        <v>3.3</v>
      </c>
      <c r="C10" s="92">
        <v>111.6</v>
      </c>
      <c r="D10" s="92">
        <v>111.6</v>
      </c>
      <c r="E10" s="92">
        <v>111.6</v>
      </c>
      <c r="F10" s="92">
        <v>113.1</v>
      </c>
      <c r="G10" s="92">
        <v>113.1</v>
      </c>
      <c r="H10" s="92">
        <v>113.1</v>
      </c>
      <c r="I10" s="92">
        <v>113.1</v>
      </c>
      <c r="J10" s="92">
        <v>113.1</v>
      </c>
      <c r="K10" s="92">
        <v>113.1</v>
      </c>
      <c r="L10" s="92">
        <v>113.1</v>
      </c>
      <c r="M10" s="92">
        <v>113.1</v>
      </c>
      <c r="N10" s="93">
        <v>113.1</v>
      </c>
      <c r="O10" s="28"/>
      <c r="P10" s="214"/>
    </row>
    <row r="11" spans="1:16" ht="20.25" customHeight="1">
      <c r="A11" s="135" t="s">
        <v>277</v>
      </c>
      <c r="B11" s="148">
        <v>21.3</v>
      </c>
      <c r="C11" s="92">
        <v>111.5</v>
      </c>
      <c r="D11" s="92">
        <v>114.2</v>
      </c>
      <c r="E11" s="92">
        <v>114.2</v>
      </c>
      <c r="F11" s="92">
        <v>115</v>
      </c>
      <c r="G11" s="92">
        <v>115</v>
      </c>
      <c r="H11" s="92">
        <v>115</v>
      </c>
      <c r="I11" s="92">
        <v>115</v>
      </c>
      <c r="J11" s="92">
        <v>115</v>
      </c>
      <c r="K11" s="92">
        <v>115</v>
      </c>
      <c r="L11" s="92">
        <v>115</v>
      </c>
      <c r="M11" s="92">
        <v>115</v>
      </c>
      <c r="N11" s="93">
        <v>115</v>
      </c>
      <c r="O11" s="28"/>
      <c r="P11" s="214"/>
    </row>
    <row r="12" spans="1:16" ht="20.25" customHeight="1">
      <c r="A12" s="135" t="s">
        <v>278</v>
      </c>
      <c r="B12" s="148">
        <v>14.6</v>
      </c>
      <c r="C12" s="92">
        <v>108.6</v>
      </c>
      <c r="D12" s="92">
        <v>107.3</v>
      </c>
      <c r="E12" s="92">
        <v>106.6</v>
      </c>
      <c r="F12" s="92">
        <v>106.5</v>
      </c>
      <c r="G12" s="92">
        <v>106.5</v>
      </c>
      <c r="H12" s="92">
        <v>106.5</v>
      </c>
      <c r="I12" s="92">
        <v>106.6</v>
      </c>
      <c r="J12" s="92">
        <v>106.5</v>
      </c>
      <c r="K12" s="92">
        <v>106.5</v>
      </c>
      <c r="L12" s="92">
        <v>106.5</v>
      </c>
      <c r="M12" s="92">
        <v>106.5</v>
      </c>
      <c r="N12" s="93">
        <v>106.5</v>
      </c>
      <c r="O12" s="28"/>
      <c r="P12" s="214"/>
    </row>
    <row r="13" spans="1:16" ht="20.25" customHeight="1">
      <c r="A13" s="135" t="s">
        <v>279</v>
      </c>
      <c r="B13" s="148">
        <v>8.5</v>
      </c>
      <c r="C13" s="92">
        <v>106.4</v>
      </c>
      <c r="D13" s="92">
        <v>106.4</v>
      </c>
      <c r="E13" s="92">
        <v>106.4</v>
      </c>
      <c r="F13" s="92">
        <v>106.8</v>
      </c>
      <c r="G13" s="92">
        <v>106.8</v>
      </c>
      <c r="H13" s="92">
        <v>107.2</v>
      </c>
      <c r="I13" s="92">
        <v>107.2</v>
      </c>
      <c r="J13" s="92">
        <v>108</v>
      </c>
      <c r="K13" s="92">
        <v>108</v>
      </c>
      <c r="L13" s="92">
        <v>108.1</v>
      </c>
      <c r="M13" s="92">
        <v>108.1</v>
      </c>
      <c r="N13" s="93">
        <v>108.1</v>
      </c>
      <c r="O13" s="28"/>
      <c r="P13" s="214"/>
    </row>
    <row r="14" spans="1:16" ht="20.25" customHeight="1">
      <c r="A14" s="135" t="s">
        <v>280</v>
      </c>
      <c r="B14" s="148">
        <v>8.7</v>
      </c>
      <c r="C14" s="92">
        <v>112.6</v>
      </c>
      <c r="D14" s="92">
        <v>113.5</v>
      </c>
      <c r="E14" s="92">
        <v>113.5</v>
      </c>
      <c r="F14" s="92">
        <v>115.5</v>
      </c>
      <c r="G14" s="92">
        <v>115.5</v>
      </c>
      <c r="H14" s="92">
        <v>115.5</v>
      </c>
      <c r="I14" s="92">
        <v>115.5</v>
      </c>
      <c r="J14" s="92">
        <v>115.8</v>
      </c>
      <c r="K14" s="92">
        <v>115.8</v>
      </c>
      <c r="L14" s="92">
        <v>115.8</v>
      </c>
      <c r="M14" s="92">
        <v>115.8</v>
      </c>
      <c r="N14" s="93">
        <v>118.6</v>
      </c>
      <c r="O14" s="28"/>
      <c r="P14" s="214"/>
    </row>
    <row r="15" spans="1:16" ht="20.25" customHeight="1">
      <c r="A15" s="135" t="s">
        <v>281</v>
      </c>
      <c r="B15" s="148">
        <v>1.5</v>
      </c>
      <c r="C15" s="92">
        <v>112</v>
      </c>
      <c r="D15" s="92">
        <v>112.1</v>
      </c>
      <c r="E15" s="92">
        <v>112.1</v>
      </c>
      <c r="F15" s="92">
        <v>112.6</v>
      </c>
      <c r="G15" s="92">
        <v>112.6</v>
      </c>
      <c r="H15" s="92">
        <v>112.6</v>
      </c>
      <c r="I15" s="92">
        <v>112.6</v>
      </c>
      <c r="J15" s="92">
        <v>112.8</v>
      </c>
      <c r="K15" s="92">
        <v>112.8</v>
      </c>
      <c r="L15" s="92">
        <v>113.1</v>
      </c>
      <c r="M15" s="92">
        <v>113.1</v>
      </c>
      <c r="N15" s="93">
        <v>113.2</v>
      </c>
      <c r="O15" s="146">
        <v>8</v>
      </c>
      <c r="P15" s="214"/>
    </row>
    <row r="16" spans="1:16" ht="20.25" customHeight="1">
      <c r="A16" s="135" t="s">
        <v>319</v>
      </c>
      <c r="B16" s="148">
        <v>6</v>
      </c>
      <c r="C16" s="92">
        <v>103.6</v>
      </c>
      <c r="D16" s="92">
        <v>103.6</v>
      </c>
      <c r="E16" s="92">
        <v>103.6</v>
      </c>
      <c r="F16" s="92">
        <v>103.6</v>
      </c>
      <c r="G16" s="92">
        <v>103.6</v>
      </c>
      <c r="H16" s="92">
        <v>103.6</v>
      </c>
      <c r="I16" s="92">
        <v>103.6</v>
      </c>
      <c r="J16" s="92">
        <v>103.6</v>
      </c>
      <c r="K16" s="92">
        <v>103.6</v>
      </c>
      <c r="L16" s="92">
        <v>103.6</v>
      </c>
      <c r="M16" s="92">
        <v>103.6</v>
      </c>
      <c r="N16" s="93">
        <v>103.6</v>
      </c>
      <c r="O16" s="147"/>
      <c r="P16" s="214"/>
    </row>
    <row r="17" spans="1:16" ht="20.25" customHeight="1">
      <c r="A17" s="135" t="s">
        <v>282</v>
      </c>
      <c r="B17" s="148">
        <v>4.1</v>
      </c>
      <c r="C17" s="92">
        <v>108.9</v>
      </c>
      <c r="D17" s="92">
        <v>109.2</v>
      </c>
      <c r="E17" s="92">
        <v>109.2</v>
      </c>
      <c r="F17" s="92">
        <v>109.3</v>
      </c>
      <c r="G17" s="92">
        <v>109.3</v>
      </c>
      <c r="H17" s="92">
        <v>109.3</v>
      </c>
      <c r="I17" s="92">
        <v>109.3</v>
      </c>
      <c r="J17" s="92">
        <v>109.3</v>
      </c>
      <c r="K17" s="92">
        <v>109.2</v>
      </c>
      <c r="L17" s="92">
        <v>109.4</v>
      </c>
      <c r="M17" s="92">
        <v>109.4</v>
      </c>
      <c r="N17" s="93">
        <v>109.5</v>
      </c>
      <c r="O17" s="28"/>
      <c r="P17" s="214"/>
    </row>
    <row r="18" spans="1:16" ht="20.25" customHeight="1">
      <c r="A18" s="135" t="s">
        <v>283</v>
      </c>
      <c r="B18" s="148">
        <v>10.4</v>
      </c>
      <c r="C18" s="92">
        <v>111.3</v>
      </c>
      <c r="D18" s="92">
        <v>112.6</v>
      </c>
      <c r="E18" s="92">
        <v>112.6</v>
      </c>
      <c r="F18" s="92">
        <v>112.8</v>
      </c>
      <c r="G18" s="92">
        <v>112.8</v>
      </c>
      <c r="H18" s="92">
        <v>112.8</v>
      </c>
      <c r="I18" s="92">
        <v>112.8</v>
      </c>
      <c r="J18" s="92">
        <v>112.8</v>
      </c>
      <c r="K18" s="92">
        <v>112.8</v>
      </c>
      <c r="L18" s="92">
        <v>112.8</v>
      </c>
      <c r="M18" s="92">
        <v>112.8</v>
      </c>
      <c r="N18" s="93">
        <v>112.8</v>
      </c>
      <c r="O18" s="28"/>
      <c r="P18" s="214"/>
    </row>
    <row r="19" spans="1:16" ht="20.25" customHeight="1">
      <c r="A19" s="135" t="s">
        <v>339</v>
      </c>
      <c r="B19" s="148">
        <v>3.8</v>
      </c>
      <c r="C19" s="92">
        <v>111.8</v>
      </c>
      <c r="D19" s="92">
        <v>113.9</v>
      </c>
      <c r="E19" s="92">
        <v>113.9</v>
      </c>
      <c r="F19" s="92">
        <v>114.1</v>
      </c>
      <c r="G19" s="92">
        <v>114.1</v>
      </c>
      <c r="H19" s="92">
        <v>114.1</v>
      </c>
      <c r="I19" s="92">
        <v>114.1</v>
      </c>
      <c r="J19" s="92">
        <v>114.1</v>
      </c>
      <c r="K19" s="92">
        <v>114.1</v>
      </c>
      <c r="L19" s="92">
        <v>114</v>
      </c>
      <c r="M19" s="92">
        <v>114</v>
      </c>
      <c r="N19" s="93">
        <v>114</v>
      </c>
      <c r="O19" s="28"/>
      <c r="P19" s="214"/>
    </row>
    <row r="20" spans="1:16" ht="20.25" customHeight="1">
      <c r="A20" s="135" t="s">
        <v>340</v>
      </c>
      <c r="B20" s="148">
        <v>1.6</v>
      </c>
      <c r="C20" s="92">
        <v>106.4</v>
      </c>
      <c r="D20" s="92">
        <v>107.2</v>
      </c>
      <c r="E20" s="92">
        <v>107.5</v>
      </c>
      <c r="F20" s="92">
        <v>108.2</v>
      </c>
      <c r="G20" s="92">
        <v>108.2</v>
      </c>
      <c r="H20" s="92">
        <v>110.1</v>
      </c>
      <c r="I20" s="92">
        <v>110.1</v>
      </c>
      <c r="J20" s="92">
        <v>110.1</v>
      </c>
      <c r="K20" s="92">
        <v>110.1</v>
      </c>
      <c r="L20" s="92">
        <v>110.1</v>
      </c>
      <c r="M20" s="92">
        <v>110.1</v>
      </c>
      <c r="N20" s="93">
        <v>110.1</v>
      </c>
      <c r="O20" s="28"/>
      <c r="P20" s="214"/>
    </row>
    <row r="21" spans="1:16" ht="20.25" customHeight="1">
      <c r="A21" s="135" t="s">
        <v>341</v>
      </c>
      <c r="B21" s="148">
        <v>3.2</v>
      </c>
      <c r="C21" s="92">
        <v>114</v>
      </c>
      <c r="D21" s="92">
        <v>114.1</v>
      </c>
      <c r="E21" s="92">
        <v>114.1</v>
      </c>
      <c r="F21" s="92">
        <v>114.1</v>
      </c>
      <c r="G21" s="92">
        <v>114.1</v>
      </c>
      <c r="H21" s="92">
        <v>114.1</v>
      </c>
      <c r="I21" s="92">
        <v>114.1</v>
      </c>
      <c r="J21" s="92">
        <v>114.1</v>
      </c>
      <c r="K21" s="92">
        <v>114.1</v>
      </c>
      <c r="L21" s="92">
        <v>115.1</v>
      </c>
      <c r="M21" s="92">
        <v>116.2</v>
      </c>
      <c r="N21" s="93">
        <v>116.6</v>
      </c>
      <c r="O21" s="28"/>
      <c r="P21" s="214"/>
    </row>
    <row r="22" spans="1:16" ht="20.25" customHeight="1">
      <c r="A22" s="135" t="s">
        <v>342</v>
      </c>
      <c r="B22" s="148">
        <v>5</v>
      </c>
      <c r="C22" s="92">
        <v>105.6</v>
      </c>
      <c r="D22" s="92">
        <v>105.4</v>
      </c>
      <c r="E22" s="92">
        <v>105.5</v>
      </c>
      <c r="F22" s="92">
        <v>105.8</v>
      </c>
      <c r="G22" s="92">
        <v>105.8</v>
      </c>
      <c r="H22" s="92">
        <v>105.8</v>
      </c>
      <c r="I22" s="92">
        <v>105.6</v>
      </c>
      <c r="J22" s="92">
        <v>105.6</v>
      </c>
      <c r="K22" s="92">
        <v>106.1</v>
      </c>
      <c r="L22" s="92">
        <v>106.1</v>
      </c>
      <c r="M22" s="92">
        <v>106.1</v>
      </c>
      <c r="N22" s="93">
        <v>106.3</v>
      </c>
      <c r="O22" s="28"/>
      <c r="P22" s="214"/>
    </row>
    <row r="23" spans="1:16" ht="20.25" customHeight="1">
      <c r="A23" s="149" t="s">
        <v>343</v>
      </c>
      <c r="B23" s="140">
        <v>6</v>
      </c>
      <c r="C23" s="92">
        <v>110.2</v>
      </c>
      <c r="D23" s="92">
        <v>110.2</v>
      </c>
      <c r="E23" s="92">
        <v>110.2</v>
      </c>
      <c r="F23" s="92">
        <v>110.2</v>
      </c>
      <c r="G23" s="92">
        <v>110.2</v>
      </c>
      <c r="H23" s="92">
        <v>110.2</v>
      </c>
      <c r="I23" s="92">
        <v>110.2</v>
      </c>
      <c r="J23" s="92">
        <v>110.2</v>
      </c>
      <c r="K23" s="92">
        <v>110.1</v>
      </c>
      <c r="L23" s="92">
        <v>111</v>
      </c>
      <c r="M23" s="92">
        <v>111</v>
      </c>
      <c r="N23" s="93">
        <v>111</v>
      </c>
      <c r="O23" s="28"/>
      <c r="P23" s="214"/>
    </row>
    <row r="24" spans="1:16" ht="18" customHeight="1">
      <c r="A24" s="137" t="s">
        <v>286</v>
      </c>
      <c r="B24" s="138">
        <v>100</v>
      </c>
      <c r="C24" s="96">
        <v>109.8</v>
      </c>
      <c r="D24" s="96">
        <v>110.5</v>
      </c>
      <c r="E24" s="96">
        <v>110.4</v>
      </c>
      <c r="F24" s="96">
        <v>110.9</v>
      </c>
      <c r="G24" s="96">
        <v>110.9</v>
      </c>
      <c r="H24" s="96">
        <v>111</v>
      </c>
      <c r="I24" s="96">
        <v>111</v>
      </c>
      <c r="J24" s="96">
        <v>111.1</v>
      </c>
      <c r="K24" s="96">
        <v>111.1</v>
      </c>
      <c r="L24" s="96">
        <v>111.2</v>
      </c>
      <c r="M24" s="96">
        <v>111.2</v>
      </c>
      <c r="N24" s="97">
        <v>111.5</v>
      </c>
      <c r="O24" s="28"/>
      <c r="P24" s="214"/>
    </row>
    <row r="25" spans="1:15" ht="18" customHeight="1">
      <c r="A25" s="27"/>
      <c r="B25" s="2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28"/>
    </row>
  </sheetData>
  <sheetProtection/>
  <mergeCells count="5">
    <mergeCell ref="A1:N1"/>
    <mergeCell ref="A2:N2"/>
    <mergeCell ref="A6:A7"/>
    <mergeCell ref="B6:B7"/>
    <mergeCell ref="C6:N6"/>
  </mergeCells>
  <printOptions horizontalCentered="1"/>
  <pageMargins left="0.48" right="0.59" top="0.53" bottom="0.23" header="0.41" footer="0.18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31.7109375" style="124" customWidth="1"/>
    <col min="2" max="2" width="8.7109375" style="124" customWidth="1"/>
    <col min="3" max="14" width="7.421875" style="124" customWidth="1"/>
    <col min="15" max="16384" width="9.140625" style="124" customWidth="1"/>
  </cols>
  <sheetData>
    <row r="1" spans="1:15" ht="15.75" customHeight="1">
      <c r="A1" s="259" t="s">
        <v>284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16"/>
    </row>
    <row r="2" spans="1:15" ht="12.75">
      <c r="A2" s="260" t="s">
        <v>285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17"/>
    </row>
    <row r="3" spans="1:2" ht="12.75">
      <c r="A3" s="125"/>
      <c r="B3" s="126"/>
    </row>
    <row r="4" spans="1:14" ht="12.75">
      <c r="A4" s="127" t="s">
        <v>330</v>
      </c>
      <c r="B4" s="127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2" ht="11.25" customHeight="1">
      <c r="A5" s="128"/>
      <c r="B5" s="128"/>
    </row>
    <row r="6" spans="1:15" ht="19.5" customHeight="1">
      <c r="A6" s="254" t="s">
        <v>273</v>
      </c>
      <c r="B6" s="254" t="s">
        <v>90</v>
      </c>
      <c r="C6" s="264" t="s">
        <v>287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10"/>
    </row>
    <row r="7" spans="1:15" ht="17.25" customHeight="1">
      <c r="A7" s="276"/>
      <c r="B7" s="276"/>
      <c r="C7" s="267" t="s">
        <v>311</v>
      </c>
      <c r="D7" s="267" t="s">
        <v>312</v>
      </c>
      <c r="E7" s="267" t="s">
        <v>313</v>
      </c>
      <c r="F7" s="270" t="s">
        <v>315</v>
      </c>
      <c r="G7" s="270" t="s">
        <v>316</v>
      </c>
      <c r="H7" s="270" t="s">
        <v>317</v>
      </c>
      <c r="I7" s="270" t="s">
        <v>320</v>
      </c>
      <c r="J7" s="270" t="s">
        <v>321</v>
      </c>
      <c r="K7" s="270" t="s">
        <v>322</v>
      </c>
      <c r="L7" s="270" t="s">
        <v>326</v>
      </c>
      <c r="M7" s="270" t="s">
        <v>327</v>
      </c>
      <c r="N7" s="270" t="s">
        <v>328</v>
      </c>
      <c r="O7" s="295"/>
    </row>
    <row r="8" spans="1:15" ht="8.25" customHeight="1">
      <c r="A8" s="276"/>
      <c r="B8" s="276"/>
      <c r="C8" s="268"/>
      <c r="D8" s="268"/>
      <c r="E8" s="268"/>
      <c r="F8" s="271"/>
      <c r="G8" s="271"/>
      <c r="H8" s="271"/>
      <c r="I8" s="271"/>
      <c r="J8" s="271"/>
      <c r="K8" s="271"/>
      <c r="L8" s="271"/>
      <c r="M8" s="271"/>
      <c r="N8" s="271"/>
      <c r="O8" s="295"/>
    </row>
    <row r="9" spans="1:15" ht="21.75" customHeight="1">
      <c r="A9" s="255"/>
      <c r="B9" s="255"/>
      <c r="C9" s="269"/>
      <c r="D9" s="269"/>
      <c r="E9" s="269"/>
      <c r="F9" s="272"/>
      <c r="G9" s="272"/>
      <c r="H9" s="272"/>
      <c r="I9" s="272"/>
      <c r="J9" s="272"/>
      <c r="K9" s="272"/>
      <c r="L9" s="272"/>
      <c r="M9" s="272"/>
      <c r="N9" s="272"/>
      <c r="O9" s="295"/>
    </row>
    <row r="10" spans="1:14" ht="18.75" customHeight="1">
      <c r="A10" s="135" t="s">
        <v>274</v>
      </c>
      <c r="B10" s="136">
        <v>1.5</v>
      </c>
      <c r="C10" s="109">
        <v>1.4</v>
      </c>
      <c r="D10" s="109">
        <v>0.3</v>
      </c>
      <c r="E10" s="109">
        <v>0</v>
      </c>
      <c r="F10" s="109">
        <v>0.3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0.1</v>
      </c>
      <c r="M10" s="109">
        <v>0</v>
      </c>
      <c r="N10" s="110">
        <v>0</v>
      </c>
    </row>
    <row r="11" spans="1:14" ht="18.75" customHeight="1">
      <c r="A11" s="135" t="s">
        <v>275</v>
      </c>
      <c r="B11" s="136">
        <v>0.5</v>
      </c>
      <c r="C11" s="104">
        <v>4.3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5">
        <v>0</v>
      </c>
    </row>
    <row r="12" spans="1:14" ht="18.75" customHeight="1">
      <c r="A12" s="135" t="s">
        <v>276</v>
      </c>
      <c r="B12" s="136">
        <v>3.3</v>
      </c>
      <c r="C12" s="104">
        <v>0.5</v>
      </c>
      <c r="D12" s="104">
        <v>0</v>
      </c>
      <c r="E12" s="104">
        <v>0</v>
      </c>
      <c r="F12" s="104">
        <v>1.4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5">
        <v>0</v>
      </c>
    </row>
    <row r="13" spans="1:14" ht="18.75" customHeight="1">
      <c r="A13" s="135" t="s">
        <v>277</v>
      </c>
      <c r="B13" s="136">
        <v>21.3</v>
      </c>
      <c r="C13" s="104">
        <v>0.7</v>
      </c>
      <c r="D13" s="104">
        <v>2.4</v>
      </c>
      <c r="E13" s="104">
        <v>0</v>
      </c>
      <c r="F13" s="104">
        <v>0.7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5">
        <v>0</v>
      </c>
    </row>
    <row r="14" spans="1:14" ht="18.75" customHeight="1">
      <c r="A14" s="135" t="s">
        <v>278</v>
      </c>
      <c r="B14" s="136">
        <v>14.6</v>
      </c>
      <c r="C14" s="104">
        <v>0.7</v>
      </c>
      <c r="D14" s="104">
        <v>-1.2</v>
      </c>
      <c r="E14" s="104">
        <v>-0.7</v>
      </c>
      <c r="F14" s="104">
        <v>-0.1</v>
      </c>
      <c r="G14" s="104">
        <v>0</v>
      </c>
      <c r="H14" s="104">
        <v>0</v>
      </c>
      <c r="I14" s="104">
        <v>0.1</v>
      </c>
      <c r="J14" s="104">
        <v>-0.1</v>
      </c>
      <c r="K14" s="104">
        <v>0</v>
      </c>
      <c r="L14" s="104">
        <v>0</v>
      </c>
      <c r="M14" s="104">
        <v>0</v>
      </c>
      <c r="N14" s="105">
        <v>0</v>
      </c>
    </row>
    <row r="15" spans="1:14" ht="18.75" customHeight="1">
      <c r="A15" s="135" t="s">
        <v>279</v>
      </c>
      <c r="B15" s="136">
        <v>8.5</v>
      </c>
      <c r="C15" s="104">
        <v>1.5</v>
      </c>
      <c r="D15" s="104">
        <v>0</v>
      </c>
      <c r="E15" s="104">
        <v>0</v>
      </c>
      <c r="F15" s="104">
        <v>0.4</v>
      </c>
      <c r="G15" s="104">
        <v>0</v>
      </c>
      <c r="H15" s="104">
        <v>0.3</v>
      </c>
      <c r="I15" s="104">
        <v>0</v>
      </c>
      <c r="J15" s="104">
        <v>0.8</v>
      </c>
      <c r="K15" s="104">
        <v>0</v>
      </c>
      <c r="L15" s="104">
        <v>0.1</v>
      </c>
      <c r="M15" s="104">
        <v>0</v>
      </c>
      <c r="N15" s="105">
        <v>0</v>
      </c>
    </row>
    <row r="16" spans="1:14" ht="18.75" customHeight="1">
      <c r="A16" s="135" t="s">
        <v>280</v>
      </c>
      <c r="B16" s="136">
        <v>8.7</v>
      </c>
      <c r="C16" s="104">
        <v>0.3</v>
      </c>
      <c r="D16" s="104">
        <v>0.8</v>
      </c>
      <c r="E16" s="104">
        <v>0</v>
      </c>
      <c r="F16" s="104">
        <v>1.8</v>
      </c>
      <c r="G16" s="104">
        <v>0</v>
      </c>
      <c r="H16" s="104">
        <v>0</v>
      </c>
      <c r="I16" s="104">
        <v>0</v>
      </c>
      <c r="J16" s="104">
        <v>0.2</v>
      </c>
      <c r="K16" s="104">
        <v>0</v>
      </c>
      <c r="L16" s="104">
        <v>0</v>
      </c>
      <c r="M16" s="104">
        <v>0</v>
      </c>
      <c r="N16" s="105">
        <v>2.4</v>
      </c>
    </row>
    <row r="17" spans="1:15" ht="18.75" customHeight="1">
      <c r="A17" s="135" t="s">
        <v>281</v>
      </c>
      <c r="B17" s="136">
        <v>1.5</v>
      </c>
      <c r="C17" s="104">
        <v>1.3</v>
      </c>
      <c r="D17" s="104">
        <v>0.1</v>
      </c>
      <c r="E17" s="104">
        <v>0</v>
      </c>
      <c r="F17" s="104">
        <v>0.4</v>
      </c>
      <c r="G17" s="104">
        <v>0</v>
      </c>
      <c r="H17" s="104">
        <v>0</v>
      </c>
      <c r="I17" s="104">
        <v>0</v>
      </c>
      <c r="J17" s="104">
        <v>0.2</v>
      </c>
      <c r="K17" s="104">
        <v>0</v>
      </c>
      <c r="L17" s="104">
        <v>0.2</v>
      </c>
      <c r="M17" s="104">
        <v>0</v>
      </c>
      <c r="N17" s="105">
        <v>0.1</v>
      </c>
      <c r="O17" s="187">
        <v>9</v>
      </c>
    </row>
    <row r="18" spans="1:14" ht="18.75" customHeight="1">
      <c r="A18" s="135" t="s">
        <v>319</v>
      </c>
      <c r="B18" s="136">
        <v>6</v>
      </c>
      <c r="C18" s="104">
        <v>0.8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5">
        <v>0</v>
      </c>
    </row>
    <row r="19" spans="1:14" ht="18.75" customHeight="1">
      <c r="A19" s="135" t="s">
        <v>282</v>
      </c>
      <c r="B19" s="136">
        <v>4.1</v>
      </c>
      <c r="C19" s="104">
        <v>0.3</v>
      </c>
      <c r="D19" s="104">
        <v>0.3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0.2</v>
      </c>
      <c r="M19" s="104">
        <v>0</v>
      </c>
      <c r="N19" s="105">
        <v>0</v>
      </c>
    </row>
    <row r="20" spans="1:14" ht="18.75" customHeight="1">
      <c r="A20" s="135" t="s">
        <v>283</v>
      </c>
      <c r="B20" s="136">
        <v>10.4</v>
      </c>
      <c r="C20" s="104">
        <v>1.7</v>
      </c>
      <c r="D20" s="104">
        <v>1.2</v>
      </c>
      <c r="E20" s="104">
        <v>0</v>
      </c>
      <c r="F20" s="104">
        <v>0.2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5">
        <v>0</v>
      </c>
    </row>
    <row r="21" spans="1:14" ht="18.75" customHeight="1">
      <c r="A21" s="135" t="s">
        <v>339</v>
      </c>
      <c r="B21" s="136">
        <v>3.8</v>
      </c>
      <c r="C21" s="104">
        <v>1</v>
      </c>
      <c r="D21" s="104">
        <v>1.9</v>
      </c>
      <c r="E21" s="104">
        <v>0</v>
      </c>
      <c r="F21" s="104">
        <v>0.2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-0.1</v>
      </c>
      <c r="M21" s="104">
        <v>0</v>
      </c>
      <c r="N21" s="105">
        <v>0</v>
      </c>
    </row>
    <row r="22" spans="1:14" ht="18.75" customHeight="1">
      <c r="A22" s="135" t="s">
        <v>340</v>
      </c>
      <c r="B22" s="136">
        <v>1.6</v>
      </c>
      <c r="C22" s="104">
        <v>0.8</v>
      </c>
      <c r="D22" s="104">
        <v>0.7</v>
      </c>
      <c r="E22" s="104">
        <v>0.3</v>
      </c>
      <c r="F22" s="104">
        <v>0.6</v>
      </c>
      <c r="G22" s="104">
        <v>0</v>
      </c>
      <c r="H22" s="104">
        <v>1.7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5">
        <v>0</v>
      </c>
    </row>
    <row r="23" spans="1:14" ht="18.75" customHeight="1">
      <c r="A23" s="135" t="s">
        <v>341</v>
      </c>
      <c r="B23" s="136">
        <v>3.2</v>
      </c>
      <c r="C23" s="104">
        <v>0.7</v>
      </c>
      <c r="D23" s="104">
        <v>0.1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0.9</v>
      </c>
      <c r="M23" s="104">
        <v>1</v>
      </c>
      <c r="N23" s="105">
        <v>0.3</v>
      </c>
    </row>
    <row r="24" spans="1:14" ht="18.75" customHeight="1">
      <c r="A24" s="135" t="s">
        <v>342</v>
      </c>
      <c r="B24" s="136">
        <v>5</v>
      </c>
      <c r="C24" s="104">
        <v>0.6</v>
      </c>
      <c r="D24" s="104">
        <v>-0.2</v>
      </c>
      <c r="E24" s="104">
        <v>0</v>
      </c>
      <c r="F24" s="104">
        <v>0.3</v>
      </c>
      <c r="G24" s="104">
        <v>0</v>
      </c>
      <c r="H24" s="104">
        <v>0</v>
      </c>
      <c r="I24" s="104">
        <v>-0.2</v>
      </c>
      <c r="J24" s="104">
        <v>0</v>
      </c>
      <c r="K24" s="104">
        <v>0.5</v>
      </c>
      <c r="L24" s="104">
        <v>0</v>
      </c>
      <c r="M24" s="104">
        <v>0</v>
      </c>
      <c r="N24" s="105">
        <v>0.1</v>
      </c>
    </row>
    <row r="25" spans="1:14" ht="18.75" customHeight="1">
      <c r="A25" s="135" t="s">
        <v>343</v>
      </c>
      <c r="B25" s="140">
        <v>6</v>
      </c>
      <c r="C25" s="104">
        <v>0.6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-0.1</v>
      </c>
      <c r="L25" s="104">
        <v>0.8</v>
      </c>
      <c r="M25" s="104">
        <v>0</v>
      </c>
      <c r="N25" s="105">
        <v>0</v>
      </c>
    </row>
    <row r="26" spans="1:14" s="128" customFormat="1" ht="18.75" customHeight="1">
      <c r="A26" s="137" t="s">
        <v>286</v>
      </c>
      <c r="B26" s="138">
        <v>100</v>
      </c>
      <c r="C26" s="107">
        <v>0.8</v>
      </c>
      <c r="D26" s="107">
        <v>0.6</v>
      </c>
      <c r="E26" s="107">
        <v>-0.1</v>
      </c>
      <c r="F26" s="107">
        <v>0.4</v>
      </c>
      <c r="G26" s="107">
        <v>0</v>
      </c>
      <c r="H26" s="107">
        <v>0.1</v>
      </c>
      <c r="I26" s="107">
        <v>0</v>
      </c>
      <c r="J26" s="107">
        <v>0.1</v>
      </c>
      <c r="K26" s="107">
        <v>0</v>
      </c>
      <c r="L26" s="107">
        <v>0.1</v>
      </c>
      <c r="M26" s="107">
        <v>0</v>
      </c>
      <c r="N26" s="108">
        <v>0.2</v>
      </c>
    </row>
    <row r="28" spans="3:14" ht="12.75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3:14" ht="12.75"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</sheetData>
  <sheetProtection/>
  <mergeCells count="18">
    <mergeCell ref="C6:N6"/>
    <mergeCell ref="I7:I9"/>
    <mergeCell ref="J7:J9"/>
    <mergeCell ref="K7:K9"/>
    <mergeCell ref="M7:M9"/>
    <mergeCell ref="N7:N9"/>
    <mergeCell ref="G7:G9"/>
    <mergeCell ref="C7:C9"/>
    <mergeCell ref="D7:D9"/>
    <mergeCell ref="E7:E9"/>
    <mergeCell ref="H7:H9"/>
    <mergeCell ref="O7:O9"/>
    <mergeCell ref="F7:F9"/>
    <mergeCell ref="L7:L9"/>
    <mergeCell ref="A6:A9"/>
    <mergeCell ref="B6:B9"/>
    <mergeCell ref="A1:N1"/>
    <mergeCell ref="A2:N2"/>
  </mergeCells>
  <printOptions horizontalCentered="1"/>
  <pageMargins left="0.5" right="0.21" top="0.55" bottom="0.3" header="0.31" footer="0.3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32.140625" style="124" customWidth="1"/>
    <col min="2" max="13" width="8.00390625" style="124" customWidth="1"/>
    <col min="14" max="16384" width="9.140625" style="124" customWidth="1"/>
  </cols>
  <sheetData>
    <row r="1" spans="1:14" ht="15.75" customHeight="1">
      <c r="A1" s="259" t="s">
        <v>284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16"/>
    </row>
    <row r="2" spans="1:14" ht="12.75">
      <c r="A2" s="260" t="s">
        <v>285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17"/>
    </row>
    <row r="3" ht="12.75">
      <c r="A3" s="125"/>
    </row>
    <row r="4" ht="12.75">
      <c r="A4" s="127" t="s">
        <v>332</v>
      </c>
    </row>
    <row r="5" spans="1:14" ht="11.25" customHeigh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20.25" customHeight="1">
      <c r="A6" s="254" t="s">
        <v>273</v>
      </c>
      <c r="B6" s="277" t="s">
        <v>352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  <c r="N6" s="279">
        <v>10</v>
      </c>
    </row>
    <row r="7" spans="1:14" ht="17.25" customHeight="1">
      <c r="A7" s="276"/>
      <c r="B7" s="267" t="s">
        <v>311</v>
      </c>
      <c r="C7" s="267" t="s">
        <v>312</v>
      </c>
      <c r="D7" s="267" t="s">
        <v>313</v>
      </c>
      <c r="E7" s="267" t="s">
        <v>315</v>
      </c>
      <c r="F7" s="267" t="s">
        <v>316</v>
      </c>
      <c r="G7" s="267" t="s">
        <v>317</v>
      </c>
      <c r="H7" s="267" t="s">
        <v>320</v>
      </c>
      <c r="I7" s="267" t="s">
        <v>321</v>
      </c>
      <c r="J7" s="267" t="s">
        <v>322</v>
      </c>
      <c r="K7" s="270" t="s">
        <v>326</v>
      </c>
      <c r="L7" s="270" t="s">
        <v>327</v>
      </c>
      <c r="M7" s="270" t="s">
        <v>328</v>
      </c>
      <c r="N7" s="279"/>
    </row>
    <row r="8" spans="1:14" ht="8.25" customHeight="1">
      <c r="A8" s="276"/>
      <c r="B8" s="268"/>
      <c r="C8" s="268"/>
      <c r="D8" s="268"/>
      <c r="E8" s="268"/>
      <c r="F8" s="268"/>
      <c r="G8" s="268"/>
      <c r="H8" s="268"/>
      <c r="I8" s="268" t="s">
        <v>269</v>
      </c>
      <c r="J8" s="268"/>
      <c r="K8" s="271"/>
      <c r="L8" s="271"/>
      <c r="M8" s="271"/>
      <c r="N8" s="279"/>
    </row>
    <row r="9" spans="1:14" ht="21.75" customHeight="1">
      <c r="A9" s="255"/>
      <c r="B9" s="269"/>
      <c r="C9" s="269"/>
      <c r="D9" s="269"/>
      <c r="E9" s="269"/>
      <c r="F9" s="269"/>
      <c r="G9" s="269"/>
      <c r="H9" s="269"/>
      <c r="I9" s="269" t="s">
        <v>269</v>
      </c>
      <c r="J9" s="269"/>
      <c r="K9" s="272"/>
      <c r="L9" s="272"/>
      <c r="M9" s="272"/>
      <c r="N9" s="279"/>
    </row>
    <row r="10" spans="1:14" ht="18.75" customHeight="1">
      <c r="A10" s="135" t="s">
        <v>274</v>
      </c>
      <c r="B10" s="109">
        <v>2.1</v>
      </c>
      <c r="C10" s="109">
        <v>2.5</v>
      </c>
      <c r="D10" s="109">
        <v>2.5</v>
      </c>
      <c r="E10" s="109">
        <v>2</v>
      </c>
      <c r="F10" s="109">
        <v>2</v>
      </c>
      <c r="G10" s="109">
        <v>2</v>
      </c>
      <c r="H10" s="109">
        <v>2</v>
      </c>
      <c r="I10" s="109">
        <v>2</v>
      </c>
      <c r="J10" s="109">
        <v>2</v>
      </c>
      <c r="K10" s="109">
        <v>2.1</v>
      </c>
      <c r="L10" s="109">
        <v>2.1</v>
      </c>
      <c r="M10" s="110">
        <v>2.1</v>
      </c>
      <c r="N10" s="279"/>
    </row>
    <row r="11" spans="1:14" ht="18.75" customHeight="1">
      <c r="A11" s="135" t="s">
        <v>275</v>
      </c>
      <c r="B11" s="104">
        <v>4.6</v>
      </c>
      <c r="C11" s="104">
        <v>4.7</v>
      </c>
      <c r="D11" s="104">
        <v>4.7</v>
      </c>
      <c r="E11" s="104">
        <v>4.7</v>
      </c>
      <c r="F11" s="104">
        <v>4.7</v>
      </c>
      <c r="G11" s="104">
        <v>4.7</v>
      </c>
      <c r="H11" s="104">
        <v>4.6</v>
      </c>
      <c r="I11" s="104">
        <v>4.3</v>
      </c>
      <c r="J11" s="104">
        <v>4.3</v>
      </c>
      <c r="K11" s="104">
        <v>4.3</v>
      </c>
      <c r="L11" s="104">
        <v>4.3</v>
      </c>
      <c r="M11" s="105">
        <v>4.3</v>
      </c>
      <c r="N11" s="279"/>
    </row>
    <row r="12" spans="1:14" ht="18.75" customHeight="1">
      <c r="A12" s="135" t="s">
        <v>276</v>
      </c>
      <c r="B12" s="104">
        <v>0.4</v>
      </c>
      <c r="C12" s="104">
        <v>0.4</v>
      </c>
      <c r="D12" s="104">
        <v>0.4</v>
      </c>
      <c r="E12" s="104">
        <v>2.1</v>
      </c>
      <c r="F12" s="104">
        <v>2.1</v>
      </c>
      <c r="G12" s="104">
        <v>2.1</v>
      </c>
      <c r="H12" s="104">
        <v>2.1</v>
      </c>
      <c r="I12" s="104">
        <v>2.1</v>
      </c>
      <c r="J12" s="104">
        <v>2.1</v>
      </c>
      <c r="K12" s="104">
        <v>2.1</v>
      </c>
      <c r="L12" s="104">
        <v>1.8</v>
      </c>
      <c r="M12" s="105">
        <v>1.8</v>
      </c>
      <c r="N12" s="279"/>
    </row>
    <row r="13" spans="1:14" ht="18.75" customHeight="1">
      <c r="A13" s="135" t="s">
        <v>277</v>
      </c>
      <c r="B13" s="104">
        <v>5.6</v>
      </c>
      <c r="C13" s="104">
        <v>8</v>
      </c>
      <c r="D13" s="104">
        <v>8</v>
      </c>
      <c r="E13" s="104">
        <v>3.9</v>
      </c>
      <c r="F13" s="104">
        <v>3.7</v>
      </c>
      <c r="G13" s="104">
        <v>3.7</v>
      </c>
      <c r="H13" s="104">
        <v>3.7</v>
      </c>
      <c r="I13" s="104">
        <v>3.7</v>
      </c>
      <c r="J13" s="104">
        <v>3.7</v>
      </c>
      <c r="K13" s="104">
        <v>3.9</v>
      </c>
      <c r="L13" s="104">
        <v>3.8</v>
      </c>
      <c r="M13" s="105">
        <v>3.8</v>
      </c>
      <c r="N13" s="279"/>
    </row>
    <row r="14" spans="1:14" ht="18.75" customHeight="1">
      <c r="A14" s="135" t="s">
        <v>278</v>
      </c>
      <c r="B14" s="104">
        <v>-0.1</v>
      </c>
      <c r="C14" s="104">
        <v>-1.7</v>
      </c>
      <c r="D14" s="104">
        <v>-2.2</v>
      </c>
      <c r="E14" s="104">
        <v>-2.1</v>
      </c>
      <c r="F14" s="104">
        <v>-1.5</v>
      </c>
      <c r="G14" s="104">
        <v>-1.5</v>
      </c>
      <c r="H14" s="104">
        <v>-1.4</v>
      </c>
      <c r="I14" s="104">
        <v>-1.6</v>
      </c>
      <c r="J14" s="104">
        <v>-1.5</v>
      </c>
      <c r="K14" s="104">
        <v>-1.2</v>
      </c>
      <c r="L14" s="104">
        <v>-1.2</v>
      </c>
      <c r="M14" s="105">
        <v>-1.2</v>
      </c>
      <c r="N14" s="279"/>
    </row>
    <row r="15" spans="1:14" ht="18.75" customHeight="1">
      <c r="A15" s="135" t="s">
        <v>279</v>
      </c>
      <c r="B15" s="104">
        <v>2.2</v>
      </c>
      <c r="C15" s="104">
        <v>2.6</v>
      </c>
      <c r="D15" s="104">
        <v>2.6</v>
      </c>
      <c r="E15" s="104">
        <v>2.6</v>
      </c>
      <c r="F15" s="104">
        <v>2.6</v>
      </c>
      <c r="G15" s="104">
        <v>3</v>
      </c>
      <c r="H15" s="104">
        <v>2.6</v>
      </c>
      <c r="I15" s="104">
        <v>3.6</v>
      </c>
      <c r="J15" s="104">
        <v>3.1</v>
      </c>
      <c r="K15" s="104">
        <v>3.2</v>
      </c>
      <c r="L15" s="104">
        <v>3.2</v>
      </c>
      <c r="M15" s="105">
        <v>3.2</v>
      </c>
      <c r="N15" s="279"/>
    </row>
    <row r="16" spans="1:14" ht="18.75" customHeight="1">
      <c r="A16" s="135" t="s">
        <v>280</v>
      </c>
      <c r="B16" s="104">
        <v>4.4</v>
      </c>
      <c r="C16" s="104">
        <v>5.2</v>
      </c>
      <c r="D16" s="104">
        <v>4.9</v>
      </c>
      <c r="E16" s="104">
        <v>3.1</v>
      </c>
      <c r="F16" s="104">
        <v>3</v>
      </c>
      <c r="G16" s="104">
        <v>3</v>
      </c>
      <c r="H16" s="104">
        <v>3</v>
      </c>
      <c r="I16" s="104">
        <v>3.3</v>
      </c>
      <c r="J16" s="104">
        <v>3.3</v>
      </c>
      <c r="K16" s="104">
        <v>3.3</v>
      </c>
      <c r="L16" s="104">
        <v>3.2</v>
      </c>
      <c r="M16" s="105">
        <v>5.7</v>
      </c>
      <c r="N16" s="279"/>
    </row>
    <row r="17" spans="1:14" ht="18.75" customHeight="1">
      <c r="A17" s="135" t="s">
        <v>281</v>
      </c>
      <c r="B17" s="104">
        <v>1.9</v>
      </c>
      <c r="C17" s="104">
        <v>2.2</v>
      </c>
      <c r="D17" s="104">
        <v>2.2</v>
      </c>
      <c r="E17" s="104">
        <v>2.6</v>
      </c>
      <c r="F17" s="104">
        <v>2.6</v>
      </c>
      <c r="G17" s="104">
        <v>2.6</v>
      </c>
      <c r="H17" s="104">
        <v>2.5</v>
      </c>
      <c r="I17" s="104">
        <v>2.7</v>
      </c>
      <c r="J17" s="104">
        <v>2.6</v>
      </c>
      <c r="K17" s="104">
        <v>2.7</v>
      </c>
      <c r="L17" s="104">
        <v>2.3</v>
      </c>
      <c r="M17" s="105">
        <v>2.4</v>
      </c>
      <c r="N17" s="279"/>
    </row>
    <row r="18" spans="1:14" ht="18.75" customHeight="1">
      <c r="A18" s="135" t="s">
        <v>319</v>
      </c>
      <c r="B18" s="104">
        <v>1.4</v>
      </c>
      <c r="C18" s="104">
        <v>1.4</v>
      </c>
      <c r="D18" s="104">
        <v>1.4</v>
      </c>
      <c r="E18" s="104">
        <v>1.4</v>
      </c>
      <c r="F18" s="104">
        <v>1.4</v>
      </c>
      <c r="G18" s="104">
        <v>1.4</v>
      </c>
      <c r="H18" s="104">
        <v>0.8</v>
      </c>
      <c r="I18" s="104">
        <v>0.8</v>
      </c>
      <c r="J18" s="104">
        <v>0.8</v>
      </c>
      <c r="K18" s="104">
        <v>0.8</v>
      </c>
      <c r="L18" s="104">
        <v>0.8</v>
      </c>
      <c r="M18" s="105">
        <v>0.8</v>
      </c>
      <c r="N18" s="279"/>
    </row>
    <row r="19" spans="1:14" ht="18.75" customHeight="1">
      <c r="A19" s="135" t="s">
        <v>282</v>
      </c>
      <c r="B19" s="104">
        <v>1</v>
      </c>
      <c r="C19" s="104">
        <v>1.3</v>
      </c>
      <c r="D19" s="104">
        <v>1.2</v>
      </c>
      <c r="E19" s="104">
        <v>1.3</v>
      </c>
      <c r="F19" s="104">
        <v>1.3</v>
      </c>
      <c r="G19" s="104">
        <v>1.3</v>
      </c>
      <c r="H19" s="104">
        <v>1.3</v>
      </c>
      <c r="I19" s="104">
        <v>1.3</v>
      </c>
      <c r="J19" s="104">
        <v>1.1</v>
      </c>
      <c r="K19" s="104">
        <v>1.2</v>
      </c>
      <c r="L19" s="104">
        <v>0.7</v>
      </c>
      <c r="M19" s="105">
        <v>0.7</v>
      </c>
      <c r="N19" s="279"/>
    </row>
    <row r="20" spans="1:14" ht="18.75" customHeight="1">
      <c r="A20" s="135" t="s">
        <v>283</v>
      </c>
      <c r="B20" s="104">
        <v>4</v>
      </c>
      <c r="C20" s="104">
        <v>5.2</v>
      </c>
      <c r="D20" s="104">
        <v>5.2</v>
      </c>
      <c r="E20" s="104">
        <v>3.1</v>
      </c>
      <c r="F20" s="104">
        <v>3</v>
      </c>
      <c r="G20" s="104">
        <v>3</v>
      </c>
      <c r="H20" s="104">
        <v>3</v>
      </c>
      <c r="I20" s="104">
        <v>3</v>
      </c>
      <c r="J20" s="104">
        <v>3</v>
      </c>
      <c r="K20" s="104">
        <v>3.1</v>
      </c>
      <c r="L20" s="104">
        <v>3.1</v>
      </c>
      <c r="M20" s="105">
        <v>3.1</v>
      </c>
      <c r="N20" s="279"/>
    </row>
    <row r="21" spans="1:14" ht="18.75" customHeight="1">
      <c r="A21" s="135" t="s">
        <v>339</v>
      </c>
      <c r="B21" s="104">
        <v>4.9</v>
      </c>
      <c r="C21" s="104">
        <v>6.8</v>
      </c>
      <c r="D21" s="104">
        <v>6.8</v>
      </c>
      <c r="E21" s="104">
        <v>3.1</v>
      </c>
      <c r="F21" s="104">
        <v>3</v>
      </c>
      <c r="G21" s="104">
        <v>3</v>
      </c>
      <c r="H21" s="104">
        <v>3</v>
      </c>
      <c r="I21" s="104">
        <v>3</v>
      </c>
      <c r="J21" s="104">
        <v>3</v>
      </c>
      <c r="K21" s="104">
        <v>3</v>
      </c>
      <c r="L21" s="104">
        <v>3</v>
      </c>
      <c r="M21" s="105">
        <v>3</v>
      </c>
      <c r="N21" s="279"/>
    </row>
    <row r="22" spans="1:14" ht="18.75" customHeight="1">
      <c r="A22" s="135" t="s">
        <v>340</v>
      </c>
      <c r="B22" s="104">
        <v>5.2</v>
      </c>
      <c r="C22" s="104">
        <v>4.6</v>
      </c>
      <c r="D22" s="104">
        <v>4.1</v>
      </c>
      <c r="E22" s="104">
        <v>4.3</v>
      </c>
      <c r="F22" s="104">
        <v>4.2</v>
      </c>
      <c r="G22" s="104">
        <v>5.2</v>
      </c>
      <c r="H22" s="104">
        <v>5.2</v>
      </c>
      <c r="I22" s="104">
        <v>5.2</v>
      </c>
      <c r="J22" s="104">
        <v>5.2</v>
      </c>
      <c r="K22" s="104">
        <v>5.1</v>
      </c>
      <c r="L22" s="104">
        <v>5.6</v>
      </c>
      <c r="M22" s="105">
        <v>4.3</v>
      </c>
      <c r="N22" s="279"/>
    </row>
    <row r="23" spans="1:14" ht="18.75" customHeight="1">
      <c r="A23" s="135" t="s">
        <v>341</v>
      </c>
      <c r="B23" s="104">
        <v>4.1</v>
      </c>
      <c r="C23" s="104">
        <v>4.1</v>
      </c>
      <c r="D23" s="104">
        <v>4.1</v>
      </c>
      <c r="E23" s="104">
        <v>4.2</v>
      </c>
      <c r="F23" s="104">
        <v>4.2</v>
      </c>
      <c r="G23" s="104">
        <v>4.1</v>
      </c>
      <c r="H23" s="104">
        <v>4.1</v>
      </c>
      <c r="I23" s="104">
        <v>4.1</v>
      </c>
      <c r="J23" s="104">
        <v>2.1</v>
      </c>
      <c r="K23" s="104">
        <v>2.2</v>
      </c>
      <c r="L23" s="104">
        <v>2.7</v>
      </c>
      <c r="M23" s="105">
        <v>3</v>
      </c>
      <c r="N23" s="279"/>
    </row>
    <row r="24" spans="1:14" ht="18.75" customHeight="1">
      <c r="A24" s="135" t="s">
        <v>342</v>
      </c>
      <c r="B24" s="104">
        <v>1.1</v>
      </c>
      <c r="C24" s="104">
        <v>0.9</v>
      </c>
      <c r="D24" s="104">
        <v>0.9</v>
      </c>
      <c r="E24" s="104">
        <v>1.1</v>
      </c>
      <c r="F24" s="104">
        <v>1.1</v>
      </c>
      <c r="G24" s="104">
        <v>1</v>
      </c>
      <c r="H24" s="104">
        <v>0.8</v>
      </c>
      <c r="I24" s="104">
        <v>0.8</v>
      </c>
      <c r="J24" s="104">
        <v>1.3</v>
      </c>
      <c r="K24" s="104">
        <v>1.2</v>
      </c>
      <c r="L24" s="104">
        <v>1.1</v>
      </c>
      <c r="M24" s="105">
        <v>1.2</v>
      </c>
      <c r="N24" s="279"/>
    </row>
    <row r="25" spans="1:14" ht="18.75" customHeight="1">
      <c r="A25" s="135" t="s">
        <v>343</v>
      </c>
      <c r="B25" s="104">
        <v>0.5</v>
      </c>
      <c r="C25" s="104">
        <v>1.2</v>
      </c>
      <c r="D25" s="104">
        <v>1.2</v>
      </c>
      <c r="E25" s="104">
        <v>1.2</v>
      </c>
      <c r="F25" s="104">
        <v>1.2</v>
      </c>
      <c r="G25" s="104">
        <v>0.7</v>
      </c>
      <c r="H25" s="104">
        <v>0.7</v>
      </c>
      <c r="I25" s="104">
        <v>0.7</v>
      </c>
      <c r="J25" s="104">
        <v>0.6</v>
      </c>
      <c r="K25" s="104">
        <v>1.4</v>
      </c>
      <c r="L25" s="104">
        <v>1.3</v>
      </c>
      <c r="M25" s="105">
        <v>1.3</v>
      </c>
      <c r="N25" s="279"/>
    </row>
    <row r="26" spans="1:14" s="128" customFormat="1" ht="18.75" customHeight="1">
      <c r="A26" s="137" t="s">
        <v>286</v>
      </c>
      <c r="B26" s="107">
        <v>2.9</v>
      </c>
      <c r="C26" s="107">
        <v>3.5</v>
      </c>
      <c r="D26" s="107">
        <v>3.4</v>
      </c>
      <c r="E26" s="107">
        <v>2.1</v>
      </c>
      <c r="F26" s="107">
        <v>2.1</v>
      </c>
      <c r="G26" s="107">
        <v>2.1</v>
      </c>
      <c r="H26" s="107">
        <v>2.1</v>
      </c>
      <c r="I26" s="107">
        <v>2.2</v>
      </c>
      <c r="J26" s="107">
        <v>2.1</v>
      </c>
      <c r="K26" s="107">
        <v>2.2</v>
      </c>
      <c r="L26" s="107">
        <v>2.2</v>
      </c>
      <c r="M26" s="108">
        <v>2.4</v>
      </c>
      <c r="N26" s="279"/>
    </row>
    <row r="27" ht="12.75">
      <c r="N27" s="183"/>
    </row>
    <row r="28" ht="12.75">
      <c r="N28" s="183"/>
    </row>
    <row r="29" ht="12.75">
      <c r="N29" s="183"/>
    </row>
    <row r="30" spans="2:13" ht="12.75"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2:13" ht="12.75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4" ht="12.75">
      <c r="G34" s="135"/>
    </row>
    <row r="35" ht="12.75">
      <c r="G35" s="135"/>
    </row>
    <row r="36" ht="12.75">
      <c r="G36" s="135"/>
    </row>
    <row r="37" ht="12.75">
      <c r="G37" s="135"/>
    </row>
    <row r="38" ht="12.75">
      <c r="G38" s="135"/>
    </row>
    <row r="39" ht="12.75">
      <c r="G39" s="135"/>
    </row>
    <row r="40" ht="12.75">
      <c r="G40" s="135"/>
    </row>
    <row r="41" ht="12.75">
      <c r="G41" s="135"/>
    </row>
    <row r="42" ht="12.75">
      <c r="G42" s="135"/>
    </row>
    <row r="43" ht="12.75">
      <c r="G43" s="135"/>
    </row>
    <row r="44" ht="12.75">
      <c r="G44" s="135"/>
    </row>
    <row r="45" ht="12.75">
      <c r="G45" s="135"/>
    </row>
    <row r="46" ht="12.75">
      <c r="G46" s="135"/>
    </row>
    <row r="47" ht="12.75">
      <c r="G47" s="135"/>
    </row>
    <row r="48" ht="12.75">
      <c r="G48" s="135"/>
    </row>
    <row r="49" ht="12.75">
      <c r="G49" s="135"/>
    </row>
  </sheetData>
  <sheetProtection/>
  <mergeCells count="17">
    <mergeCell ref="N6:N26"/>
    <mergeCell ref="B7:B9"/>
    <mergeCell ref="A6:A9"/>
    <mergeCell ref="K7:K9"/>
    <mergeCell ref="G7:G9"/>
    <mergeCell ref="M7:M9"/>
    <mergeCell ref="B6:M6"/>
    <mergeCell ref="H7:H9"/>
    <mergeCell ref="I7:I9"/>
    <mergeCell ref="J7:J9"/>
    <mergeCell ref="L7:L9"/>
    <mergeCell ref="D7:D9"/>
    <mergeCell ref="F7:F9"/>
    <mergeCell ref="C7:C9"/>
    <mergeCell ref="A1:M1"/>
    <mergeCell ref="A2:M2"/>
    <mergeCell ref="E7:E9"/>
  </mergeCells>
  <printOptions horizontalCentered="1"/>
  <pageMargins left="0.38" right="0.21" top="0.75" bottom="0.3" header="0.31" footer="0.3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Persand</dc:creator>
  <cp:keywords/>
  <dc:description/>
  <cp:lastModifiedBy>francesca</cp:lastModifiedBy>
  <cp:lastPrinted>2014-01-28T06:12:29Z</cp:lastPrinted>
  <dcterms:created xsi:type="dcterms:W3CDTF">2002-04-30T07:11:29Z</dcterms:created>
  <dcterms:modified xsi:type="dcterms:W3CDTF">2014-01-28T11:32:55Z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53600.0000000000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