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805" windowHeight="6855" activeTab="0"/>
  </bookViews>
  <sheets>
    <sheet name="tab 1.1" sheetId="1" r:id="rId1"/>
    <sheet name="FIG1-1" sheetId="2" r:id="rId2"/>
    <sheet name="tab 1.2" sheetId="3" r:id="rId3"/>
    <sheet name="Tab1.3" sheetId="4" r:id="rId4"/>
    <sheet name="tab 1.4" sheetId="5" r:id="rId5"/>
    <sheet name="Table2.1" sheetId="6" r:id="rId6"/>
    <sheet name="Fig2.1" sheetId="7" r:id="rId7"/>
    <sheet name="Table2.2" sheetId="8" r:id="rId8"/>
    <sheet name="Table2.3" sheetId="9" r:id="rId9"/>
    <sheet name="Table2.4&amp;2.5" sheetId="10" r:id="rId10"/>
  </sheets>
  <externalReferences>
    <externalReference r:id="rId13"/>
    <externalReference r:id="rId14"/>
    <externalReference r:id="rId15"/>
  </externalReferences>
  <definedNames>
    <definedName name="_ATPMoveavg_Dlg_Results" localSheetId="3" hidden="1">{2;#N/A;"R6C2:R10C2";#N/A;"R13C2:R18C2";#N/A;3;FALSE;FALSE;#N/A;#N/A;#N/A}</definedName>
    <definedName name="_ATPMoveavg_Dlg_Types" localSheetId="3" hidden="1">{"EXCELHLP.HLP!1791";5;10;5;10;5;7;13;13;1;2;24}</definedName>
    <definedName name="_ATPMoveavg_Range1" localSheetId="3" hidden="1">'Tab1.3'!$B$4:$B$8</definedName>
    <definedName name="_ATPMoveavg_Range2" localSheetId="3" hidden="1">'Tab1.3'!$B$11:$B$16</definedName>
    <definedName name="DATABASE">'[3]Tab 1.12f'!#REF!</definedName>
    <definedName name="solver_adj" localSheetId="3" hidden="1">'Tab1.3'!$B$4</definedName>
    <definedName name="solver_lin" localSheetId="3" hidden="1">0</definedName>
    <definedName name="solver_num" localSheetId="3" hidden="1">0</definedName>
    <definedName name="solver_opt" localSheetId="3" hidden="1">'Tab1.3'!$C$4</definedName>
    <definedName name="solver_tmp" localSheetId="3" hidden="1">'Tab1.3'!$B$4</definedName>
    <definedName name="solver_typ" localSheetId="3" hidden="1">1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<sst xmlns="http://schemas.openxmlformats.org/spreadsheetml/2006/main" count="216" uniqueCount="157">
  <si>
    <t>Type of vehicle</t>
  </si>
  <si>
    <t>Total</t>
  </si>
  <si>
    <t>Number</t>
  </si>
  <si>
    <t>%</t>
  </si>
  <si>
    <t xml:space="preserve"> </t>
  </si>
  <si>
    <t xml:space="preserve">      Change</t>
  </si>
  <si>
    <t xml:space="preserve">    %</t>
  </si>
  <si>
    <t>1. Road traffic accidents</t>
  </si>
  <si>
    <t xml:space="preserve">                  Serious injury accident</t>
  </si>
  <si>
    <t xml:space="preserve">                  Slight injury accident</t>
  </si>
  <si>
    <t xml:space="preserve">  </t>
  </si>
  <si>
    <t xml:space="preserve">            Rate per 100,000 population </t>
  </si>
  <si>
    <t xml:space="preserve">            Seriously injured</t>
  </si>
  <si>
    <t xml:space="preserve">            Slightly injured</t>
  </si>
  <si>
    <r>
      <t>2</t>
    </r>
    <r>
      <rPr>
        <sz val="9"/>
        <rFont val="Times New Roman"/>
        <family val="1"/>
      </rPr>
      <t xml:space="preserve"> Based on  definition of fatal accidents where death occurred within 30 days.</t>
    </r>
  </si>
  <si>
    <t xml:space="preserve">Fatal </t>
  </si>
  <si>
    <t>Serious</t>
  </si>
  <si>
    <t>Slight</t>
  </si>
  <si>
    <t xml:space="preserve"> Private car</t>
  </si>
  <si>
    <t xml:space="preserve"> Taxi car</t>
  </si>
  <si>
    <t xml:space="preserve"> Bus</t>
  </si>
  <si>
    <t xml:space="preserve"> Lorry</t>
  </si>
  <si>
    <t xml:space="preserve"> Van</t>
  </si>
  <si>
    <t xml:space="preserve"> Motor / auto cycle</t>
  </si>
  <si>
    <t xml:space="preserve"> Other motor vehicles</t>
  </si>
  <si>
    <t xml:space="preserve"> Total motor vehicles</t>
  </si>
  <si>
    <t xml:space="preserve"> Pedal cycle</t>
  </si>
  <si>
    <t xml:space="preserve"> Other non motor vehicles</t>
  </si>
  <si>
    <t>All vehicles</t>
  </si>
  <si>
    <t>Class of</t>
  </si>
  <si>
    <t>road users</t>
  </si>
  <si>
    <t>Jan. - Jun.</t>
  </si>
  <si>
    <t>Jul. - Dec.</t>
  </si>
  <si>
    <t xml:space="preserve">  Pedestrian</t>
  </si>
  <si>
    <t xml:space="preserve">  Passenger</t>
  </si>
  <si>
    <t xml:space="preserve">  Driver</t>
  </si>
  <si>
    <t xml:space="preserve">  Rider (auto / motor cycle)</t>
  </si>
  <si>
    <t xml:space="preserve">  Pedal cyclist</t>
  </si>
  <si>
    <t xml:space="preserve">    Accident</t>
  </si>
  <si>
    <t>1.  Road traffic accidents :</t>
  </si>
  <si>
    <t xml:space="preserve">Rate per 100,000 </t>
  </si>
  <si>
    <t xml:space="preserve">    population</t>
  </si>
  <si>
    <t xml:space="preserve">Rate per 1,000 registered </t>
  </si>
  <si>
    <t xml:space="preserve">    motor vehicles</t>
  </si>
  <si>
    <t>2.  Motor vehicle involved:</t>
  </si>
  <si>
    <t xml:space="preserve">Number </t>
  </si>
  <si>
    <t>3.  Casualties:</t>
  </si>
  <si>
    <t>Total number of casualties</t>
  </si>
  <si>
    <t xml:space="preserve">      of which</t>
  </si>
  <si>
    <t>153</t>
  </si>
  <si>
    <t xml:space="preserve">      Seriously  injured</t>
  </si>
  <si>
    <t>238</t>
  </si>
  <si>
    <t xml:space="preserve">      Slightly injured</t>
  </si>
  <si>
    <t>4. Fatality :</t>
  </si>
  <si>
    <t>Rate per 100,000 population</t>
  </si>
  <si>
    <t xml:space="preserve">    motor vehicles </t>
  </si>
  <si>
    <t>Casualties</t>
  </si>
  <si>
    <t xml:space="preserve"> ¹ Exclude accidents involving bicycles only or bicycle and pedestrian </t>
  </si>
  <si>
    <t xml:space="preserve"> ² From 1993 to 2001 figures are based on definition of fatal accidents where death occurred  within 7 days. </t>
  </si>
  <si>
    <r>
      <t xml:space="preserve">3  </t>
    </r>
    <r>
      <rPr>
        <sz val="9"/>
        <rFont val="Times New Roman"/>
        <family val="1"/>
      </rPr>
      <t>Fatality index is the number of fatalities per 100 casualties.</t>
    </r>
  </si>
  <si>
    <r>
      <t>1</t>
    </r>
    <r>
      <rPr>
        <sz val="9"/>
        <rFont val="Times New Roman"/>
        <family val="1"/>
      </rPr>
      <t xml:space="preserve"> Only three main vehicles have been considered in accidents involving more than three vehicles</t>
    </r>
  </si>
  <si>
    <t xml:space="preserve">Year    </t>
  </si>
  <si>
    <t xml:space="preserve">            Number of accidents causing casualties</t>
  </si>
  <si>
    <r>
      <t xml:space="preserve">                  Fatal accident</t>
    </r>
    <r>
      <rPr>
        <vertAlign val="superscript"/>
        <sz val="10"/>
        <rFont val="Times New Roman"/>
        <family val="1"/>
      </rPr>
      <t>2</t>
    </r>
  </si>
  <si>
    <t xml:space="preserve">            Non injury accident</t>
  </si>
  <si>
    <t>Motor Vehicles</t>
  </si>
  <si>
    <r>
      <t xml:space="preserve">            Fatal </t>
    </r>
    <r>
      <rPr>
        <i/>
        <vertAlign val="superscript"/>
        <sz val="12"/>
        <rFont val="Times New Roman"/>
        <family val="1"/>
      </rPr>
      <t>2</t>
    </r>
  </si>
  <si>
    <t xml:space="preserve">   As from 2002, figures are based on definition of fatal accidents where deaths occurred within 30 days as a result of road accidents</t>
  </si>
  <si>
    <t>of which</t>
  </si>
  <si>
    <t>¹ Exclude accidents involving bicycles only or bicycle and pedestrian</t>
  </si>
  <si>
    <t>Vehicles</t>
  </si>
  <si>
    <t>accidents</t>
  </si>
  <si>
    <t>3. Casualties</t>
  </si>
  <si>
    <t xml:space="preserve">  N.A : Not applicable</t>
  </si>
  <si>
    <t xml:space="preserve">            Number of m-vehicles involved in accidents</t>
  </si>
  <si>
    <t xml:space="preserve">            causing casualties</t>
  </si>
  <si>
    <r>
      <t xml:space="preserve">      Fatal</t>
    </r>
    <r>
      <rPr>
        <i/>
        <vertAlign val="superscript"/>
        <sz val="12"/>
        <rFont val="Times New Roman"/>
        <family val="1"/>
      </rPr>
      <t>2</t>
    </r>
  </si>
  <si>
    <r>
      <t xml:space="preserve">Fatality index </t>
    </r>
    <r>
      <rPr>
        <vertAlign val="superscript"/>
        <sz val="10"/>
        <rFont val="Times New Roman"/>
        <family val="1"/>
      </rPr>
      <t>3</t>
    </r>
  </si>
  <si>
    <t>Number of vehicles involved</t>
  </si>
  <si>
    <t>N.A</t>
  </si>
  <si>
    <t xml:space="preserve">New vehicles </t>
  </si>
  <si>
    <r>
      <t>Re - registered vehicles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     </t>
    </r>
  </si>
  <si>
    <r>
      <t>Vehicles off the road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    </t>
    </r>
  </si>
  <si>
    <t xml:space="preserve">Net addition </t>
  </si>
  <si>
    <t xml:space="preserve">      Car</t>
  </si>
  <si>
    <t xml:space="preserve">      Dual purpose vehicle</t>
  </si>
  <si>
    <t xml:space="preserve">      Motor cycle</t>
  </si>
  <si>
    <t xml:space="preserve">      Auto cycle</t>
  </si>
  <si>
    <t xml:space="preserve">      Lorry and truck</t>
  </si>
  <si>
    <t xml:space="preserve">      Van</t>
  </si>
  <si>
    <t xml:space="preserve">      Bus</t>
  </si>
  <si>
    <t xml:space="preserve">      Other</t>
  </si>
  <si>
    <t xml:space="preserve">               Total</t>
  </si>
  <si>
    <t xml:space="preserve">  ¹  excluding pedal cycles, but including government vehicles</t>
  </si>
  <si>
    <t xml:space="preserve">  ²  refers to re-registration of vehicles previously off the road</t>
  </si>
  <si>
    <t xml:space="preserve">  ³  unlicensed either temporarily or permanently</t>
  </si>
  <si>
    <t>car+DPV</t>
  </si>
  <si>
    <t>M/Autocycle</t>
  </si>
  <si>
    <t>Other</t>
  </si>
  <si>
    <t xml:space="preserve">  Type  of  vehicle</t>
  </si>
  <si>
    <t xml:space="preserve">  Car</t>
  </si>
  <si>
    <t xml:space="preserve">  Dual  Purpose  Vehicle</t>
  </si>
  <si>
    <t>Car and dual purpose vehicle</t>
  </si>
  <si>
    <t>Motor cycle and autocycle</t>
  </si>
  <si>
    <t xml:space="preserve">              Total</t>
  </si>
  <si>
    <t xml:space="preserve">   (of which taxi car )</t>
  </si>
  <si>
    <t xml:space="preserve">  Dual  purpose  vehicle</t>
  </si>
  <si>
    <t xml:space="preserve">  Heavy  motor  car</t>
  </si>
  <si>
    <t xml:space="preserve">  Motor  cycle</t>
  </si>
  <si>
    <t xml:space="preserve">  Auto  cycle</t>
  </si>
  <si>
    <t xml:space="preserve">  Lorry  and  truck</t>
  </si>
  <si>
    <t xml:space="preserve">  Van</t>
  </si>
  <si>
    <t xml:space="preserve">  Bus  </t>
  </si>
  <si>
    <t xml:space="preserve">  Tractor  and  dumper</t>
  </si>
  <si>
    <t xml:space="preserve">  Prime  mover</t>
  </si>
  <si>
    <t xml:space="preserve">  Trailer</t>
  </si>
  <si>
    <t xml:space="preserve">  Road  roller</t>
  </si>
  <si>
    <t xml:space="preserve">  Other</t>
  </si>
  <si>
    <t xml:space="preserve">              TOTAL</t>
  </si>
  <si>
    <t>( as at 31st December )</t>
  </si>
  <si>
    <t>Age group</t>
  </si>
  <si>
    <t>(Years)</t>
  </si>
  <si>
    <t>TOTAL</t>
  </si>
  <si>
    <r>
      <t xml:space="preserve">      &lt; </t>
    </r>
    <r>
      <rPr>
        <b/>
        <sz val="12"/>
        <rFont val="Times New Roman"/>
        <family val="1"/>
      </rPr>
      <t xml:space="preserve"> 5</t>
    </r>
  </si>
  <si>
    <r>
      <t xml:space="preserve"> </t>
    </r>
    <r>
      <rPr>
        <b/>
        <sz val="12"/>
        <rFont val="Times New Roman"/>
        <family val="1"/>
      </rPr>
      <t xml:space="preserve"> 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</si>
  <si>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t>10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15</t>
    </r>
  </si>
  <si>
    <r>
      <t xml:space="preserve">     ³ </t>
    </r>
    <r>
      <rPr>
        <b/>
        <sz val="12"/>
        <rFont val="Times New Roman"/>
        <family val="1"/>
      </rPr>
      <t>15</t>
    </r>
  </si>
  <si>
    <t>(as at 31st December)</t>
  </si>
  <si>
    <t xml:space="preserve"> as at 31st December 1993</t>
  </si>
  <si>
    <r>
      <t xml:space="preserve">      &lt;  </t>
    </r>
    <r>
      <rPr>
        <b/>
        <sz val="12"/>
        <rFont val="Times New Roman"/>
        <family val="1"/>
      </rPr>
      <t>5</t>
    </r>
  </si>
  <si>
    <t xml:space="preserve"> ¹ Refers  only  to  buses  with  a  Road  Service  License,  i.e,  buses  which  operate  on  </t>
  </si>
  <si>
    <t xml:space="preserve">     proclaimed routes  and  charge  individual  fares</t>
  </si>
  <si>
    <r>
      <t xml:space="preserve">  </t>
    </r>
    <r>
      <rPr>
        <b/>
        <sz val="12"/>
        <rFont val="Times New Roman"/>
        <family val="1"/>
      </rPr>
      <t>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</si>
  <si>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t>15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18</t>
    </r>
  </si>
  <si>
    <t xml:space="preserve">    ¹ Excluding pedal cycles, but including government vehicles</t>
  </si>
  <si>
    <t xml:space="preserve">Used imported vehicles     </t>
  </si>
  <si>
    <r>
      <rPr>
        <vertAlign val="superscript"/>
        <sz val="10"/>
        <rFont val="Times New Roman"/>
        <family val="1"/>
      </rPr>
      <t xml:space="preserve">3  </t>
    </r>
    <r>
      <rPr>
        <sz val="10"/>
        <rFont val="Times New Roman"/>
        <family val="1"/>
      </rPr>
      <t>Revised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</si>
  <si>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 Revised</t>
    </r>
  </si>
  <si>
    <t>Vehicles v/s pedestrian</t>
  </si>
  <si>
    <t>Vehicles v/s vehicles</t>
  </si>
  <si>
    <r>
      <rPr>
        <vertAlign val="superscript"/>
        <sz val="10"/>
        <rFont val="MS Sans Serif"/>
        <family val="2"/>
      </rPr>
      <t>1</t>
    </r>
    <r>
      <rPr>
        <sz val="10"/>
        <rFont val="MS Sans Serif"/>
        <family val="2"/>
      </rPr>
      <t xml:space="preserve">  Revised</t>
    </r>
  </si>
  <si>
    <t>2.  Vehicles involved in road accidents</t>
  </si>
  <si>
    <t xml:space="preserve">            Rate per 1,000 registered motor vehicles </t>
  </si>
  <si>
    <t>No.  of vehicles at 31.12.10</t>
  </si>
  <si>
    <t xml:space="preserve">     Table  1.1  -  Vehicles¹ registered in 2011</t>
  </si>
  <si>
    <t>No.  of vehicles at 31.12.11</t>
  </si>
  <si>
    <t xml:space="preserve"> Table  1.2   -   Vehicles¹ registered , 2002 - 2011</t>
  </si>
  <si>
    <t>Table 1.3 - Age composition of cars and dual purpose vehicles, 2010 - 2011</t>
  </si>
  <si>
    <t>Table 1.4  - Age composition of operational bus fleet ¹, 2010 - 2011</t>
  </si>
  <si>
    <r>
      <t xml:space="preserve">2010 </t>
    </r>
    <r>
      <rPr>
        <b/>
        <vertAlign val="superscript"/>
        <sz val="12"/>
        <rFont val="Times New Roman"/>
        <family val="1"/>
      </rPr>
      <t>3</t>
    </r>
  </si>
  <si>
    <r>
      <t xml:space="preserve"> Table 2.1 -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>, 2010 - 2011</t>
    </r>
  </si>
  <si>
    <t xml:space="preserve"> Table 2.4 - Number of casualties by class of road users, 2010- 2011</t>
  </si>
  <si>
    <r>
      <t xml:space="preserve"> Table 2.3 -Number of  vehicles</t>
    </r>
    <r>
      <rPr>
        <b/>
        <vertAlign val="superscript"/>
        <sz val="12"/>
        <rFont val="Times New Roman"/>
        <family val="1"/>
      </rPr>
      <t>1</t>
    </r>
    <r>
      <rPr>
        <b/>
        <sz val="14"/>
        <rFont val="Times New Roman"/>
        <family val="1"/>
      </rPr>
      <t xml:space="preserve"> involved in accidents (causing casualties) by type, 2010 - 2011</t>
    </r>
  </si>
  <si>
    <t>Table 2.5 - Number of accidents (causing casualties) involved in"hit and run"cases, 2010- 2011.</t>
  </si>
  <si>
    <r>
      <t xml:space="preserve">2010 </t>
    </r>
    <r>
      <rPr>
        <b/>
        <vertAlign val="superscript"/>
        <sz val="12"/>
        <rFont val="Times New Roman"/>
        <family val="1"/>
      </rPr>
      <t>1</t>
    </r>
  </si>
  <si>
    <r>
      <t xml:space="preserve"> Table 2.2 - 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 xml:space="preserve"> and casualties, 2002 - 2011</t>
    </r>
  </si>
  <si>
    <r>
      <t xml:space="preserve">2010 </t>
    </r>
    <r>
      <rPr>
        <b/>
        <vertAlign val="superscript"/>
        <sz val="12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</si>
</sst>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#,##0\ \ \ \ \ "/>
    <numFmt numFmtId="181" formatCode="#,##0\ \ \ \ \ \ \ "/>
    <numFmt numFmtId="182" formatCode="\ #,##0\ \ \ \ \ \ "/>
    <numFmt numFmtId="183" formatCode="#,##0\ "/>
    <numFmt numFmtId="184" formatCode="#,##0\ \ \ \ \ \ \ \ "/>
    <numFmt numFmtId="185" formatCode="#,##0\ \ "/>
    <numFmt numFmtId="186" formatCode="0.0"/>
    <numFmt numFmtId="187" formatCode="#,##0.0_);\(#,##0.0\)"/>
    <numFmt numFmtId="188" formatCode="#,##0\ \ \ \ \ \ "/>
    <numFmt numFmtId="189" formatCode="\(#,##0\)"/>
    <numFmt numFmtId="190" formatCode="\ \+\ #,##0"/>
    <numFmt numFmtId="191" formatCode="#,##0\ \ \ \ "/>
    <numFmt numFmtId="192" formatCode="#,##0\ \ \ "/>
    <numFmt numFmtId="193" formatCode="0.0\ "/>
    <numFmt numFmtId="194" formatCode="#,##0.0\ "/>
    <numFmt numFmtId="195" formatCode="\-\ \ \ \ \ "/>
    <numFmt numFmtId="196" formatCode="\-\ \ \ \ \ \ "/>
    <numFmt numFmtId="197" formatCode="\+\ #,##0"/>
    <numFmt numFmtId="198" formatCode="\+\ 0.0"/>
    <numFmt numFmtId="199" formatCode="\ #,##0"/>
    <numFmt numFmtId="200" formatCode="\ 0.0"/>
    <numFmt numFmtId="201" formatCode="\+#,##0"/>
    <numFmt numFmtId="202" formatCode="\ \+0.0"/>
    <numFmt numFmtId="203" formatCode="\ \+\ 0.0"/>
    <numFmt numFmtId="204" formatCode="\ \+#,##0"/>
    <numFmt numFmtId="205" formatCode="0.000"/>
    <numFmt numFmtId="206" formatCode="0.0000"/>
    <numFmt numFmtId="207" formatCode="#,##0.0\ \ \ \ \ \ \ \ "/>
    <numFmt numFmtId="208" formatCode="#,##0.0"/>
    <numFmt numFmtId="209" formatCode="#,##0.000"/>
    <numFmt numFmtId="210" formatCode="0.0000000"/>
    <numFmt numFmtId="211" formatCode="0.000000"/>
    <numFmt numFmtId="212" formatCode="0.00000"/>
  </numFmts>
  <fonts count="93">
    <font>
      <sz val="10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13"/>
      <name val="MS Sans Serif"/>
      <family val="2"/>
    </font>
    <font>
      <i/>
      <sz val="12"/>
      <name val="Times New Roman"/>
      <family val="1"/>
    </font>
    <font>
      <b/>
      <sz val="10"/>
      <name val="MS Sans Serif"/>
      <family val="2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sz val="8.5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8"/>
      <name val="MS Sans Serif"/>
      <family val="2"/>
    </font>
    <font>
      <b/>
      <u val="single"/>
      <sz val="12"/>
      <name val="MS Sans Serif"/>
      <family val="2"/>
    </font>
    <font>
      <b/>
      <sz val="8"/>
      <name val="MS Sans Serif"/>
      <family val="2"/>
    </font>
    <font>
      <b/>
      <i/>
      <sz val="12"/>
      <name val="Times New Roman"/>
      <family val="1"/>
    </font>
    <font>
      <sz val="9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u val="single"/>
      <sz val="12"/>
      <name val="Times New Roman"/>
      <family val="1"/>
    </font>
    <font>
      <i/>
      <sz val="10"/>
      <name val="MS Sans Serif"/>
      <family val="2"/>
    </font>
    <font>
      <sz val="7"/>
      <name val="MS Sans Serif"/>
      <family val="2"/>
    </font>
    <font>
      <sz val="9"/>
      <name val="Arial"/>
      <family val="2"/>
    </font>
    <font>
      <i/>
      <vertAlign val="superscript"/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9.5"/>
      <name val="MS Sans Serif"/>
      <family val="2"/>
    </font>
    <font>
      <b/>
      <sz val="9.5"/>
      <name val="MS Sans Serif"/>
      <family val="2"/>
    </font>
    <font>
      <b/>
      <sz val="14"/>
      <name val="MS Sans Serif"/>
      <family val="2"/>
    </font>
    <font>
      <u val="single"/>
      <sz val="8"/>
      <name val="MS Serif"/>
      <family val="1"/>
    </font>
    <font>
      <u val="single"/>
      <sz val="10"/>
      <name val="MS Serif"/>
      <family val="1"/>
    </font>
    <font>
      <sz val="11"/>
      <name val="Times New Roman"/>
      <family val="1"/>
    </font>
    <font>
      <b/>
      <sz val="13.2"/>
      <name val="Times New Roman"/>
      <family val="1"/>
    </font>
    <font>
      <b/>
      <sz val="10"/>
      <name val="Symbol"/>
      <family val="1"/>
    </font>
    <font>
      <vertAlign val="superscript"/>
      <sz val="10"/>
      <name val="MS Sans Serif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sz val="9.2"/>
      <color indexed="8"/>
      <name val="Times New Roman"/>
      <family val="1"/>
    </font>
    <font>
      <sz val="10"/>
      <color indexed="8"/>
      <name val="Symbol"/>
      <family val="1"/>
    </font>
    <font>
      <sz val="9"/>
      <color indexed="8"/>
      <name val="Times New Roman"/>
      <family val="1"/>
    </font>
    <font>
      <sz val="10.1"/>
      <color indexed="8"/>
      <name val="Times New Roman"/>
      <family val="1"/>
    </font>
    <font>
      <sz val="15.25"/>
      <color indexed="8"/>
      <name val="Arial"/>
      <family val="2"/>
    </font>
    <font>
      <sz val="9.5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MS Sans Serif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1" fillId="0" borderId="10" xfId="0" applyFont="1" applyBorder="1" applyAlignment="1">
      <alignment horizontal="centerContinuous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Continuous"/>
    </xf>
    <xf numFmtId="0" fontId="1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190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6" xfId="0" applyFont="1" applyBorder="1" applyAlignment="1" quotePrefix="1">
      <alignment horizontal="left"/>
    </xf>
    <xf numFmtId="0" fontId="3" fillId="0" borderId="18" xfId="0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/>
    </xf>
    <xf numFmtId="186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5" fillId="0" borderId="0" xfId="61" applyFont="1" applyBorder="1" applyAlignment="1">
      <alignment horizontal="left"/>
      <protection/>
    </xf>
    <xf numFmtId="0" fontId="19" fillId="0" borderId="0" xfId="61" applyFont="1">
      <alignment/>
      <protection/>
    </xf>
    <xf numFmtId="0" fontId="20" fillId="0" borderId="0" xfId="61" applyFont="1">
      <alignment/>
      <protection/>
    </xf>
    <xf numFmtId="0" fontId="6" fillId="0" borderId="0" xfId="61">
      <alignment/>
      <protection/>
    </xf>
    <xf numFmtId="12" fontId="6" fillId="0" borderId="0" xfId="61" applyNumberFormat="1">
      <alignment/>
      <protection/>
    </xf>
    <xf numFmtId="0" fontId="1" fillId="0" borderId="23" xfId="61" applyFont="1" applyBorder="1" applyAlignment="1">
      <alignment horizontal="center"/>
      <protection/>
    </xf>
    <xf numFmtId="0" fontId="1" fillId="0" borderId="14" xfId="61" applyFont="1" applyBorder="1" applyAlignment="1">
      <alignment horizontal="centerContinuous" vertical="center"/>
      <protection/>
    </xf>
    <xf numFmtId="0" fontId="1" fillId="0" borderId="24" xfId="61" applyFont="1" applyBorder="1" applyAlignment="1">
      <alignment horizontal="centerContinuous" vertical="center"/>
      <protection/>
    </xf>
    <xf numFmtId="0" fontId="1" fillId="0" borderId="12" xfId="61" applyFont="1" applyBorder="1" applyAlignment="1">
      <alignment horizontal="centerContinuous" vertical="center"/>
      <protection/>
    </xf>
    <xf numFmtId="0" fontId="22" fillId="0" borderId="0" xfId="61" applyFont="1">
      <alignment/>
      <protection/>
    </xf>
    <xf numFmtId="0" fontId="4" fillId="0" borderId="18" xfId="61" applyFont="1" applyBorder="1" applyAlignment="1">
      <alignment vertical="center"/>
      <protection/>
    </xf>
    <xf numFmtId="191" fontId="4" fillId="0" borderId="17" xfId="61" applyNumberFormat="1" applyFont="1" applyBorder="1" applyAlignment="1">
      <alignment horizontal="right" vertical="center"/>
      <protection/>
    </xf>
    <xf numFmtId="0" fontId="4" fillId="0" borderId="18" xfId="61" applyFont="1" applyBorder="1" applyAlignment="1">
      <alignment vertical="center" wrapText="1"/>
      <protection/>
    </xf>
    <xf numFmtId="0" fontId="6" fillId="0" borderId="0" xfId="61" applyAlignment="1">
      <alignment horizontal="right"/>
      <protection/>
    </xf>
    <xf numFmtId="0" fontId="1" fillId="0" borderId="13" xfId="61" applyFont="1" applyBorder="1" applyAlignment="1">
      <alignment horizontal="right" vertical="center"/>
      <protection/>
    </xf>
    <xf numFmtId="0" fontId="1" fillId="0" borderId="15" xfId="61" applyFont="1" applyBorder="1" applyAlignment="1">
      <alignment horizontal="centerContinuous" vertical="center"/>
      <protection/>
    </xf>
    <xf numFmtId="0" fontId="12" fillId="0" borderId="0" xfId="61" applyFont="1" applyAlignment="1">
      <alignment vertical="center"/>
      <protection/>
    </xf>
    <xf numFmtId="0" fontId="1" fillId="0" borderId="16" xfId="61" applyFont="1" applyBorder="1">
      <alignment/>
      <protection/>
    </xf>
    <xf numFmtId="0" fontId="1" fillId="0" borderId="0" xfId="61" applyFont="1" applyBorder="1">
      <alignment/>
      <protection/>
    </xf>
    <xf numFmtId="0" fontId="1" fillId="0" borderId="21" xfId="61" applyFont="1" applyBorder="1">
      <alignment/>
      <protection/>
    </xf>
    <xf numFmtId="0" fontId="12" fillId="0" borderId="0" xfId="61" applyFont="1">
      <alignment/>
      <protection/>
    </xf>
    <xf numFmtId="0" fontId="4" fillId="0" borderId="13" xfId="61" applyFont="1" applyBorder="1">
      <alignment/>
      <protection/>
    </xf>
    <xf numFmtId="0" fontId="4" fillId="0" borderId="23" xfId="61" applyFont="1" applyBorder="1">
      <alignment/>
      <protection/>
    </xf>
    <xf numFmtId="0" fontId="4" fillId="0" borderId="14" xfId="61" applyFont="1" applyBorder="1">
      <alignment/>
      <protection/>
    </xf>
    <xf numFmtId="0" fontId="4" fillId="0" borderId="16" xfId="61" applyFont="1" applyBorder="1">
      <alignment/>
      <protection/>
    </xf>
    <xf numFmtId="0" fontId="1" fillId="0" borderId="13" xfId="61" applyFont="1" applyBorder="1" applyAlignment="1">
      <alignment horizontal="center"/>
      <protection/>
    </xf>
    <xf numFmtId="0" fontId="4" fillId="0" borderId="19" xfId="61" applyFont="1" applyBorder="1">
      <alignment/>
      <protection/>
    </xf>
    <xf numFmtId="0" fontId="10" fillId="0" borderId="0" xfId="60" applyFont="1" applyAlignment="1">
      <alignment horizontal="centerContinuous"/>
      <protection/>
    </xf>
    <xf numFmtId="0" fontId="6" fillId="0" borderId="0" xfId="60" applyFont="1">
      <alignment/>
      <protection/>
    </xf>
    <xf numFmtId="0" fontId="8" fillId="0" borderId="0" xfId="60" applyFont="1" applyAlignment="1">
      <alignment horizontal="centerContinuous"/>
      <protection/>
    </xf>
    <xf numFmtId="0" fontId="18" fillId="0" borderId="0" xfId="60" applyFont="1" applyAlignment="1">
      <alignment horizontal="centerContinuous"/>
      <protection/>
    </xf>
    <xf numFmtId="0" fontId="6" fillId="0" borderId="0" xfId="60" applyAlignment="1">
      <alignment horizontal="centerContinuous"/>
      <protection/>
    </xf>
    <xf numFmtId="0" fontId="6" fillId="0" borderId="0" xfId="60">
      <alignment/>
      <protection/>
    </xf>
    <xf numFmtId="0" fontId="4" fillId="0" borderId="13" xfId="60" applyFont="1" applyBorder="1">
      <alignment/>
      <protection/>
    </xf>
    <xf numFmtId="0" fontId="4" fillId="0" borderId="14" xfId="60" applyFont="1" applyBorder="1">
      <alignment/>
      <protection/>
    </xf>
    <xf numFmtId="0" fontId="25" fillId="0" borderId="14" xfId="60" applyFont="1" applyBorder="1" applyAlignment="1">
      <alignment/>
      <protection/>
    </xf>
    <xf numFmtId="0" fontId="1" fillId="0" borderId="10" xfId="60" applyFont="1" applyBorder="1" applyAlignment="1">
      <alignment horizontal="center"/>
      <protection/>
    </xf>
    <xf numFmtId="0" fontId="19" fillId="0" borderId="0" xfId="60" applyFont="1" applyBorder="1" applyAlignment="1">
      <alignment/>
      <protection/>
    </xf>
    <xf numFmtId="0" fontId="4" fillId="0" borderId="16" xfId="60" applyFont="1" applyBorder="1">
      <alignment/>
      <protection/>
    </xf>
    <xf numFmtId="0" fontId="4" fillId="0" borderId="0" xfId="60" applyFont="1" applyBorder="1">
      <alignment/>
      <protection/>
    </xf>
    <xf numFmtId="0" fontId="1" fillId="0" borderId="0" xfId="60" applyFont="1" applyBorder="1" applyAlignment="1">
      <alignment horizontal="right"/>
      <protection/>
    </xf>
    <xf numFmtId="0" fontId="1" fillId="0" borderId="23" xfId="60" applyFont="1" applyBorder="1" applyAlignment="1">
      <alignment horizontal="right"/>
      <protection/>
    </xf>
    <xf numFmtId="0" fontId="1" fillId="0" borderId="23" xfId="60" applyFont="1" applyBorder="1">
      <alignment/>
      <protection/>
    </xf>
    <xf numFmtId="0" fontId="6" fillId="0" borderId="0" xfId="60" applyBorder="1">
      <alignment/>
      <protection/>
    </xf>
    <xf numFmtId="0" fontId="1" fillId="0" borderId="16" xfId="60" applyFont="1" applyBorder="1">
      <alignment/>
      <protection/>
    </xf>
    <xf numFmtId="0" fontId="1" fillId="0" borderId="0" xfId="60" applyFont="1" applyBorder="1">
      <alignment/>
      <protection/>
    </xf>
    <xf numFmtId="0" fontId="4" fillId="0" borderId="18" xfId="60" applyFont="1" applyBorder="1">
      <alignment/>
      <protection/>
    </xf>
    <xf numFmtId="3" fontId="1" fillId="0" borderId="0" xfId="60" applyNumberFormat="1" applyFont="1" applyBorder="1">
      <alignment/>
      <protection/>
    </xf>
    <xf numFmtId="3" fontId="4" fillId="0" borderId="18" xfId="60" applyNumberFormat="1" applyFont="1" applyBorder="1" applyAlignment="1">
      <alignment horizontal="center"/>
      <protection/>
    </xf>
    <xf numFmtId="0" fontId="12" fillId="0" borderId="0" xfId="60" applyFont="1" applyBorder="1">
      <alignment/>
      <protection/>
    </xf>
    <xf numFmtId="3" fontId="4" fillId="0" borderId="0" xfId="60" applyNumberFormat="1" applyFont="1" applyBorder="1">
      <alignment/>
      <protection/>
    </xf>
    <xf numFmtId="3" fontId="4" fillId="0" borderId="18" xfId="60" applyNumberFormat="1" applyFont="1" applyBorder="1">
      <alignment/>
      <protection/>
    </xf>
    <xf numFmtId="0" fontId="6" fillId="0" borderId="0" xfId="60" applyFont="1" applyBorder="1">
      <alignment/>
      <protection/>
    </xf>
    <xf numFmtId="0" fontId="4" fillId="0" borderId="0" xfId="60" applyFont="1" applyBorder="1" applyAlignment="1">
      <alignment/>
      <protection/>
    </xf>
    <xf numFmtId="3" fontId="11" fillId="0" borderId="0" xfId="60" applyNumberFormat="1" applyFont="1" applyBorder="1" applyAlignment="1">
      <alignment/>
      <protection/>
    </xf>
    <xf numFmtId="3" fontId="11" fillId="0" borderId="18" xfId="60" applyNumberFormat="1" applyFont="1" applyBorder="1" applyAlignment="1">
      <alignment horizontal="center"/>
      <protection/>
    </xf>
    <xf numFmtId="0" fontId="26" fillId="0" borderId="0" xfId="60" applyFont="1" applyBorder="1" applyAlignment="1">
      <alignment/>
      <protection/>
    </xf>
    <xf numFmtId="0" fontId="6" fillId="0" borderId="0" xfId="60" applyAlignment="1">
      <alignment horizontal="center" vertical="top"/>
      <protection/>
    </xf>
    <xf numFmtId="0" fontId="1" fillId="0" borderId="16" xfId="60" applyFont="1" applyBorder="1" applyAlignment="1">
      <alignment horizontal="left"/>
      <protection/>
    </xf>
    <xf numFmtId="0" fontId="4" fillId="0" borderId="0" xfId="60" applyFont="1">
      <alignment/>
      <protection/>
    </xf>
    <xf numFmtId="3" fontId="11" fillId="0" borderId="0" xfId="60" applyNumberFormat="1" applyFont="1" applyBorder="1">
      <alignment/>
      <protection/>
    </xf>
    <xf numFmtId="0" fontId="26" fillId="0" borderId="0" xfId="60" applyFont="1" applyBorder="1">
      <alignment/>
      <protection/>
    </xf>
    <xf numFmtId="0" fontId="4" fillId="0" borderId="0" xfId="60" applyFont="1" applyBorder="1" applyAlignment="1">
      <alignment horizontal="left"/>
      <protection/>
    </xf>
    <xf numFmtId="0" fontId="1" fillId="0" borderId="16" xfId="60" applyFont="1" applyBorder="1" applyAlignment="1">
      <alignment/>
      <protection/>
    </xf>
    <xf numFmtId="0" fontId="1" fillId="0" borderId="0" xfId="60" applyFont="1" applyBorder="1" applyAlignment="1">
      <alignment/>
      <protection/>
    </xf>
    <xf numFmtId="186" fontId="11" fillId="0" borderId="0" xfId="60" applyNumberFormat="1" applyFont="1" applyBorder="1">
      <alignment/>
      <protection/>
    </xf>
    <xf numFmtId="186" fontId="11" fillId="0" borderId="0" xfId="60" applyNumberFormat="1" applyFont="1">
      <alignment/>
      <protection/>
    </xf>
    <xf numFmtId="186" fontId="11" fillId="0" borderId="18" xfId="60" applyNumberFormat="1" applyFont="1" applyBorder="1" applyAlignment="1">
      <alignment horizontal="center"/>
      <protection/>
    </xf>
    <xf numFmtId="186" fontId="4" fillId="0" borderId="0" xfId="60" applyNumberFormat="1" applyFont="1" applyBorder="1">
      <alignment/>
      <protection/>
    </xf>
    <xf numFmtId="186" fontId="4" fillId="0" borderId="0" xfId="60" applyNumberFormat="1" applyFont="1">
      <alignment/>
      <protection/>
    </xf>
    <xf numFmtId="186" fontId="4" fillId="0" borderId="18" xfId="60" applyNumberFormat="1" applyFont="1" applyBorder="1">
      <alignment/>
      <protection/>
    </xf>
    <xf numFmtId="186" fontId="11" fillId="0" borderId="0" xfId="60" applyNumberFormat="1" applyFont="1" applyBorder="1" applyAlignment="1">
      <alignment/>
      <protection/>
    </xf>
    <xf numFmtId="186" fontId="11" fillId="0" borderId="0" xfId="60" applyNumberFormat="1" applyFont="1" applyAlignment="1">
      <alignment/>
      <protection/>
    </xf>
    <xf numFmtId="186" fontId="11" fillId="0" borderId="18" xfId="60" applyNumberFormat="1" applyFont="1" applyBorder="1" applyAlignment="1">
      <alignment/>
      <protection/>
    </xf>
    <xf numFmtId="0" fontId="1" fillId="0" borderId="19" xfId="60" applyFont="1" applyBorder="1" applyAlignment="1">
      <alignment vertical="top"/>
      <protection/>
    </xf>
    <xf numFmtId="0" fontId="4" fillId="0" borderId="20" xfId="60" applyFont="1" applyBorder="1" applyAlignment="1">
      <alignment vertical="top"/>
      <protection/>
    </xf>
    <xf numFmtId="186" fontId="11" fillId="0" borderId="20" xfId="60" applyNumberFormat="1" applyFont="1" applyBorder="1" applyAlignment="1">
      <alignment vertical="top"/>
      <protection/>
    </xf>
    <xf numFmtId="186" fontId="11" fillId="0" borderId="22" xfId="60" applyNumberFormat="1" applyFont="1" applyBorder="1" applyAlignment="1">
      <alignment horizontal="center" vertical="top"/>
      <protection/>
    </xf>
    <xf numFmtId="3" fontId="6" fillId="0" borderId="0" xfId="60" applyNumberFormat="1" applyFont="1" applyBorder="1" applyAlignment="1">
      <alignment vertical="top"/>
      <protection/>
    </xf>
    <xf numFmtId="0" fontId="6" fillId="0" borderId="0" xfId="60" applyAlignment="1">
      <alignment vertical="top"/>
      <protection/>
    </xf>
    <xf numFmtId="0" fontId="18" fillId="0" borderId="0" xfId="60" applyFont="1">
      <alignment/>
      <protection/>
    </xf>
    <xf numFmtId="0" fontId="7" fillId="0" borderId="0" xfId="60" applyFont="1">
      <alignment/>
      <protection/>
    </xf>
    <xf numFmtId="0" fontId="16" fillId="0" borderId="0" xfId="60" applyFont="1">
      <alignment/>
      <protection/>
    </xf>
    <xf numFmtId="0" fontId="27" fillId="0" borderId="0" xfId="60" applyFont="1">
      <alignment/>
      <protection/>
    </xf>
    <xf numFmtId="0" fontId="5" fillId="0" borderId="0" xfId="0" applyFont="1" applyAlignment="1">
      <alignment horizontal="left"/>
    </xf>
    <xf numFmtId="0" fontId="1" fillId="0" borderId="24" xfId="0" applyFont="1" applyBorder="1" applyAlignment="1">
      <alignment horizontal="centerContinuous"/>
    </xf>
    <xf numFmtId="3" fontId="4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22" fillId="0" borderId="0" xfId="60" applyFont="1">
      <alignment/>
      <protection/>
    </xf>
    <xf numFmtId="0" fontId="28" fillId="0" borderId="0" xfId="0" applyFont="1" applyAlignment="1">
      <alignment/>
    </xf>
    <xf numFmtId="0" fontId="5" fillId="0" borderId="0" xfId="60" applyFont="1" applyAlignment="1">
      <alignment horizontal="left"/>
      <protection/>
    </xf>
    <xf numFmtId="0" fontId="4" fillId="0" borderId="23" xfId="61" applyFont="1" applyBorder="1" applyAlignment="1">
      <alignment vertical="center"/>
      <protection/>
    </xf>
    <xf numFmtId="192" fontId="1" fillId="0" borderId="24" xfId="61" applyNumberFormat="1" applyFont="1" applyBorder="1" applyAlignment="1">
      <alignment horizontal="right" vertical="center"/>
      <protection/>
    </xf>
    <xf numFmtId="192" fontId="1" fillId="0" borderId="10" xfId="61" applyNumberFormat="1" applyFont="1" applyBorder="1" applyAlignment="1">
      <alignment horizontal="right" vertical="center"/>
      <protection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/>
    </xf>
    <xf numFmtId="190" fontId="11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86" fontId="1" fillId="0" borderId="23" xfId="0" applyNumberFormat="1" applyFont="1" applyBorder="1" applyAlignment="1">
      <alignment horizontal="center"/>
    </xf>
    <xf numFmtId="0" fontId="1" fillId="0" borderId="22" xfId="61" applyFont="1" applyBorder="1">
      <alignment/>
      <protection/>
    </xf>
    <xf numFmtId="3" fontId="0" fillId="0" borderId="0" xfId="0" applyNumberFormat="1" applyAlignment="1">
      <alignment/>
    </xf>
    <xf numFmtId="0" fontId="1" fillId="0" borderId="10" xfId="61" applyFont="1" applyBorder="1" applyAlignment="1">
      <alignment horizontal="centerContinuous" vertical="center"/>
      <protection/>
    </xf>
    <xf numFmtId="0" fontId="6" fillId="0" borderId="0" xfId="61" applyFont="1" quotePrefix="1">
      <alignment/>
      <protection/>
    </xf>
    <xf numFmtId="185" fontId="4" fillId="0" borderId="18" xfId="61" applyNumberFormat="1" applyFont="1" applyBorder="1" applyAlignment="1">
      <alignment horizontal="center"/>
      <protection/>
    </xf>
    <xf numFmtId="185" fontId="1" fillId="0" borderId="23" xfId="61" applyNumberFormat="1" applyFont="1" applyBorder="1" applyAlignment="1">
      <alignment horizontal="center"/>
      <protection/>
    </xf>
    <xf numFmtId="0" fontId="13" fillId="0" borderId="10" xfId="61" applyFont="1" applyBorder="1" applyAlignment="1">
      <alignment horizontal="center" vertical="center"/>
      <protection/>
    </xf>
    <xf numFmtId="0" fontId="13" fillId="0" borderId="24" xfId="61" applyFont="1" applyBorder="1" applyAlignment="1">
      <alignment horizontal="centerContinuous" vertical="center"/>
      <protection/>
    </xf>
    <xf numFmtId="0" fontId="9" fillId="0" borderId="0" xfId="61" applyFont="1" applyAlignment="1">
      <alignment horizontal="right"/>
      <protection/>
    </xf>
    <xf numFmtId="0" fontId="9" fillId="0" borderId="0" xfId="61" applyFont="1">
      <alignment/>
      <protection/>
    </xf>
    <xf numFmtId="0" fontId="11" fillId="0" borderId="0" xfId="60" applyFont="1" applyBorder="1">
      <alignment/>
      <protection/>
    </xf>
    <xf numFmtId="49" fontId="11" fillId="0" borderId="18" xfId="60" applyNumberFormat="1" applyFont="1" applyBorder="1" applyAlignment="1">
      <alignment horizontal="center"/>
      <protection/>
    </xf>
    <xf numFmtId="0" fontId="1" fillId="0" borderId="15" xfId="0" applyFont="1" applyBorder="1" applyAlignment="1">
      <alignment horizontal="center"/>
    </xf>
    <xf numFmtId="0" fontId="13" fillId="0" borderId="12" xfId="61" applyFont="1" applyBorder="1" applyAlignment="1">
      <alignment horizontal="center" vertical="center"/>
      <protection/>
    </xf>
    <xf numFmtId="49" fontId="1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90" fontId="4" fillId="0" borderId="18" xfId="0" applyNumberFormat="1" applyFont="1" applyBorder="1" applyAlignment="1">
      <alignment horizontal="right"/>
    </xf>
    <xf numFmtId="190" fontId="11" fillId="0" borderId="18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3" fontId="31" fillId="0" borderId="18" xfId="0" applyNumberFormat="1" applyFont="1" applyBorder="1" applyAlignment="1">
      <alignment horizontal="right"/>
    </xf>
    <xf numFmtId="186" fontId="4" fillId="0" borderId="17" xfId="0" applyNumberFormat="1" applyFont="1" applyBorder="1" applyAlignment="1">
      <alignment horizontal="center"/>
    </xf>
    <xf numFmtId="0" fontId="1" fillId="33" borderId="16" xfId="61" applyFont="1" applyFill="1" applyBorder="1" applyAlignment="1">
      <alignment horizontal="left" vertical="center"/>
      <protection/>
    </xf>
    <xf numFmtId="0" fontId="1" fillId="0" borderId="13" xfId="61" applyFont="1" applyBorder="1" applyAlignment="1">
      <alignment horizontal="centerContinuous" vertical="center"/>
      <protection/>
    </xf>
    <xf numFmtId="0" fontId="13" fillId="0" borderId="11" xfId="61" applyFont="1" applyBorder="1" applyAlignment="1">
      <alignment horizontal="centerContinuous" vertical="center"/>
      <protection/>
    </xf>
    <xf numFmtId="185" fontId="4" fillId="0" borderId="16" xfId="61" applyNumberFormat="1" applyFont="1" applyBorder="1" applyAlignment="1">
      <alignment horizontal="center"/>
      <protection/>
    </xf>
    <xf numFmtId="0" fontId="1" fillId="33" borderId="18" xfId="61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Continuous" vertical="center" wrapText="1"/>
    </xf>
    <xf numFmtId="37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8" xfId="0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16" xfId="0" applyNumberFormat="1" applyFont="1" applyBorder="1" applyAlignment="1">
      <alignment vertical="center"/>
    </xf>
    <xf numFmtId="181" fontId="4" fillId="0" borderId="16" xfId="0" applyNumberFormat="1" applyFont="1" applyBorder="1" applyAlignment="1">
      <alignment vertical="center"/>
    </xf>
    <xf numFmtId="182" fontId="4" fillId="0" borderId="17" xfId="0" applyNumberFormat="1" applyFont="1" applyBorder="1" applyAlignment="1">
      <alignment vertical="center"/>
    </xf>
    <xf numFmtId="37" fontId="3" fillId="0" borderId="0" xfId="0" applyNumberFormat="1" applyFont="1" applyBorder="1" applyAlignment="1">
      <alignment/>
    </xf>
    <xf numFmtId="180" fontId="4" fillId="0" borderId="18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183" fontId="1" fillId="0" borderId="24" xfId="0" applyNumberFormat="1" applyFont="1" applyBorder="1" applyAlignment="1">
      <alignment horizontal="centerContinuous" vertical="center"/>
    </xf>
    <xf numFmtId="180" fontId="1" fillId="0" borderId="11" xfId="0" applyNumberFormat="1" applyFont="1" applyBorder="1" applyAlignment="1">
      <alignment vertical="center"/>
    </xf>
    <xf numFmtId="180" fontId="1" fillId="0" borderId="11" xfId="0" applyNumberFormat="1" applyFont="1" applyBorder="1" applyAlignment="1">
      <alignment horizontal="right" vertical="center"/>
    </xf>
    <xf numFmtId="183" fontId="1" fillId="0" borderId="11" xfId="0" applyNumberFormat="1" applyFont="1" applyBorder="1" applyAlignment="1">
      <alignment horizontal="centerContinuous" vertical="center"/>
    </xf>
    <xf numFmtId="182" fontId="1" fillId="0" borderId="12" xfId="0" applyNumberFormat="1" applyFont="1" applyBorder="1" applyAlignment="1">
      <alignment vertical="center"/>
    </xf>
    <xf numFmtId="0" fontId="6" fillId="0" borderId="0" xfId="0" applyFont="1" applyAlignment="1">
      <alignment/>
    </xf>
    <xf numFmtId="37" fontId="1" fillId="0" borderId="0" xfId="0" applyNumberFormat="1" applyFont="1" applyBorder="1" applyAlignment="1">
      <alignment vertical="center"/>
    </xf>
    <xf numFmtId="180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6" fillId="0" borderId="0" xfId="59">
      <alignment/>
      <protection/>
    </xf>
    <xf numFmtId="3" fontId="6" fillId="0" borderId="0" xfId="59" applyNumberFormat="1">
      <alignment/>
      <protection/>
    </xf>
    <xf numFmtId="37" fontId="6" fillId="0" borderId="0" xfId="59" applyNumberFormat="1">
      <alignment/>
      <protection/>
    </xf>
    <xf numFmtId="37" fontId="6" fillId="0" borderId="0" xfId="59" applyNumberFormat="1" applyFont="1" applyFill="1" applyBorder="1">
      <alignment/>
      <protection/>
    </xf>
    <xf numFmtId="0" fontId="1" fillId="0" borderId="10" xfId="59" applyFont="1" applyBorder="1" applyAlignment="1">
      <alignment vertical="center"/>
      <protection/>
    </xf>
    <xf numFmtId="0" fontId="1" fillId="0" borderId="24" xfId="59" applyFont="1" applyBorder="1" applyAlignment="1">
      <alignment horizontal="center" vertical="center"/>
      <protection/>
    </xf>
    <xf numFmtId="0" fontId="1" fillId="0" borderId="12" xfId="59" applyFont="1" applyBorder="1" applyAlignment="1">
      <alignment horizontal="center" vertical="center"/>
      <protection/>
    </xf>
    <xf numFmtId="1" fontId="8" fillId="0" borderId="0" xfId="59" applyNumberFormat="1" applyFont="1" applyAlignment="1">
      <alignment horizontal="centerContinuous" vertical="center" wrapText="1"/>
      <protection/>
    </xf>
    <xf numFmtId="0" fontId="9" fillId="0" borderId="0" xfId="59" applyFont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4" fillId="0" borderId="18" xfId="59" applyFont="1" applyBorder="1">
      <alignment/>
      <protection/>
    </xf>
    <xf numFmtId="0" fontId="4" fillId="0" borderId="17" xfId="59" applyFont="1" applyBorder="1">
      <alignment/>
      <protection/>
    </xf>
    <xf numFmtId="0" fontId="4" fillId="0" borderId="0" xfId="59" applyFont="1" applyBorder="1">
      <alignment/>
      <protection/>
    </xf>
    <xf numFmtId="0" fontId="1" fillId="0" borderId="18" xfId="59" applyFont="1" applyBorder="1">
      <alignment/>
      <protection/>
    </xf>
    <xf numFmtId="183" fontId="4" fillId="0" borderId="0" xfId="59" applyNumberFormat="1" applyFont="1" applyBorder="1">
      <alignment/>
      <protection/>
    </xf>
    <xf numFmtId="183" fontId="4" fillId="0" borderId="17" xfId="59" applyNumberFormat="1" applyFont="1" applyBorder="1">
      <alignment/>
      <protection/>
    </xf>
    <xf numFmtId="37" fontId="32" fillId="0" borderId="0" xfId="59" applyNumberFormat="1" applyFont="1" applyBorder="1">
      <alignment/>
      <protection/>
    </xf>
    <xf numFmtId="0" fontId="6" fillId="0" borderId="0" xfId="59" applyBorder="1">
      <alignment/>
      <protection/>
    </xf>
    <xf numFmtId="37" fontId="4" fillId="0" borderId="0" xfId="59" applyNumberFormat="1" applyFont="1" applyBorder="1">
      <alignment/>
      <protection/>
    </xf>
    <xf numFmtId="183" fontId="1" fillId="0" borderId="24" xfId="59" applyNumberFormat="1" applyFont="1" applyBorder="1" applyAlignment="1">
      <alignment vertical="center"/>
      <protection/>
    </xf>
    <xf numFmtId="183" fontId="1" fillId="0" borderId="12" xfId="59" applyNumberFormat="1" applyFont="1" applyBorder="1" applyAlignment="1">
      <alignment vertical="center"/>
      <protection/>
    </xf>
    <xf numFmtId="37" fontId="33" fillId="0" borderId="0" xfId="59" applyNumberFormat="1" applyFont="1" applyAlignment="1">
      <alignment vertical="center"/>
      <protection/>
    </xf>
    <xf numFmtId="0" fontId="5" fillId="0" borderId="0" xfId="57" applyFont="1" applyAlignment="1">
      <alignment horizontal="left" vertical="center"/>
      <protection/>
    </xf>
    <xf numFmtId="0" fontId="34" fillId="0" borderId="0" xfId="57" applyFont="1" applyAlignment="1">
      <alignment horizontal="centerContinuous" vertical="center"/>
      <protection/>
    </xf>
    <xf numFmtId="0" fontId="6" fillId="0" borderId="0" xfId="57">
      <alignment/>
      <protection/>
    </xf>
    <xf numFmtId="0" fontId="35" fillId="0" borderId="0" xfId="57" applyFont="1" applyAlignment="1">
      <alignment vertical="center"/>
      <protection/>
    </xf>
    <xf numFmtId="0" fontId="36" fillId="0" borderId="0" xfId="57" applyFont="1" applyAlignment="1">
      <alignment horizontal="right" vertical="center"/>
      <protection/>
    </xf>
    <xf numFmtId="0" fontId="1" fillId="0" borderId="11" xfId="57" applyFont="1" applyBorder="1" applyAlignment="1">
      <alignment horizontal="center" vertical="center"/>
      <protection/>
    </xf>
    <xf numFmtId="0" fontId="6" fillId="0" borderId="0" xfId="57" applyBorder="1">
      <alignment/>
      <protection/>
    </xf>
    <xf numFmtId="0" fontId="4" fillId="0" borderId="16" xfId="57" applyFont="1" applyBorder="1">
      <alignment/>
      <protection/>
    </xf>
    <xf numFmtId="37" fontId="6" fillId="0" borderId="0" xfId="57" applyNumberFormat="1">
      <alignment/>
      <protection/>
    </xf>
    <xf numFmtId="0" fontId="11" fillId="0" borderId="18" xfId="57" applyFont="1" applyBorder="1" applyAlignment="1">
      <alignment vertical="center"/>
      <protection/>
    </xf>
    <xf numFmtId="37" fontId="12" fillId="0" borderId="0" xfId="57" applyNumberFormat="1" applyFont="1" applyBorder="1" applyAlignment="1">
      <alignment vertical="center"/>
      <protection/>
    </xf>
    <xf numFmtId="0" fontId="1" fillId="0" borderId="11" xfId="57" applyFont="1" applyBorder="1" applyAlignment="1">
      <alignment vertical="center"/>
      <protection/>
    </xf>
    <xf numFmtId="37" fontId="6" fillId="0" borderId="0" xfId="57" applyNumberFormat="1" applyBorder="1">
      <alignment/>
      <protection/>
    </xf>
    <xf numFmtId="0" fontId="37" fillId="0" borderId="0" xfId="57" applyFont="1" applyBorder="1">
      <alignment/>
      <protection/>
    </xf>
    <xf numFmtId="0" fontId="8" fillId="0" borderId="0" xfId="58" applyFont="1" applyAlignment="1">
      <alignment horizontal="centerContinuous" vertical="center"/>
      <protection/>
    </xf>
    <xf numFmtId="0" fontId="6" fillId="0" borderId="0" xfId="58">
      <alignment/>
      <protection/>
    </xf>
    <xf numFmtId="0" fontId="1" fillId="0" borderId="23" xfId="58" applyFont="1" applyBorder="1" applyAlignment="1">
      <alignment horizontal="centerContinuous" vertical="center"/>
      <protection/>
    </xf>
    <xf numFmtId="0" fontId="1" fillId="0" borderId="24" xfId="58" applyFont="1" applyBorder="1" applyAlignment="1">
      <alignment horizontal="centerContinuous" vertical="center"/>
      <protection/>
    </xf>
    <xf numFmtId="0" fontId="1" fillId="0" borderId="12" xfId="58" applyFont="1" applyBorder="1" applyAlignment="1">
      <alignment horizontal="centerContinuous" vertical="center"/>
      <protection/>
    </xf>
    <xf numFmtId="0" fontId="1" fillId="0" borderId="22" xfId="58" applyFont="1" applyBorder="1" applyAlignment="1">
      <alignment horizontal="centerContinuous" vertical="center"/>
      <protection/>
    </xf>
    <xf numFmtId="37" fontId="1" fillId="0" borderId="11" xfId="58" applyNumberFormat="1" applyFont="1" applyBorder="1" applyAlignment="1">
      <alignment horizontal="centerContinuous" vertical="center"/>
      <protection/>
    </xf>
    <xf numFmtId="37" fontId="1" fillId="0" borderId="21" xfId="58" applyNumberFormat="1" applyFont="1" applyBorder="1" applyAlignment="1">
      <alignment horizontal="centerContinuous" vertical="center"/>
      <protection/>
    </xf>
    <xf numFmtId="0" fontId="39" fillId="0" borderId="23" xfId="58" applyFont="1" applyBorder="1" applyAlignment="1">
      <alignment horizontal="centerContinuous" vertical="center"/>
      <protection/>
    </xf>
    <xf numFmtId="184" fontId="4" fillId="0" borderId="0" xfId="58" applyNumberFormat="1" applyFont="1" applyBorder="1" applyAlignment="1">
      <alignment vertical="center"/>
      <protection/>
    </xf>
    <xf numFmtId="186" fontId="4" fillId="0" borderId="16" xfId="58" applyNumberFormat="1" applyFont="1" applyBorder="1" applyAlignment="1">
      <alignment horizontal="centerContinuous" vertical="center"/>
      <protection/>
    </xf>
    <xf numFmtId="37" fontId="6" fillId="0" borderId="15" xfId="58" applyNumberFormat="1" applyBorder="1" applyAlignment="1">
      <alignment horizontal="centerContinuous" vertical="center"/>
      <protection/>
    </xf>
    <xf numFmtId="0" fontId="39" fillId="0" borderId="18" xfId="58" applyFont="1" applyBorder="1" applyAlignment="1">
      <alignment horizontal="centerContinuous" vertical="center"/>
      <protection/>
    </xf>
    <xf numFmtId="37" fontId="6" fillId="0" borderId="17" xfId="58" applyNumberFormat="1" applyBorder="1" applyAlignment="1">
      <alignment horizontal="centerContinuous" vertical="center"/>
      <protection/>
    </xf>
    <xf numFmtId="0" fontId="1" fillId="0" borderId="18" xfId="58" applyFont="1" applyBorder="1" applyAlignment="1">
      <alignment horizontal="centerContinuous" vertical="center"/>
      <protection/>
    </xf>
    <xf numFmtId="0" fontId="1" fillId="0" borderId="10" xfId="58" applyFont="1" applyBorder="1" applyAlignment="1">
      <alignment horizontal="centerContinuous" vertical="center"/>
      <protection/>
    </xf>
    <xf numFmtId="184" fontId="1" fillId="0" borderId="12" xfId="58" applyNumberFormat="1" applyFont="1" applyBorder="1" applyAlignment="1">
      <alignment vertical="center"/>
      <protection/>
    </xf>
    <xf numFmtId="187" fontId="1" fillId="0" borderId="24" xfId="58" applyNumberFormat="1" applyFont="1" applyBorder="1" applyAlignment="1">
      <alignment horizontal="centerContinuous" vertical="center"/>
      <protection/>
    </xf>
    <xf numFmtId="1" fontId="6" fillId="0" borderId="12" xfId="58" applyNumberFormat="1" applyBorder="1" applyAlignment="1">
      <alignment horizontal="centerContinuous" vertical="center"/>
      <protection/>
    </xf>
    <xf numFmtId="1" fontId="6" fillId="0" borderId="0" xfId="58" applyNumberFormat="1">
      <alignment/>
      <protection/>
    </xf>
    <xf numFmtId="0" fontId="10" fillId="0" borderId="0" xfId="58" applyFont="1" applyAlignment="1">
      <alignment horizontal="centerContinuous" vertical="center"/>
      <protection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" fillId="0" borderId="23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centerContinuous" vertical="center"/>
    </xf>
    <xf numFmtId="0" fontId="1" fillId="0" borderId="25" xfId="0" applyFont="1" applyBorder="1" applyAlignment="1">
      <alignment horizontal="centerContinuous" vertical="center"/>
    </xf>
    <xf numFmtId="0" fontId="1" fillId="0" borderId="22" xfId="0" applyFont="1" applyBorder="1" applyAlignment="1">
      <alignment horizontal="centerContinuous" vertical="center"/>
    </xf>
    <xf numFmtId="37" fontId="1" fillId="0" borderId="10" xfId="0" applyNumberFormat="1" applyFont="1" applyBorder="1" applyAlignment="1">
      <alignment horizontal="center" vertical="center"/>
    </xf>
    <xf numFmtId="185" fontId="0" fillId="0" borderId="16" xfId="0" applyNumberFormat="1" applyBorder="1" applyAlignment="1">
      <alignment vertical="center"/>
    </xf>
    <xf numFmtId="1" fontId="0" fillId="0" borderId="16" xfId="0" applyNumberFormat="1" applyBorder="1" applyAlignment="1">
      <alignment horizontal="centerContinuous" vertical="center"/>
    </xf>
    <xf numFmtId="1" fontId="0" fillId="0" borderId="26" xfId="0" applyNumberFormat="1" applyBorder="1" applyAlignment="1">
      <alignment horizontal="centerContinuous" vertical="center"/>
    </xf>
    <xf numFmtId="187" fontId="4" fillId="0" borderId="18" xfId="0" applyNumberFormat="1" applyFont="1" applyBorder="1" applyAlignment="1">
      <alignment horizontal="centerContinuous" vertical="center"/>
    </xf>
    <xf numFmtId="37" fontId="4" fillId="0" borderId="17" xfId="0" applyNumberFormat="1" applyFont="1" applyBorder="1" applyAlignment="1">
      <alignment horizontal="centerContinuous" vertical="center"/>
    </xf>
    <xf numFmtId="188" fontId="4" fillId="0" borderId="0" xfId="0" applyNumberFormat="1" applyFont="1" applyBorder="1" applyAlignment="1">
      <alignment vertical="center"/>
    </xf>
    <xf numFmtId="1" fontId="0" fillId="0" borderId="0" xfId="0" applyNumberFormat="1" applyAlignment="1">
      <alignment/>
    </xf>
    <xf numFmtId="185" fontId="0" fillId="0" borderId="19" xfId="0" applyNumberFormat="1" applyBorder="1" applyAlignment="1">
      <alignment vertical="center"/>
    </xf>
    <xf numFmtId="1" fontId="0" fillId="0" borderId="27" xfId="0" applyNumberFormat="1" applyBorder="1" applyAlignment="1">
      <alignment horizontal="centerContinuous" vertical="center"/>
    </xf>
    <xf numFmtId="188" fontId="4" fillId="0" borderId="20" xfId="0" applyNumberFormat="1" applyFont="1" applyBorder="1" applyAlignment="1">
      <alignment vertical="center"/>
    </xf>
    <xf numFmtId="185" fontId="0" fillId="0" borderId="10" xfId="0" applyNumberFormat="1" applyBorder="1" applyAlignment="1">
      <alignment vertical="center"/>
    </xf>
    <xf numFmtId="1" fontId="0" fillId="0" borderId="24" xfId="0" applyNumberFormat="1" applyBorder="1" applyAlignment="1">
      <alignment horizontal="centerContinuous" vertical="center"/>
    </xf>
    <xf numFmtId="1" fontId="0" fillId="0" borderId="25" xfId="0" applyNumberFormat="1" applyBorder="1" applyAlignment="1">
      <alignment horizontal="centerContinuous" vertical="center"/>
    </xf>
    <xf numFmtId="187" fontId="1" fillId="0" borderId="12" xfId="0" applyNumberFormat="1" applyFont="1" applyBorder="1" applyAlignment="1">
      <alignment horizontal="centerContinuous" vertical="center"/>
    </xf>
    <xf numFmtId="37" fontId="1" fillId="0" borderId="12" xfId="0" applyNumberFormat="1" applyFont="1" applyBorder="1" applyAlignment="1">
      <alignment horizontal="centerContinuous" vertical="center"/>
    </xf>
    <xf numFmtId="188" fontId="1" fillId="0" borderId="12" xfId="0" applyNumberFormat="1" applyFont="1" applyBorder="1" applyAlignment="1">
      <alignment vertical="center"/>
    </xf>
    <xf numFmtId="0" fontId="37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38" fillId="0" borderId="0" xfId="58" applyFont="1" applyAlignment="1">
      <alignment horizontal="left"/>
      <protection/>
    </xf>
    <xf numFmtId="183" fontId="1" fillId="0" borderId="10" xfId="0" applyNumberFormat="1" applyFont="1" applyBorder="1" applyAlignment="1">
      <alignment horizontal="centerContinuous" vertical="center"/>
    </xf>
    <xf numFmtId="49" fontId="6" fillId="0" borderId="0" xfId="60" applyNumberFormat="1">
      <alignment/>
      <protection/>
    </xf>
    <xf numFmtId="0" fontId="11" fillId="0" borderId="18" xfId="60" applyNumberFormat="1" applyFont="1" applyBorder="1" applyAlignment="1">
      <alignment horizontal="center"/>
      <protection/>
    </xf>
    <xf numFmtId="0" fontId="39" fillId="0" borderId="23" xfId="0" applyFont="1" applyBorder="1" applyAlignment="1">
      <alignment horizontal="centerContinuous" vertical="center"/>
    </xf>
    <xf numFmtId="0" fontId="39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180" fontId="4" fillId="0" borderId="23" xfId="0" applyNumberFormat="1" applyFont="1" applyBorder="1" applyAlignment="1">
      <alignment vertical="center"/>
    </xf>
    <xf numFmtId="196" fontId="4" fillId="0" borderId="18" xfId="0" applyNumberFormat="1" applyFont="1" applyBorder="1" applyAlignment="1">
      <alignment vertical="center"/>
    </xf>
    <xf numFmtId="37" fontId="4" fillId="0" borderId="13" xfId="0" applyNumberFormat="1" applyFont="1" applyBorder="1" applyAlignment="1">
      <alignment/>
    </xf>
    <xf numFmtId="37" fontId="4" fillId="0" borderId="23" xfId="0" applyNumberFormat="1" applyFont="1" applyBorder="1" applyAlignment="1">
      <alignment/>
    </xf>
    <xf numFmtId="189" fontId="11" fillId="0" borderId="16" xfId="0" applyNumberFormat="1" applyFont="1" applyBorder="1" applyAlignment="1">
      <alignment vertical="center"/>
    </xf>
    <xf numFmtId="189" fontId="11" fillId="0" borderId="18" xfId="0" applyNumberFormat="1" applyFont="1" applyBorder="1" applyAlignment="1">
      <alignment vertical="center"/>
    </xf>
    <xf numFmtId="37" fontId="4" fillId="0" borderId="16" xfId="0" applyNumberFormat="1" applyFont="1" applyBorder="1" applyAlignment="1">
      <alignment/>
    </xf>
    <xf numFmtId="37" fontId="4" fillId="0" borderId="18" xfId="0" applyNumberFormat="1" applyFont="1" applyBorder="1" applyAlignment="1">
      <alignment/>
    </xf>
    <xf numFmtId="37" fontId="4" fillId="0" borderId="19" xfId="0" applyNumberFormat="1" applyFont="1" applyBorder="1" applyAlignment="1">
      <alignment/>
    </xf>
    <xf numFmtId="37" fontId="4" fillId="0" borderId="22" xfId="0" applyNumberFormat="1" applyFont="1" applyBorder="1" applyAlignment="1">
      <alignment/>
    </xf>
    <xf numFmtId="37" fontId="1" fillId="0" borderId="11" xfId="0" applyNumberFormat="1" applyFont="1" applyBorder="1" applyAlignment="1">
      <alignment vertical="center"/>
    </xf>
    <xf numFmtId="37" fontId="1" fillId="0" borderId="10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horizontal="right"/>
    </xf>
    <xf numFmtId="198" fontId="1" fillId="0" borderId="18" xfId="0" applyNumberFormat="1" applyFont="1" applyBorder="1" applyAlignment="1">
      <alignment horizontal="center"/>
    </xf>
    <xf numFmtId="198" fontId="0" fillId="0" borderId="0" xfId="0" applyNumberFormat="1" applyAlignment="1">
      <alignment/>
    </xf>
    <xf numFmtId="197" fontId="4" fillId="0" borderId="18" xfId="0" applyNumberFormat="1" applyFont="1" applyBorder="1" applyAlignment="1">
      <alignment horizontal="center"/>
    </xf>
    <xf numFmtId="198" fontId="4" fillId="0" borderId="18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 horizontal="center"/>
    </xf>
    <xf numFmtId="0" fontId="11" fillId="0" borderId="18" xfId="0" applyNumberFormat="1" applyFont="1" applyBorder="1" applyAlignment="1">
      <alignment horizontal="right"/>
    </xf>
    <xf numFmtId="198" fontId="11" fillId="0" borderId="18" xfId="0" applyNumberFormat="1" applyFont="1" applyBorder="1" applyAlignment="1">
      <alignment horizontal="center"/>
    </xf>
    <xf numFmtId="186" fontId="0" fillId="0" borderId="0" xfId="0" applyNumberFormat="1" applyAlignment="1">
      <alignment/>
    </xf>
    <xf numFmtId="3" fontId="11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49" fontId="6" fillId="0" borderId="0" xfId="60" applyNumberFormat="1" applyFont="1">
      <alignment/>
      <protection/>
    </xf>
    <xf numFmtId="3" fontId="4" fillId="0" borderId="12" xfId="0" applyNumberFormat="1" applyFont="1" applyBorder="1" applyAlignment="1">
      <alignment horizontal="center"/>
    </xf>
    <xf numFmtId="186" fontId="4" fillId="0" borderId="12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0" xfId="61" applyNumberFormat="1" applyFont="1" applyBorder="1" applyAlignment="1">
      <alignment horizontal="right" vertical="center"/>
      <protection/>
    </xf>
    <xf numFmtId="0" fontId="30" fillId="0" borderId="12" xfId="61" applyFont="1" applyBorder="1" applyAlignment="1">
      <alignment horizontal="centerContinuous" vertical="center"/>
      <protection/>
    </xf>
    <xf numFmtId="193" fontId="11" fillId="0" borderId="17" xfId="61" applyNumberFormat="1" applyFont="1" applyBorder="1" applyAlignment="1">
      <alignment horizontal="right" vertical="center"/>
      <protection/>
    </xf>
    <xf numFmtId="0" fontId="13" fillId="0" borderId="10" xfId="61" applyFont="1" applyBorder="1" applyAlignment="1">
      <alignment horizontal="left" vertical="center" indent="1"/>
      <protection/>
    </xf>
    <xf numFmtId="191" fontId="4" fillId="0" borderId="18" xfId="61" applyNumberFormat="1" applyFont="1" applyBorder="1" applyAlignment="1">
      <alignment vertical="center"/>
      <protection/>
    </xf>
    <xf numFmtId="193" fontId="11" fillId="0" borderId="10" xfId="61" applyNumberFormat="1" applyFont="1" applyBorder="1" applyAlignment="1">
      <alignment horizontal="right" vertical="center"/>
      <protection/>
    </xf>
    <xf numFmtId="0" fontId="4" fillId="0" borderId="15" xfId="61" applyFont="1" applyBorder="1">
      <alignment/>
      <protection/>
    </xf>
    <xf numFmtId="194" fontId="11" fillId="0" borderId="17" xfId="61" applyNumberFormat="1" applyFont="1" applyBorder="1" applyAlignment="1">
      <alignment horizontal="center"/>
      <protection/>
    </xf>
    <xf numFmtId="194" fontId="11" fillId="0" borderId="23" xfId="61" applyNumberFormat="1" applyFont="1" applyBorder="1" applyAlignment="1">
      <alignment horizontal="center"/>
      <protection/>
    </xf>
    <xf numFmtId="3" fontId="4" fillId="0" borderId="18" xfId="60" applyNumberFormat="1" applyFont="1" applyFill="1" applyBorder="1" applyAlignment="1">
      <alignment horizontal="center"/>
      <protection/>
    </xf>
    <xf numFmtId="199" fontId="1" fillId="0" borderId="18" xfId="0" applyNumberFormat="1" applyFont="1" applyBorder="1" applyAlignment="1">
      <alignment horizontal="center"/>
    </xf>
    <xf numFmtId="199" fontId="11" fillId="0" borderId="18" xfId="0" applyNumberFormat="1" applyFont="1" applyBorder="1" applyAlignment="1">
      <alignment horizontal="center"/>
    </xf>
    <xf numFmtId="199" fontId="4" fillId="0" borderId="18" xfId="0" applyNumberFormat="1" applyFont="1" applyBorder="1" applyAlignment="1">
      <alignment horizontal="center"/>
    </xf>
    <xf numFmtId="200" fontId="11" fillId="0" borderId="18" xfId="0" applyNumberFormat="1" applyFont="1" applyBorder="1" applyAlignment="1">
      <alignment horizontal="center"/>
    </xf>
    <xf numFmtId="201" fontId="4" fillId="0" borderId="18" xfId="0" applyNumberFormat="1" applyFont="1" applyBorder="1" applyAlignment="1">
      <alignment horizontal="center"/>
    </xf>
    <xf numFmtId="203" fontId="4" fillId="0" borderId="18" xfId="0" applyNumberFormat="1" applyFont="1" applyBorder="1" applyAlignment="1">
      <alignment horizontal="center"/>
    </xf>
    <xf numFmtId="0" fontId="11" fillId="0" borderId="18" xfId="60" applyNumberFormat="1" applyFont="1" applyFill="1" applyBorder="1" applyAlignment="1">
      <alignment horizontal="center"/>
      <protection/>
    </xf>
    <xf numFmtId="3" fontId="11" fillId="0" borderId="18" xfId="60" applyNumberFormat="1" applyFont="1" applyFill="1" applyBorder="1" applyAlignment="1">
      <alignment horizontal="center"/>
      <protection/>
    </xf>
    <xf numFmtId="0" fontId="6" fillId="0" borderId="0" xfId="61" applyAlignment="1">
      <alignment vertical="top"/>
      <protection/>
    </xf>
    <xf numFmtId="181" fontId="0" fillId="0" borderId="0" xfId="0" applyNumberFormat="1" applyAlignment="1">
      <alignment/>
    </xf>
    <xf numFmtId="1" fontId="1" fillId="0" borderId="18" xfId="0" applyNumberFormat="1" applyFont="1" applyBorder="1" applyAlignment="1">
      <alignment horizontal="center"/>
    </xf>
    <xf numFmtId="186" fontId="1" fillId="0" borderId="18" xfId="0" applyNumberFormat="1" applyFont="1" applyBorder="1" applyAlignment="1">
      <alignment horizontal="center"/>
    </xf>
    <xf numFmtId="37" fontId="4" fillId="0" borderId="17" xfId="0" applyNumberFormat="1" applyFont="1" applyBorder="1" applyAlignment="1">
      <alignment/>
    </xf>
    <xf numFmtId="37" fontId="4" fillId="0" borderId="21" xfId="0" applyNumberFormat="1" applyFont="1" applyBorder="1" applyAlignment="1">
      <alignment/>
    </xf>
    <xf numFmtId="187" fontId="0" fillId="0" borderId="0" xfId="0" applyNumberFormat="1" applyAlignment="1">
      <alignment/>
    </xf>
    <xf numFmtId="3" fontId="4" fillId="0" borderId="22" xfId="0" applyNumberFormat="1" applyFont="1" applyBorder="1" applyAlignment="1">
      <alignment horizontal="center"/>
    </xf>
    <xf numFmtId="191" fontId="6" fillId="0" borderId="0" xfId="61" applyNumberFormat="1">
      <alignment/>
      <protection/>
    </xf>
    <xf numFmtId="192" fontId="6" fillId="0" borderId="0" xfId="61" applyNumberFormat="1">
      <alignment/>
      <protection/>
    </xf>
    <xf numFmtId="186" fontId="0" fillId="0" borderId="0" xfId="0" applyNumberFormat="1" applyFont="1" applyAlignment="1">
      <alignment/>
    </xf>
    <xf numFmtId="3" fontId="41" fillId="0" borderId="18" xfId="60" applyNumberFormat="1" applyFont="1" applyFill="1" applyBorder="1" applyAlignment="1">
      <alignment horizontal="center"/>
      <protection/>
    </xf>
    <xf numFmtId="3" fontId="41" fillId="0" borderId="18" xfId="60" applyNumberFormat="1" applyFont="1" applyBorder="1">
      <alignment/>
      <protection/>
    </xf>
    <xf numFmtId="3" fontId="42" fillId="0" borderId="18" xfId="60" applyNumberFormat="1" applyFont="1" applyBorder="1" applyAlignment="1">
      <alignment horizontal="center"/>
      <protection/>
    </xf>
    <xf numFmtId="0" fontId="41" fillId="0" borderId="18" xfId="60" applyFont="1" applyBorder="1">
      <alignment/>
      <protection/>
    </xf>
    <xf numFmtId="3" fontId="41" fillId="0" borderId="18" xfId="60" applyNumberFormat="1" applyFont="1" applyBorder="1" applyAlignment="1">
      <alignment horizontal="center"/>
      <protection/>
    </xf>
    <xf numFmtId="0" fontId="42" fillId="0" borderId="18" xfId="60" applyNumberFormat="1" applyFont="1" applyFill="1" applyBorder="1" applyAlignment="1">
      <alignment horizontal="center"/>
      <protection/>
    </xf>
    <xf numFmtId="3" fontId="42" fillId="0" borderId="18" xfId="60" applyNumberFormat="1" applyFont="1" applyFill="1" applyBorder="1" applyAlignment="1">
      <alignment horizontal="center"/>
      <protection/>
    </xf>
    <xf numFmtId="186" fontId="42" fillId="0" borderId="18" xfId="60" applyNumberFormat="1" applyFont="1" applyBorder="1" applyAlignment="1">
      <alignment horizontal="center"/>
      <protection/>
    </xf>
    <xf numFmtId="186" fontId="41" fillId="0" borderId="18" xfId="60" applyNumberFormat="1" applyFont="1" applyBorder="1">
      <alignment/>
      <protection/>
    </xf>
    <xf numFmtId="186" fontId="42" fillId="0" borderId="18" xfId="60" applyNumberFormat="1" applyFont="1" applyBorder="1" applyAlignment="1">
      <alignment/>
      <protection/>
    </xf>
    <xf numFmtId="186" fontId="42" fillId="0" borderId="22" xfId="60" applyNumberFormat="1" applyFont="1" applyBorder="1" applyAlignment="1">
      <alignment horizontal="center" vertical="top"/>
      <protection/>
    </xf>
    <xf numFmtId="0" fontId="4" fillId="0" borderId="20" xfId="58" applyFont="1" applyBorder="1" applyAlignment="1">
      <alignment horizontal="center"/>
      <protection/>
    </xf>
    <xf numFmtId="0" fontId="4" fillId="0" borderId="20" xfId="0" applyFont="1" applyBorder="1" applyAlignment="1">
      <alignment horizontal="right"/>
    </xf>
    <xf numFmtId="37" fontId="1" fillId="0" borderId="11" xfId="0" applyNumberFormat="1" applyFont="1" applyBorder="1" applyAlignment="1">
      <alignment horizontal="center" vertical="center"/>
    </xf>
    <xf numFmtId="37" fontId="1" fillId="0" borderId="1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d 1-2 march2008" xfId="57"/>
    <cellStyle name="Normal_ind 1-3 march2008" xfId="58"/>
    <cellStyle name="Normal_ind fig 1-1 march2008" xfId="59"/>
    <cellStyle name="Normal_TMUTAB2.2" xfId="60"/>
    <cellStyle name="Normal_TMUTAB2.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Fig. 1.1 - Stock of registered vehicles, 2002 - 2011
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23"/>
          <c:w val="0.964"/>
          <c:h val="0.75575"/>
        </c:manualLayout>
      </c:layout>
      <c:barChart>
        <c:barDir val="col"/>
        <c:grouping val="stacked"/>
        <c:varyColors val="0"/>
        <c:ser>
          <c:idx val="0"/>
          <c:order val="0"/>
          <c:tx>
            <c:v>Car and dual purpose vehicle</c:v>
          </c:tx>
          <c:spPr>
            <a:pattFill prst="dk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'FIG1-1'!$X$4:$X$13</c:f>
            </c:numRef>
          </c:cat>
          <c:val>
            <c:numRef>
              <c:f>'FIG1-1'!$Y$4:$Y$13</c:f>
            </c:numRef>
          </c:val>
        </c:ser>
        <c:ser>
          <c:idx val="1"/>
          <c:order val="1"/>
          <c:tx>
            <c:v>Motor/autocycle</c:v>
          </c:tx>
          <c:spPr>
            <a:pattFill prst="pct10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'FIG1-1'!$X$4:$X$13</c:f>
            </c:numRef>
          </c:cat>
          <c:val>
            <c:numRef>
              <c:f>'FIG1-1'!$Z$4:$Z$13</c:f>
            </c:numRef>
          </c:val>
        </c:ser>
        <c:ser>
          <c:idx val="2"/>
          <c:order val="2"/>
          <c:tx>
            <c:v>Other</c:v>
          </c:tx>
          <c:spPr>
            <a:pattFill prst="dk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'FIG1-1'!$X$4:$X$13</c:f>
            </c:numRef>
          </c:cat>
          <c:val>
            <c:numRef>
              <c:f>'FIG1-1'!$AA$4:$AA$13</c:f>
            </c:numRef>
          </c:val>
        </c:ser>
        <c:overlap val="100"/>
        <c:gapWidth val="80"/>
        <c:axId val="47537861"/>
        <c:axId val="25187566"/>
      </c:barChart>
      <c:catAx>
        <c:axId val="4753786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187566"/>
        <c:crosses val="autoZero"/>
        <c:auto val="0"/>
        <c:lblOffset val="100"/>
        <c:tickLblSkip val="1"/>
        <c:noMultiLvlLbl val="0"/>
      </c:catAx>
      <c:valAx>
        <c:axId val="25187566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5378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25"/>
          <c:y val="0.259"/>
          <c:w val="0.20425"/>
          <c:h val="0.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1.2 -  Age composition of cars and dual purpose vehicles
(as at 31st  December)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4475"/>
          <c:w val="0.816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'Tab1.3'!$A$5:$A$8</c:f>
              <c:strCache/>
            </c:strRef>
          </c:cat>
          <c:val>
            <c:numRef>
              <c:f>'Tab1.3'!$B$5:$B$8</c:f>
              <c:numCache/>
            </c:numRef>
          </c:val>
        </c:ser>
        <c:ser>
          <c:idx val="1"/>
          <c:order val="1"/>
          <c:tx>
            <c:v>2011</c:v>
          </c:tx>
          <c:spPr>
            <a:pattFill prst="pct20">
              <a:fgClr>
                <a:srgbClr val="00FF00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'Tab1.3'!$A$5:$A$8</c:f>
              <c:strCache/>
            </c:strRef>
          </c:cat>
          <c:val>
            <c:numRef>
              <c:f>'Tab1.3'!$E$5:$E$8</c:f>
              <c:numCache/>
            </c:numRef>
          </c:val>
        </c:ser>
        <c:gapWidth val="50"/>
        <c:axId val="25361503"/>
        <c:axId val="26926936"/>
      </c:barChart>
      <c:catAx>
        <c:axId val="25361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Age - group (years)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26936"/>
        <c:crosses val="autoZero"/>
        <c:auto val="0"/>
        <c:lblOffset val="100"/>
        <c:tickLblSkip val="1"/>
        <c:noMultiLvlLbl val="0"/>
      </c:catAx>
      <c:valAx>
        <c:axId val="26926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3615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25"/>
          <c:y val="0.09525"/>
          <c:w val="0.0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1.3 - Age composition of operational bus fleet vehicles                  (as at 31 st December)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4975"/>
          <c:w val="0.7597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pattFill prst="dkDn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 1.4'!$A$5:$A$8</c:f>
              <c:strCache/>
            </c:strRef>
          </c:cat>
          <c:val>
            <c:numRef>
              <c:f>'tab 1.4'!$E$5:$E$8</c:f>
              <c:numCache/>
            </c:numRef>
          </c:val>
        </c:ser>
        <c:ser>
          <c:idx val="1"/>
          <c:order val="1"/>
          <c:tx>
            <c:v>2011</c:v>
          </c:tx>
          <c:spPr>
            <a:pattFill prst="dk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 1.4'!$A$5:$A$8</c:f>
              <c:strCache/>
            </c:strRef>
          </c:cat>
          <c:val>
            <c:numRef>
              <c:f>'tab 1.4'!$H$5:$H$8</c:f>
              <c:numCache/>
            </c:numRef>
          </c:val>
        </c:ser>
        <c:gapWidth val="100"/>
        <c:axId val="41015833"/>
        <c:axId val="33598178"/>
      </c:barChart>
      <c:catAx>
        <c:axId val="41015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598178"/>
        <c:crosses val="autoZero"/>
        <c:auto val="1"/>
        <c:lblOffset val="100"/>
        <c:tickLblSkip val="1"/>
        <c:noMultiLvlLbl val="0"/>
      </c:catAx>
      <c:valAx>
        <c:axId val="33598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0158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75"/>
          <c:y val="0.12075"/>
          <c:w val="0.139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2.1 (a) - Vehicles registered, 2002 - 2011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205"/>
          <c:w val="0.9147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'Fig2.1'!$W$4</c:f>
              <c:strCache>
                <c:ptCount val="1"/>
                <c:pt idx="0">
                  <c:v>Vehicles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'Fig2.1'!$V$5:$V$14</c:f>
              <c:numCache/>
            </c:numRef>
          </c:cat>
          <c:val>
            <c:numRef>
              <c:f>'Fig2.1'!$W$5:$W$14</c:f>
              <c:numCache/>
            </c:numRef>
          </c:val>
        </c:ser>
        <c:axId val="33948147"/>
        <c:axId val="37097868"/>
      </c:barChart>
      <c:catAx>
        <c:axId val="33948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97868"/>
        <c:crosses val="autoZero"/>
        <c:auto val="1"/>
        <c:lblOffset val="100"/>
        <c:tickLblSkip val="1"/>
        <c:noMultiLvlLbl val="0"/>
      </c:catAx>
      <c:valAx>
        <c:axId val="37097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vehicles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481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2.1 (b) -  Road accidents, 2002 - 2011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1975"/>
          <c:w val="0.9252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'Fig2.1'!$Z$4</c:f>
              <c:strCache>
                <c:ptCount val="1"/>
                <c:pt idx="0">
                  <c:v>accidents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'Fig2.1'!$Y$5:$Y$14</c:f>
              <c:numCache/>
            </c:numRef>
          </c:cat>
          <c:val>
            <c:numRef>
              <c:f>'Fig2.1'!$Z$5:$Z$14</c:f>
              <c:numCache/>
            </c:numRef>
          </c:val>
        </c:ser>
        <c:axId val="65445357"/>
        <c:axId val="52137302"/>
      </c:barChart>
      <c:catAx>
        <c:axId val="65445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37302"/>
        <c:crosses val="autoZero"/>
        <c:auto val="1"/>
        <c:lblOffset val="100"/>
        <c:tickLblSkip val="1"/>
        <c:noMultiLvlLbl val="0"/>
      </c:catAx>
      <c:valAx>
        <c:axId val="52137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accidents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453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0</xdr:row>
      <xdr:rowOff>95250</xdr:rowOff>
    </xdr:from>
    <xdr:to>
      <xdr:col>9</xdr:col>
      <xdr:colOff>266700</xdr:colOff>
      <xdr:row>13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753475" y="95250"/>
          <a:ext cx="333375" cy="5715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11</xdr:col>
      <xdr:colOff>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0" y="95250"/>
        <a:ext cx="82486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0</xdr:row>
      <xdr:rowOff>38100</xdr:rowOff>
    </xdr:from>
    <xdr:to>
      <xdr:col>12</xdr:col>
      <xdr:colOff>352425</xdr:colOff>
      <xdr:row>36</xdr:row>
      <xdr:rowOff>285750</xdr:rowOff>
    </xdr:to>
    <xdr:sp>
      <xdr:nvSpPr>
        <xdr:cNvPr id="2" name="Text 2"/>
        <xdr:cNvSpPr txBox="1">
          <a:spLocks noChangeArrowheads="1"/>
        </xdr:cNvSpPr>
      </xdr:nvSpPr>
      <xdr:spPr>
        <a:xfrm>
          <a:off x="8429625" y="38100"/>
          <a:ext cx="352425" cy="5953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2</xdr:row>
      <xdr:rowOff>47625</xdr:rowOff>
    </xdr:from>
    <xdr:to>
      <xdr:col>11</xdr:col>
      <xdr:colOff>523875</xdr:colOff>
      <xdr:row>20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01100" y="400050"/>
          <a:ext cx="428625" cy="5676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8 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23825" y="0"/>
          <a:ext cx="5229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- 7 -</a:t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6</xdr:col>
      <xdr:colOff>390525</xdr:colOff>
      <xdr:row>34</xdr:row>
      <xdr:rowOff>133350</xdr:rowOff>
    </xdr:to>
    <xdr:graphicFrame>
      <xdr:nvGraphicFramePr>
        <xdr:cNvPr id="2" name="Chart 2"/>
        <xdr:cNvGraphicFramePr/>
      </xdr:nvGraphicFramePr>
      <xdr:xfrm>
        <a:off x="0" y="3381375"/>
        <a:ext cx="54006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8</xdr:col>
      <xdr:colOff>657225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3448050"/>
        <a:ext cx="54959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8</xdr:col>
      <xdr:colOff>600075</xdr:colOff>
      <xdr:row>26</xdr:row>
      <xdr:rowOff>0</xdr:rowOff>
    </xdr:to>
    <xdr:graphicFrame>
      <xdr:nvGraphicFramePr>
        <xdr:cNvPr id="1" name="Chart 6"/>
        <xdr:cNvGraphicFramePr/>
      </xdr:nvGraphicFramePr>
      <xdr:xfrm>
        <a:off x="38100" y="219075"/>
        <a:ext cx="54387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30</xdr:row>
      <xdr:rowOff>0</xdr:rowOff>
    </xdr:from>
    <xdr:to>
      <xdr:col>9</xdr:col>
      <xdr:colOff>0</xdr:colOff>
      <xdr:row>55</xdr:row>
      <xdr:rowOff>19050</xdr:rowOff>
    </xdr:to>
    <xdr:graphicFrame>
      <xdr:nvGraphicFramePr>
        <xdr:cNvPr id="2" name="Chart 7"/>
        <xdr:cNvGraphicFramePr/>
      </xdr:nvGraphicFramePr>
      <xdr:xfrm>
        <a:off x="57150" y="4953000"/>
        <a:ext cx="54292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1</xdr:row>
      <xdr:rowOff>57150</xdr:rowOff>
    </xdr:from>
    <xdr:to>
      <xdr:col>18</xdr:col>
      <xdr:colOff>552450</xdr:colOff>
      <xdr:row>32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391525" y="266700"/>
          <a:ext cx="428625" cy="5848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18</xdr:col>
      <xdr:colOff>123825</xdr:colOff>
      <xdr:row>1</xdr:row>
      <xdr:rowOff>57150</xdr:rowOff>
    </xdr:from>
    <xdr:to>
      <xdr:col>18</xdr:col>
      <xdr:colOff>552450</xdr:colOff>
      <xdr:row>32</xdr:row>
      <xdr:rowOff>180975</xdr:rowOff>
    </xdr:to>
    <xdr:sp>
      <xdr:nvSpPr>
        <xdr:cNvPr id="2" name="Text 1"/>
        <xdr:cNvSpPr txBox="1">
          <a:spLocks noChangeArrowheads="1"/>
        </xdr:cNvSpPr>
      </xdr:nvSpPr>
      <xdr:spPr>
        <a:xfrm>
          <a:off x="8391525" y="266700"/>
          <a:ext cx="428625" cy="5848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18</xdr:col>
      <xdr:colOff>123825</xdr:colOff>
      <xdr:row>1</xdr:row>
      <xdr:rowOff>57150</xdr:rowOff>
    </xdr:from>
    <xdr:to>
      <xdr:col>18</xdr:col>
      <xdr:colOff>552450</xdr:colOff>
      <xdr:row>32</xdr:row>
      <xdr:rowOff>180975</xdr:rowOff>
    </xdr:to>
    <xdr:sp>
      <xdr:nvSpPr>
        <xdr:cNvPr id="3" name="Text 1"/>
        <xdr:cNvSpPr txBox="1">
          <a:spLocks noChangeArrowheads="1"/>
        </xdr:cNvSpPr>
      </xdr:nvSpPr>
      <xdr:spPr>
        <a:xfrm>
          <a:off x="8391525" y="266700"/>
          <a:ext cx="428625" cy="5848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18</xdr:col>
      <xdr:colOff>123825</xdr:colOff>
      <xdr:row>1</xdr:row>
      <xdr:rowOff>57150</xdr:rowOff>
    </xdr:from>
    <xdr:to>
      <xdr:col>18</xdr:col>
      <xdr:colOff>552450</xdr:colOff>
      <xdr:row>32</xdr:row>
      <xdr:rowOff>180975</xdr:rowOff>
    </xdr:to>
    <xdr:sp>
      <xdr:nvSpPr>
        <xdr:cNvPr id="4" name="Text 1"/>
        <xdr:cNvSpPr txBox="1">
          <a:spLocks noChangeArrowheads="1"/>
        </xdr:cNvSpPr>
      </xdr:nvSpPr>
      <xdr:spPr>
        <a:xfrm>
          <a:off x="8391525" y="266700"/>
          <a:ext cx="428625" cy="5848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2</xdr:row>
      <xdr:rowOff>9525</xdr:rowOff>
    </xdr:from>
    <xdr:to>
      <xdr:col>12</xdr:col>
      <xdr:colOff>504825</xdr:colOff>
      <xdr:row>27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372475" y="371475"/>
          <a:ext cx="466725" cy="5210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38100</xdr:colOff>
      <xdr:row>2</xdr:row>
      <xdr:rowOff>9525</xdr:rowOff>
    </xdr:from>
    <xdr:to>
      <xdr:col>12</xdr:col>
      <xdr:colOff>504825</xdr:colOff>
      <xdr:row>27</xdr:row>
      <xdr:rowOff>209550</xdr:rowOff>
    </xdr:to>
    <xdr:sp>
      <xdr:nvSpPr>
        <xdr:cNvPr id="2" name="Text 1"/>
        <xdr:cNvSpPr txBox="1">
          <a:spLocks noChangeArrowheads="1"/>
        </xdr:cNvSpPr>
      </xdr:nvSpPr>
      <xdr:spPr>
        <a:xfrm>
          <a:off x="8372475" y="371475"/>
          <a:ext cx="466725" cy="5210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38100</xdr:rowOff>
    </xdr:from>
    <xdr:to>
      <xdr:col>1</xdr:col>
      <xdr:colOff>9525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162675"/>
          <a:ext cx="13811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%20Documents\INDICATOR-2004\Ind1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d-march-07\ind%201-1%20march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tadig-06\Digest%2005%20NTA-TM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1-2"/>
    </sheetNames>
    <sheetDataSet>
      <sheetData sheetId="0">
        <row r="4">
          <cell r="L4">
            <v>68524</v>
          </cell>
        </row>
        <row r="6">
          <cell r="L6">
            <v>39383</v>
          </cell>
        </row>
        <row r="8">
          <cell r="L8">
            <v>26744</v>
          </cell>
        </row>
        <row r="9">
          <cell r="L9">
            <v>98858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G4">
            <v>77342</v>
          </cell>
        </row>
        <row r="5">
          <cell r="G5">
            <v>40667</v>
          </cell>
        </row>
        <row r="6">
          <cell r="G6">
            <v>28646</v>
          </cell>
        </row>
        <row r="7">
          <cell r="G7">
            <v>100854</v>
          </cell>
        </row>
        <row r="8">
          <cell r="G8">
            <v>11774</v>
          </cell>
        </row>
        <row r="9">
          <cell r="G9">
            <v>23326</v>
          </cell>
        </row>
        <row r="10">
          <cell r="G10">
            <v>2457</v>
          </cell>
        </row>
        <row r="11">
          <cell r="G11">
            <v>6539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 1"/>
      <sheetName val="CONTENT 2"/>
      <sheetName val="Illustra"/>
      <sheetName val="Symb&amp;Abb"/>
      <sheetName val="Summary"/>
      <sheetName val="Tab1.1"/>
      <sheetName val="FIG1-1"/>
      <sheetName val="Tab1.2"/>
      <sheetName val="Tab1.3"/>
      <sheetName val="Tab 1.4"/>
      <sheetName val="Tab 1.5"/>
      <sheetName val="TAB1-6"/>
      <sheetName val="Tab1.7"/>
      <sheetName val="Tab 1.8"/>
      <sheetName val="Tab 1.9"/>
      <sheetName val="tab1.10"/>
      <sheetName val="Tab 1.11"/>
      <sheetName val="Tab 1.12a"/>
      <sheetName val="Tab 1.12b"/>
      <sheetName val="Tab 1.12c"/>
      <sheetName val="Tab 1.12d"/>
      <sheetName val="Tab 1.12e"/>
      <sheetName val="Tab 1.12f"/>
      <sheetName val="Tab 1.12g"/>
      <sheetName val="Tab 1.12h"/>
      <sheetName val="Tab 1.12i"/>
      <sheetName val="Table2.1"/>
      <sheetName val="Fig 2.1"/>
      <sheetName val="Sheet1"/>
      <sheetName val="Tab2.2&amp;2.3"/>
      <sheetName val="Tab2.4"/>
      <sheetName val="Tab 2.5"/>
      <sheetName val="Tab 2.6"/>
      <sheetName val="Fig 2.2&amp;2.3"/>
      <sheetName val="Tab2.7&amp;2.8"/>
      <sheetName val="Tab2.9"/>
      <sheetName val="Tab 2.10"/>
      <sheetName val="Tab 2.11"/>
      <sheetName val="Tab2.12"/>
      <sheetName val="Tab2.13"/>
      <sheetName val="Tab 2.14"/>
      <sheetName val="Tab2.15&amp;fig2.4"/>
      <sheetName val="Tab 2.16"/>
      <sheetName val="Tab 2.17"/>
      <sheetName val="Tab 2.18"/>
      <sheetName val="Tab2.19&amp;fig2.5"/>
      <sheetName val="Tab 2.20"/>
      <sheetName val="Tab 2.21"/>
      <sheetName val="Tab 2.22"/>
      <sheetName val="Tab 3.1"/>
      <sheetName val="Tab 3.2"/>
      <sheetName val="Tab3.3"/>
      <sheetName val="Qu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30.8515625" style="0" customWidth="1"/>
    <col min="2" max="2" width="12.140625" style="0" customWidth="1"/>
    <col min="3" max="3" width="13.8515625" style="0" customWidth="1"/>
    <col min="4" max="4" width="12.7109375" style="0" customWidth="1"/>
    <col min="5" max="5" width="14.00390625" style="0" customWidth="1"/>
    <col min="6" max="6" width="13.57421875" style="0" customWidth="1"/>
    <col min="7" max="7" width="12.7109375" style="0" customWidth="1"/>
    <col min="8" max="8" width="14.7109375" style="0" customWidth="1"/>
    <col min="9" max="9" width="7.7109375" style="0" customWidth="1"/>
    <col min="10" max="10" width="5.28125" style="0" customWidth="1"/>
    <col min="12" max="12" width="11.57421875" style="0" bestFit="1" customWidth="1"/>
    <col min="13" max="13" width="10.421875" style="0" bestFit="1" customWidth="1"/>
    <col min="14" max="14" width="9.421875" style="0" bestFit="1" customWidth="1"/>
  </cols>
  <sheetData>
    <row r="1" spans="1:9" s="189" customFormat="1" ht="21.75" customHeight="1">
      <c r="A1" s="186" t="s">
        <v>144</v>
      </c>
      <c r="B1" s="187"/>
      <c r="C1" s="187"/>
      <c r="D1" s="187"/>
      <c r="E1" s="187"/>
      <c r="F1" s="187"/>
      <c r="G1" s="187"/>
      <c r="H1" s="187"/>
      <c r="I1" s="188"/>
    </row>
    <row r="2" spans="1:9" ht="12.75" customHeight="1">
      <c r="A2" s="2"/>
      <c r="B2" s="2"/>
      <c r="C2" s="2"/>
      <c r="D2" s="2"/>
      <c r="E2" s="2"/>
      <c r="F2" s="2"/>
      <c r="G2" s="3"/>
      <c r="H2" s="3"/>
      <c r="I2" s="190"/>
    </row>
    <row r="3" spans="1:9" s="196" customFormat="1" ht="66.75" customHeight="1">
      <c r="A3" s="1" t="s">
        <v>0</v>
      </c>
      <c r="B3" s="191" t="s">
        <v>143</v>
      </c>
      <c r="C3" s="192" t="s">
        <v>80</v>
      </c>
      <c r="D3" s="193" t="s">
        <v>135</v>
      </c>
      <c r="E3" s="191" t="s">
        <v>81</v>
      </c>
      <c r="F3" s="191" t="s">
        <v>82</v>
      </c>
      <c r="G3" s="191" t="s">
        <v>145</v>
      </c>
      <c r="H3" s="194" t="s">
        <v>83</v>
      </c>
      <c r="I3" s="195"/>
    </row>
    <row r="4" spans="1:9" ht="37.5" customHeight="1">
      <c r="A4" s="197" t="s">
        <v>84</v>
      </c>
      <c r="B4" s="198">
        <v>127363</v>
      </c>
      <c r="C4" s="199">
        <v>5970</v>
      </c>
      <c r="D4" s="199">
        <v>3615</v>
      </c>
      <c r="E4" s="199">
        <v>364</v>
      </c>
      <c r="F4" s="200">
        <v>1087</v>
      </c>
      <c r="G4" s="305">
        <v>136225</v>
      </c>
      <c r="H4" s="201">
        <f aca="true" t="shared" si="0" ref="H4:H11">C4+D4+E4-F4</f>
        <v>8862</v>
      </c>
      <c r="I4" s="202"/>
    </row>
    <row r="5" spans="1:14" ht="37.5" customHeight="1">
      <c r="A5" s="197" t="s">
        <v>85</v>
      </c>
      <c r="B5" s="203">
        <v>48271</v>
      </c>
      <c r="C5" s="199">
        <v>1214</v>
      </c>
      <c r="D5" s="199">
        <v>86</v>
      </c>
      <c r="E5" s="199">
        <v>157</v>
      </c>
      <c r="F5" s="200">
        <v>596</v>
      </c>
      <c r="G5" s="203">
        <v>49132</v>
      </c>
      <c r="H5" s="201">
        <f t="shared" si="0"/>
        <v>861</v>
      </c>
      <c r="I5" s="202"/>
      <c r="L5" s="353"/>
      <c r="M5" s="212"/>
      <c r="N5" s="327"/>
    </row>
    <row r="6" spans="1:9" ht="37.5" customHeight="1">
      <c r="A6" s="197" t="s">
        <v>86</v>
      </c>
      <c r="B6" s="203">
        <v>48655</v>
      </c>
      <c r="C6" s="199">
        <v>5020</v>
      </c>
      <c r="D6" s="199">
        <v>72</v>
      </c>
      <c r="E6" s="199">
        <v>338</v>
      </c>
      <c r="F6" s="200">
        <v>675</v>
      </c>
      <c r="G6" s="203">
        <v>53410</v>
      </c>
      <c r="H6" s="201">
        <f t="shared" si="0"/>
        <v>4755</v>
      </c>
      <c r="I6" s="202"/>
    </row>
    <row r="7" spans="1:15" ht="37.5" customHeight="1">
      <c r="A7" s="197" t="s">
        <v>87</v>
      </c>
      <c r="B7" s="203">
        <v>110674</v>
      </c>
      <c r="C7" s="199">
        <v>2944</v>
      </c>
      <c r="D7" s="199">
        <v>6</v>
      </c>
      <c r="E7" s="199">
        <v>1</v>
      </c>
      <c r="F7" s="200">
        <v>1329</v>
      </c>
      <c r="G7" s="203">
        <v>112296</v>
      </c>
      <c r="H7" s="201">
        <f t="shared" si="0"/>
        <v>1622</v>
      </c>
      <c r="I7" s="202"/>
      <c r="L7" s="212"/>
      <c r="M7" s="212"/>
      <c r="N7" s="212"/>
      <c r="O7" s="212"/>
    </row>
    <row r="8" spans="1:14" ht="37.5" customHeight="1">
      <c r="A8" s="197" t="s">
        <v>88</v>
      </c>
      <c r="B8" s="203">
        <v>13186</v>
      </c>
      <c r="C8" s="199">
        <v>245</v>
      </c>
      <c r="D8" s="199">
        <v>291</v>
      </c>
      <c r="E8" s="199">
        <v>64</v>
      </c>
      <c r="F8" s="200">
        <v>247</v>
      </c>
      <c r="G8" s="203">
        <v>13539</v>
      </c>
      <c r="H8" s="201">
        <f t="shared" si="0"/>
        <v>353</v>
      </c>
      <c r="I8" s="202"/>
      <c r="N8" s="212"/>
    </row>
    <row r="9" spans="1:9" ht="37.5" customHeight="1">
      <c r="A9" s="197" t="s">
        <v>89</v>
      </c>
      <c r="B9" s="203">
        <v>25914</v>
      </c>
      <c r="C9" s="199">
        <v>354</v>
      </c>
      <c r="D9" s="199">
        <v>209</v>
      </c>
      <c r="E9" s="199">
        <v>73</v>
      </c>
      <c r="F9" s="200">
        <v>460</v>
      </c>
      <c r="G9" s="203">
        <v>26090</v>
      </c>
      <c r="H9" s="201">
        <f t="shared" si="0"/>
        <v>176</v>
      </c>
      <c r="I9" s="202"/>
    </row>
    <row r="10" spans="1:9" ht="37.5" customHeight="1">
      <c r="A10" s="197" t="s">
        <v>90</v>
      </c>
      <c r="B10" s="203">
        <v>2845</v>
      </c>
      <c r="C10" s="199">
        <v>147</v>
      </c>
      <c r="D10" s="306">
        <v>0</v>
      </c>
      <c r="E10" s="199">
        <v>1</v>
      </c>
      <c r="F10" s="200">
        <v>81</v>
      </c>
      <c r="G10" s="203">
        <v>2912</v>
      </c>
      <c r="H10" s="201">
        <f t="shared" si="0"/>
        <v>67</v>
      </c>
      <c r="I10" s="202"/>
    </row>
    <row r="11" spans="1:12" ht="37.5" customHeight="1">
      <c r="A11" s="197" t="s">
        <v>91</v>
      </c>
      <c r="B11" s="203">
        <v>7207</v>
      </c>
      <c r="C11" s="199">
        <v>163</v>
      </c>
      <c r="D11" s="199">
        <v>127</v>
      </c>
      <c r="E11" s="199">
        <v>37</v>
      </c>
      <c r="F11" s="200">
        <v>219</v>
      </c>
      <c r="G11" s="203">
        <v>7315</v>
      </c>
      <c r="H11" s="201">
        <f t="shared" si="0"/>
        <v>108</v>
      </c>
      <c r="I11" s="202"/>
      <c r="L11" s="327"/>
    </row>
    <row r="12" spans="1:9" ht="37.5" customHeight="1">
      <c r="A12" s="204" t="s">
        <v>92</v>
      </c>
      <c r="B12" s="205">
        <v>384115</v>
      </c>
      <c r="C12" s="206">
        <v>16057</v>
      </c>
      <c r="D12" s="207">
        <v>4406</v>
      </c>
      <c r="E12" s="206">
        <v>1035</v>
      </c>
      <c r="F12" s="208">
        <v>4694</v>
      </c>
      <c r="G12" s="299">
        <v>400919</v>
      </c>
      <c r="H12" s="209">
        <v>16804</v>
      </c>
      <c r="I12" s="202"/>
    </row>
    <row r="13" spans="1:9" s="210" customFormat="1" ht="15" customHeight="1">
      <c r="A13" s="3" t="s">
        <v>93</v>
      </c>
      <c r="B13"/>
      <c r="C13"/>
      <c r="D13"/>
      <c r="E13"/>
      <c r="F13"/>
      <c r="G13"/>
      <c r="H13"/>
      <c r="I13" s="211"/>
    </row>
    <row r="14" spans="1:9" s="210" customFormat="1" ht="15" customHeight="1">
      <c r="A14" s="10" t="s">
        <v>94</v>
      </c>
      <c r="B14"/>
      <c r="C14"/>
      <c r="D14"/>
      <c r="E14" s="212"/>
      <c r="F14"/>
      <c r="G14"/>
      <c r="H14"/>
      <c r="I14" s="189"/>
    </row>
    <row r="15" spans="1:9" s="210" customFormat="1" ht="15" customHeight="1">
      <c r="A15" s="10" t="s">
        <v>95</v>
      </c>
      <c r="B15"/>
      <c r="C15"/>
      <c r="D15"/>
      <c r="E15" s="212"/>
      <c r="F15" s="213"/>
      <c r="G15"/>
      <c r="H15"/>
      <c r="I15" s="189"/>
    </row>
    <row r="16" spans="1:9" s="210" customFormat="1" ht="15" customHeight="1">
      <c r="A16"/>
      <c r="B16"/>
      <c r="C16"/>
      <c r="D16" s="212"/>
      <c r="E16" s="212"/>
      <c r="F16" s="213"/>
      <c r="G16"/>
      <c r="H16"/>
      <c r="I16"/>
    </row>
    <row r="17" spans="2:6" ht="12.75">
      <c r="B17" s="212"/>
      <c r="C17" s="212"/>
      <c r="D17" s="212"/>
      <c r="E17" s="212"/>
      <c r="F17" s="212"/>
    </row>
    <row r="28" spans="3:6" ht="12.75">
      <c r="C28" s="212"/>
      <c r="D28" s="327"/>
      <c r="E28" s="327"/>
      <c r="F28" s="327"/>
    </row>
  </sheetData>
  <sheetProtection/>
  <printOptions/>
  <pageMargins left="0.75" right="0" top="0.75" bottom="0.75" header="0.5" footer="0.2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8515625" style="59" customWidth="1"/>
    <col min="2" max="2" width="8.28125" style="59" customWidth="1"/>
    <col min="3" max="3" width="8.8515625" style="59" customWidth="1"/>
    <col min="4" max="4" width="8.421875" style="59" customWidth="1"/>
    <col min="5" max="9" width="8.57421875" style="59" customWidth="1"/>
    <col min="10" max="16384" width="9.140625" style="59" customWidth="1"/>
  </cols>
  <sheetData>
    <row r="1" spans="1:9" ht="29.25" customHeight="1">
      <c r="A1" s="56" t="s">
        <v>151</v>
      </c>
      <c r="B1" s="57"/>
      <c r="C1" s="58"/>
      <c r="D1" s="58"/>
      <c r="E1" s="58"/>
      <c r="F1" s="58"/>
      <c r="G1" s="58"/>
      <c r="H1" s="58"/>
      <c r="I1" s="58"/>
    </row>
    <row r="2" ht="7.5" customHeight="1">
      <c r="F2" s="60"/>
    </row>
    <row r="3" spans="1:9" ht="28.5" customHeight="1">
      <c r="A3" s="61" t="s">
        <v>29</v>
      </c>
      <c r="B3" s="182" t="s">
        <v>154</v>
      </c>
      <c r="C3" s="62"/>
      <c r="D3" s="62"/>
      <c r="E3" s="64"/>
      <c r="F3" s="63">
        <v>2011</v>
      </c>
      <c r="G3" s="62"/>
      <c r="H3" s="62"/>
      <c r="I3" s="64"/>
    </row>
    <row r="4" spans="1:9" s="65" customFormat="1" ht="30" customHeight="1">
      <c r="A4" s="185" t="s">
        <v>30</v>
      </c>
      <c r="B4" s="170" t="s">
        <v>31</v>
      </c>
      <c r="C4" s="163" t="s">
        <v>32</v>
      </c>
      <c r="D4" s="337" t="s">
        <v>1</v>
      </c>
      <c r="E4" s="335" t="s">
        <v>3</v>
      </c>
      <c r="F4" s="170" t="s">
        <v>31</v>
      </c>
      <c r="G4" s="163" t="s">
        <v>32</v>
      </c>
      <c r="H4" s="337" t="s">
        <v>1</v>
      </c>
      <c r="I4" s="335" t="s">
        <v>3</v>
      </c>
    </row>
    <row r="5" spans="1:14" ht="53.25" customHeight="1">
      <c r="A5" s="147" t="s">
        <v>33</v>
      </c>
      <c r="B5" s="67">
        <v>347</v>
      </c>
      <c r="C5" s="67">
        <v>337</v>
      </c>
      <c r="D5" s="338">
        <f>SUM(B5:C5)</f>
        <v>684</v>
      </c>
      <c r="E5" s="336">
        <f>D5/D10*100</f>
        <v>18.791208791208792</v>
      </c>
      <c r="F5" s="67">
        <v>320</v>
      </c>
      <c r="G5" s="67">
        <v>262</v>
      </c>
      <c r="H5" s="338">
        <f>SUM(F5:G5)</f>
        <v>582</v>
      </c>
      <c r="I5" s="336">
        <f>H5/H10*100</f>
        <v>16.436035018356396</v>
      </c>
      <c r="N5" s="360"/>
    </row>
    <row r="6" spans="1:14" ht="53.25" customHeight="1">
      <c r="A6" s="66" t="s">
        <v>34</v>
      </c>
      <c r="B6" s="67">
        <v>510</v>
      </c>
      <c r="C6" s="67">
        <v>525</v>
      </c>
      <c r="D6" s="338">
        <f>SUM(B6:C6)</f>
        <v>1035</v>
      </c>
      <c r="E6" s="336">
        <f>D6/D10*100</f>
        <v>28.434065934065934</v>
      </c>
      <c r="F6" s="67">
        <v>502</v>
      </c>
      <c r="G6" s="67">
        <v>481</v>
      </c>
      <c r="H6" s="338">
        <f>SUM(F6:G6)</f>
        <v>983</v>
      </c>
      <c r="I6" s="336">
        <f>H6/H10*100</f>
        <v>27.76051962722395</v>
      </c>
      <c r="N6" s="360"/>
    </row>
    <row r="7" spans="1:14" ht="53.25" customHeight="1">
      <c r="A7" s="66" t="s">
        <v>35</v>
      </c>
      <c r="B7" s="67">
        <v>242</v>
      </c>
      <c r="C7" s="67">
        <v>258</v>
      </c>
      <c r="D7" s="338">
        <f>SUM(B7:C7)</f>
        <v>500</v>
      </c>
      <c r="E7" s="336">
        <f>D7/D10*100</f>
        <v>13.736263736263737</v>
      </c>
      <c r="F7" s="67">
        <v>257</v>
      </c>
      <c r="G7" s="67">
        <v>290</v>
      </c>
      <c r="H7" s="338">
        <f>SUM(F7:G7)</f>
        <v>547</v>
      </c>
      <c r="I7" s="336">
        <f>H7/H10*100</f>
        <v>15.447613668455237</v>
      </c>
      <c r="N7" s="360"/>
    </row>
    <row r="8" spans="1:14" ht="53.25" customHeight="1">
      <c r="A8" s="68" t="s">
        <v>36</v>
      </c>
      <c r="B8" s="67">
        <v>657</v>
      </c>
      <c r="C8" s="67">
        <v>602</v>
      </c>
      <c r="D8" s="338">
        <f>SUM(B8:C8)</f>
        <v>1259</v>
      </c>
      <c r="E8" s="336">
        <f>D8/D10*100</f>
        <v>34.58791208791209</v>
      </c>
      <c r="F8" s="67">
        <v>615</v>
      </c>
      <c r="G8" s="67">
        <v>688</v>
      </c>
      <c r="H8" s="338">
        <f>SUM(F8:G8)</f>
        <v>1303</v>
      </c>
      <c r="I8" s="336">
        <f>H8/H10*100</f>
        <v>36.797514826320246</v>
      </c>
      <c r="N8" s="360"/>
    </row>
    <row r="9" spans="1:14" ht="53.25" customHeight="1">
      <c r="A9" s="66" t="s">
        <v>37</v>
      </c>
      <c r="B9" s="67">
        <v>80</v>
      </c>
      <c r="C9" s="67">
        <v>82</v>
      </c>
      <c r="D9" s="338">
        <f>SUM(B9:C9)</f>
        <v>162</v>
      </c>
      <c r="E9" s="336">
        <f>D9/D10*100</f>
        <v>4.450549450549451</v>
      </c>
      <c r="F9" s="67">
        <v>40</v>
      </c>
      <c r="G9" s="67">
        <v>86</v>
      </c>
      <c r="H9" s="338">
        <f>SUM(F9:G9)</f>
        <v>126</v>
      </c>
      <c r="I9" s="336">
        <f>H9/H10*100</f>
        <v>3.5583168596441688</v>
      </c>
      <c r="N9" s="360"/>
    </row>
    <row r="10" spans="1:14" ht="44.25" customHeight="1">
      <c r="A10" s="159" t="s">
        <v>1</v>
      </c>
      <c r="B10" s="148">
        <f>SUM(B5:B9)</f>
        <v>1836</v>
      </c>
      <c r="C10" s="334">
        <f>SUM(C5:C9)</f>
        <v>1804</v>
      </c>
      <c r="D10" s="149">
        <f>SUM(D5:D9)</f>
        <v>3640</v>
      </c>
      <c r="E10" s="339">
        <f>D10/D10*100</f>
        <v>100</v>
      </c>
      <c r="F10" s="148">
        <f>SUM(F5:F9)</f>
        <v>1734</v>
      </c>
      <c r="G10" s="334">
        <f>SUM(G5:G9)</f>
        <v>1807</v>
      </c>
      <c r="H10" s="149">
        <f>SUM(H5:H9)</f>
        <v>3541</v>
      </c>
      <c r="I10" s="339">
        <f>H10/H10*100</f>
        <v>100</v>
      </c>
      <c r="M10" s="361"/>
      <c r="N10" s="360"/>
    </row>
    <row r="11" ht="12.75">
      <c r="B11" s="69"/>
    </row>
    <row r="12" spans="1:2" ht="22.5" customHeight="1">
      <c r="A12" s="352" t="s">
        <v>140</v>
      </c>
      <c r="B12" s="69"/>
    </row>
    <row r="13" ht="12.75">
      <c r="B13" s="69"/>
    </row>
    <row r="14" spans="1:2" s="166" customFormat="1" ht="15.75" customHeight="1">
      <c r="A14" s="74" t="s">
        <v>153</v>
      </c>
      <c r="B14" s="165"/>
    </row>
    <row r="15" ht="12.75">
      <c r="B15" s="69"/>
    </row>
    <row r="16" spans="1:9" s="72" customFormat="1" ht="41.25" customHeight="1">
      <c r="A16" s="70" t="s">
        <v>61</v>
      </c>
      <c r="B16" s="182" t="s">
        <v>154</v>
      </c>
      <c r="C16" s="62"/>
      <c r="D16" s="62"/>
      <c r="E16" s="71"/>
      <c r="F16" s="62">
        <v>2011</v>
      </c>
      <c r="G16" s="62"/>
      <c r="H16" s="62"/>
      <c r="I16" s="71"/>
    </row>
    <row r="17" spans="1:9" s="76" customFormat="1" ht="6.75" customHeight="1">
      <c r="A17" s="73"/>
      <c r="B17" s="73"/>
      <c r="C17" s="74"/>
      <c r="D17" s="74"/>
      <c r="E17" s="75"/>
      <c r="F17" s="74"/>
      <c r="G17" s="74"/>
      <c r="H17" s="74"/>
      <c r="I17" s="75"/>
    </row>
    <row r="18" spans="1:9" s="65" customFormat="1" ht="30" customHeight="1">
      <c r="A18" s="181" t="s">
        <v>38</v>
      </c>
      <c r="B18" s="183" t="s">
        <v>31</v>
      </c>
      <c r="C18" s="163" t="s">
        <v>32</v>
      </c>
      <c r="D18" s="337" t="s">
        <v>1</v>
      </c>
      <c r="E18" s="335" t="s">
        <v>3</v>
      </c>
      <c r="F18" s="164" t="s">
        <v>31</v>
      </c>
      <c r="G18" s="163" t="s">
        <v>32</v>
      </c>
      <c r="H18" s="337" t="s">
        <v>1</v>
      </c>
      <c r="I18" s="335" t="s">
        <v>3</v>
      </c>
    </row>
    <row r="19" spans="1:9" ht="15.75">
      <c r="A19" s="77"/>
      <c r="B19" s="77"/>
      <c r="C19" s="78"/>
      <c r="D19" s="78"/>
      <c r="E19" s="340"/>
      <c r="F19" s="79"/>
      <c r="G19" s="78"/>
      <c r="H19" s="78"/>
      <c r="I19" s="340"/>
    </row>
    <row r="20" spans="1:9" ht="43.5" customHeight="1">
      <c r="A20" s="80" t="s">
        <v>138</v>
      </c>
      <c r="B20" s="161">
        <v>54</v>
      </c>
      <c r="C20" s="161">
        <v>34</v>
      </c>
      <c r="D20" s="161">
        <f>SUM(B20:C20)</f>
        <v>88</v>
      </c>
      <c r="E20" s="341">
        <f>D20/D23*100</f>
        <v>54.32098765432099</v>
      </c>
      <c r="F20" s="161">
        <v>43</v>
      </c>
      <c r="G20" s="161">
        <v>36</v>
      </c>
      <c r="H20" s="161">
        <f>SUM(F20:G20)</f>
        <v>79</v>
      </c>
      <c r="I20" s="341">
        <f>H20/H23*100</f>
        <v>59.84848484848485</v>
      </c>
    </row>
    <row r="21" spans="1:9" ht="43.5" customHeight="1">
      <c r="A21" s="80" t="s">
        <v>139</v>
      </c>
      <c r="B21" s="184">
        <v>42</v>
      </c>
      <c r="C21" s="161">
        <v>32</v>
      </c>
      <c r="D21" s="161">
        <f>SUM(B21:C21)</f>
        <v>74</v>
      </c>
      <c r="E21" s="341">
        <f>D21/D23*100</f>
        <v>45.67901234567901</v>
      </c>
      <c r="F21" s="184">
        <v>38</v>
      </c>
      <c r="G21" s="161">
        <v>15</v>
      </c>
      <c r="H21" s="161">
        <f>SUM(F21:G21)</f>
        <v>53</v>
      </c>
      <c r="I21" s="341">
        <f>H21/H23*100</f>
        <v>40.15151515151515</v>
      </c>
    </row>
    <row r="22" spans="1:9" ht="18" customHeight="1">
      <c r="A22" s="80"/>
      <c r="B22" s="184"/>
      <c r="C22" s="161"/>
      <c r="D22" s="161"/>
      <c r="E22" s="341"/>
      <c r="F22" s="184"/>
      <c r="G22" s="161"/>
      <c r="H22" s="161"/>
      <c r="I22" s="341"/>
    </row>
    <row r="23" spans="1:9" s="76" customFormat="1" ht="30.75" customHeight="1">
      <c r="A23" s="81" t="s">
        <v>1</v>
      </c>
      <c r="B23" s="162">
        <f>SUM(B20:B21)</f>
        <v>96</v>
      </c>
      <c r="C23" s="162">
        <f>SUM(C20:C21)</f>
        <v>66</v>
      </c>
      <c r="D23" s="162">
        <f>SUM(D20:D21)</f>
        <v>162</v>
      </c>
      <c r="E23" s="342">
        <f>D23/D23*100</f>
        <v>100</v>
      </c>
      <c r="F23" s="162">
        <f>SUM(F20:F21)</f>
        <v>81</v>
      </c>
      <c r="G23" s="162">
        <f>SUM(G20:G21)</f>
        <v>51</v>
      </c>
      <c r="H23" s="162">
        <f>SUM(H20:H21)</f>
        <v>132</v>
      </c>
      <c r="I23" s="342">
        <f>H23/H23*100</f>
        <v>100</v>
      </c>
    </row>
    <row r="24" spans="1:9" ht="16.5" customHeight="1">
      <c r="A24" s="82"/>
      <c r="B24" s="157"/>
      <c r="C24" s="157"/>
      <c r="D24" s="157"/>
      <c r="E24" s="75"/>
      <c r="F24" s="157"/>
      <c r="G24" s="157"/>
      <c r="H24" s="157"/>
      <c r="I24" s="75"/>
    </row>
    <row r="25" ht="8.25" customHeight="1"/>
    <row r="26" ht="18" customHeight="1">
      <c r="A26" s="59" t="s">
        <v>140</v>
      </c>
    </row>
    <row r="29" ht="12.75">
      <c r="D29" s="160"/>
    </row>
  </sheetData>
  <sheetProtection/>
  <printOptions horizontalCentered="1"/>
  <pageMargins left="0.75" right="0.53" top="0.75" bottom="0.75" header="0.5" footer="0.5"/>
  <pageSetup horizontalDpi="180" verticalDpi="180" orientation="portrait" paperSize="9" r:id="rId2"/>
  <headerFooter alignWithMargins="0">
    <oddHeader>&amp;C&amp;"Times New Roman,Regular"&amp;12 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37"/>
  <sheetViews>
    <sheetView zoomScalePageLayoutView="0" workbookViewId="0" topLeftCell="A1">
      <selection activeCell="AG22" sqref="AG22"/>
    </sheetView>
  </sheetViews>
  <sheetFormatPr defaultColWidth="9.140625" defaultRowHeight="12.75"/>
  <cols>
    <col min="1" max="1" width="32.57421875" style="214" customWidth="1"/>
    <col min="2" max="7" width="9.00390625" style="214" customWidth="1"/>
    <col min="8" max="11" width="9.28125" style="214" customWidth="1"/>
    <col min="12" max="12" width="2.7109375" style="214" customWidth="1"/>
    <col min="13" max="13" width="6.7109375" style="214" customWidth="1"/>
    <col min="14" max="14" width="10.00390625" style="214" customWidth="1"/>
    <col min="15" max="16" width="10.28125" style="214" bestFit="1" customWidth="1"/>
    <col min="17" max="17" width="9.28125" style="214" bestFit="1" customWidth="1"/>
    <col min="18" max="23" width="9.140625" style="214" customWidth="1"/>
    <col min="24" max="28" width="0" style="214" hidden="1" customWidth="1"/>
    <col min="29" max="16384" width="9.140625" style="214" customWidth="1"/>
  </cols>
  <sheetData>
    <row r="1" ht="6.75" customHeight="1"/>
    <row r="3" spans="25:28" ht="12.75">
      <c r="Y3" s="214" t="s">
        <v>96</v>
      </c>
      <c r="Z3" s="214" t="s">
        <v>97</v>
      </c>
      <c r="AA3" s="214" t="s">
        <v>98</v>
      </c>
      <c r="AB3" s="214" t="s">
        <v>1</v>
      </c>
    </row>
    <row r="4" spans="24:28" ht="12.75">
      <c r="X4" s="214">
        <v>2002</v>
      </c>
      <c r="Y4" s="215">
        <v>101436</v>
      </c>
      <c r="Z4" s="215">
        <v>122801</v>
      </c>
      <c r="AA4" s="215">
        <v>41604</v>
      </c>
      <c r="AB4" s="215">
        <f aca="true" t="shared" si="0" ref="AB4:AB9">SUM(Y4:AA4)</f>
        <v>265841</v>
      </c>
    </row>
    <row r="5" spans="24:28" ht="12.75">
      <c r="X5" s="214">
        <v>2003</v>
      </c>
      <c r="Y5" s="216">
        <f>SUM('[1]IND1-2'!$L$4,'[1]IND1-2'!$L$6)</f>
        <v>107907</v>
      </c>
      <c r="Z5" s="216">
        <f>SUM('[1]IND1-2'!$L$8:$L$9)</f>
        <v>125602</v>
      </c>
      <c r="AA5" s="215">
        <v>42862</v>
      </c>
      <c r="AB5" s="215">
        <f t="shared" si="0"/>
        <v>276371</v>
      </c>
    </row>
    <row r="6" spans="24:28" ht="12.75">
      <c r="X6" s="214">
        <v>2004</v>
      </c>
      <c r="Y6" s="215">
        <f>SUM('[2]Sheet1'!$G$4:$G$5)</f>
        <v>118009</v>
      </c>
      <c r="Z6" s="214">
        <f>SUM('[2]Sheet1'!$G$6:$G$7)</f>
        <v>129500</v>
      </c>
      <c r="AA6" s="214">
        <f>SUM('[2]Sheet1'!$G$8:$G$11)</f>
        <v>44096</v>
      </c>
      <c r="AB6" s="215">
        <f t="shared" si="0"/>
        <v>291605</v>
      </c>
    </row>
    <row r="7" spans="24:28" ht="12.75">
      <c r="X7" s="214">
        <v>2005</v>
      </c>
      <c r="Y7" s="215">
        <v>126844</v>
      </c>
      <c r="Z7" s="215">
        <v>133430</v>
      </c>
      <c r="AA7" s="215">
        <v>45222</v>
      </c>
      <c r="AB7" s="215">
        <f t="shared" si="0"/>
        <v>305496</v>
      </c>
    </row>
    <row r="8" spans="24:28" ht="12.75">
      <c r="X8" s="214">
        <v>2006</v>
      </c>
      <c r="Y8" s="217">
        <v>135132</v>
      </c>
      <c r="Z8" s="217">
        <v>138174</v>
      </c>
      <c r="AA8" s="217">
        <v>46134</v>
      </c>
      <c r="AB8" s="215">
        <f t="shared" si="0"/>
        <v>319440</v>
      </c>
    </row>
    <row r="9" spans="24:28" ht="12.75">
      <c r="X9" s="214">
        <v>2007</v>
      </c>
      <c r="Y9" s="215">
        <v>144405</v>
      </c>
      <c r="Z9" s="215">
        <v>142606</v>
      </c>
      <c r="AA9" s="215">
        <v>47134</v>
      </c>
      <c r="AB9" s="215">
        <f t="shared" si="0"/>
        <v>334145</v>
      </c>
    </row>
    <row r="10" spans="24:28" ht="12.75">
      <c r="X10" s="214">
        <v>2008</v>
      </c>
      <c r="Y10" s="215">
        <v>155528</v>
      </c>
      <c r="Z10" s="215">
        <v>147988</v>
      </c>
      <c r="AA10" s="215">
        <v>47890</v>
      </c>
      <c r="AB10" s="215">
        <f>SUM(Y10:AA10)</f>
        <v>351406</v>
      </c>
    </row>
    <row r="11" spans="24:28" ht="12.75">
      <c r="X11" s="214">
        <v>2009</v>
      </c>
      <c r="Y11" s="215">
        <v>165036</v>
      </c>
      <c r="Z11" s="215">
        <v>152935</v>
      </c>
      <c r="AA11" s="215">
        <v>48549</v>
      </c>
      <c r="AB11" s="215">
        <f>SUM(Y11:AA11)</f>
        <v>366520</v>
      </c>
    </row>
    <row r="12" spans="24:28" ht="12.75">
      <c r="X12" s="214">
        <v>2010</v>
      </c>
      <c r="Y12" s="215">
        <v>175634</v>
      </c>
      <c r="Z12" s="215">
        <v>159329</v>
      </c>
      <c r="AA12" s="215">
        <v>49152</v>
      </c>
      <c r="AB12" s="215">
        <f>SUM(Y12:AA12)</f>
        <v>384115</v>
      </c>
    </row>
    <row r="13" spans="24:28" ht="12.75">
      <c r="X13" s="214">
        <v>2011</v>
      </c>
      <c r="Y13" s="215">
        <v>185357</v>
      </c>
      <c r="Z13" s="215">
        <v>165706</v>
      </c>
      <c r="AA13" s="215">
        <v>49856</v>
      </c>
      <c r="AB13" s="215">
        <f>SUM(Y13:AA13)</f>
        <v>400919</v>
      </c>
    </row>
    <row r="20" ht="12.75">
      <c r="O20" s="215"/>
    </row>
    <row r="25" ht="41.25" customHeight="1"/>
    <row r="28" spans="1:16" s="223" customFormat="1" ht="35.25" customHeight="1">
      <c r="A28" s="218" t="s">
        <v>99</v>
      </c>
      <c r="B28" s="219">
        <v>2002</v>
      </c>
      <c r="C28" s="219">
        <v>2003</v>
      </c>
      <c r="D28" s="219">
        <v>2004</v>
      </c>
      <c r="E28" s="219">
        <v>2005</v>
      </c>
      <c r="F28" s="219">
        <v>2006</v>
      </c>
      <c r="G28" s="219">
        <v>2007</v>
      </c>
      <c r="H28" s="219">
        <v>2008</v>
      </c>
      <c r="I28" s="219">
        <v>2009</v>
      </c>
      <c r="J28" s="219">
        <v>2010</v>
      </c>
      <c r="K28" s="220">
        <v>2011</v>
      </c>
      <c r="L28" s="221"/>
      <c r="M28" s="222"/>
      <c r="N28" s="222"/>
      <c r="O28" s="222"/>
      <c r="P28" s="222"/>
    </row>
    <row r="29" spans="1:11" ht="15.75" hidden="1">
      <c r="A29" s="224"/>
      <c r="B29" s="226"/>
      <c r="C29" s="226"/>
      <c r="D29" s="226"/>
      <c r="E29" s="226"/>
      <c r="F29" s="226"/>
      <c r="G29" s="226"/>
      <c r="H29" s="226"/>
      <c r="I29" s="226"/>
      <c r="J29" s="226"/>
      <c r="K29" s="225"/>
    </row>
    <row r="30" spans="1:16" s="231" customFormat="1" ht="15.75" hidden="1">
      <c r="A30" s="227" t="s">
        <v>100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9"/>
      <c r="L30" s="230"/>
      <c r="M30" s="214"/>
      <c r="N30" s="214"/>
      <c r="O30" s="214"/>
      <c r="P30" s="214"/>
    </row>
    <row r="31" spans="1:16" s="231" customFormat="1" ht="15.75" hidden="1">
      <c r="A31" s="227" t="s">
        <v>101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9"/>
      <c r="L31" s="230"/>
      <c r="M31" s="214"/>
      <c r="N31" s="214"/>
      <c r="O31" s="214"/>
      <c r="P31" s="214"/>
    </row>
    <row r="32" spans="1:11" ht="15.75" hidden="1">
      <c r="A32" s="224"/>
      <c r="B32" s="226"/>
      <c r="C32" s="226"/>
      <c r="D32" s="226"/>
      <c r="E32" s="226"/>
      <c r="F32" s="226"/>
      <c r="G32" s="226"/>
      <c r="H32" s="226"/>
      <c r="I32" s="226"/>
      <c r="J32" s="226"/>
      <c r="K32" s="225"/>
    </row>
    <row r="33" spans="1:11" ht="15.75">
      <c r="A33" s="224" t="s">
        <v>102</v>
      </c>
      <c r="B33" s="232">
        <v>101436</v>
      </c>
      <c r="C33" s="232">
        <v>107907</v>
      </c>
      <c r="D33" s="232">
        <v>118009</v>
      </c>
      <c r="E33" s="232">
        <v>126844</v>
      </c>
      <c r="F33" s="232">
        <v>135132</v>
      </c>
      <c r="G33" s="232">
        <v>144405</v>
      </c>
      <c r="H33" s="232">
        <v>155528</v>
      </c>
      <c r="I33" s="232">
        <v>165036</v>
      </c>
      <c r="J33" s="232">
        <v>175634</v>
      </c>
      <c r="K33" s="356">
        <v>185357</v>
      </c>
    </row>
    <row r="34" spans="1:11" ht="15.75">
      <c r="A34" s="224" t="s">
        <v>103</v>
      </c>
      <c r="B34" s="232">
        <v>122801</v>
      </c>
      <c r="C34" s="232">
        <v>125602</v>
      </c>
      <c r="D34" s="232">
        <v>129500</v>
      </c>
      <c r="E34" s="232">
        <v>133430</v>
      </c>
      <c r="F34" s="232">
        <v>138174</v>
      </c>
      <c r="G34" s="232">
        <v>142606</v>
      </c>
      <c r="H34" s="232">
        <v>147988</v>
      </c>
      <c r="I34" s="232">
        <v>152935</v>
      </c>
      <c r="J34" s="232">
        <v>159329</v>
      </c>
      <c r="K34" s="356">
        <v>165706</v>
      </c>
    </row>
    <row r="35" spans="1:11" ht="15.75">
      <c r="A35" s="224" t="s">
        <v>98</v>
      </c>
      <c r="B35" s="232">
        <v>41604</v>
      </c>
      <c r="C35" s="232">
        <v>42862</v>
      </c>
      <c r="D35" s="232">
        <v>44096</v>
      </c>
      <c r="E35" s="232">
        <v>45222</v>
      </c>
      <c r="F35" s="232">
        <v>46134</v>
      </c>
      <c r="G35" s="232">
        <v>47134</v>
      </c>
      <c r="H35" s="232">
        <v>47890</v>
      </c>
      <c r="I35" s="232">
        <v>48549</v>
      </c>
      <c r="J35" s="232">
        <v>49152</v>
      </c>
      <c r="K35" s="357">
        <v>49856</v>
      </c>
    </row>
    <row r="36" spans="1:11" ht="28.5" customHeight="1" hidden="1">
      <c r="A36" s="224"/>
      <c r="B36" s="226"/>
      <c r="C36" s="226"/>
      <c r="D36" s="226"/>
      <c r="E36" s="226"/>
      <c r="F36" s="226"/>
      <c r="G36" s="226"/>
      <c r="H36" s="226"/>
      <c r="I36" s="226"/>
      <c r="J36" s="226"/>
      <c r="K36" s="225"/>
    </row>
    <row r="37" spans="1:16" s="231" customFormat="1" ht="24" customHeight="1">
      <c r="A37" s="218" t="s">
        <v>104</v>
      </c>
      <c r="B37" s="233">
        <f aca="true" t="shared" si="1" ref="B37:J37">SUM(B33:B35)</f>
        <v>265841</v>
      </c>
      <c r="C37" s="233">
        <f t="shared" si="1"/>
        <v>276371</v>
      </c>
      <c r="D37" s="233">
        <f t="shared" si="1"/>
        <v>291605</v>
      </c>
      <c r="E37" s="233">
        <f t="shared" si="1"/>
        <v>305496</v>
      </c>
      <c r="F37" s="233">
        <f t="shared" si="1"/>
        <v>319440</v>
      </c>
      <c r="G37" s="233">
        <f t="shared" si="1"/>
        <v>334145</v>
      </c>
      <c r="H37" s="233">
        <f t="shared" si="1"/>
        <v>351406</v>
      </c>
      <c r="I37" s="233">
        <f t="shared" si="1"/>
        <v>366520</v>
      </c>
      <c r="J37" s="233">
        <f t="shared" si="1"/>
        <v>384115</v>
      </c>
      <c r="K37" s="234">
        <f>SUM(K33:K35)</f>
        <v>400919</v>
      </c>
      <c r="L37" s="235"/>
      <c r="M37" s="214"/>
      <c r="N37" s="214"/>
      <c r="O37" s="214"/>
      <c r="P37" s="214"/>
    </row>
  </sheetData>
  <sheetProtection/>
  <printOptions horizontalCentered="1" verticalCentered="1"/>
  <pageMargins left="0.75" right="0" top="0.75" bottom="0.75" header="0.3" footer="0.511811023622047"/>
  <pageSetup horizontalDpi="600" verticalDpi="600" orientation="landscape" paperSize="9" r:id="rId2"/>
  <ignoredErrors>
    <ignoredError sqref="AB4:AB1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23.421875" style="238" customWidth="1"/>
    <col min="2" max="11" width="10.7109375" style="238" customWidth="1"/>
    <col min="12" max="12" width="9.00390625" style="238" customWidth="1"/>
    <col min="13" max="16384" width="9.140625" style="238" customWidth="1"/>
  </cols>
  <sheetData>
    <row r="1" spans="1:10" ht="18.75" customHeight="1">
      <c r="A1" s="236" t="s">
        <v>146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ht="9" customHeight="1">
      <c r="A2" s="237" t="s">
        <v>4</v>
      </c>
      <c r="B2" s="237"/>
      <c r="C2" s="237"/>
      <c r="D2" s="237"/>
      <c r="E2" s="237"/>
      <c r="F2" s="237"/>
      <c r="G2" s="239"/>
      <c r="H2" s="240"/>
      <c r="I2" s="240"/>
      <c r="J2" s="240"/>
    </row>
    <row r="3" spans="1:16" s="242" customFormat="1" ht="36" customHeight="1">
      <c r="A3" s="241" t="s">
        <v>99</v>
      </c>
      <c r="B3" s="1">
        <v>2002</v>
      </c>
      <c r="C3" s="1">
        <v>2003</v>
      </c>
      <c r="D3" s="1">
        <v>2004</v>
      </c>
      <c r="E3" s="1">
        <v>2005</v>
      </c>
      <c r="F3" s="17">
        <v>2006</v>
      </c>
      <c r="G3" s="1">
        <v>2007</v>
      </c>
      <c r="H3" s="1">
        <v>2008</v>
      </c>
      <c r="I3" s="17">
        <v>2009</v>
      </c>
      <c r="J3" s="17">
        <v>2010</v>
      </c>
      <c r="K3" s="17">
        <v>2011</v>
      </c>
      <c r="M3" s="238"/>
      <c r="N3" s="238"/>
      <c r="O3" s="238"/>
      <c r="P3" s="238"/>
    </row>
    <row r="4" spans="1:16" s="242" customFormat="1" ht="26.25" customHeight="1">
      <c r="A4" s="243" t="s">
        <v>100</v>
      </c>
      <c r="B4" s="307">
        <v>63307</v>
      </c>
      <c r="C4" s="308">
        <v>68524</v>
      </c>
      <c r="D4" s="308">
        <v>77342</v>
      </c>
      <c r="E4" s="308">
        <v>84818</v>
      </c>
      <c r="F4" s="308">
        <v>91911</v>
      </c>
      <c r="G4" s="308">
        <v>99770</v>
      </c>
      <c r="H4" s="308">
        <v>109507</v>
      </c>
      <c r="I4" s="308">
        <v>117890</v>
      </c>
      <c r="J4" s="308">
        <v>127363</v>
      </c>
      <c r="K4" s="308">
        <v>136225</v>
      </c>
      <c r="M4" s="238"/>
      <c r="N4" s="244"/>
      <c r="O4" s="238"/>
      <c r="P4" s="238"/>
    </row>
    <row r="5" spans="1:16" s="242" customFormat="1" ht="21" customHeight="1">
      <c r="A5" s="245" t="s">
        <v>105</v>
      </c>
      <c r="B5" s="309">
        <v>5801</v>
      </c>
      <c r="C5" s="310">
        <v>5979</v>
      </c>
      <c r="D5" s="310">
        <v>6482</v>
      </c>
      <c r="E5" s="310">
        <v>6798</v>
      </c>
      <c r="F5" s="310">
        <v>6860</v>
      </c>
      <c r="G5" s="310">
        <v>6885</v>
      </c>
      <c r="H5" s="310">
        <v>6941</v>
      </c>
      <c r="I5" s="310">
        <v>6941</v>
      </c>
      <c r="J5" s="310">
        <v>6924</v>
      </c>
      <c r="K5" s="310">
        <v>6907</v>
      </c>
      <c r="M5" s="238"/>
      <c r="N5" s="238"/>
      <c r="O5" s="238"/>
      <c r="P5" s="238"/>
    </row>
    <row r="6" spans="1:16" s="242" customFormat="1" ht="25.5" customHeight="1">
      <c r="A6" s="243" t="s">
        <v>106</v>
      </c>
      <c r="B6" s="311">
        <v>38129</v>
      </c>
      <c r="C6" s="312">
        <v>39383</v>
      </c>
      <c r="D6" s="312">
        <v>40667</v>
      </c>
      <c r="E6" s="312">
        <v>42026</v>
      </c>
      <c r="F6" s="312">
        <v>43221</v>
      </c>
      <c r="G6" s="312">
        <v>44635</v>
      </c>
      <c r="H6" s="312">
        <v>46021</v>
      </c>
      <c r="I6" s="312">
        <v>47146</v>
      </c>
      <c r="J6" s="312">
        <v>48271</v>
      </c>
      <c r="K6" s="312">
        <v>49132</v>
      </c>
      <c r="M6" s="238"/>
      <c r="N6" s="244"/>
      <c r="O6" s="238"/>
      <c r="P6" s="238"/>
    </row>
    <row r="7" spans="1:16" s="242" customFormat="1" ht="25.5" customHeight="1">
      <c r="A7" s="243" t="s">
        <v>107</v>
      </c>
      <c r="B7" s="311">
        <v>944</v>
      </c>
      <c r="C7" s="312">
        <v>958</v>
      </c>
      <c r="D7" s="312">
        <v>1020</v>
      </c>
      <c r="E7" s="312">
        <v>1045</v>
      </c>
      <c r="F7" s="312">
        <v>1118</v>
      </c>
      <c r="G7" s="312">
        <v>1223</v>
      </c>
      <c r="H7" s="312">
        <v>1290</v>
      </c>
      <c r="I7" s="312">
        <v>1275</v>
      </c>
      <c r="J7" s="312">
        <v>1249</v>
      </c>
      <c r="K7" s="312">
        <v>1230</v>
      </c>
      <c r="M7" s="238"/>
      <c r="N7" s="238"/>
      <c r="O7" s="238"/>
      <c r="P7" s="238"/>
    </row>
    <row r="8" spans="1:16" s="242" customFormat="1" ht="25.5" customHeight="1">
      <c r="A8" s="243" t="s">
        <v>108</v>
      </c>
      <c r="B8" s="311">
        <v>25723</v>
      </c>
      <c r="C8" s="312">
        <v>26744</v>
      </c>
      <c r="D8" s="312">
        <v>28646</v>
      </c>
      <c r="E8" s="312">
        <v>30927</v>
      </c>
      <c r="F8" s="312">
        <v>33936</v>
      </c>
      <c r="G8" s="312">
        <v>36969</v>
      </c>
      <c r="H8" s="312">
        <v>40804</v>
      </c>
      <c r="I8" s="312">
        <v>44222</v>
      </c>
      <c r="J8" s="312">
        <v>48655</v>
      </c>
      <c r="K8" s="312">
        <v>53410</v>
      </c>
      <c r="M8" s="238"/>
      <c r="N8" s="238"/>
      <c r="O8" s="244"/>
      <c r="P8" s="238"/>
    </row>
    <row r="9" spans="1:16" s="242" customFormat="1" ht="25.5" customHeight="1">
      <c r="A9" s="243" t="s">
        <v>109</v>
      </c>
      <c r="B9" s="311">
        <v>97078</v>
      </c>
      <c r="C9" s="312">
        <v>98858</v>
      </c>
      <c r="D9" s="312">
        <v>100854</v>
      </c>
      <c r="E9" s="312">
        <v>102503</v>
      </c>
      <c r="F9" s="312">
        <v>104238</v>
      </c>
      <c r="G9" s="312">
        <v>105637</v>
      </c>
      <c r="H9" s="312">
        <v>107184</v>
      </c>
      <c r="I9" s="312">
        <v>108713</v>
      </c>
      <c r="J9" s="312">
        <v>110674</v>
      </c>
      <c r="K9" s="312">
        <v>112296</v>
      </c>
      <c r="M9" s="238"/>
      <c r="N9" s="244"/>
      <c r="O9" s="238"/>
      <c r="P9" s="238"/>
    </row>
    <row r="10" spans="1:16" s="242" customFormat="1" ht="25.5" customHeight="1">
      <c r="A10" s="243" t="s">
        <v>110</v>
      </c>
      <c r="B10" s="311">
        <v>11236</v>
      </c>
      <c r="C10" s="312">
        <v>11501</v>
      </c>
      <c r="D10" s="312">
        <v>11774</v>
      </c>
      <c r="E10" s="312">
        <v>12047</v>
      </c>
      <c r="F10" s="312">
        <v>12272</v>
      </c>
      <c r="G10" s="312">
        <v>12536</v>
      </c>
      <c r="H10" s="312">
        <v>12726</v>
      </c>
      <c r="I10" s="312">
        <v>12950</v>
      </c>
      <c r="J10" s="312">
        <v>13186</v>
      </c>
      <c r="K10" s="312">
        <v>13539</v>
      </c>
      <c r="M10" s="238"/>
      <c r="N10" s="238"/>
      <c r="O10" s="238"/>
      <c r="P10" s="238"/>
    </row>
    <row r="11" spans="1:16" s="242" customFormat="1" ht="25.5" customHeight="1">
      <c r="A11" s="243" t="s">
        <v>111</v>
      </c>
      <c r="B11" s="311">
        <v>21750</v>
      </c>
      <c r="C11" s="312">
        <v>22496</v>
      </c>
      <c r="D11" s="312">
        <v>23326</v>
      </c>
      <c r="E11" s="312">
        <v>23989</v>
      </c>
      <c r="F11" s="312">
        <v>24522</v>
      </c>
      <c r="G11" s="312">
        <v>24934</v>
      </c>
      <c r="H11" s="312">
        <v>25334</v>
      </c>
      <c r="I11" s="312">
        <v>25622</v>
      </c>
      <c r="J11" s="312">
        <v>25914</v>
      </c>
      <c r="K11" s="312">
        <v>26090</v>
      </c>
      <c r="M11" s="238"/>
      <c r="N11" s="238"/>
      <c r="O11" s="238"/>
      <c r="P11" s="238"/>
    </row>
    <row r="12" spans="1:16" s="242" customFormat="1" ht="25.5" customHeight="1">
      <c r="A12" s="243" t="s">
        <v>112</v>
      </c>
      <c r="B12" s="311">
        <v>2450</v>
      </c>
      <c r="C12" s="312">
        <v>2460</v>
      </c>
      <c r="D12" s="312">
        <v>2457</v>
      </c>
      <c r="E12" s="312">
        <v>2560</v>
      </c>
      <c r="F12" s="312">
        <v>2612</v>
      </c>
      <c r="G12" s="312">
        <v>2753</v>
      </c>
      <c r="H12" s="312">
        <v>2762</v>
      </c>
      <c r="I12" s="312">
        <v>2803</v>
      </c>
      <c r="J12" s="312">
        <v>2845</v>
      </c>
      <c r="K12" s="312">
        <v>2912</v>
      </c>
      <c r="M12" s="238"/>
      <c r="N12" s="238"/>
      <c r="O12" s="238"/>
      <c r="P12" s="238"/>
    </row>
    <row r="13" spans="1:16" s="242" customFormat="1" ht="25.5" customHeight="1">
      <c r="A13" s="243" t="s">
        <v>113</v>
      </c>
      <c r="B13" s="311">
        <v>2683</v>
      </c>
      <c r="C13" s="312">
        <v>2877</v>
      </c>
      <c r="D13" s="312">
        <v>2935</v>
      </c>
      <c r="E13" s="312">
        <v>2982</v>
      </c>
      <c r="F13" s="312">
        <v>3001</v>
      </c>
      <c r="G13" s="312">
        <v>3025</v>
      </c>
      <c r="H13" s="312">
        <v>3045</v>
      </c>
      <c r="I13" s="312">
        <v>3102</v>
      </c>
      <c r="J13" s="312">
        <v>3119</v>
      </c>
      <c r="K13" s="312">
        <v>3173</v>
      </c>
      <c r="M13" s="238"/>
      <c r="N13" s="238"/>
      <c r="O13" s="238"/>
      <c r="P13" s="238"/>
    </row>
    <row r="14" spans="1:16" s="242" customFormat="1" ht="25.5" customHeight="1">
      <c r="A14" s="243" t="s">
        <v>114</v>
      </c>
      <c r="B14" s="311">
        <v>349</v>
      </c>
      <c r="C14" s="312">
        <v>369</v>
      </c>
      <c r="D14" s="312">
        <v>388</v>
      </c>
      <c r="E14" s="312">
        <v>412</v>
      </c>
      <c r="F14" s="312">
        <v>436</v>
      </c>
      <c r="G14" s="312">
        <v>452</v>
      </c>
      <c r="H14" s="312">
        <v>505</v>
      </c>
      <c r="I14" s="312">
        <v>558</v>
      </c>
      <c r="J14" s="312">
        <v>596</v>
      </c>
      <c r="K14" s="312">
        <v>650</v>
      </c>
      <c r="M14" s="238"/>
      <c r="N14" s="238"/>
      <c r="O14" s="238"/>
      <c r="P14" s="238"/>
    </row>
    <row r="15" spans="1:16" s="242" customFormat="1" ht="25.5" customHeight="1">
      <c r="A15" s="243" t="s">
        <v>115</v>
      </c>
      <c r="B15" s="311">
        <v>1770</v>
      </c>
      <c r="C15" s="312">
        <v>1772</v>
      </c>
      <c r="D15" s="312">
        <v>1771</v>
      </c>
      <c r="E15" s="312">
        <v>1765</v>
      </c>
      <c r="F15" s="312">
        <v>1756</v>
      </c>
      <c r="G15" s="312">
        <v>1795</v>
      </c>
      <c r="H15" s="312">
        <v>1809</v>
      </c>
      <c r="I15" s="312">
        <v>1823</v>
      </c>
      <c r="J15" s="312">
        <v>1821</v>
      </c>
      <c r="K15" s="312">
        <v>1834</v>
      </c>
      <c r="M15" s="238"/>
      <c r="N15" s="238"/>
      <c r="O15" s="238"/>
      <c r="P15" s="238"/>
    </row>
    <row r="16" spans="1:16" s="242" customFormat="1" ht="25.5" customHeight="1">
      <c r="A16" s="243" t="s">
        <v>116</v>
      </c>
      <c r="B16" s="311">
        <v>101</v>
      </c>
      <c r="C16" s="312">
        <v>100</v>
      </c>
      <c r="D16" s="312">
        <v>99</v>
      </c>
      <c r="E16" s="312">
        <v>96</v>
      </c>
      <c r="F16" s="312">
        <v>96</v>
      </c>
      <c r="G16" s="312">
        <v>96</v>
      </c>
      <c r="H16" s="312">
        <v>96</v>
      </c>
      <c r="I16" s="312">
        <v>97</v>
      </c>
      <c r="J16" s="312">
        <v>98</v>
      </c>
      <c r="K16" s="312">
        <v>99</v>
      </c>
      <c r="M16" s="238"/>
      <c r="N16" s="238"/>
      <c r="O16" s="246"/>
      <c r="P16" s="238"/>
    </row>
    <row r="17" spans="1:16" s="242" customFormat="1" ht="25.5" customHeight="1">
      <c r="A17" s="243" t="s">
        <v>117</v>
      </c>
      <c r="B17" s="313">
        <v>321</v>
      </c>
      <c r="C17" s="314">
        <v>329</v>
      </c>
      <c r="D17" s="312">
        <v>326</v>
      </c>
      <c r="E17" s="312">
        <v>326</v>
      </c>
      <c r="F17" s="312">
        <v>321</v>
      </c>
      <c r="G17" s="312">
        <v>320</v>
      </c>
      <c r="H17" s="312">
        <v>323</v>
      </c>
      <c r="I17" s="312">
        <v>319</v>
      </c>
      <c r="J17" s="312">
        <v>324</v>
      </c>
      <c r="K17" s="312">
        <v>329</v>
      </c>
      <c r="M17" s="238"/>
      <c r="N17" s="238"/>
      <c r="O17" s="238"/>
      <c r="P17" s="238"/>
    </row>
    <row r="18" spans="1:16" s="242" customFormat="1" ht="33.75" customHeight="1">
      <c r="A18" s="247" t="s">
        <v>118</v>
      </c>
      <c r="B18" s="315">
        <v>265841</v>
      </c>
      <c r="C18" s="315">
        <v>276371</v>
      </c>
      <c r="D18" s="316">
        <v>291605</v>
      </c>
      <c r="E18" s="316">
        <v>305496</v>
      </c>
      <c r="F18" s="316">
        <v>319440</v>
      </c>
      <c r="G18" s="316">
        <v>334145</v>
      </c>
      <c r="H18" s="316">
        <v>351406</v>
      </c>
      <c r="I18" s="316">
        <v>366520</v>
      </c>
      <c r="J18" s="316">
        <v>384115</v>
      </c>
      <c r="K18" s="316">
        <v>400919</v>
      </c>
      <c r="M18" s="238"/>
      <c r="N18" s="238"/>
      <c r="O18" s="238"/>
      <c r="P18" s="238"/>
    </row>
    <row r="19" spans="1:10" ht="6.75" customHeight="1">
      <c r="A19" s="242"/>
      <c r="B19" s="248"/>
      <c r="C19" s="248"/>
      <c r="D19" s="248"/>
      <c r="E19" s="248"/>
      <c r="F19" s="248"/>
      <c r="G19" s="248"/>
      <c r="H19" s="248"/>
      <c r="I19" s="248"/>
      <c r="J19" s="248"/>
    </row>
    <row r="20" spans="1:10" ht="15">
      <c r="A20" s="249" t="s">
        <v>134</v>
      </c>
      <c r="B20" s="242"/>
      <c r="C20" s="242"/>
      <c r="D20" s="242"/>
      <c r="E20" s="242"/>
      <c r="F20" s="242"/>
      <c r="G20" s="242"/>
      <c r="H20" s="242"/>
      <c r="I20" s="242"/>
      <c r="J20" s="242"/>
    </row>
    <row r="21" spans="1:10" ht="12.75">
      <c r="A21" s="242"/>
      <c r="B21" s="242"/>
      <c r="C21" s="242"/>
      <c r="D21" s="242"/>
      <c r="E21" s="242"/>
      <c r="F21" s="242"/>
      <c r="G21" s="242"/>
      <c r="H21" s="242"/>
      <c r="I21" s="242"/>
      <c r="J21" s="242"/>
    </row>
  </sheetData>
  <sheetProtection/>
  <printOptions horizontalCentered="1" verticalCentered="1"/>
  <pageMargins left="0.7480314960629921" right="0" top="0.7480314960629921" bottom="0.7480314960629921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23.421875" style="251" customWidth="1"/>
    <col min="2" max="2" width="17.421875" style="251" customWidth="1"/>
    <col min="3" max="3" width="5.57421875" style="251" customWidth="1"/>
    <col min="4" max="4" width="5.00390625" style="251" customWidth="1"/>
    <col min="5" max="5" width="17.421875" style="251" customWidth="1"/>
    <col min="6" max="6" width="6.28125" style="251" customWidth="1"/>
    <col min="7" max="7" width="6.00390625" style="251" customWidth="1"/>
    <col min="8" max="16384" width="9.140625" style="251" customWidth="1"/>
  </cols>
  <sheetData>
    <row r="1" spans="1:7" ht="33" customHeight="1">
      <c r="A1" s="298" t="s">
        <v>147</v>
      </c>
      <c r="B1" s="250"/>
      <c r="C1" s="250"/>
      <c r="D1" s="250"/>
      <c r="E1" s="250"/>
      <c r="F1" s="250"/>
      <c r="G1" s="250"/>
    </row>
    <row r="2" spans="5:7" ht="25.5" customHeight="1">
      <c r="E2" s="374" t="s">
        <v>119</v>
      </c>
      <c r="F2" s="374"/>
      <c r="G2" s="374"/>
    </row>
    <row r="3" spans="1:7" ht="25.5" customHeight="1">
      <c r="A3" s="252" t="s">
        <v>120</v>
      </c>
      <c r="B3" s="253">
        <v>2010</v>
      </c>
      <c r="C3" s="253"/>
      <c r="D3" s="254"/>
      <c r="E3" s="253">
        <v>2011</v>
      </c>
      <c r="F3" s="253"/>
      <c r="G3" s="254"/>
    </row>
    <row r="4" spans="1:7" ht="25.5" customHeight="1">
      <c r="A4" s="255" t="s">
        <v>121</v>
      </c>
      <c r="B4" s="253" t="s">
        <v>2</v>
      </c>
      <c r="C4" s="256" t="s">
        <v>3</v>
      </c>
      <c r="D4" s="257"/>
      <c r="E4" s="253" t="s">
        <v>2</v>
      </c>
      <c r="F4" s="256" t="s">
        <v>3</v>
      </c>
      <c r="G4" s="257"/>
    </row>
    <row r="5" spans="1:7" ht="25.5" customHeight="1">
      <c r="A5" s="258" t="s">
        <v>123</v>
      </c>
      <c r="B5" s="259">
        <v>74350</v>
      </c>
      <c r="C5" s="260">
        <f>B5/175634*100</f>
        <v>42.332350228315704</v>
      </c>
      <c r="D5" s="261"/>
      <c r="E5" s="259">
        <v>79905</v>
      </c>
      <c r="F5" s="260">
        <f>E5/185357*100</f>
        <v>43.108703744665696</v>
      </c>
      <c r="G5" s="261"/>
    </row>
    <row r="6" spans="1:7" ht="25.5" customHeight="1">
      <c r="A6" s="262" t="s">
        <v>124</v>
      </c>
      <c r="B6" s="259">
        <v>41547</v>
      </c>
      <c r="C6" s="260">
        <f>B6/175634*100</f>
        <v>23.655442568067684</v>
      </c>
      <c r="D6" s="263"/>
      <c r="E6" s="259">
        <v>44102</v>
      </c>
      <c r="F6" s="260">
        <f>E6/185357*100</f>
        <v>23.79300485010008</v>
      </c>
      <c r="G6" s="263"/>
    </row>
    <row r="7" spans="1:7" ht="25.5" customHeight="1">
      <c r="A7" s="264" t="s">
        <v>125</v>
      </c>
      <c r="B7" s="259">
        <v>17893</v>
      </c>
      <c r="C7" s="260">
        <f>B7/175634*100</f>
        <v>10.187662980971794</v>
      </c>
      <c r="D7" s="263"/>
      <c r="E7" s="259">
        <v>18461</v>
      </c>
      <c r="F7" s="260">
        <f>E7/185357*100</f>
        <v>9.959699390905117</v>
      </c>
      <c r="G7" s="263"/>
    </row>
    <row r="8" spans="1:7" ht="25.5" customHeight="1">
      <c r="A8" s="262" t="s">
        <v>126</v>
      </c>
      <c r="B8" s="259">
        <v>41844</v>
      </c>
      <c r="C8" s="260">
        <f>B8/175634*100</f>
        <v>23.82454422264482</v>
      </c>
      <c r="D8" s="263"/>
      <c r="E8" s="259">
        <v>42889</v>
      </c>
      <c r="F8" s="260">
        <f>E8/185357*100</f>
        <v>23.138592014329106</v>
      </c>
      <c r="G8" s="263"/>
    </row>
    <row r="9" spans="1:7" ht="15.75">
      <c r="A9" s="265" t="s">
        <v>122</v>
      </c>
      <c r="B9" s="266">
        <f>SUM(B5:B8)</f>
        <v>175634</v>
      </c>
      <c r="C9" s="267">
        <v>100</v>
      </c>
      <c r="D9" s="268"/>
      <c r="E9" s="266">
        <f>SUM(E5:E8)</f>
        <v>185357</v>
      </c>
      <c r="F9" s="267">
        <v>100</v>
      </c>
      <c r="G9" s="268"/>
    </row>
    <row r="10" spans="3:4" ht="12.75">
      <c r="C10" s="269"/>
      <c r="D10" s="269"/>
    </row>
    <row r="15" spans="1:7" ht="15.75">
      <c r="A15" s="250"/>
      <c r="B15" s="250"/>
      <c r="C15" s="250"/>
      <c r="D15" s="250"/>
      <c r="E15" s="250"/>
      <c r="F15" s="250"/>
      <c r="G15" s="250"/>
    </row>
    <row r="16" spans="1:7" ht="15.75">
      <c r="A16" s="270"/>
      <c r="B16" s="250"/>
      <c r="C16" s="250"/>
      <c r="D16" s="250"/>
      <c r="E16" s="270"/>
      <c r="F16" s="270"/>
      <c r="G16" s="270"/>
    </row>
    <row r="17" ht="30" customHeight="1"/>
    <row r="18" ht="30" customHeight="1"/>
    <row r="19" ht="34.5" customHeight="1"/>
    <row r="20" ht="34.5" customHeight="1"/>
    <row r="21" ht="34.5" customHeight="1"/>
    <row r="22" ht="34.5" customHeight="1"/>
    <row r="23" ht="34.5" customHeight="1"/>
  </sheetData>
  <sheetProtection/>
  <mergeCells count="1">
    <mergeCell ref="E2:G2"/>
  </mergeCells>
  <printOptions horizontalCentered="1"/>
  <pageMargins left="0.5" right="0.5" top="0.7531496062992" bottom="0.748031496062992" header="0.5" footer="0.511811023622047"/>
  <pageSetup horizontalDpi="600" verticalDpi="600" orientation="portrait" paperSize="9" r:id="rId2"/>
  <headerFooter alignWithMargins="0">
    <oddHeader xml:space="preserve">&amp;C&amp;"Times New Roman,Regular"&amp;12 9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29.7109375" style="0" customWidth="1"/>
    <col min="2" max="2" width="4.57421875" style="0" hidden="1" customWidth="1"/>
    <col min="3" max="3" width="8.8515625" style="0" hidden="1" customWidth="1"/>
    <col min="4" max="4" width="13.140625" style="0" hidden="1" customWidth="1"/>
    <col min="5" max="5" width="15.421875" style="0" customWidth="1"/>
    <col min="6" max="6" width="6.28125" style="0" customWidth="1"/>
    <col min="7" max="7" width="4.57421875" style="0" customWidth="1"/>
    <col min="8" max="8" width="16.57421875" style="0" customWidth="1"/>
    <col min="9" max="9" width="10.00390625" style="7" customWidth="1"/>
  </cols>
  <sheetData>
    <row r="1" spans="1:9" ht="22.5" customHeight="1">
      <c r="A1" s="271" t="s">
        <v>148</v>
      </c>
      <c r="B1" s="272"/>
      <c r="C1" s="272"/>
      <c r="D1" s="272"/>
      <c r="E1" s="272"/>
      <c r="F1" s="272"/>
      <c r="G1" s="272"/>
      <c r="H1" s="272"/>
      <c r="I1" s="273"/>
    </row>
    <row r="2" spans="8:9" ht="15" customHeight="1">
      <c r="H2" s="375" t="s">
        <v>127</v>
      </c>
      <c r="I2" s="375"/>
    </row>
    <row r="3" spans="1:9" ht="25.5" customHeight="1">
      <c r="A3" s="274" t="s">
        <v>120</v>
      </c>
      <c r="B3" s="5" t="s">
        <v>128</v>
      </c>
      <c r="C3" s="275"/>
      <c r="D3" s="275"/>
      <c r="E3" s="276">
        <v>2010</v>
      </c>
      <c r="F3" s="6"/>
      <c r="G3" s="6"/>
      <c r="H3" s="276">
        <v>2011</v>
      </c>
      <c r="I3" s="6"/>
    </row>
    <row r="4" spans="1:9" ht="25.5" customHeight="1">
      <c r="A4" s="277" t="s">
        <v>121</v>
      </c>
      <c r="B4" s="5" t="s">
        <v>2</v>
      </c>
      <c r="C4" s="5" t="s">
        <v>3</v>
      </c>
      <c r="D4" s="276"/>
      <c r="E4" s="275" t="s">
        <v>2</v>
      </c>
      <c r="F4" s="376" t="s">
        <v>3</v>
      </c>
      <c r="G4" s="377"/>
      <c r="H4" s="275" t="s">
        <v>2</v>
      </c>
      <c r="I4" s="278" t="s">
        <v>3</v>
      </c>
    </row>
    <row r="5" spans="1:11" ht="25.5" customHeight="1">
      <c r="A5" s="302" t="s">
        <v>129</v>
      </c>
      <c r="B5" s="279">
        <v>21082</v>
      </c>
      <c r="C5" s="280">
        <v>36.73270259439305</v>
      </c>
      <c r="D5" s="281"/>
      <c r="E5" s="284">
        <v>510</v>
      </c>
      <c r="F5" s="282">
        <f>E5/1843*100</f>
        <v>27.672273467173085</v>
      </c>
      <c r="G5" s="283"/>
      <c r="H5" s="284">
        <v>637</v>
      </c>
      <c r="I5" s="282">
        <f>H5/1863*100</f>
        <v>34.19216317767042</v>
      </c>
      <c r="K5" s="285"/>
    </row>
    <row r="6" spans="1:11" ht="25.5" customHeight="1">
      <c r="A6" s="303" t="s">
        <v>132</v>
      </c>
      <c r="B6" s="279">
        <v>11469</v>
      </c>
      <c r="C6" s="280">
        <v>19.983273221473002</v>
      </c>
      <c r="D6" s="281"/>
      <c r="E6" s="284">
        <v>604</v>
      </c>
      <c r="F6" s="282">
        <f>E6/1843*100</f>
        <v>32.772653282691266</v>
      </c>
      <c r="G6" s="283"/>
      <c r="H6" s="284">
        <v>591</v>
      </c>
      <c r="I6" s="282">
        <f>H6/1863*100</f>
        <v>31.72302737520129</v>
      </c>
      <c r="K6" s="285"/>
    </row>
    <row r="7" spans="1:11" ht="25.5" customHeight="1">
      <c r="A7" s="304" t="s">
        <v>125</v>
      </c>
      <c r="B7" s="279">
        <v>3342</v>
      </c>
      <c r="C7" s="280">
        <v>5.823009774711202</v>
      </c>
      <c r="D7" s="281"/>
      <c r="E7" s="284">
        <v>356</v>
      </c>
      <c r="F7" s="282">
        <f>E7/1843*100</f>
        <v>19.316332067281607</v>
      </c>
      <c r="G7" s="283"/>
      <c r="H7" s="284">
        <v>360</v>
      </c>
      <c r="I7" s="282">
        <f>H7/1863*100</f>
        <v>19.32367149758454</v>
      </c>
      <c r="K7" s="285"/>
    </row>
    <row r="8" spans="1:13" ht="25.5" customHeight="1">
      <c r="A8" s="304" t="s">
        <v>133</v>
      </c>
      <c r="B8" s="286">
        <v>21500</v>
      </c>
      <c r="C8" s="280">
        <v>37.46101440942275</v>
      </c>
      <c r="D8" s="287"/>
      <c r="E8" s="288">
        <v>373</v>
      </c>
      <c r="F8" s="282">
        <f>E8/1843*100</f>
        <v>20.238741182854042</v>
      </c>
      <c r="G8" s="283"/>
      <c r="H8" s="288">
        <v>275</v>
      </c>
      <c r="I8" s="282">
        <f>H8/1863*100</f>
        <v>14.761137949543745</v>
      </c>
      <c r="K8" s="285"/>
      <c r="M8" s="358"/>
    </row>
    <row r="9" spans="1:9" ht="25.5" customHeight="1">
      <c r="A9" s="1" t="s">
        <v>122</v>
      </c>
      <c r="B9" s="289">
        <v>57393</v>
      </c>
      <c r="C9" s="290">
        <v>100</v>
      </c>
      <c r="D9" s="291"/>
      <c r="E9" s="294">
        <f>SUM(E5:E8)</f>
        <v>1843</v>
      </c>
      <c r="F9" s="292">
        <v>100</v>
      </c>
      <c r="G9" s="293"/>
      <c r="H9" s="294">
        <f>SUM(H5:H8)</f>
        <v>1863</v>
      </c>
      <c r="I9" s="292">
        <v>100</v>
      </c>
    </row>
    <row r="10" spans="3:4" ht="12.75">
      <c r="C10" s="285"/>
      <c r="D10" s="285"/>
    </row>
    <row r="11" ht="15">
      <c r="A11" s="295" t="s">
        <v>130</v>
      </c>
    </row>
    <row r="12" ht="15">
      <c r="A12" s="295" t="s">
        <v>131</v>
      </c>
    </row>
    <row r="15" spans="1:9" ht="15.75">
      <c r="A15" s="272"/>
      <c r="B15" s="272"/>
      <c r="C15" s="272"/>
      <c r="D15" s="272"/>
      <c r="E15" s="272"/>
      <c r="F15" s="272"/>
      <c r="G15" s="272"/>
      <c r="H15" s="272"/>
      <c r="I15" s="273"/>
    </row>
    <row r="16" spans="1:9" ht="15.75">
      <c r="A16" s="296"/>
      <c r="B16" s="272"/>
      <c r="C16" s="272"/>
      <c r="D16" s="272"/>
      <c r="E16" s="296"/>
      <c r="F16" s="296"/>
      <c r="G16" s="296"/>
      <c r="H16" s="296"/>
      <c r="I16" s="297"/>
    </row>
    <row r="18" ht="30" customHeight="1"/>
    <row r="19" ht="30" customHeight="1"/>
    <row r="20" ht="34.5" customHeight="1"/>
    <row r="21" ht="34.5" customHeight="1"/>
    <row r="22" ht="34.5" customHeight="1"/>
    <row r="23" ht="34.5" customHeight="1"/>
    <row r="24" ht="34.5" customHeight="1"/>
    <row r="37" ht="12.75">
      <c r="I37"/>
    </row>
  </sheetData>
  <sheetProtection/>
  <mergeCells count="2">
    <mergeCell ref="H2:I2"/>
    <mergeCell ref="F4:G4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&amp;C&amp;"Times New Roman,Regular"&amp;12 10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M15" sqref="M15"/>
    </sheetView>
  </sheetViews>
  <sheetFormatPr defaultColWidth="9.140625" defaultRowHeight="12.75"/>
  <cols>
    <col min="4" max="4" width="10.140625" style="0" customWidth="1"/>
    <col min="5" max="5" width="9.28125" style="0" customWidth="1"/>
    <col min="6" max="9" width="11.140625" style="0" customWidth="1"/>
    <col min="12" max="12" width="9.28125" style="0" bestFit="1" customWidth="1"/>
  </cols>
  <sheetData>
    <row r="1" spans="1:9" ht="35.25" customHeight="1">
      <c r="A1" s="140" t="s">
        <v>150</v>
      </c>
      <c r="B1" s="8"/>
      <c r="C1" s="9"/>
      <c r="D1" s="9"/>
      <c r="E1" s="9"/>
      <c r="F1" s="9"/>
      <c r="G1" s="10"/>
      <c r="H1" s="10"/>
      <c r="I1" s="10"/>
    </row>
    <row r="2" spans="1:9" ht="9" customHeight="1">
      <c r="A2" s="10" t="s">
        <v>4</v>
      </c>
      <c r="B2" s="10"/>
      <c r="C2" s="10"/>
      <c r="D2" s="10"/>
      <c r="E2" s="10"/>
      <c r="F2" s="10"/>
      <c r="G2" s="10"/>
      <c r="H2" s="10"/>
      <c r="I2" s="10"/>
    </row>
    <row r="3" spans="1:9" ht="18" customHeight="1">
      <c r="A3" s="11"/>
      <c r="B3" s="12"/>
      <c r="C3" s="12"/>
      <c r="D3" s="12"/>
      <c r="E3" s="13"/>
      <c r="F3" s="378" t="s">
        <v>149</v>
      </c>
      <c r="G3" s="378">
        <v>2011</v>
      </c>
      <c r="H3" s="5" t="s">
        <v>5</v>
      </c>
      <c r="I3" s="6"/>
    </row>
    <row r="4" spans="1:9" ht="18" customHeight="1">
      <c r="A4" s="14"/>
      <c r="B4" s="15"/>
      <c r="C4" s="15"/>
      <c r="D4" s="15"/>
      <c r="E4" s="16"/>
      <c r="F4" s="379"/>
      <c r="G4" s="379"/>
      <c r="H4" s="17" t="s">
        <v>2</v>
      </c>
      <c r="I4" s="1" t="s">
        <v>6</v>
      </c>
    </row>
    <row r="5" spans="1:9" ht="13.5" customHeight="1">
      <c r="A5" s="14"/>
      <c r="B5" s="3"/>
      <c r="C5" s="3"/>
      <c r="D5" s="3"/>
      <c r="E5" s="18"/>
      <c r="F5" s="19"/>
      <c r="G5" s="19"/>
      <c r="H5" s="20"/>
      <c r="I5" s="21"/>
    </row>
    <row r="6" spans="1:12" ht="26.25" customHeight="1">
      <c r="A6" s="22" t="s">
        <v>7</v>
      </c>
      <c r="B6" s="23"/>
      <c r="C6" s="23"/>
      <c r="D6" s="3"/>
      <c r="E6" s="18"/>
      <c r="F6" s="317">
        <f>SUM(F8,F16)</f>
        <v>21243</v>
      </c>
      <c r="G6" s="317">
        <f>SUM(G8,G16)</f>
        <v>22536</v>
      </c>
      <c r="H6" s="344">
        <f>G6-F6</f>
        <v>1293</v>
      </c>
      <c r="I6" s="318">
        <f>(G6/F6*100)-100</f>
        <v>6.086710916537214</v>
      </c>
      <c r="L6" s="319"/>
    </row>
    <row r="7" spans="1:9" ht="12.75">
      <c r="A7" s="24"/>
      <c r="B7" s="23"/>
      <c r="C7" s="23"/>
      <c r="D7" s="3"/>
      <c r="E7" s="18"/>
      <c r="F7" s="172"/>
      <c r="G7" s="172"/>
      <c r="H7" s="19"/>
      <c r="I7" s="19"/>
    </row>
    <row r="8" spans="1:12" s="322" customFormat="1" ht="16.5" customHeight="1">
      <c r="A8" s="28" t="s">
        <v>62</v>
      </c>
      <c r="B8" s="25"/>
      <c r="C8" s="25"/>
      <c r="D8" s="25"/>
      <c r="E8" s="26"/>
      <c r="F8" s="176">
        <f>SUM(F10,F12,F14)</f>
        <v>2549</v>
      </c>
      <c r="G8" s="176">
        <f>SUM(G10:G14)</f>
        <v>2553</v>
      </c>
      <c r="H8" s="320">
        <f>G8-F8</f>
        <v>4</v>
      </c>
      <c r="I8" s="321">
        <f>(G8/F8*100)-100</f>
        <v>0.15692428403295366</v>
      </c>
      <c r="L8" s="323"/>
    </row>
    <row r="9" spans="1:9" ht="16.5" customHeight="1">
      <c r="A9" s="28"/>
      <c r="B9" s="25"/>
      <c r="C9" s="25"/>
      <c r="D9" s="25"/>
      <c r="E9" s="26"/>
      <c r="F9" s="173"/>
      <c r="G9" s="173"/>
      <c r="H9" s="324"/>
      <c r="I9" s="30"/>
    </row>
    <row r="10" spans="1:9" ht="19.5" customHeight="1">
      <c r="A10" s="151" t="s">
        <v>63</v>
      </c>
      <c r="B10" s="25"/>
      <c r="C10" s="25"/>
      <c r="D10" s="25"/>
      <c r="E10" s="26"/>
      <c r="F10" s="325">
        <v>151</v>
      </c>
      <c r="G10" s="325">
        <v>132</v>
      </c>
      <c r="H10" s="345">
        <f>G10-F10</f>
        <v>-19</v>
      </c>
      <c r="I10" s="347">
        <f>(G10/F10*100)-100</f>
        <v>-12.58278145695364</v>
      </c>
    </row>
    <row r="11" spans="1:12" ht="11.25" customHeight="1">
      <c r="A11" s="151"/>
      <c r="B11" s="25"/>
      <c r="C11" s="25"/>
      <c r="D11" s="25"/>
      <c r="E11" s="26"/>
      <c r="F11" s="174"/>
      <c r="G11" s="174"/>
      <c r="H11" s="154"/>
      <c r="I11" s="152"/>
      <c r="L11" s="7"/>
    </row>
    <row r="12" spans="1:12" ht="15.75" customHeight="1">
      <c r="A12" s="151" t="s">
        <v>8</v>
      </c>
      <c r="B12" s="25"/>
      <c r="C12" s="25"/>
      <c r="D12" s="25"/>
      <c r="E12" s="26"/>
      <c r="F12" s="325">
        <v>487</v>
      </c>
      <c r="G12" s="325">
        <v>443</v>
      </c>
      <c r="H12" s="345">
        <f>G12-F12</f>
        <v>-44</v>
      </c>
      <c r="I12" s="347">
        <f>(G12/F12*100)-100</f>
        <v>-9.034907597535934</v>
      </c>
      <c r="L12" s="327"/>
    </row>
    <row r="13" spans="1:11" ht="14.25" customHeight="1">
      <c r="A13" s="151"/>
      <c r="B13" s="25"/>
      <c r="C13" s="25"/>
      <c r="D13" s="25"/>
      <c r="E13" s="26"/>
      <c r="F13" s="174"/>
      <c r="G13" s="174"/>
      <c r="H13" s="154"/>
      <c r="I13" s="152"/>
      <c r="K13" s="158"/>
    </row>
    <row r="14" spans="1:9" ht="13.5" customHeight="1">
      <c r="A14" s="151" t="s">
        <v>9</v>
      </c>
      <c r="B14" s="25"/>
      <c r="C14" s="25"/>
      <c r="D14" s="25"/>
      <c r="E14" s="26"/>
      <c r="F14" s="328">
        <v>1911</v>
      </c>
      <c r="G14" s="328">
        <v>1978</v>
      </c>
      <c r="H14" s="345">
        <f>G14-F14</f>
        <v>67</v>
      </c>
      <c r="I14" s="326">
        <f>(G14/F14*100)-100</f>
        <v>3.506017791732077</v>
      </c>
    </row>
    <row r="15" spans="1:9" ht="15.75">
      <c r="A15" s="28"/>
      <c r="B15" s="25"/>
      <c r="C15" s="25"/>
      <c r="D15" s="25"/>
      <c r="E15" s="26"/>
      <c r="F15" s="173"/>
      <c r="G15" s="173"/>
      <c r="H15" s="29"/>
      <c r="I15" s="30"/>
    </row>
    <row r="16" spans="1:11" s="322" customFormat="1" ht="15.75">
      <c r="A16" s="28" t="s">
        <v>64</v>
      </c>
      <c r="B16" s="25"/>
      <c r="C16" s="25"/>
      <c r="D16" s="25"/>
      <c r="E16" s="26"/>
      <c r="F16" s="176">
        <v>18694</v>
      </c>
      <c r="G16" s="176">
        <v>19983</v>
      </c>
      <c r="H16" s="346">
        <f>G16-F16</f>
        <v>1289</v>
      </c>
      <c r="I16" s="321">
        <f>(G16/F16*100)-100</f>
        <v>6.895260511394014</v>
      </c>
      <c r="K16" s="362"/>
    </row>
    <row r="17" spans="1:15" ht="15.75">
      <c r="A17" s="28" t="s">
        <v>10</v>
      </c>
      <c r="B17" s="25"/>
      <c r="C17" s="25"/>
      <c r="D17" s="25"/>
      <c r="E17" s="26"/>
      <c r="F17" s="175"/>
      <c r="G17" s="175"/>
      <c r="H17" s="30"/>
      <c r="I17" s="30"/>
      <c r="O17" s="327"/>
    </row>
    <row r="18" spans="1:9" ht="16.5" customHeight="1">
      <c r="A18" s="28" t="s">
        <v>11</v>
      </c>
      <c r="B18" s="25"/>
      <c r="C18" s="25"/>
      <c r="D18" s="25"/>
      <c r="E18" s="26"/>
      <c r="F18" s="176">
        <f>F6/1243084*100000</f>
        <v>1708.894974112771</v>
      </c>
      <c r="G18" s="176">
        <f>G6/1248129*100000</f>
        <v>1805.5825960297375</v>
      </c>
      <c r="H18" s="30" t="s">
        <v>79</v>
      </c>
      <c r="I18" s="30" t="s">
        <v>79</v>
      </c>
    </row>
    <row r="19" spans="1:9" ht="12" customHeight="1">
      <c r="A19" s="28"/>
      <c r="B19" s="25"/>
      <c r="C19" s="25"/>
      <c r="D19" s="25"/>
      <c r="E19" s="26"/>
      <c r="F19" s="175"/>
      <c r="G19" s="175"/>
      <c r="H19" s="30"/>
      <c r="I19" s="30"/>
    </row>
    <row r="20" spans="1:9" ht="15.75">
      <c r="A20" s="32" t="s">
        <v>142</v>
      </c>
      <c r="B20" s="25"/>
      <c r="C20" s="25"/>
      <c r="D20" s="25"/>
      <c r="E20" s="26"/>
      <c r="F20" s="329">
        <f>F6/372723*1000</f>
        <v>56.99406798077929</v>
      </c>
      <c r="G20" s="329">
        <f>G6/390449*1000</f>
        <v>57.71816549664617</v>
      </c>
      <c r="H20" s="30" t="s">
        <v>79</v>
      </c>
      <c r="I20" s="30" t="s">
        <v>79</v>
      </c>
    </row>
    <row r="21" spans="1:9" ht="12.75">
      <c r="A21" s="14"/>
      <c r="B21" s="3"/>
      <c r="C21" s="3"/>
      <c r="D21" s="3"/>
      <c r="E21" s="18"/>
      <c r="F21" s="33"/>
      <c r="G21" s="33"/>
      <c r="H21" s="33"/>
      <c r="I21" s="33"/>
    </row>
    <row r="22" spans="1:9" ht="9" customHeight="1">
      <c r="A22" s="14"/>
      <c r="B22" s="3"/>
      <c r="C22" s="3"/>
      <c r="D22" s="3"/>
      <c r="E22" s="18"/>
      <c r="F22" s="33"/>
      <c r="G22" s="33"/>
      <c r="H22" s="33"/>
      <c r="I22" s="33"/>
    </row>
    <row r="23" spans="1:9" ht="26.25" customHeight="1">
      <c r="A23" s="22" t="s">
        <v>141</v>
      </c>
      <c r="B23" s="23"/>
      <c r="C23" s="23"/>
      <c r="D23" s="3"/>
      <c r="E23" s="18"/>
      <c r="F23" s="171"/>
      <c r="G23" s="171"/>
      <c r="H23" s="27"/>
      <c r="I23" s="153"/>
    </row>
    <row r="24" spans="1:9" ht="12" customHeight="1">
      <c r="A24" s="22"/>
      <c r="B24" s="23"/>
      <c r="C24" s="23"/>
      <c r="D24" s="3"/>
      <c r="E24" s="18"/>
      <c r="F24" s="171"/>
      <c r="G24" s="171"/>
      <c r="H24" s="27"/>
      <c r="I24" s="153"/>
    </row>
    <row r="25" spans="1:14" ht="17.25" customHeight="1">
      <c r="A25" s="24"/>
      <c r="B25" s="25" t="s">
        <v>78</v>
      </c>
      <c r="C25" s="25"/>
      <c r="D25" s="25"/>
      <c r="E25" s="18"/>
      <c r="F25" s="179">
        <v>41263</v>
      </c>
      <c r="G25" s="179">
        <v>41486</v>
      </c>
      <c r="H25" s="346">
        <f>G25-F25</f>
        <v>223</v>
      </c>
      <c r="I25" s="321">
        <f>(G25/F25*100)-100</f>
        <v>0.5404357414632983</v>
      </c>
      <c r="K25" s="158"/>
      <c r="L25" s="158"/>
      <c r="M25" s="158"/>
      <c r="N25" s="158"/>
    </row>
    <row r="26" spans="1:9" ht="12.75" customHeight="1">
      <c r="A26" s="14"/>
      <c r="B26" s="25" t="s">
        <v>68</v>
      </c>
      <c r="C26" s="3"/>
      <c r="D26" s="3"/>
      <c r="E26" s="18"/>
      <c r="F26" s="172"/>
      <c r="G26" s="172"/>
      <c r="H26" s="33"/>
      <c r="I26" s="33"/>
    </row>
    <row r="27" spans="1:11" ht="17.25" customHeight="1">
      <c r="A27" s="28"/>
      <c r="B27" s="150" t="s">
        <v>65</v>
      </c>
      <c r="C27" s="150"/>
      <c r="E27" s="26"/>
      <c r="F27" s="328">
        <v>41084</v>
      </c>
      <c r="G27" s="328">
        <v>41294</v>
      </c>
      <c r="H27" s="345">
        <f>G27-F27</f>
        <v>210</v>
      </c>
      <c r="I27" s="326">
        <f>(G27/F27*100)-100</f>
        <v>0.5111478921234607</v>
      </c>
      <c r="K27" s="158"/>
    </row>
    <row r="28" spans="1:9" ht="12" customHeight="1">
      <c r="A28" s="28"/>
      <c r="B28" s="25"/>
      <c r="C28" s="25"/>
      <c r="D28" s="25"/>
      <c r="E28" s="26"/>
      <c r="F28" s="176"/>
      <c r="G28" s="176"/>
      <c r="H28" s="31"/>
      <c r="I28" s="31"/>
    </row>
    <row r="29" spans="1:9" ht="26.25" customHeight="1">
      <c r="A29" s="28" t="s">
        <v>142</v>
      </c>
      <c r="B29" s="25"/>
      <c r="C29" s="25"/>
      <c r="D29" s="25"/>
      <c r="E29" s="26"/>
      <c r="F29" s="329">
        <f>F27/372723*1000</f>
        <v>110.22662942721539</v>
      </c>
      <c r="G29" s="329">
        <f>G27/390449*1000</f>
        <v>105.76029135687376</v>
      </c>
      <c r="H29" s="30" t="s">
        <v>79</v>
      </c>
      <c r="I29" s="30" t="s">
        <v>79</v>
      </c>
    </row>
    <row r="30" spans="1:9" ht="24" customHeight="1">
      <c r="A30" s="28" t="s">
        <v>74</v>
      </c>
      <c r="B30" s="25"/>
      <c r="C30" s="25"/>
      <c r="D30" s="25"/>
      <c r="E30" s="26"/>
      <c r="F30" s="176">
        <v>3858</v>
      </c>
      <c r="G30" s="176">
        <v>3936</v>
      </c>
      <c r="H30" s="348">
        <f>G30-F30</f>
        <v>78</v>
      </c>
      <c r="I30" s="349">
        <f>(G30/F30*100)-100</f>
        <v>2.0217729393468176</v>
      </c>
    </row>
    <row r="31" spans="1:9" ht="15.75">
      <c r="A31" s="28" t="s">
        <v>75</v>
      </c>
      <c r="B31" s="25"/>
      <c r="C31" s="25"/>
      <c r="D31" s="25"/>
      <c r="E31" s="26"/>
      <c r="F31" s="175"/>
      <c r="G31" s="175"/>
      <c r="H31" s="30"/>
      <c r="I31" s="30"/>
    </row>
    <row r="32" spans="1:9" ht="15.75">
      <c r="A32" s="28"/>
      <c r="B32" s="25"/>
      <c r="C32" s="25"/>
      <c r="D32" s="25"/>
      <c r="E32" s="26"/>
      <c r="F32" s="175"/>
      <c r="G32" s="175"/>
      <c r="H32" s="30"/>
      <c r="I32" s="30"/>
    </row>
    <row r="33" spans="1:9" ht="26.25" customHeight="1">
      <c r="A33" s="22" t="s">
        <v>72</v>
      </c>
      <c r="B33" s="2"/>
      <c r="C33" s="25"/>
      <c r="D33" s="25"/>
      <c r="E33" s="26"/>
      <c r="F33" s="317">
        <f>SUM(F35,F37,F39)</f>
        <v>3640</v>
      </c>
      <c r="G33" s="317">
        <f>SUM(G35,G37,G39)</f>
        <v>3541</v>
      </c>
      <c r="H33" s="354">
        <f>G33-F33</f>
        <v>-99</v>
      </c>
      <c r="I33" s="355">
        <f>(G33/F33*100)-100</f>
        <v>-2.719780219780219</v>
      </c>
    </row>
    <row r="34" spans="1:9" ht="12.75" customHeight="1">
      <c r="A34" s="22"/>
      <c r="B34" s="2"/>
      <c r="C34" s="25"/>
      <c r="D34" s="25"/>
      <c r="E34" s="26"/>
      <c r="F34" s="175"/>
      <c r="G34" s="175"/>
      <c r="H34" s="30"/>
      <c r="I34" s="30"/>
    </row>
    <row r="35" spans="1:9" ht="17.25" customHeight="1">
      <c r="A35" s="151" t="s">
        <v>66</v>
      </c>
      <c r="B35" s="25"/>
      <c r="C35" s="25"/>
      <c r="D35" s="25"/>
      <c r="E35" s="26"/>
      <c r="F35" s="325">
        <v>158</v>
      </c>
      <c r="G35" s="325">
        <v>152</v>
      </c>
      <c r="H35" s="345">
        <f>G35-F35</f>
        <v>-6</v>
      </c>
      <c r="I35" s="347">
        <f>(G35/F35*100)-100</f>
        <v>-3.7974683544303787</v>
      </c>
    </row>
    <row r="36" spans="1:9" ht="12.75" customHeight="1">
      <c r="A36" s="151"/>
      <c r="B36" s="25"/>
      <c r="C36" s="25"/>
      <c r="D36" s="25"/>
      <c r="E36" s="26"/>
      <c r="F36" s="177"/>
      <c r="G36" s="177"/>
      <c r="H36" s="154"/>
      <c r="I36" s="155"/>
    </row>
    <row r="37" spans="1:9" ht="15" customHeight="1">
      <c r="A37" s="151" t="s">
        <v>12</v>
      </c>
      <c r="B37" s="25"/>
      <c r="C37" s="25"/>
      <c r="D37" s="25"/>
      <c r="E37" s="26"/>
      <c r="F37" s="325">
        <v>569</v>
      </c>
      <c r="G37" s="325">
        <v>549</v>
      </c>
      <c r="H37" s="345">
        <f>G37-F37</f>
        <v>-20</v>
      </c>
      <c r="I37" s="347">
        <f>(G37/F37*100)-100</f>
        <v>-3.5149384885764476</v>
      </c>
    </row>
    <row r="38" spans="1:9" ht="15.75">
      <c r="A38" s="151"/>
      <c r="B38" s="25"/>
      <c r="C38" s="25"/>
      <c r="D38" s="25"/>
      <c r="E38" s="26"/>
      <c r="F38" s="177"/>
      <c r="G38" s="177"/>
      <c r="H38" s="154"/>
      <c r="I38" s="155"/>
    </row>
    <row r="39" spans="1:9" ht="15.75">
      <c r="A39" s="151" t="s">
        <v>13</v>
      </c>
      <c r="B39" s="25"/>
      <c r="C39" s="25"/>
      <c r="D39" s="25"/>
      <c r="E39" s="26"/>
      <c r="F39" s="328">
        <v>2913</v>
      </c>
      <c r="G39" s="328">
        <v>2840</v>
      </c>
      <c r="H39" s="345">
        <f>G39-F39</f>
        <v>-73</v>
      </c>
      <c r="I39" s="347">
        <f>(G39/F39*100)-100</f>
        <v>-2.5060075523515337</v>
      </c>
    </row>
    <row r="40" spans="1:9" ht="12.75">
      <c r="A40" s="35"/>
      <c r="B40" s="36"/>
      <c r="C40" s="36"/>
      <c r="D40" s="36"/>
      <c r="E40" s="37"/>
      <c r="F40" s="178"/>
      <c r="G40" s="178"/>
      <c r="H40" s="38"/>
      <c r="I40" s="38"/>
    </row>
    <row r="41" spans="1:9" ht="5.25" customHeight="1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8.75" customHeight="1">
      <c r="A42" s="4" t="s">
        <v>69</v>
      </c>
      <c r="B42" s="39"/>
      <c r="C42" s="39"/>
      <c r="D42" s="39"/>
      <c r="E42" s="39"/>
      <c r="F42" s="39"/>
      <c r="G42" s="10"/>
      <c r="H42" s="10"/>
      <c r="I42" s="10"/>
    </row>
    <row r="43" spans="1:9" ht="18.75" customHeight="1">
      <c r="A43" s="40" t="s">
        <v>14</v>
      </c>
      <c r="B43" s="39"/>
      <c r="C43" s="39"/>
      <c r="D43" s="39"/>
      <c r="E43" s="39"/>
      <c r="F43" s="39"/>
      <c r="G43" s="10" t="s">
        <v>136</v>
      </c>
      <c r="H43" s="10"/>
      <c r="I43" s="10"/>
    </row>
    <row r="44" spans="1:9" ht="19.5" customHeight="1">
      <c r="A44" s="4" t="s">
        <v>73</v>
      </c>
      <c r="B44" s="10"/>
      <c r="D44" s="10"/>
      <c r="E44" s="10"/>
      <c r="F44" s="10"/>
      <c r="G44" s="10"/>
      <c r="H44" s="10"/>
      <c r="I44" s="10"/>
    </row>
    <row r="45" spans="1:9" ht="18" customHeight="1">
      <c r="A45" s="41"/>
      <c r="B45" s="10"/>
      <c r="C45" s="10"/>
      <c r="D45" s="10"/>
      <c r="E45" s="10"/>
      <c r="F45" s="10"/>
      <c r="G45" s="10"/>
      <c r="H45" s="10"/>
      <c r="I45" s="10"/>
    </row>
  </sheetData>
  <sheetProtection/>
  <mergeCells count="2">
    <mergeCell ref="G3:G4"/>
    <mergeCell ref="F3:F4"/>
  </mergeCells>
  <printOptions/>
  <pageMargins left="0.75" right="0.33" top="0.75" bottom="0.590551181" header="0.5" footer="0.31496062992126"/>
  <pageSetup horizontalDpi="300" verticalDpi="300" orientation="portrait" paperSize="9" r:id="rId1"/>
  <headerFooter alignWithMargins="0">
    <oddHeader>&amp;C&amp;"Times New Roman,Regular"&amp;12 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V4:Z14"/>
  <sheetViews>
    <sheetView zoomScalePageLayoutView="0" workbookViewId="0" topLeftCell="A1">
      <selection activeCell="K26" sqref="K26"/>
    </sheetView>
  </sheetViews>
  <sheetFormatPr defaultColWidth="9.140625" defaultRowHeight="12.75"/>
  <cols>
    <col min="21" max="21" width="12.7109375" style="0" customWidth="1"/>
    <col min="23" max="23" width="10.140625" style="0" bestFit="1" customWidth="1"/>
  </cols>
  <sheetData>
    <row r="1" ht="16.5" customHeight="1"/>
    <row r="4" spans="23:26" ht="12.75">
      <c r="W4" t="s">
        <v>70</v>
      </c>
      <c r="Z4" t="s">
        <v>71</v>
      </c>
    </row>
    <row r="5" spans="22:26" ht="12.75">
      <c r="V5">
        <v>2002</v>
      </c>
      <c r="W5" s="158">
        <v>265841</v>
      </c>
      <c r="Y5">
        <v>2002</v>
      </c>
      <c r="Z5" s="158">
        <v>18022</v>
      </c>
    </row>
    <row r="6" spans="22:26" ht="12.75">
      <c r="V6">
        <v>2003</v>
      </c>
      <c r="W6" s="158">
        <v>276371</v>
      </c>
      <c r="Y6">
        <v>2003</v>
      </c>
      <c r="Z6" s="158">
        <v>19178</v>
      </c>
    </row>
    <row r="7" spans="22:26" ht="12.75">
      <c r="V7">
        <v>2004</v>
      </c>
      <c r="W7" s="158">
        <v>291605</v>
      </c>
      <c r="Y7">
        <v>2004</v>
      </c>
      <c r="Z7" s="158">
        <v>19495</v>
      </c>
    </row>
    <row r="8" spans="22:26" ht="12.75">
      <c r="V8">
        <v>2005</v>
      </c>
      <c r="W8" s="158">
        <v>305496</v>
      </c>
      <c r="Y8">
        <v>2005</v>
      </c>
      <c r="Z8" s="158">
        <v>22554</v>
      </c>
    </row>
    <row r="9" spans="22:26" ht="12.75">
      <c r="V9">
        <v>2006</v>
      </c>
      <c r="W9" s="158">
        <v>319440</v>
      </c>
      <c r="Y9">
        <v>2006</v>
      </c>
      <c r="Z9" s="158">
        <v>20242</v>
      </c>
    </row>
    <row r="10" spans="22:26" ht="12.75">
      <c r="V10">
        <v>2007</v>
      </c>
      <c r="W10" s="158">
        <v>334145</v>
      </c>
      <c r="Y10">
        <v>2007</v>
      </c>
      <c r="Z10" s="158">
        <v>20519</v>
      </c>
    </row>
    <row r="11" spans="22:26" ht="12.75">
      <c r="V11">
        <v>2008</v>
      </c>
      <c r="W11" s="158">
        <v>351406</v>
      </c>
      <c r="Y11">
        <v>2008</v>
      </c>
      <c r="Z11" s="158">
        <v>20873</v>
      </c>
    </row>
    <row r="12" spans="22:26" ht="12.75">
      <c r="V12">
        <v>2009</v>
      </c>
      <c r="W12" s="158">
        <v>366520</v>
      </c>
      <c r="Y12">
        <v>2009</v>
      </c>
      <c r="Z12" s="158">
        <v>19571</v>
      </c>
    </row>
    <row r="13" spans="22:26" ht="12.75">
      <c r="V13">
        <v>2010</v>
      </c>
      <c r="W13" s="158">
        <v>384115</v>
      </c>
      <c r="Y13">
        <v>2010</v>
      </c>
      <c r="Z13" s="158">
        <v>21256</v>
      </c>
    </row>
    <row r="14" spans="22:26" ht="12.75">
      <c r="V14">
        <v>2011</v>
      </c>
      <c r="W14" s="158">
        <v>400919</v>
      </c>
      <c r="Y14">
        <v>2011</v>
      </c>
      <c r="Z14" s="158">
        <v>22536</v>
      </c>
    </row>
    <row r="28" ht="16.5" customHeight="1"/>
    <row r="57" ht="12" customHeight="1"/>
    <row r="58" ht="12" customHeight="1"/>
  </sheetData>
  <sheetProtection/>
  <printOptions horizontalCentered="1"/>
  <pageMargins left="0.75" right="0.75" top="0.75" bottom="0.734251969" header="0.5" footer="5.761811024"/>
  <pageSetup horizontalDpi="600" verticalDpi="600" orientation="portrait" paperSize="9" r:id="rId2"/>
  <headerFooter alignWithMargins="0">
    <oddHeader xml:space="preserve">&amp;C&amp;"Times New Roman,Regular" &amp;11 12 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6.7109375" style="88" customWidth="1"/>
    <col min="2" max="2" width="27.140625" style="88" customWidth="1"/>
    <col min="3" max="3" width="9.140625" style="88" hidden="1" customWidth="1"/>
    <col min="4" max="5" width="7.140625" style="88" hidden="1" customWidth="1"/>
    <col min="6" max="6" width="8.421875" style="88" hidden="1" customWidth="1"/>
    <col min="7" max="7" width="0.13671875" style="88" customWidth="1"/>
    <col min="8" max="8" width="9.00390625" style="88" hidden="1" customWidth="1"/>
    <col min="9" max="18" width="9.00390625" style="88" customWidth="1"/>
    <col min="19" max="19" width="10.28125" style="88" customWidth="1"/>
    <col min="20" max="20" width="7.00390625" style="88" customWidth="1"/>
    <col min="21" max="16384" width="9.140625" style="88" customWidth="1"/>
  </cols>
  <sheetData>
    <row r="1" spans="1:19" s="84" customFormat="1" ht="16.5" customHeight="1">
      <c r="A1" s="146" t="s">
        <v>155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9" customHeight="1">
      <c r="A2" s="85"/>
      <c r="B2" s="83"/>
      <c r="C2" s="83"/>
      <c r="D2" s="83"/>
      <c r="E2" s="83"/>
      <c r="F2" s="83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7"/>
    </row>
    <row r="3" spans="1:19" ht="26.25" customHeight="1">
      <c r="A3" s="89"/>
      <c r="B3" s="90"/>
      <c r="C3" s="91">
        <v>1984</v>
      </c>
      <c r="D3" s="91">
        <f>C3+1</f>
        <v>1985</v>
      </c>
      <c r="E3" s="91">
        <f>D3+1</f>
        <v>1986</v>
      </c>
      <c r="F3" s="91">
        <v>1989</v>
      </c>
      <c r="G3" s="91">
        <f>F3+1</f>
        <v>1990</v>
      </c>
      <c r="H3" s="92">
        <v>1996</v>
      </c>
      <c r="I3" s="92">
        <v>2002</v>
      </c>
      <c r="J3" s="92">
        <v>2003</v>
      </c>
      <c r="K3" s="92">
        <v>2004</v>
      </c>
      <c r="L3" s="92">
        <v>2005</v>
      </c>
      <c r="M3" s="92">
        <v>2006</v>
      </c>
      <c r="N3" s="92">
        <v>2007</v>
      </c>
      <c r="O3" s="92">
        <v>2008</v>
      </c>
      <c r="P3" s="92">
        <v>2009</v>
      </c>
      <c r="Q3" s="92" t="s">
        <v>156</v>
      </c>
      <c r="R3" s="92">
        <v>2011</v>
      </c>
      <c r="S3" s="93"/>
    </row>
    <row r="4" spans="1:19" ht="10.5" customHeight="1">
      <c r="A4" s="94"/>
      <c r="B4" s="95"/>
      <c r="C4" s="96"/>
      <c r="D4" s="96"/>
      <c r="E4" s="96"/>
      <c r="F4" s="96"/>
      <c r="G4" s="96"/>
      <c r="H4" s="97"/>
      <c r="I4" s="98"/>
      <c r="J4" s="98"/>
      <c r="K4" s="98"/>
      <c r="L4" s="98"/>
      <c r="M4" s="98"/>
      <c r="N4" s="98"/>
      <c r="O4" s="98"/>
      <c r="P4" s="98"/>
      <c r="Q4" s="98"/>
      <c r="R4" s="98"/>
      <c r="S4" s="99"/>
    </row>
    <row r="5" spans="1:19" ht="15" customHeight="1">
      <c r="A5" s="100" t="s">
        <v>39</v>
      </c>
      <c r="B5" s="101"/>
      <c r="C5" s="95"/>
      <c r="D5" s="95"/>
      <c r="E5" s="95"/>
      <c r="F5" s="95"/>
      <c r="G5" s="95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99"/>
    </row>
    <row r="6" spans="1:19" ht="15.75" customHeight="1">
      <c r="A6" s="100"/>
      <c r="B6" s="95" t="s">
        <v>2</v>
      </c>
      <c r="C6" s="103">
        <v>4681</v>
      </c>
      <c r="D6" s="103">
        <v>5035</v>
      </c>
      <c r="E6" s="103">
        <v>5707</v>
      </c>
      <c r="F6" s="103">
        <v>9085</v>
      </c>
      <c r="G6" s="103">
        <v>10316</v>
      </c>
      <c r="H6" s="104">
        <v>14845</v>
      </c>
      <c r="I6" s="104">
        <v>18022</v>
      </c>
      <c r="J6" s="104">
        <v>19178</v>
      </c>
      <c r="K6" s="104">
        <v>19495</v>
      </c>
      <c r="L6" s="104">
        <v>22554</v>
      </c>
      <c r="M6" s="104">
        <v>20242</v>
      </c>
      <c r="N6" s="104">
        <v>20519</v>
      </c>
      <c r="O6" s="104">
        <v>20873</v>
      </c>
      <c r="P6" s="343">
        <v>19542</v>
      </c>
      <c r="Q6" s="343">
        <v>21243</v>
      </c>
      <c r="R6" s="363">
        <v>22536</v>
      </c>
      <c r="S6" s="105"/>
    </row>
    <row r="7" spans="1:19" ht="15.75" customHeight="1">
      <c r="A7" s="100"/>
      <c r="B7" s="95" t="s">
        <v>40</v>
      </c>
      <c r="C7" s="106" t="s">
        <v>4</v>
      </c>
      <c r="D7" s="106"/>
      <c r="E7" s="106"/>
      <c r="F7" s="106"/>
      <c r="G7" s="106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364"/>
      <c r="S7" s="108"/>
    </row>
    <row r="8" spans="1:19" ht="13.5" customHeight="1">
      <c r="A8" s="100"/>
      <c r="B8" s="109" t="s">
        <v>41</v>
      </c>
      <c r="C8" s="110">
        <v>479</v>
      </c>
      <c r="D8" s="110">
        <v>511</v>
      </c>
      <c r="E8" s="110">
        <v>574</v>
      </c>
      <c r="F8" s="110">
        <v>893</v>
      </c>
      <c r="G8" s="110">
        <v>1007</v>
      </c>
      <c r="H8" s="111">
        <v>1351</v>
      </c>
      <c r="I8" s="111">
        <v>1535</v>
      </c>
      <c r="J8" s="111">
        <v>1616</v>
      </c>
      <c r="K8" s="111">
        <v>1629</v>
      </c>
      <c r="L8" s="111">
        <v>1869</v>
      </c>
      <c r="M8" s="111">
        <v>1665</v>
      </c>
      <c r="N8" s="111">
        <v>1678</v>
      </c>
      <c r="O8" s="111">
        <f>O6/1230975*100000</f>
        <v>1695.6477588903103</v>
      </c>
      <c r="P8" s="111">
        <f>P6/1237283*100000</f>
        <v>1579.4284735181845</v>
      </c>
      <c r="Q8" s="111">
        <f>Q6/1243084*100000</f>
        <v>1708.894974112771</v>
      </c>
      <c r="R8" s="365">
        <f>R6/1248129*100000</f>
        <v>1805.5825960297375</v>
      </c>
      <c r="S8" s="112"/>
    </row>
    <row r="9" spans="1:19" ht="14.25" customHeight="1">
      <c r="A9" s="100"/>
      <c r="B9" s="95" t="s">
        <v>42</v>
      </c>
      <c r="C9" s="106"/>
      <c r="D9" s="106"/>
      <c r="E9" s="106"/>
      <c r="F9" s="106"/>
      <c r="G9" s="106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364"/>
      <c r="S9" s="108"/>
    </row>
    <row r="10" spans="1:19" ht="15.75" customHeight="1">
      <c r="A10" s="100"/>
      <c r="B10" s="109" t="s">
        <v>43</v>
      </c>
      <c r="C10" s="110">
        <v>63</v>
      </c>
      <c r="D10" s="110">
        <v>67</v>
      </c>
      <c r="E10" s="110">
        <v>74</v>
      </c>
      <c r="F10" s="110">
        <v>89</v>
      </c>
      <c r="G10" s="110">
        <v>94</v>
      </c>
      <c r="H10" s="111">
        <v>77</v>
      </c>
      <c r="I10" s="111">
        <v>69</v>
      </c>
      <c r="J10" s="111">
        <v>72</v>
      </c>
      <c r="K10" s="111">
        <v>69</v>
      </c>
      <c r="L10" s="111">
        <v>76</v>
      </c>
      <c r="M10" s="111">
        <v>65</v>
      </c>
      <c r="N10" s="111">
        <v>63</v>
      </c>
      <c r="O10" s="111">
        <f>O6/342344*1000</f>
        <v>60.97083635173977</v>
      </c>
      <c r="P10" s="111">
        <f>P6/358690*1000</f>
        <v>54.48158577044244</v>
      </c>
      <c r="Q10" s="111">
        <f>Q6/372723*1000</f>
        <v>56.99406798077929</v>
      </c>
      <c r="R10" s="365">
        <f>R6/390449*1000</f>
        <v>57.71816549664617</v>
      </c>
      <c r="S10" s="112"/>
    </row>
    <row r="11" spans="1:20" ht="10.5" customHeight="1">
      <c r="A11" s="100"/>
      <c r="B11" s="101"/>
      <c r="C11" s="106"/>
      <c r="D11" s="106"/>
      <c r="E11" s="106"/>
      <c r="F11" s="106"/>
      <c r="G11" s="106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364"/>
      <c r="S11" s="108"/>
      <c r="T11" s="113"/>
    </row>
    <row r="12" spans="1:19" ht="15" customHeight="1">
      <c r="A12" s="114" t="s">
        <v>44</v>
      </c>
      <c r="B12" s="101"/>
      <c r="C12" s="106"/>
      <c r="D12" s="106"/>
      <c r="E12" s="106"/>
      <c r="F12" s="106"/>
      <c r="G12" s="106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364"/>
      <c r="S12" s="108"/>
    </row>
    <row r="13" spans="1:19" ht="16.5" customHeight="1">
      <c r="A13" s="100"/>
      <c r="B13" s="95" t="s">
        <v>45</v>
      </c>
      <c r="C13" s="103">
        <v>7538</v>
      </c>
      <c r="D13" s="103">
        <v>8235</v>
      </c>
      <c r="E13" s="103">
        <v>9410</v>
      </c>
      <c r="F13" s="103">
        <v>15489</v>
      </c>
      <c r="G13" s="103">
        <v>17562</v>
      </c>
      <c r="H13" s="104">
        <v>26270</v>
      </c>
      <c r="I13" s="104">
        <v>33119</v>
      </c>
      <c r="J13" s="104">
        <v>35239</v>
      </c>
      <c r="K13" s="104">
        <v>35506</v>
      </c>
      <c r="L13" s="104">
        <v>43741</v>
      </c>
      <c r="M13" s="104">
        <v>40023</v>
      </c>
      <c r="N13" s="104">
        <v>41178</v>
      </c>
      <c r="O13" s="104">
        <v>42910</v>
      </c>
      <c r="P13" s="343">
        <v>38058</v>
      </c>
      <c r="Q13" s="343">
        <v>41084</v>
      </c>
      <c r="R13" s="363">
        <v>41294</v>
      </c>
      <c r="S13" s="105"/>
    </row>
    <row r="14" spans="1:19" ht="9" customHeight="1">
      <c r="A14" s="100"/>
      <c r="B14" s="95" t="s">
        <v>4</v>
      </c>
      <c r="C14" s="95"/>
      <c r="D14" s="115"/>
      <c r="E14" s="115"/>
      <c r="F14" s="115"/>
      <c r="G14" s="115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366"/>
      <c r="S14" s="108"/>
    </row>
    <row r="15" spans="1:19" ht="13.5" customHeight="1">
      <c r="A15" s="100"/>
      <c r="B15" s="95" t="s">
        <v>42</v>
      </c>
      <c r="C15" s="116">
        <v>102</v>
      </c>
      <c r="D15" s="116">
        <v>110</v>
      </c>
      <c r="E15" s="116">
        <v>123</v>
      </c>
      <c r="F15" s="116">
        <v>152</v>
      </c>
      <c r="G15" s="116">
        <v>160</v>
      </c>
      <c r="H15" s="111">
        <v>135</v>
      </c>
      <c r="I15" s="111">
        <v>127</v>
      </c>
      <c r="J15" s="111">
        <v>133</v>
      </c>
      <c r="K15" s="111">
        <v>126</v>
      </c>
      <c r="L15" s="111">
        <v>148</v>
      </c>
      <c r="M15" s="111">
        <v>129</v>
      </c>
      <c r="N15" s="111">
        <v>127</v>
      </c>
      <c r="O15" s="111">
        <f>O13/342344*1000</f>
        <v>125.34176150304957</v>
      </c>
      <c r="P15" s="111">
        <f>P13/358690*1000</f>
        <v>106.10276283141431</v>
      </c>
      <c r="Q15" s="111">
        <f>Q13/372723*1000</f>
        <v>110.22662942721539</v>
      </c>
      <c r="R15" s="365">
        <f>R13/390449*1000</f>
        <v>105.76029135687376</v>
      </c>
      <c r="S15" s="117"/>
    </row>
    <row r="16" spans="1:19" ht="12" customHeight="1">
      <c r="A16" s="100"/>
      <c r="B16" s="109" t="s">
        <v>43</v>
      </c>
      <c r="C16" s="106"/>
      <c r="D16" s="106"/>
      <c r="E16" s="106"/>
      <c r="F16" s="106"/>
      <c r="G16" s="106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364"/>
      <c r="S16" s="108"/>
    </row>
    <row r="17" spans="1:19" ht="15" customHeight="1">
      <c r="A17" s="100" t="s">
        <v>46</v>
      </c>
      <c r="B17" s="101"/>
      <c r="C17" s="106"/>
      <c r="D17" s="106"/>
      <c r="E17" s="106"/>
      <c r="F17" s="106"/>
      <c r="G17" s="106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364"/>
      <c r="S17" s="108"/>
    </row>
    <row r="18" spans="1:22" ht="16.5" customHeight="1">
      <c r="A18" s="94"/>
      <c r="B18" s="118" t="s">
        <v>47</v>
      </c>
      <c r="C18" s="103">
        <v>2329</v>
      </c>
      <c r="D18" s="103">
        <v>2685</v>
      </c>
      <c r="E18" s="103">
        <v>2834</v>
      </c>
      <c r="F18" s="103">
        <v>3141</v>
      </c>
      <c r="G18" s="103">
        <v>3575</v>
      </c>
      <c r="H18" s="104">
        <v>3774</v>
      </c>
      <c r="I18" s="104">
        <v>2904</v>
      </c>
      <c r="J18" s="104">
        <v>2698</v>
      </c>
      <c r="K18" s="104">
        <v>2951</v>
      </c>
      <c r="L18" s="104">
        <v>2760</v>
      </c>
      <c r="M18" s="104">
        <v>2522</v>
      </c>
      <c r="N18" s="104">
        <v>3055</v>
      </c>
      <c r="O18" s="104">
        <f>SUM(O20:O22)</f>
        <v>3435</v>
      </c>
      <c r="P18" s="104">
        <f>SUM(P20:P22)</f>
        <v>3661</v>
      </c>
      <c r="Q18" s="104">
        <f>SUM(Q20:Q22)</f>
        <v>3640</v>
      </c>
      <c r="R18" s="367">
        <f>SUM(R20:R22)</f>
        <v>3541</v>
      </c>
      <c r="S18" s="105"/>
      <c r="V18" s="330"/>
    </row>
    <row r="19" spans="1:19" ht="13.5" customHeight="1">
      <c r="A19" s="114" t="s">
        <v>4</v>
      </c>
      <c r="B19" s="95" t="s">
        <v>48</v>
      </c>
      <c r="C19" s="106"/>
      <c r="D19" s="106"/>
      <c r="E19" s="106"/>
      <c r="F19" s="106"/>
      <c r="G19" s="106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364"/>
      <c r="S19" s="108"/>
    </row>
    <row r="20" spans="1:21" ht="16.5" customHeight="1">
      <c r="A20" s="100"/>
      <c r="B20" s="167" t="s">
        <v>76</v>
      </c>
      <c r="C20" s="116">
        <v>82</v>
      </c>
      <c r="D20" s="116">
        <v>104</v>
      </c>
      <c r="E20" s="116">
        <v>109</v>
      </c>
      <c r="F20" s="116">
        <v>130</v>
      </c>
      <c r="G20" s="116">
        <v>144</v>
      </c>
      <c r="H20" s="168" t="s">
        <v>49</v>
      </c>
      <c r="I20" s="301">
        <v>158</v>
      </c>
      <c r="J20" s="301">
        <v>131</v>
      </c>
      <c r="K20" s="301">
        <v>144</v>
      </c>
      <c r="L20" s="301">
        <v>136</v>
      </c>
      <c r="M20" s="301">
        <v>134</v>
      </c>
      <c r="N20" s="301">
        <v>140</v>
      </c>
      <c r="O20" s="301">
        <v>168</v>
      </c>
      <c r="P20" s="350">
        <v>140</v>
      </c>
      <c r="Q20" s="350">
        <v>158</v>
      </c>
      <c r="R20" s="368">
        <v>152</v>
      </c>
      <c r="S20" s="108"/>
      <c r="U20" s="300"/>
    </row>
    <row r="21" spans="1:19" ht="16.5" customHeight="1">
      <c r="A21" s="100"/>
      <c r="B21" s="167" t="s">
        <v>50</v>
      </c>
      <c r="C21" s="116">
        <v>253</v>
      </c>
      <c r="D21" s="116">
        <v>266</v>
      </c>
      <c r="E21" s="116">
        <v>226</v>
      </c>
      <c r="F21" s="116">
        <v>250</v>
      </c>
      <c r="G21" s="116">
        <v>315</v>
      </c>
      <c r="H21" s="168" t="s">
        <v>51</v>
      </c>
      <c r="I21" s="301">
        <v>216</v>
      </c>
      <c r="J21" s="301">
        <v>291</v>
      </c>
      <c r="K21" s="301">
        <v>245</v>
      </c>
      <c r="L21" s="301">
        <v>358</v>
      </c>
      <c r="M21" s="301">
        <v>348</v>
      </c>
      <c r="N21" s="301">
        <v>500</v>
      </c>
      <c r="O21" s="301">
        <v>512</v>
      </c>
      <c r="P21" s="350">
        <v>516</v>
      </c>
      <c r="Q21" s="350">
        <v>569</v>
      </c>
      <c r="R21" s="368">
        <v>549</v>
      </c>
      <c r="S21" s="108"/>
    </row>
    <row r="22" spans="1:19" ht="17.25" customHeight="1">
      <c r="A22" s="100"/>
      <c r="B22" s="167" t="s">
        <v>52</v>
      </c>
      <c r="C22" s="116">
        <v>1994</v>
      </c>
      <c r="D22" s="116">
        <v>2315</v>
      </c>
      <c r="E22" s="116">
        <v>2499</v>
      </c>
      <c r="F22" s="116">
        <v>2761</v>
      </c>
      <c r="G22" s="116">
        <v>3116</v>
      </c>
      <c r="H22" s="111">
        <v>3383</v>
      </c>
      <c r="I22" s="111">
        <v>2530</v>
      </c>
      <c r="J22" s="111">
        <v>2276</v>
      </c>
      <c r="K22" s="111">
        <v>2562</v>
      </c>
      <c r="L22" s="111">
        <v>2266</v>
      </c>
      <c r="M22" s="111">
        <v>2040</v>
      </c>
      <c r="N22" s="111">
        <v>2415</v>
      </c>
      <c r="O22" s="111">
        <v>2755</v>
      </c>
      <c r="P22" s="351">
        <v>3005</v>
      </c>
      <c r="Q22" s="351">
        <v>2913</v>
      </c>
      <c r="R22" s="369">
        <v>2840</v>
      </c>
      <c r="S22" s="108"/>
    </row>
    <row r="23" spans="1:19" ht="13.5" customHeight="1">
      <c r="A23" s="100"/>
      <c r="B23" s="101"/>
      <c r="C23" s="106"/>
      <c r="D23" s="106"/>
      <c r="E23" s="106"/>
      <c r="F23" s="106"/>
      <c r="G23" s="106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364"/>
      <c r="S23" s="108"/>
    </row>
    <row r="24" spans="1:19" ht="18.75" customHeight="1">
      <c r="A24" s="119" t="s">
        <v>53</v>
      </c>
      <c r="B24" s="120"/>
      <c r="C24" s="106"/>
      <c r="D24" s="106"/>
      <c r="E24" s="106"/>
      <c r="F24" s="106"/>
      <c r="G24" s="106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364"/>
      <c r="S24" s="108"/>
    </row>
    <row r="25" spans="1:19" ht="15.75" customHeight="1">
      <c r="A25" s="94" t="s">
        <v>4</v>
      </c>
      <c r="B25" s="118" t="s">
        <v>54</v>
      </c>
      <c r="C25" s="121">
        <v>8.4</v>
      </c>
      <c r="D25" s="122">
        <v>10.6</v>
      </c>
      <c r="E25" s="122">
        <v>11</v>
      </c>
      <c r="F25" s="122">
        <v>12.6</v>
      </c>
      <c r="G25" s="122">
        <v>14.1</v>
      </c>
      <c r="H25" s="123">
        <v>13.9</v>
      </c>
      <c r="I25" s="123">
        <v>13.5</v>
      </c>
      <c r="J25" s="123">
        <v>11</v>
      </c>
      <c r="K25" s="123">
        <v>12</v>
      </c>
      <c r="L25" s="123">
        <v>11.3</v>
      </c>
      <c r="M25" s="123">
        <v>11</v>
      </c>
      <c r="N25" s="123">
        <v>11.4</v>
      </c>
      <c r="O25" s="123">
        <f>O20/1230975*100000</f>
        <v>13.647718272101383</v>
      </c>
      <c r="P25" s="123">
        <f>P20/1237283*100000</f>
        <v>11.315115458629919</v>
      </c>
      <c r="Q25" s="123">
        <f>Q20/1243084*100000</f>
        <v>12.710323678850344</v>
      </c>
      <c r="R25" s="370">
        <f>R20/1248129*100000</f>
        <v>12.178228372227549</v>
      </c>
      <c r="S25" s="117"/>
    </row>
    <row r="26" spans="1:19" ht="15" customHeight="1">
      <c r="A26" s="100"/>
      <c r="B26" s="95" t="s">
        <v>42</v>
      </c>
      <c r="C26" s="124"/>
      <c r="D26" s="125"/>
      <c r="E26" s="125"/>
      <c r="F26" s="125"/>
      <c r="G26" s="125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371"/>
      <c r="S26" s="108"/>
    </row>
    <row r="27" spans="1:19" ht="15" customHeight="1">
      <c r="A27" s="100"/>
      <c r="B27" s="109" t="s">
        <v>55</v>
      </c>
      <c r="C27" s="127">
        <v>1.1</v>
      </c>
      <c r="D27" s="128">
        <v>1.4</v>
      </c>
      <c r="E27" s="128">
        <v>1.4</v>
      </c>
      <c r="F27" s="128">
        <v>1.3</v>
      </c>
      <c r="G27" s="128">
        <v>1.3</v>
      </c>
      <c r="H27" s="123">
        <v>0.8</v>
      </c>
      <c r="I27" s="123">
        <v>0.6</v>
      </c>
      <c r="J27" s="123">
        <v>0.5</v>
      </c>
      <c r="K27" s="123">
        <v>0.5</v>
      </c>
      <c r="L27" s="123">
        <v>0.4</v>
      </c>
      <c r="M27" s="123">
        <v>0.4</v>
      </c>
      <c r="N27" s="123">
        <v>0.4</v>
      </c>
      <c r="O27" s="123">
        <f>O20/342344*1000</f>
        <v>0.4907344659173229</v>
      </c>
      <c r="P27" s="123">
        <f>P20/358690*1000</f>
        <v>0.390309180629513</v>
      </c>
      <c r="Q27" s="123">
        <f>Q20/372723*1000</f>
        <v>0.4239072984495188</v>
      </c>
      <c r="R27" s="370">
        <f>R20/390449*1000</f>
        <v>0.3892954009358457</v>
      </c>
      <c r="S27" s="112"/>
    </row>
    <row r="28" spans="1:19" ht="13.5" customHeight="1">
      <c r="A28" s="100"/>
      <c r="B28" s="120"/>
      <c r="C28" s="127"/>
      <c r="D28" s="128"/>
      <c r="E28" s="128"/>
      <c r="F28" s="128"/>
      <c r="G28" s="128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372"/>
      <c r="S28" s="112"/>
    </row>
    <row r="29" spans="1:19" s="135" customFormat="1" ht="18.75" customHeight="1">
      <c r="A29" s="130"/>
      <c r="B29" s="131" t="s">
        <v>77</v>
      </c>
      <c r="C29" s="132">
        <v>3.5</v>
      </c>
      <c r="D29" s="132">
        <f>(D20/D18)*100</f>
        <v>3.8733705772811917</v>
      </c>
      <c r="E29" s="132">
        <f>(E20/E18)*100</f>
        <v>3.8461538461538463</v>
      </c>
      <c r="F29" s="132">
        <v>4.1</v>
      </c>
      <c r="G29" s="132">
        <v>4</v>
      </c>
      <c r="H29" s="133">
        <v>4.1</v>
      </c>
      <c r="I29" s="133">
        <v>5.4</v>
      </c>
      <c r="J29" s="133">
        <v>4.8</v>
      </c>
      <c r="K29" s="133">
        <v>4.9</v>
      </c>
      <c r="L29" s="133">
        <v>4.9</v>
      </c>
      <c r="M29" s="133">
        <v>5.3</v>
      </c>
      <c r="N29" s="133">
        <v>4.6</v>
      </c>
      <c r="O29" s="133">
        <f>O20/O18*100</f>
        <v>4.890829694323144</v>
      </c>
      <c r="P29" s="133">
        <f>P20/P18*100</f>
        <v>3.824091778202677</v>
      </c>
      <c r="Q29" s="133">
        <f>Q20/Q18*100</f>
        <v>4.34065934065934</v>
      </c>
      <c r="R29" s="373">
        <f>R20/R18*100</f>
        <v>4.292572719570742</v>
      </c>
      <c r="S29" s="134"/>
    </row>
    <row r="30" spans="1:18" ht="0.75" customHeight="1">
      <c r="A30" s="115" t="s">
        <v>4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36"/>
    </row>
    <row r="31" spans="1:18" ht="17.25" customHeight="1">
      <c r="A31" s="137" t="s">
        <v>57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6"/>
    </row>
    <row r="32" spans="1:17" ht="15" customHeight="1">
      <c r="A32" s="137" t="s">
        <v>58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</row>
    <row r="33" spans="1:17" ht="15" customHeight="1">
      <c r="A33" s="137" t="s">
        <v>67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</row>
    <row r="34" spans="1:17" ht="15" customHeight="1">
      <c r="A34" s="138" t="s">
        <v>59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 t="s">
        <v>137</v>
      </c>
      <c r="L34" s="137"/>
      <c r="M34" s="137"/>
      <c r="N34" s="137"/>
      <c r="O34" s="137"/>
      <c r="P34" s="137"/>
      <c r="Q34" s="137"/>
    </row>
    <row r="35" spans="1:2" ht="15" customHeight="1">
      <c r="A35" s="139"/>
      <c r="B35" s="139"/>
    </row>
    <row r="36" spans="1:2" ht="12.75">
      <c r="A36" s="139"/>
      <c r="B36" s="139"/>
    </row>
    <row r="37" spans="1:2" ht="12.75">
      <c r="A37" s="139"/>
      <c r="B37" s="139"/>
    </row>
  </sheetData>
  <sheetProtection/>
  <printOptions horizontalCentered="1" verticalCentered="1"/>
  <pageMargins left="0.75" right="0" top="0.75" bottom="0.236220472440945" header="0.5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9.140625" style="10" customWidth="1"/>
    <col min="2" max="2" width="15.7109375" style="10" customWidth="1"/>
    <col min="3" max="3" width="9.57421875" style="10" customWidth="1"/>
    <col min="4" max="5" width="9.421875" style="10" customWidth="1"/>
    <col min="6" max="6" width="10.7109375" style="10" customWidth="1"/>
    <col min="7" max="7" width="10.421875" style="10" customWidth="1"/>
    <col min="8" max="8" width="9.8515625" style="10" customWidth="1"/>
    <col min="9" max="9" width="10.00390625" style="10" customWidth="1"/>
    <col min="10" max="10" width="10.140625" style="10" customWidth="1"/>
    <col min="11" max="11" width="10.7109375" style="10" customWidth="1"/>
    <col min="12" max="12" width="9.8515625" style="10" customWidth="1"/>
    <col min="14" max="16384" width="9.140625" style="10" customWidth="1"/>
  </cols>
  <sheetData>
    <row r="1" spans="1:13" s="8" customFormat="1" ht="19.5" customHeight="1">
      <c r="A1" s="8" t="s">
        <v>152</v>
      </c>
      <c r="M1"/>
    </row>
    <row r="2" ht="9" customHeight="1"/>
    <row r="3" spans="1:12" ht="18.75" customHeight="1">
      <c r="A3" s="380" t="s">
        <v>0</v>
      </c>
      <c r="B3" s="381"/>
      <c r="C3" s="386">
        <v>2010</v>
      </c>
      <c r="D3" s="386"/>
      <c r="E3" s="386"/>
      <c r="F3" s="386"/>
      <c r="G3" s="387"/>
      <c r="H3" s="386">
        <v>2011</v>
      </c>
      <c r="I3" s="386"/>
      <c r="J3" s="386"/>
      <c r="K3" s="386"/>
      <c r="L3" s="387"/>
    </row>
    <row r="4" spans="1:12" ht="18.75" customHeight="1">
      <c r="A4" s="382"/>
      <c r="B4" s="383"/>
      <c r="C4" s="141" t="s">
        <v>56</v>
      </c>
      <c r="D4" s="141"/>
      <c r="E4" s="141"/>
      <c r="F4" s="141"/>
      <c r="G4" s="143"/>
      <c r="H4" s="141" t="s">
        <v>56</v>
      </c>
      <c r="I4" s="141"/>
      <c r="J4" s="141"/>
      <c r="K4" s="141"/>
      <c r="L4" s="143"/>
    </row>
    <row r="5" spans="1:12" ht="17.25" customHeight="1">
      <c r="A5" s="384"/>
      <c r="B5" s="385"/>
      <c r="C5" s="42" t="s">
        <v>15</v>
      </c>
      <c r="D5" s="43" t="s">
        <v>16</v>
      </c>
      <c r="E5" s="43" t="s">
        <v>17</v>
      </c>
      <c r="F5" s="43" t="s">
        <v>1</v>
      </c>
      <c r="G5" s="42" t="s">
        <v>3</v>
      </c>
      <c r="H5" s="42" t="s">
        <v>15</v>
      </c>
      <c r="I5" s="43" t="s">
        <v>16</v>
      </c>
      <c r="J5" s="43" t="s">
        <v>17</v>
      </c>
      <c r="K5" s="43" t="s">
        <v>1</v>
      </c>
      <c r="L5" s="42" t="s">
        <v>3</v>
      </c>
    </row>
    <row r="6" spans="1:12" ht="14.25" customHeight="1">
      <c r="A6" s="22"/>
      <c r="B6" s="44"/>
      <c r="C6" s="46"/>
      <c r="D6" s="45"/>
      <c r="E6" s="45"/>
      <c r="F6" s="45"/>
      <c r="G6" s="46"/>
      <c r="H6" s="46"/>
      <c r="I6" s="45"/>
      <c r="J6" s="45"/>
      <c r="K6" s="45"/>
      <c r="L6" s="46"/>
    </row>
    <row r="7" spans="1:12" ht="15" customHeight="1">
      <c r="A7" s="28" t="s">
        <v>18</v>
      </c>
      <c r="B7" s="26"/>
      <c r="C7" s="49">
        <v>66</v>
      </c>
      <c r="D7" s="30">
        <v>263</v>
      </c>
      <c r="E7" s="34">
        <v>998</v>
      </c>
      <c r="F7" s="34">
        <f>SUM(C7:E7)</f>
        <v>1327</v>
      </c>
      <c r="G7" s="180">
        <f>F7/F27*100</f>
        <v>32.87094377012633</v>
      </c>
      <c r="H7" s="49">
        <v>45</v>
      </c>
      <c r="I7" s="30">
        <v>245</v>
      </c>
      <c r="J7" s="34">
        <v>1097</v>
      </c>
      <c r="K7" s="30">
        <f>SUM(H7:J7)</f>
        <v>1387</v>
      </c>
      <c r="L7" s="47">
        <f>K7/K27*100</f>
        <v>33.599806201550386</v>
      </c>
    </row>
    <row r="8" spans="1:12" ht="14.25" customHeight="1">
      <c r="A8" s="28"/>
      <c r="B8" s="26"/>
      <c r="C8" s="26"/>
      <c r="D8" s="48"/>
      <c r="E8" s="48"/>
      <c r="F8" s="34"/>
      <c r="G8" s="26"/>
      <c r="H8" s="26"/>
      <c r="I8" s="48"/>
      <c r="J8" s="48"/>
      <c r="K8" s="48"/>
      <c r="L8" s="26"/>
    </row>
    <row r="9" spans="1:12" ht="15" customHeight="1">
      <c r="A9" s="28" t="s">
        <v>19</v>
      </c>
      <c r="B9" s="26"/>
      <c r="C9" s="49">
        <v>5</v>
      </c>
      <c r="D9" s="30">
        <v>9</v>
      </c>
      <c r="E9" s="30">
        <v>71</v>
      </c>
      <c r="F9" s="34">
        <f aca="true" t="shared" si="0" ref="F9:F19">SUM(C9:E9)</f>
        <v>85</v>
      </c>
      <c r="G9" s="180">
        <f>F9/F27*100</f>
        <v>2.1055239038890265</v>
      </c>
      <c r="H9" s="49">
        <v>4</v>
      </c>
      <c r="I9" s="30">
        <v>8</v>
      </c>
      <c r="J9" s="30">
        <v>84</v>
      </c>
      <c r="K9" s="30">
        <f>SUM(H9:J9)</f>
        <v>96</v>
      </c>
      <c r="L9" s="47">
        <f>K9/K27*100</f>
        <v>2.3255813953488373</v>
      </c>
    </row>
    <row r="10" spans="1:12" ht="14.25" customHeight="1">
      <c r="A10" s="28"/>
      <c r="B10" s="26"/>
      <c r="C10" s="26"/>
      <c r="D10" s="48"/>
      <c r="E10" s="48"/>
      <c r="F10" s="34"/>
      <c r="G10" s="26"/>
      <c r="H10" s="26"/>
      <c r="I10" s="48"/>
      <c r="J10" s="48"/>
      <c r="K10" s="30"/>
      <c r="L10" s="26"/>
    </row>
    <row r="11" spans="1:12" ht="15" customHeight="1">
      <c r="A11" s="28" t="s">
        <v>20</v>
      </c>
      <c r="B11" s="26"/>
      <c r="C11" s="49">
        <v>28</v>
      </c>
      <c r="D11" s="30">
        <v>41</v>
      </c>
      <c r="E11" s="30">
        <v>228</v>
      </c>
      <c r="F11" s="34">
        <f t="shared" si="0"/>
        <v>297</v>
      </c>
      <c r="G11" s="180">
        <f>F11/F27*100</f>
        <v>7.3569482288828345</v>
      </c>
      <c r="H11" s="49">
        <v>16</v>
      </c>
      <c r="I11" s="30">
        <v>39</v>
      </c>
      <c r="J11" s="30">
        <v>266</v>
      </c>
      <c r="K11" s="30">
        <f>SUM(H11:J11)</f>
        <v>321</v>
      </c>
      <c r="L11" s="47">
        <f>K11/K27*100</f>
        <v>7.776162790697675</v>
      </c>
    </row>
    <row r="12" spans="1:12" ht="13.5" customHeight="1">
      <c r="A12" s="28"/>
      <c r="B12" s="26"/>
      <c r="C12" s="26"/>
      <c r="D12" s="48"/>
      <c r="E12" s="48"/>
      <c r="F12" s="34"/>
      <c r="G12" s="26"/>
      <c r="H12" s="26"/>
      <c r="I12" s="48"/>
      <c r="J12" s="48"/>
      <c r="K12" s="48"/>
      <c r="L12" s="26"/>
    </row>
    <row r="13" spans="1:12" ht="15" customHeight="1">
      <c r="A13" s="28" t="s">
        <v>21</v>
      </c>
      <c r="B13" s="26"/>
      <c r="C13" s="49">
        <v>6</v>
      </c>
      <c r="D13" s="30">
        <v>27</v>
      </c>
      <c r="E13" s="30">
        <v>82</v>
      </c>
      <c r="F13" s="34">
        <f t="shared" si="0"/>
        <v>115</v>
      </c>
      <c r="G13" s="180">
        <f>F13/F27*100</f>
        <v>2.8486499876145652</v>
      </c>
      <c r="H13" s="49">
        <v>17</v>
      </c>
      <c r="I13" s="30">
        <v>25</v>
      </c>
      <c r="J13" s="30">
        <v>105</v>
      </c>
      <c r="K13" s="30">
        <f>SUM(H13:J13)</f>
        <v>147</v>
      </c>
      <c r="L13" s="47">
        <v>3.5</v>
      </c>
    </row>
    <row r="14" spans="1:12" ht="13.5" customHeight="1">
      <c r="A14" s="28"/>
      <c r="B14" s="26"/>
      <c r="C14" s="26"/>
      <c r="D14" s="48"/>
      <c r="E14" s="48"/>
      <c r="F14" s="34"/>
      <c r="G14" s="26"/>
      <c r="H14" s="26"/>
      <c r="I14" s="48"/>
      <c r="J14" s="48"/>
      <c r="K14" s="48"/>
      <c r="L14" s="26"/>
    </row>
    <row r="15" spans="1:12" ht="15" customHeight="1">
      <c r="A15" s="28" t="s">
        <v>22</v>
      </c>
      <c r="B15" s="26"/>
      <c r="C15" s="49">
        <v>31</v>
      </c>
      <c r="D15" s="30">
        <v>89</v>
      </c>
      <c r="E15" s="30">
        <v>386</v>
      </c>
      <c r="F15" s="34">
        <f t="shared" si="0"/>
        <v>506</v>
      </c>
      <c r="G15" s="180">
        <f>F15/F27*100</f>
        <v>12.534059945504087</v>
      </c>
      <c r="H15" s="49">
        <v>39</v>
      </c>
      <c r="I15" s="30">
        <v>83</v>
      </c>
      <c r="J15" s="30">
        <v>393</v>
      </c>
      <c r="K15" s="30">
        <f>SUM(H15:J15)</f>
        <v>515</v>
      </c>
      <c r="L15" s="47">
        <f>K15/K27*100</f>
        <v>12.47577519379845</v>
      </c>
    </row>
    <row r="16" spans="1:12" ht="14.25" customHeight="1">
      <c r="A16" s="28"/>
      <c r="B16" s="26"/>
      <c r="C16" s="26"/>
      <c r="D16" s="48"/>
      <c r="E16" s="48"/>
      <c r="F16" s="34"/>
      <c r="G16" s="26"/>
      <c r="H16" s="26"/>
      <c r="I16" s="48"/>
      <c r="J16" s="48"/>
      <c r="K16" s="48"/>
      <c r="L16" s="26"/>
    </row>
    <row r="17" spans="1:12" ht="15" customHeight="1">
      <c r="A17" s="28" t="s">
        <v>23</v>
      </c>
      <c r="B17" s="26"/>
      <c r="C17" s="49">
        <v>73</v>
      </c>
      <c r="D17" s="30">
        <v>283</v>
      </c>
      <c r="E17" s="30">
        <v>1145</v>
      </c>
      <c r="F17" s="34">
        <f t="shared" si="0"/>
        <v>1501</v>
      </c>
      <c r="G17" s="180">
        <f>F17/F27*100</f>
        <v>37.18107505573446</v>
      </c>
      <c r="H17" s="49">
        <v>65</v>
      </c>
      <c r="I17" s="30">
        <v>264</v>
      </c>
      <c r="J17" s="30">
        <v>1110</v>
      </c>
      <c r="K17" s="30">
        <f>SUM(H17:J17)</f>
        <v>1439</v>
      </c>
      <c r="L17" s="47">
        <f>K17/K27*100</f>
        <v>34.85949612403101</v>
      </c>
    </row>
    <row r="18" spans="1:12" ht="15" customHeight="1">
      <c r="A18" s="28"/>
      <c r="B18" s="26"/>
      <c r="C18" s="26"/>
      <c r="D18" s="48"/>
      <c r="E18" s="48"/>
      <c r="F18" s="34"/>
      <c r="G18" s="26"/>
      <c r="H18" s="26"/>
      <c r="I18" s="48"/>
      <c r="J18" s="48"/>
      <c r="K18" s="48"/>
      <c r="L18" s="26"/>
    </row>
    <row r="19" spans="1:12" ht="15" customHeight="1">
      <c r="A19" s="28" t="s">
        <v>24</v>
      </c>
      <c r="B19" s="26"/>
      <c r="C19" s="49">
        <v>2</v>
      </c>
      <c r="D19" s="30">
        <v>5</v>
      </c>
      <c r="E19" s="30">
        <v>20</v>
      </c>
      <c r="F19" s="34">
        <f t="shared" si="0"/>
        <v>27</v>
      </c>
      <c r="G19" s="180">
        <f>F19/F27*100</f>
        <v>0.6688134753529849</v>
      </c>
      <c r="H19" s="49">
        <v>4</v>
      </c>
      <c r="I19" s="30">
        <v>5</v>
      </c>
      <c r="J19" s="30">
        <v>22</v>
      </c>
      <c r="K19" s="30">
        <f>SUM(H19:J19)</f>
        <v>31</v>
      </c>
      <c r="L19" s="47">
        <v>0.7</v>
      </c>
    </row>
    <row r="20" spans="1:12" ht="12" customHeight="1">
      <c r="A20" s="28"/>
      <c r="B20" s="26"/>
      <c r="C20" s="51"/>
      <c r="D20" s="50"/>
      <c r="E20" s="50"/>
      <c r="F20" s="359"/>
      <c r="G20" s="51"/>
      <c r="H20" s="51"/>
      <c r="I20" s="50"/>
      <c r="J20" s="50"/>
      <c r="K20" s="50"/>
      <c r="L20" s="51"/>
    </row>
    <row r="21" spans="1:12" ht="27" customHeight="1">
      <c r="A21" s="52" t="s">
        <v>25</v>
      </c>
      <c r="B21" s="53"/>
      <c r="C21" s="54">
        <f>SUM(C7:C20)</f>
        <v>211</v>
      </c>
      <c r="D21" s="54">
        <f>SUM(D7:D20)</f>
        <v>717</v>
      </c>
      <c r="E21" s="331">
        <f>SUM(E7:E20)</f>
        <v>2930</v>
      </c>
      <c r="F21" s="142">
        <f>SUM(C21:E21)</f>
        <v>3858</v>
      </c>
      <c r="G21" s="332">
        <f>SUM(G7:G19)</f>
        <v>95.5660143671043</v>
      </c>
      <c r="H21" s="54">
        <f>SUM(H7:H20)</f>
        <v>190</v>
      </c>
      <c r="I21" s="54">
        <f>SUM(I7:I20)</f>
        <v>669</v>
      </c>
      <c r="J21" s="331">
        <f>SUM(J7:J20)</f>
        <v>3077</v>
      </c>
      <c r="K21" s="142">
        <f>SUM(H21:J21)</f>
        <v>3936</v>
      </c>
      <c r="L21" s="332">
        <v>95.3</v>
      </c>
    </row>
    <row r="22" spans="1:12" ht="15" customHeight="1">
      <c r="A22" s="28"/>
      <c r="B22" s="26"/>
      <c r="C22" s="46"/>
      <c r="D22" s="45"/>
      <c r="E22" s="45"/>
      <c r="F22" s="45"/>
      <c r="G22" s="46"/>
      <c r="H22" s="46"/>
      <c r="I22" s="45"/>
      <c r="J22" s="45"/>
      <c r="K22" s="45"/>
      <c r="L22" s="46"/>
    </row>
    <row r="23" spans="1:12" ht="15" customHeight="1">
      <c r="A23" s="28" t="s">
        <v>26</v>
      </c>
      <c r="B23" s="26"/>
      <c r="C23" s="49">
        <v>9</v>
      </c>
      <c r="D23" s="30">
        <v>22</v>
      </c>
      <c r="E23" s="30">
        <v>148</v>
      </c>
      <c r="F23" s="30">
        <f>SUM(C23:E23)</f>
        <v>179</v>
      </c>
      <c r="G23" s="180">
        <f>F23/F27*100</f>
        <v>4.433985632895714</v>
      </c>
      <c r="H23" s="49">
        <v>6</v>
      </c>
      <c r="I23" s="30">
        <v>19</v>
      </c>
      <c r="J23" s="30">
        <v>167</v>
      </c>
      <c r="K23" s="30">
        <f>SUM(H23:J23)</f>
        <v>192</v>
      </c>
      <c r="L23" s="180">
        <f>K23/K27*100</f>
        <v>4.651162790697675</v>
      </c>
    </row>
    <row r="24" spans="1:12" ht="15" customHeight="1">
      <c r="A24" s="28"/>
      <c r="B24" s="26"/>
      <c r="C24" s="26"/>
      <c r="D24" s="48"/>
      <c r="E24" s="48"/>
      <c r="F24" s="48"/>
      <c r="G24" s="26"/>
      <c r="H24" s="26"/>
      <c r="I24" s="48"/>
      <c r="J24" s="48"/>
      <c r="K24" s="48"/>
      <c r="L24" s="26"/>
    </row>
    <row r="25" spans="1:12" ht="15" customHeight="1">
      <c r="A25" s="28" t="s">
        <v>27</v>
      </c>
      <c r="B25" s="26"/>
      <c r="C25" s="49">
        <v>0</v>
      </c>
      <c r="D25" s="30">
        <v>0</v>
      </c>
      <c r="E25" s="30">
        <v>0</v>
      </c>
      <c r="F25" s="30">
        <f>SUM(C25:E25)</f>
        <v>0</v>
      </c>
      <c r="G25" s="49">
        <v>0</v>
      </c>
      <c r="H25" s="49">
        <v>0</v>
      </c>
      <c r="I25" s="30">
        <v>0</v>
      </c>
      <c r="J25" s="30">
        <v>0</v>
      </c>
      <c r="K25" s="30">
        <f>SUM(H25:J25)</f>
        <v>0</v>
      </c>
      <c r="L25" s="49">
        <v>0</v>
      </c>
    </row>
    <row r="26" spans="1:12" ht="15" customHeight="1">
      <c r="A26" s="22"/>
      <c r="B26" s="44"/>
      <c r="C26" s="26"/>
      <c r="D26" s="48"/>
      <c r="E26" s="48"/>
      <c r="F26" s="48"/>
      <c r="G26" s="26"/>
      <c r="H26" s="26"/>
      <c r="I26" s="48"/>
      <c r="J26" s="48"/>
      <c r="K26" s="48"/>
      <c r="L26" s="26"/>
    </row>
    <row r="27" spans="1:12" ht="21.75" customHeight="1">
      <c r="A27" s="388" t="s">
        <v>28</v>
      </c>
      <c r="B27" s="389"/>
      <c r="C27" s="169">
        <f>SUM(C21,C23,C25)</f>
        <v>220</v>
      </c>
      <c r="D27" s="169">
        <f>SUM(D21,D23,D25)</f>
        <v>739</v>
      </c>
      <c r="E27" s="333">
        <f>SUM(E21,E23,E25)</f>
        <v>3078</v>
      </c>
      <c r="F27" s="333">
        <f>SUM(F21,F23,F25)</f>
        <v>4037</v>
      </c>
      <c r="G27" s="156">
        <f>SUM(G21,G23)</f>
        <v>100.00000000000001</v>
      </c>
      <c r="H27" s="169">
        <f>SUM(H21,H23,H25)</f>
        <v>196</v>
      </c>
      <c r="I27" s="169">
        <f>SUM(I21,I23,I25)</f>
        <v>688</v>
      </c>
      <c r="J27" s="333">
        <f>SUM(J21,J23,J25)</f>
        <v>3244</v>
      </c>
      <c r="K27" s="333">
        <f>SUM(K21,K23,K25)</f>
        <v>4128</v>
      </c>
      <c r="L27" s="156">
        <f>SUM(L21,L23)</f>
        <v>99.95116279069767</v>
      </c>
    </row>
    <row r="28" spans="1:12" ht="18.75" customHeight="1">
      <c r="A28" s="55"/>
      <c r="B28" s="51"/>
      <c r="C28" s="51"/>
      <c r="D28" s="50"/>
      <c r="E28" s="50"/>
      <c r="F28" s="50"/>
      <c r="G28" s="50"/>
      <c r="H28" s="51"/>
      <c r="I28" s="50"/>
      <c r="J28" s="50"/>
      <c r="K28" s="50"/>
      <c r="L28" s="50"/>
    </row>
    <row r="29" spans="1:13" s="4" customFormat="1" ht="18.75" customHeight="1">
      <c r="A29" s="40" t="s">
        <v>60</v>
      </c>
      <c r="M29" s="145"/>
    </row>
  </sheetData>
  <sheetProtection/>
  <mergeCells count="4">
    <mergeCell ref="A3:B5"/>
    <mergeCell ref="C3:G3"/>
    <mergeCell ref="H3:L3"/>
    <mergeCell ref="A27:B27"/>
  </mergeCells>
  <printOptions horizontalCentered="1" verticalCentered="1"/>
  <pageMargins left="0.75" right="0" top="0.75" bottom="0.7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anirood</cp:lastModifiedBy>
  <cp:lastPrinted>2012-03-28T05:26:43Z</cp:lastPrinted>
  <dcterms:created xsi:type="dcterms:W3CDTF">2005-02-21T06:18:41Z</dcterms:created>
  <dcterms:modified xsi:type="dcterms:W3CDTF">2012-03-28T05:27:22Z</dcterms:modified>
  <cp:category/>
  <cp:version/>
  <cp:contentType/>
  <cp:contentStatus/>
</cp:coreProperties>
</file>