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6855" firstSheet="2" activeTab="9"/>
  </bookViews>
  <sheets>
    <sheet name="tab 1.1" sheetId="1" r:id="rId1"/>
    <sheet name="FIG1-1" sheetId="2" r:id="rId2"/>
    <sheet name="tab 1.2" sheetId="3" r:id="rId3"/>
    <sheet name="tab 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DATABASE">'[1]Tab 1.12f'!#REF!</definedName>
  </definedNames>
  <calcPr fullCalcOnLoad="1"/>
</workbook>
</file>

<file path=xl/sharedStrings.xml><?xml version="1.0" encoding="utf-8"?>
<sst xmlns="http://schemas.openxmlformats.org/spreadsheetml/2006/main" count="211" uniqueCount="156">
  <si>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</si>
  <si>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</si>
  <si>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</si>
  <si>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</si>
  <si>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</si>
  <si>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</si>
  <si>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</si>
  <si>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</si>
  <si>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</si>
  <si>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</si>
  <si>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</si>
  <si>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</si>
  <si>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Rate per 1,000 registered motor-vehicles </t>
  </si>
  <si>
    <t>2.  Vehicles involved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</si>
  <si>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</si>
  <si>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</si>
  <si>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</si>
  <si>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</si>
  <si>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</si>
  <si>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</si>
  <si>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</si>
  <si>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</si>
  <si>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</si>
  <si>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</si>
  <si>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</si>
  <si>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</si>
  <si>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</si>
  <si>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 xml:space="preserve"> Other non motor vehicles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</si>
  <si>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</si>
  <si>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</si>
  <si>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</si>
  <si>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</si>
  <si>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</si>
  <si>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</si>
  <si>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</si>
  <si>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</si>
  <si>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 / motor cycle)</t>
  </si>
  <si>
    <t xml:space="preserve">  Pedal cyclist</t>
  </si>
  <si>
    <t xml:space="preserve">    Accident</t>
  </si>
  <si>
    <t xml:space="preserve">  Vehicles v/s pedestrian</t>
  </si>
  <si>
    <t xml:space="preserve">  Vehicles v/s vehicles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</si>
  <si>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</si>
  <si>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</si>
  <si>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</si>
  <si>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</si>
  <si>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</si>
  <si>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involved:</t>
  </si>
  <si>
    <t xml:space="preserve">Number </t>
  </si>
  <si>
    <t>3.  Casualties:</t>
  </si>
  <si>
    <t>Total number of casualties</t>
  </si>
  <si>
    <t xml:space="preserve">      of which</t>
  </si>
  <si>
    <t>153</t>
  </si>
  <si>
    <t xml:space="preserve">      Seriously  injured</t>
  </si>
  <si>
    <t>238</t>
  </si>
  <si>
    <t xml:space="preserve">      Slightly injured</t>
  </si>
  <si>
    <t>4. Fatality :</t>
  </si>
  <si>
    <t>Rate per 100,000 population</t>
  </si>
  <si>
    <t xml:space="preserve">    motor vehicles </t>
  </si>
  <si>
    <t xml:space="preserve"> ¹ Exclude accidents involving bicycles only or bicycle and pedestrian </t>
  </si>
  <si>
    <t xml:space="preserve"> ² From 1993 to 2001 figures are based on definition of fatal accidents where death occurred  within 7 days.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</si>
  <si>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</si>
  <si>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</si>
  <si>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</si>
  <si>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</si>
  <si>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</si>
  <si>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</si>
  <si>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t>Motor Vehicles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</si>
  <si>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</si>
  <si>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As from 2002, figures are based on definition of fatal accidents where deaths occurred within 30 days as a result of road accidents</t>
  </si>
  <si>
    <t>of which</t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</si>
  <si>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</si>
  <si>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</si>
  <si>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</si>
  <si>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</si>
  <si>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</si>
  <si>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Number of m-vehicles involved in accidents</t>
  </si>
  <si>
    <t xml:space="preserve">            causing casualties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</si>
  <si>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</si>
  <si>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</si>
  <si>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>Number of vehicles involved</t>
  </si>
  <si>
    <t>N.A</t>
  </si>
  <si>
    <t xml:space="preserve">New vehicles </t>
  </si>
  <si>
    <t>Imported second-hand vehicles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</si>
  <si>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</si>
  <si>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</t>
    </r>
  </si>
  <si>
    <t>No.  of vehicles at 31.12.07</t>
  </si>
  <si>
    <t xml:space="preserve">Net addition 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</si>
  <si>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</si>
  <si>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</si>
  <si>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</si>
  <si>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</si>
  <si>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</si>
  <si>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</si>
  <si>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</si>
  <si>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</si>
  <si>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</si>
  <si>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¹  excluding pedal cycles, but including government vehicles</t>
  </si>
  <si>
    <t xml:space="preserve">  ²  refers to re-registration of vehicles previously off the road</t>
  </si>
  <si>
    <t xml:space="preserve">  ³  unlicensed either temporarily or permanently</t>
  </si>
  <si>
    <t>car+DPV</t>
  </si>
  <si>
    <t>M/Autocycle</t>
  </si>
  <si>
    <t>Other</t>
  </si>
  <si>
    <t xml:space="preserve">  Type  of  vehicle</t>
  </si>
  <si>
    <t xml:space="preserve">  Car</t>
  </si>
  <si>
    <t xml:space="preserve">  Dual  Purpose  Vehicle</t>
  </si>
  <si>
    <t>Car and dual purpose vehicle</t>
  </si>
  <si>
    <t xml:space="preserve">  Motor  Cycle</t>
  </si>
  <si>
    <t xml:space="preserve">  Auto  Cycle</t>
  </si>
  <si>
    <t>Motor cycle and autocycle</t>
  </si>
  <si>
    <t xml:space="preserve">              Total</t>
  </si>
  <si>
    <t xml:space="preserve">   (of which taxi car )</t>
  </si>
  <si>
    <t xml:space="preserve">  Dual  purpose  vehicle</t>
  </si>
  <si>
    <t xml:space="preserve">  Heavy  motor  car</t>
  </si>
  <si>
    <t xml:space="preserve">  Motor  cycle</t>
  </si>
  <si>
    <t xml:space="preserve">  Auto  cycle</t>
  </si>
  <si>
    <t xml:space="preserve">  Lorry  and  truck</t>
  </si>
  <si>
    <t xml:space="preserve">  Van</t>
  </si>
  <si>
    <t xml:space="preserve">  Bus  </t>
  </si>
  <si>
    <t xml:space="preserve">  Tractor  and  dumper</t>
  </si>
  <si>
    <t xml:space="preserve">  Prime  mover</t>
  </si>
  <si>
    <t xml:space="preserve">  Trailer</t>
  </si>
  <si>
    <t xml:space="preserve">  Road  roller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</si>
  <si>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</si>
  <si>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</si>
  <si>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</si>
  <si>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</si>
  <si>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</si>
  <si>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</si>
  <si>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</si>
  <si>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</si>
  <si>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</si>
  <si>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</si>
  <si>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</si>
  <si>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t xml:space="preserve"> as at 31st December 1993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</si>
  <si>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</si>
  <si>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</si>
  <si>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</si>
  <si>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</si>
  <si>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18</t>
    </r>
  </si>
  <si>
    <t xml:space="preserve">    ¹ Excluding pedal cycles, but including government vehicles</t>
  </si>
  <si>
    <t xml:space="preserve">     Table  1.1  -  Vehicles¹ registered, 2008</t>
  </si>
  <si>
    <t>No.  of vehicles at 31.12.08</t>
  </si>
  <si>
    <t xml:space="preserve"> Table  1.2   -   Vehicles¹ registered , 1999 - 2008</t>
  </si>
  <si>
    <t>Table 1.4  - Age composition of operational bus fleet ¹, 2007 - 2008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</si>
  <si>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1999 - 2008</t>
    </r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</si>
  <si>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2007 - 2008</t>
    </r>
  </si>
  <si>
    <t xml:space="preserve"> Table 2.4 - Number of casualties by class of road users, 2007 - 2008</t>
  </si>
  <si>
    <t>Table 2.5 - Number of accidents (causing casualties) involved in"hit and run"cases, 2007- 2008.</t>
  </si>
  <si>
    <t>Table 1.3  -  Age composition of cars and dual purpose vehicles , 2007 - 2008</t>
  </si>
  <si>
    <r>
      <t xml:space="preserve"> Table 2.3 -Number of 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2007 - 2008</t>
    </r>
  </si>
  <si>
    <t>Severity of accident</t>
  </si>
  <si>
    <t>Serious injury</t>
  </si>
  <si>
    <t>Slight injury</t>
  </si>
  <si>
    <r>
      <rPr>
        <vertAlign val="superscript"/>
        <sz val="10"/>
        <rFont val="MS Sans Serif"/>
        <family val="2"/>
      </rPr>
      <t xml:space="preserve"> 1</t>
    </r>
    <r>
      <rPr>
        <sz val="10"/>
        <rFont val="MS Sans Serif"/>
        <family val="2"/>
      </rPr>
      <t xml:space="preserve"> Revised</t>
    </r>
  </si>
  <si>
    <t>Jul.- Dec.</t>
  </si>
  <si>
    <r>
      <t>Jan. - Jun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</si>
</sst>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\ "/>
    <numFmt numFmtId="173" formatCode="#,##0\ \ \ \ \ \ \ "/>
    <numFmt numFmtId="174" formatCode="\ #,##0\ \ \ \ \ \ "/>
    <numFmt numFmtId="175" formatCode="#,##0\ "/>
    <numFmt numFmtId="176" formatCode="#,##0\ \ \ \ \ \ \ \ "/>
    <numFmt numFmtId="177" formatCode="#,##0\ \ "/>
    <numFmt numFmtId="178" formatCode="0.0"/>
    <numFmt numFmtId="179" formatCode="#,##0.0_);\(#,##0.0\)"/>
    <numFmt numFmtId="180" formatCode="#,##0\ \ \ \ \ \ "/>
    <numFmt numFmtId="181" formatCode="\(#,##0\)"/>
    <numFmt numFmtId="182" formatCode="\ \+\ #,##0"/>
    <numFmt numFmtId="183" formatCode="#,##0\ \ \ \ "/>
    <numFmt numFmtId="184" formatCode="#,##0\ \ \ "/>
    <numFmt numFmtId="185" formatCode="0.0\ "/>
    <numFmt numFmtId="186" formatCode="#,##0.0\ "/>
    <numFmt numFmtId="187" formatCode="\-\ \ \ \ \ "/>
    <numFmt numFmtId="188" formatCode="\+\ #,##0"/>
    <numFmt numFmtId="189" formatCode="\+\ 0.0"/>
    <numFmt numFmtId="190" formatCode="\ #,##0"/>
    <numFmt numFmtId="191" formatCode="\ 0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b/>
      <u val="single"/>
      <sz val="12"/>
      <name val="Times New Roman"/>
      <family val="1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b/>
      <vertAlign val="superscript"/>
      <sz val="10"/>
      <name val="Times New Roman"/>
      <family val="1"/>
    </font>
    <font>
      <vertAlign val="superscript"/>
      <sz val="10"/>
      <name val="MS Sans Serif"/>
      <family val="2"/>
    </font>
    <font>
      <sz val="10"/>
      <color indexed="8"/>
      <name val="MS Sans Serif"/>
      <family val="0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Symbol"/>
      <family val="0"/>
    </font>
    <font>
      <sz val="9"/>
      <color indexed="8"/>
      <name val="Times New Roman"/>
      <family val="0"/>
    </font>
    <font>
      <sz val="10.1"/>
      <color indexed="8"/>
      <name val="Times New Roman"/>
      <family val="0"/>
    </font>
    <font>
      <sz val="10"/>
      <color indexed="8"/>
      <name val="Calibri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dashed"/>
      <right style="thin"/>
      <top/>
      <bottom/>
    </border>
    <border>
      <left style="dashed"/>
      <right style="thin"/>
      <top style="thin"/>
      <bottom/>
    </border>
    <border>
      <left style="dashed"/>
      <right style="thin"/>
      <top style="thin"/>
      <bottom style="thin"/>
    </border>
    <border>
      <left style="dashed"/>
      <right style="thin"/>
      <top/>
      <bottom style="thin"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dashed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8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 quotePrefix="1">
      <alignment horizontal="left"/>
    </xf>
    <xf numFmtId="0" fontId="4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5" xfId="0" applyFont="1" applyBorder="1" applyAlignment="1">
      <alignment/>
    </xf>
    <xf numFmtId="178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0" xfId="59" applyFont="1" applyBorder="1" applyAlignment="1">
      <alignment horizontal="left"/>
      <protection/>
    </xf>
    <xf numFmtId="0" fontId="20" fillId="0" borderId="0" xfId="59" applyFont="1">
      <alignment/>
      <protection/>
    </xf>
    <xf numFmtId="0" fontId="21" fillId="0" borderId="0" xfId="59" applyFont="1">
      <alignment/>
      <protection/>
    </xf>
    <xf numFmtId="0" fontId="7" fillId="0" borderId="0" xfId="59">
      <alignment/>
      <protection/>
    </xf>
    <xf numFmtId="12" fontId="7" fillId="0" borderId="0" xfId="59" applyNumberFormat="1">
      <alignment/>
      <protection/>
    </xf>
    <xf numFmtId="0" fontId="2" fillId="0" borderId="23" xfId="59" applyFont="1" applyBorder="1" applyAlignment="1">
      <alignment horizontal="center"/>
      <protection/>
    </xf>
    <xf numFmtId="0" fontId="2" fillId="0" borderId="14" xfId="59" applyFont="1" applyBorder="1" applyAlignment="1">
      <alignment horizontal="centerContinuous" vertical="center"/>
      <protection/>
    </xf>
    <xf numFmtId="0" fontId="2" fillId="0" borderId="24" xfId="59" applyFont="1" applyBorder="1" applyAlignment="1">
      <alignment horizontal="centerContinuous" vertical="center"/>
      <protection/>
    </xf>
    <xf numFmtId="0" fontId="2" fillId="0" borderId="12" xfId="59" applyFont="1" applyBorder="1" applyAlignment="1">
      <alignment horizontal="centerContinuous" vertical="center"/>
      <protection/>
    </xf>
    <xf numFmtId="0" fontId="23" fillId="0" borderId="0" xfId="59" applyFont="1">
      <alignment/>
      <protection/>
    </xf>
    <xf numFmtId="0" fontId="5" fillId="0" borderId="18" xfId="59" applyFont="1" applyBorder="1" applyAlignment="1">
      <alignment vertical="center"/>
      <protection/>
    </xf>
    <xf numFmtId="183" fontId="5" fillId="0" borderId="17" xfId="59" applyNumberFormat="1" applyFont="1" applyBorder="1" applyAlignment="1">
      <alignment horizontal="right" vertical="center"/>
      <protection/>
    </xf>
    <xf numFmtId="183" fontId="5" fillId="0" borderId="0" xfId="59" applyNumberFormat="1" applyFont="1" applyBorder="1" applyAlignment="1">
      <alignment vertical="center"/>
      <protection/>
    </xf>
    <xf numFmtId="185" fontId="12" fillId="0" borderId="25" xfId="59" applyNumberFormat="1" applyFont="1" applyBorder="1" applyAlignment="1">
      <alignment horizontal="right" vertical="center"/>
      <protection/>
    </xf>
    <xf numFmtId="0" fontId="5" fillId="0" borderId="18" xfId="59" applyFont="1" applyBorder="1" applyAlignment="1">
      <alignment vertical="center" wrapText="1"/>
      <protection/>
    </xf>
    <xf numFmtId="0" fontId="7" fillId="0" borderId="0" xfId="59" applyAlignment="1">
      <alignment horizontal="right"/>
      <protection/>
    </xf>
    <xf numFmtId="0" fontId="2" fillId="0" borderId="13" xfId="59" applyFont="1" applyBorder="1" applyAlignment="1">
      <alignment horizontal="right" vertical="center"/>
      <protection/>
    </xf>
    <xf numFmtId="0" fontId="2" fillId="0" borderId="15" xfId="59" applyFont="1" applyBorder="1" applyAlignment="1">
      <alignment horizontal="centerContinuous" vertical="center"/>
      <protection/>
    </xf>
    <xf numFmtId="0" fontId="13" fillId="0" borderId="0" xfId="59" applyFont="1" applyAlignment="1">
      <alignment vertical="center"/>
      <protection/>
    </xf>
    <xf numFmtId="0" fontId="2" fillId="0" borderId="16" xfId="59" applyFont="1" applyBorder="1">
      <alignment/>
      <protection/>
    </xf>
    <xf numFmtId="0" fontId="2" fillId="0" borderId="0" xfId="59" applyFont="1" applyBorder="1">
      <alignment/>
      <protection/>
    </xf>
    <xf numFmtId="0" fontId="2" fillId="0" borderId="21" xfId="59" applyFont="1" applyBorder="1">
      <alignment/>
      <protection/>
    </xf>
    <xf numFmtId="0" fontId="13" fillId="0" borderId="0" xfId="59" applyFont="1">
      <alignment/>
      <protection/>
    </xf>
    <xf numFmtId="0" fontId="5" fillId="0" borderId="23" xfId="59" applyFont="1" applyBorder="1">
      <alignment/>
      <protection/>
    </xf>
    <xf numFmtId="0" fontId="5" fillId="0" borderId="14" xfId="59" applyFont="1" applyBorder="1">
      <alignment/>
      <protection/>
    </xf>
    <xf numFmtId="0" fontId="5" fillId="0" borderId="26" xfId="59" applyFont="1" applyBorder="1">
      <alignment/>
      <protection/>
    </xf>
    <xf numFmtId="0" fontId="11" fillId="0" borderId="0" xfId="58" applyFont="1" applyAlignment="1">
      <alignment horizontal="centerContinuous"/>
      <protection/>
    </xf>
    <xf numFmtId="0" fontId="7" fillId="0" borderId="0" xfId="58" applyFont="1">
      <alignment/>
      <protection/>
    </xf>
    <xf numFmtId="0" fontId="9" fillId="0" borderId="0" xfId="58" applyFont="1" applyAlignment="1">
      <alignment horizontal="centerContinuous"/>
      <protection/>
    </xf>
    <xf numFmtId="0" fontId="19" fillId="0" borderId="0" xfId="58" applyFont="1" applyAlignment="1">
      <alignment horizontal="centerContinuous"/>
      <protection/>
    </xf>
    <xf numFmtId="0" fontId="7" fillId="0" borderId="0" xfId="58" applyAlignment="1">
      <alignment horizontal="centerContinuous"/>
      <protection/>
    </xf>
    <xf numFmtId="0" fontId="7" fillId="0" borderId="0" xfId="58">
      <alignment/>
      <protection/>
    </xf>
    <xf numFmtId="0" fontId="5" fillId="0" borderId="13" xfId="58" applyFont="1" applyBorder="1">
      <alignment/>
      <protection/>
    </xf>
    <xf numFmtId="0" fontId="5" fillId="0" borderId="14" xfId="58" applyFont="1" applyBorder="1">
      <alignment/>
      <protection/>
    </xf>
    <xf numFmtId="0" fontId="24" fillId="0" borderId="14" xfId="58" applyFont="1" applyBorder="1" applyAlignment="1">
      <alignment/>
      <protection/>
    </xf>
    <xf numFmtId="0" fontId="2" fillId="0" borderId="10" xfId="58" applyFont="1" applyBorder="1" applyAlignment="1">
      <alignment horizontal="center"/>
      <protection/>
    </xf>
    <xf numFmtId="0" fontId="20" fillId="0" borderId="0" xfId="58" applyFont="1" applyBorder="1" applyAlignment="1">
      <alignment/>
      <protection/>
    </xf>
    <xf numFmtId="0" fontId="5" fillId="0" borderId="16" xfId="58" applyFont="1" applyBorder="1">
      <alignment/>
      <protection/>
    </xf>
    <xf numFmtId="0" fontId="5" fillId="0" borderId="0" xfId="58" applyFont="1" applyBorder="1">
      <alignment/>
      <protection/>
    </xf>
    <xf numFmtId="0" fontId="2" fillId="0" borderId="0" xfId="58" applyFont="1" applyBorder="1" applyAlignment="1">
      <alignment horizontal="right"/>
      <protection/>
    </xf>
    <xf numFmtId="0" fontId="2" fillId="0" borderId="23" xfId="58" applyFont="1" applyBorder="1" applyAlignment="1">
      <alignment horizontal="right"/>
      <protection/>
    </xf>
    <xf numFmtId="0" fontId="2" fillId="0" borderId="23" xfId="58" applyFont="1" applyBorder="1">
      <alignment/>
      <protection/>
    </xf>
    <xf numFmtId="0" fontId="7" fillId="0" borderId="0" xfId="58" applyBorder="1">
      <alignment/>
      <protection/>
    </xf>
    <xf numFmtId="0" fontId="2" fillId="0" borderId="16" xfId="58" applyFont="1" applyBorder="1">
      <alignment/>
      <protection/>
    </xf>
    <xf numFmtId="0" fontId="2" fillId="0" borderId="0" xfId="58" applyFont="1" applyBorder="1">
      <alignment/>
      <protection/>
    </xf>
    <xf numFmtId="0" fontId="5" fillId="0" borderId="18" xfId="58" applyFont="1" applyBorder="1">
      <alignment/>
      <protection/>
    </xf>
    <xf numFmtId="3" fontId="2" fillId="0" borderId="0" xfId="58" applyNumberFormat="1" applyFont="1" applyBorder="1">
      <alignment/>
      <protection/>
    </xf>
    <xf numFmtId="3" fontId="5" fillId="0" borderId="18" xfId="58" applyNumberFormat="1" applyFont="1" applyBorder="1" applyAlignment="1">
      <alignment horizontal="center"/>
      <protection/>
    </xf>
    <xf numFmtId="0" fontId="13" fillId="0" borderId="0" xfId="58" applyFont="1" applyBorder="1">
      <alignment/>
      <protection/>
    </xf>
    <xf numFmtId="3" fontId="5" fillId="0" borderId="0" xfId="58" applyNumberFormat="1" applyFont="1" applyBorder="1">
      <alignment/>
      <protection/>
    </xf>
    <xf numFmtId="3" fontId="5" fillId="0" borderId="18" xfId="58" applyNumberFormat="1" applyFont="1" applyBorder="1">
      <alignment/>
      <protection/>
    </xf>
    <xf numFmtId="0" fontId="7" fillId="0" borderId="0" xfId="58" applyFont="1" applyBorder="1">
      <alignment/>
      <protection/>
    </xf>
    <xf numFmtId="0" fontId="5" fillId="0" borderId="0" xfId="58" applyFont="1" applyBorder="1" applyAlignment="1">
      <alignment/>
      <protection/>
    </xf>
    <xf numFmtId="3" fontId="12" fillId="0" borderId="0" xfId="58" applyNumberFormat="1" applyFont="1" applyBorder="1" applyAlignment="1">
      <alignment/>
      <protection/>
    </xf>
    <xf numFmtId="3" fontId="12" fillId="0" borderId="18" xfId="58" applyNumberFormat="1" applyFont="1" applyBorder="1" applyAlignment="1">
      <alignment horizontal="center"/>
      <protection/>
    </xf>
    <xf numFmtId="0" fontId="25" fillId="0" borderId="0" xfId="58" applyFont="1" applyBorder="1" applyAlignment="1">
      <alignment/>
      <protection/>
    </xf>
    <xf numFmtId="0" fontId="7" fillId="0" borderId="0" xfId="58" applyAlignment="1">
      <alignment horizontal="center" vertical="top"/>
      <protection/>
    </xf>
    <xf numFmtId="0" fontId="2" fillId="0" borderId="16" xfId="58" applyFont="1" applyBorder="1" applyAlignment="1">
      <alignment horizontal="left"/>
      <protection/>
    </xf>
    <xf numFmtId="0" fontId="5" fillId="0" borderId="0" xfId="58" applyFont="1">
      <alignment/>
      <protection/>
    </xf>
    <xf numFmtId="3" fontId="12" fillId="0" borderId="0" xfId="58" applyNumberFormat="1" applyFont="1" applyBorder="1">
      <alignment/>
      <protection/>
    </xf>
    <xf numFmtId="0" fontId="25" fillId="0" borderId="0" xfId="58" applyFont="1" applyBorder="1">
      <alignment/>
      <protection/>
    </xf>
    <xf numFmtId="0" fontId="5" fillId="0" borderId="0" xfId="58" applyFont="1" applyBorder="1" applyAlignment="1">
      <alignment horizontal="left"/>
      <protection/>
    </xf>
    <xf numFmtId="0" fontId="2" fillId="0" borderId="16" xfId="58" applyFont="1" applyBorder="1" applyAlignment="1">
      <alignment/>
      <protection/>
    </xf>
    <xf numFmtId="0" fontId="2" fillId="0" borderId="0" xfId="58" applyFont="1" applyBorder="1" applyAlignment="1">
      <alignment/>
      <protection/>
    </xf>
    <xf numFmtId="178" fontId="12" fillId="0" borderId="0" xfId="58" applyNumberFormat="1" applyFont="1" applyBorder="1">
      <alignment/>
      <protection/>
    </xf>
    <xf numFmtId="178" fontId="12" fillId="0" borderId="0" xfId="58" applyNumberFormat="1" applyFont="1">
      <alignment/>
      <protection/>
    </xf>
    <xf numFmtId="178" fontId="12" fillId="0" borderId="18" xfId="58" applyNumberFormat="1" applyFont="1" applyBorder="1" applyAlignment="1">
      <alignment horizontal="center"/>
      <protection/>
    </xf>
    <xf numFmtId="178" fontId="5" fillId="0" borderId="0" xfId="58" applyNumberFormat="1" applyFont="1" applyBorder="1">
      <alignment/>
      <protection/>
    </xf>
    <xf numFmtId="178" fontId="5" fillId="0" borderId="0" xfId="58" applyNumberFormat="1" applyFont="1">
      <alignment/>
      <protection/>
    </xf>
    <xf numFmtId="178" fontId="5" fillId="0" borderId="18" xfId="58" applyNumberFormat="1" applyFont="1" applyBorder="1">
      <alignment/>
      <protection/>
    </xf>
    <xf numFmtId="178" fontId="12" fillId="0" borderId="0" xfId="58" applyNumberFormat="1" applyFont="1" applyBorder="1" applyAlignment="1">
      <alignment/>
      <protection/>
    </xf>
    <xf numFmtId="178" fontId="12" fillId="0" borderId="0" xfId="58" applyNumberFormat="1" applyFont="1" applyAlignment="1">
      <alignment/>
      <protection/>
    </xf>
    <xf numFmtId="178" fontId="12" fillId="0" borderId="18" xfId="58" applyNumberFormat="1" applyFont="1" applyBorder="1" applyAlignment="1">
      <alignment/>
      <protection/>
    </xf>
    <xf numFmtId="0" fontId="2" fillId="0" borderId="19" xfId="58" applyFont="1" applyBorder="1" applyAlignment="1">
      <alignment vertical="top"/>
      <protection/>
    </xf>
    <xf numFmtId="0" fontId="5" fillId="0" borderId="20" xfId="58" applyFont="1" applyBorder="1" applyAlignment="1">
      <alignment vertical="top"/>
      <protection/>
    </xf>
    <xf numFmtId="178" fontId="12" fillId="0" borderId="20" xfId="58" applyNumberFormat="1" applyFont="1" applyBorder="1" applyAlignment="1">
      <alignment vertical="top"/>
      <protection/>
    </xf>
    <xf numFmtId="178" fontId="12" fillId="0" borderId="22" xfId="58" applyNumberFormat="1" applyFont="1" applyBorder="1" applyAlignment="1">
      <alignment horizontal="center" vertical="top"/>
      <protection/>
    </xf>
    <xf numFmtId="3" fontId="7" fillId="0" borderId="0" xfId="58" applyNumberFormat="1" applyFont="1" applyBorder="1" applyAlignment="1">
      <alignment vertical="top"/>
      <protection/>
    </xf>
    <xf numFmtId="0" fontId="7" fillId="0" borderId="0" xfId="58" applyAlignment="1">
      <alignment vertical="top"/>
      <protection/>
    </xf>
    <xf numFmtId="0" fontId="19" fillId="0" borderId="0" xfId="58" applyFont="1">
      <alignment/>
      <protection/>
    </xf>
    <xf numFmtId="0" fontId="8" fillId="0" borderId="0" xfId="58" applyFont="1">
      <alignment/>
      <protection/>
    </xf>
    <xf numFmtId="0" fontId="17" fillId="0" borderId="0" xfId="58" applyFont="1">
      <alignment/>
      <protection/>
    </xf>
    <xf numFmtId="0" fontId="26" fillId="0" borderId="0" xfId="58" applyFont="1">
      <alignment/>
      <protection/>
    </xf>
    <xf numFmtId="0" fontId="6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23" fillId="0" borderId="0" xfId="58" applyFont="1">
      <alignment/>
      <protection/>
    </xf>
    <xf numFmtId="0" fontId="27" fillId="0" borderId="0" xfId="0" applyFont="1" applyAlignment="1">
      <alignment/>
    </xf>
    <xf numFmtId="0" fontId="6" fillId="0" borderId="0" xfId="58" applyFont="1" applyAlignment="1">
      <alignment horizontal="left"/>
      <protection/>
    </xf>
    <xf numFmtId="0" fontId="5" fillId="0" borderId="23" xfId="59" applyFont="1" applyBorder="1" applyAlignment="1">
      <alignment vertical="center"/>
      <protection/>
    </xf>
    <xf numFmtId="184" fontId="2" fillId="0" borderId="24" xfId="59" applyNumberFormat="1" applyFont="1" applyBorder="1" applyAlignment="1">
      <alignment horizontal="right" vertical="center"/>
      <protection/>
    </xf>
    <xf numFmtId="184" fontId="2" fillId="0" borderId="10" xfId="59" applyNumberFormat="1" applyFont="1" applyBorder="1" applyAlignment="1">
      <alignment horizontal="right" vertical="center"/>
      <protection/>
    </xf>
    <xf numFmtId="185" fontId="22" fillId="0" borderId="27" xfId="59" applyNumberFormat="1" applyFont="1" applyBorder="1" applyAlignment="1">
      <alignment horizontal="right" vertical="center"/>
      <protection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182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78" fontId="2" fillId="0" borderId="23" xfId="0" applyNumberFormat="1" applyFont="1" applyBorder="1" applyAlignment="1">
      <alignment horizontal="center"/>
    </xf>
    <xf numFmtId="0" fontId="2" fillId="0" borderId="22" xfId="59" applyFont="1" applyBorder="1">
      <alignment/>
      <protection/>
    </xf>
    <xf numFmtId="0" fontId="2" fillId="0" borderId="20" xfId="59" applyFont="1" applyBorder="1">
      <alignment/>
      <protection/>
    </xf>
    <xf numFmtId="0" fontId="2" fillId="0" borderId="28" xfId="59" applyFont="1" applyBorder="1">
      <alignment/>
      <protection/>
    </xf>
    <xf numFmtId="3" fontId="0" fillId="0" borderId="0" xfId="0" applyNumberFormat="1" applyAlignment="1">
      <alignment/>
    </xf>
    <xf numFmtId="0" fontId="2" fillId="0" borderId="10" xfId="59" applyFont="1" applyBorder="1" applyAlignment="1">
      <alignment horizontal="centerContinuous" vertical="center"/>
      <protection/>
    </xf>
    <xf numFmtId="0" fontId="7" fillId="0" borderId="0" xfId="59" applyFont="1" quotePrefix="1">
      <alignment/>
      <protection/>
    </xf>
    <xf numFmtId="177" fontId="5" fillId="0" borderId="0" xfId="59" applyNumberFormat="1" applyFont="1" applyBorder="1" applyAlignment="1">
      <alignment horizontal="center"/>
      <protection/>
    </xf>
    <xf numFmtId="177" fontId="5" fillId="0" borderId="18" xfId="59" applyNumberFormat="1" applyFont="1" applyBorder="1" applyAlignment="1">
      <alignment horizontal="center"/>
      <protection/>
    </xf>
    <xf numFmtId="186" fontId="5" fillId="0" borderId="25" xfId="59" applyNumberFormat="1" applyFont="1" applyBorder="1" applyAlignment="1">
      <alignment horizontal="center"/>
      <protection/>
    </xf>
    <xf numFmtId="177" fontId="2" fillId="0" borderId="23" xfId="59" applyNumberFormat="1" applyFont="1" applyBorder="1" applyAlignment="1">
      <alignment horizontal="center"/>
      <protection/>
    </xf>
    <xf numFmtId="177" fontId="2" fillId="0" borderId="14" xfId="59" applyNumberFormat="1" applyFont="1" applyBorder="1" applyAlignment="1">
      <alignment horizontal="center"/>
      <protection/>
    </xf>
    <xf numFmtId="186" fontId="2" fillId="0" borderId="26" xfId="59" applyNumberFormat="1" applyFont="1" applyBorder="1" applyAlignment="1">
      <alignment horizontal="center"/>
      <protection/>
    </xf>
    <xf numFmtId="0" fontId="14" fillId="0" borderId="10" xfId="59" applyFont="1" applyBorder="1" applyAlignment="1">
      <alignment horizontal="center" vertical="center"/>
      <protection/>
    </xf>
    <xf numFmtId="0" fontId="14" fillId="0" borderId="24" xfId="59" applyFont="1" applyBorder="1" applyAlignment="1">
      <alignment horizontal="centerContinuous" vertical="center"/>
      <protection/>
    </xf>
    <xf numFmtId="0" fontId="14" fillId="0" borderId="24" xfId="59" applyFont="1" applyBorder="1" applyAlignment="1">
      <alignment horizontal="left" vertical="center" indent="1"/>
      <protection/>
    </xf>
    <xf numFmtId="0" fontId="29" fillId="0" borderId="27" xfId="59" applyFont="1" applyBorder="1" applyAlignment="1">
      <alignment horizontal="centerContinuous" vertical="center"/>
      <protection/>
    </xf>
    <xf numFmtId="0" fontId="10" fillId="0" borderId="0" xfId="59" applyFont="1" applyAlignment="1">
      <alignment horizontal="right"/>
      <protection/>
    </xf>
    <xf numFmtId="0" fontId="10" fillId="0" borderId="0" xfId="59" applyFont="1">
      <alignment/>
      <protection/>
    </xf>
    <xf numFmtId="0" fontId="12" fillId="0" borderId="0" xfId="58" applyFont="1" applyBorder="1">
      <alignment/>
      <protection/>
    </xf>
    <xf numFmtId="49" fontId="12" fillId="0" borderId="18" xfId="58" applyNumberFormat="1" applyFont="1" applyBorder="1" applyAlignment="1">
      <alignment horizontal="center"/>
      <protection/>
    </xf>
    <xf numFmtId="0" fontId="2" fillId="0" borderId="15" xfId="0" applyFont="1" applyBorder="1" applyAlignment="1">
      <alignment horizontal="center"/>
    </xf>
    <xf numFmtId="0" fontId="14" fillId="0" borderId="12" xfId="59" applyFont="1" applyBorder="1" applyAlignment="1">
      <alignment horizontal="center" vertical="center"/>
      <protection/>
    </xf>
    <xf numFmtId="177" fontId="5" fillId="0" borderId="17" xfId="59" applyNumberFormat="1" applyFont="1" applyBorder="1" applyAlignment="1">
      <alignment horizontal="center"/>
      <protection/>
    </xf>
    <xf numFmtId="177" fontId="2" fillId="0" borderId="15" xfId="5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9" fontId="2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82" fontId="5" fillId="0" borderId="18" xfId="0" applyNumberFormat="1" applyFont="1" applyBorder="1" applyAlignment="1">
      <alignment horizontal="right"/>
    </xf>
    <xf numFmtId="182" fontId="12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 horizontal="center"/>
    </xf>
    <xf numFmtId="0" fontId="2" fillId="24" borderId="16" xfId="59" applyFont="1" applyFill="1" applyBorder="1" applyAlignment="1">
      <alignment horizontal="left" vertical="center"/>
      <protection/>
    </xf>
    <xf numFmtId="0" fontId="2" fillId="0" borderId="13" xfId="59" applyFont="1" applyBorder="1" applyAlignment="1">
      <alignment horizontal="centerContinuous" vertical="center"/>
      <protection/>
    </xf>
    <xf numFmtId="0" fontId="14" fillId="0" borderId="11" xfId="59" applyFont="1" applyBorder="1" applyAlignment="1">
      <alignment horizontal="centerContinuous" vertical="center"/>
      <protection/>
    </xf>
    <xf numFmtId="0" fontId="2" fillId="24" borderId="18" xfId="59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8" xfId="0" applyFont="1" applyBorder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16" xfId="0" applyNumberFormat="1" applyFont="1" applyBorder="1" applyAlignment="1">
      <alignment vertical="center"/>
    </xf>
    <xf numFmtId="173" fontId="5" fillId="0" borderId="16" xfId="0" applyNumberFormat="1" applyFont="1" applyBorder="1" applyAlignment="1">
      <alignment vertical="center"/>
    </xf>
    <xf numFmtId="174" fontId="5" fillId="0" borderId="17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/>
    </xf>
    <xf numFmtId="172" fontId="5" fillId="0" borderId="18" xfId="0" applyNumberFormat="1" applyFont="1" applyBorder="1" applyAlignment="1">
      <alignment vertical="center"/>
    </xf>
    <xf numFmtId="187" fontId="5" fillId="0" borderId="18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5" fontId="2" fillId="0" borderId="24" xfId="0" applyNumberFormat="1" applyFont="1" applyBorder="1" applyAlignment="1">
      <alignment horizontal="centerContinuous" vertical="center"/>
    </xf>
    <xf numFmtId="172" fontId="2" fillId="0" borderId="11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horizontal="right" vertical="center"/>
    </xf>
    <xf numFmtId="175" fontId="2" fillId="0" borderId="11" xfId="0" applyNumberFormat="1" applyFont="1" applyBorder="1" applyAlignment="1">
      <alignment horizontal="centerContinuous" vertical="center"/>
    </xf>
    <xf numFmtId="174" fontId="2" fillId="0" borderId="12" xfId="0" applyNumberFormat="1" applyFont="1" applyBorder="1" applyAlignment="1">
      <alignment vertical="center"/>
    </xf>
    <xf numFmtId="0" fontId="7" fillId="0" borderId="0" xfId="0" applyFont="1" applyAlignment="1">
      <alignment/>
    </xf>
    <xf numFmtId="37" fontId="2" fillId="0" borderId="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7" fillId="0" borderId="0" xfId="57">
      <alignment/>
      <protection/>
    </xf>
    <xf numFmtId="3" fontId="7" fillId="0" borderId="0" xfId="57" applyNumberFormat="1">
      <alignment/>
      <protection/>
    </xf>
    <xf numFmtId="37" fontId="7" fillId="0" borderId="0" xfId="57" applyNumberFormat="1">
      <alignment/>
      <protection/>
    </xf>
    <xf numFmtId="37" fontId="7" fillId="0" borderId="0" xfId="57" applyNumberFormat="1" applyFont="1" applyFill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1" fontId="9" fillId="0" borderId="0" xfId="57" applyNumberFormat="1" applyFont="1" applyAlignment="1">
      <alignment horizontal="centerContinuous" vertical="center" wrapText="1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5" fillId="0" borderId="18" xfId="57" applyFont="1" applyBorder="1">
      <alignment/>
      <protection/>
    </xf>
    <xf numFmtId="0" fontId="5" fillId="0" borderId="17" xfId="57" applyFont="1" applyBorder="1">
      <alignment/>
      <protection/>
    </xf>
    <xf numFmtId="0" fontId="5" fillId="0" borderId="0" xfId="57" applyFont="1" applyBorder="1">
      <alignment/>
      <protection/>
    </xf>
    <xf numFmtId="0" fontId="2" fillId="0" borderId="18" xfId="57" applyFont="1" applyBorder="1">
      <alignment/>
      <protection/>
    </xf>
    <xf numFmtId="175" fontId="5" fillId="0" borderId="0" xfId="57" applyNumberFormat="1" applyFont="1" applyBorder="1">
      <alignment/>
      <protection/>
    </xf>
    <xf numFmtId="175" fontId="5" fillId="0" borderId="17" xfId="57" applyNumberFormat="1" applyFont="1" applyBorder="1">
      <alignment/>
      <protection/>
    </xf>
    <xf numFmtId="37" fontId="31" fillId="0" borderId="0" xfId="57" applyNumberFormat="1" applyFont="1" applyBorder="1">
      <alignment/>
      <protection/>
    </xf>
    <xf numFmtId="0" fontId="7" fillId="0" borderId="0" xfId="57" applyBorder="1">
      <alignment/>
      <protection/>
    </xf>
    <xf numFmtId="37" fontId="5" fillId="0" borderId="0" xfId="57" applyNumberFormat="1" applyFont="1" applyBorder="1">
      <alignment/>
      <protection/>
    </xf>
    <xf numFmtId="37" fontId="5" fillId="0" borderId="17" xfId="57" applyNumberFormat="1" applyFont="1" applyBorder="1">
      <alignment/>
      <protection/>
    </xf>
    <xf numFmtId="175" fontId="2" fillId="0" borderId="24" xfId="57" applyNumberFormat="1" applyFont="1" applyBorder="1" applyAlignment="1">
      <alignment vertical="center"/>
      <protection/>
    </xf>
    <xf numFmtId="175" fontId="2" fillId="0" borderId="12" xfId="57" applyNumberFormat="1" applyFont="1" applyBorder="1" applyAlignment="1">
      <alignment vertical="center"/>
      <protection/>
    </xf>
    <xf numFmtId="37" fontId="32" fillId="0" borderId="0" xfId="57" applyNumberFormat="1" applyFont="1" applyAlignment="1">
      <alignment vertical="center"/>
      <protection/>
    </xf>
    <xf numFmtId="0" fontId="6" fillId="0" borderId="0" xfId="55" applyFont="1" applyAlignment="1">
      <alignment horizontal="left" vertical="center"/>
      <protection/>
    </xf>
    <xf numFmtId="0" fontId="33" fillId="0" borderId="0" xfId="55" applyFont="1" applyAlignment="1">
      <alignment horizontal="centerContinuous" vertical="center"/>
      <protection/>
    </xf>
    <xf numFmtId="0" fontId="7" fillId="0" borderId="0" xfId="55">
      <alignment/>
      <protection/>
    </xf>
    <xf numFmtId="0" fontId="34" fillId="0" borderId="0" xfId="55" applyFont="1" applyAlignment="1">
      <alignment vertical="center"/>
      <protection/>
    </xf>
    <xf numFmtId="0" fontId="35" fillId="0" borderId="0" xfId="55" applyFont="1" applyAlignment="1">
      <alignment horizontal="right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Continuous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7" fillId="0" borderId="0" xfId="55" applyBorder="1">
      <alignment/>
      <protection/>
    </xf>
    <xf numFmtId="0" fontId="5" fillId="0" borderId="16" xfId="55" applyFont="1" applyBorder="1">
      <alignment/>
      <protection/>
    </xf>
    <xf numFmtId="37" fontId="5" fillId="0" borderId="13" xfId="55" applyNumberFormat="1" applyFont="1" applyBorder="1">
      <alignment/>
      <protection/>
    </xf>
    <xf numFmtId="37" fontId="5" fillId="0" borderId="23" xfId="55" applyNumberFormat="1" applyFont="1" applyBorder="1">
      <alignment/>
      <protection/>
    </xf>
    <xf numFmtId="37" fontId="7" fillId="0" borderId="0" xfId="55" applyNumberFormat="1">
      <alignment/>
      <protection/>
    </xf>
    <xf numFmtId="0" fontId="12" fillId="0" borderId="18" xfId="55" applyFont="1" applyBorder="1" applyAlignment="1">
      <alignment vertical="center"/>
      <protection/>
    </xf>
    <xf numFmtId="181" fontId="12" fillId="0" borderId="16" xfId="55" applyNumberFormat="1" applyFont="1" applyBorder="1" applyAlignment="1">
      <alignment vertical="center"/>
      <protection/>
    </xf>
    <xf numFmtId="181" fontId="12" fillId="0" borderId="18" xfId="55" applyNumberFormat="1" applyFont="1" applyBorder="1" applyAlignment="1">
      <alignment vertical="center"/>
      <protection/>
    </xf>
    <xf numFmtId="37" fontId="5" fillId="0" borderId="16" xfId="55" applyNumberFormat="1" applyFont="1" applyBorder="1">
      <alignment/>
      <protection/>
    </xf>
    <xf numFmtId="37" fontId="5" fillId="0" borderId="18" xfId="55" applyNumberFormat="1" applyFont="1" applyBorder="1">
      <alignment/>
      <protection/>
    </xf>
    <xf numFmtId="37" fontId="13" fillId="0" borderId="0" xfId="55" applyNumberFormat="1" applyFont="1" applyBorder="1" applyAlignment="1">
      <alignment vertical="center"/>
      <protection/>
    </xf>
    <xf numFmtId="37" fontId="5" fillId="0" borderId="19" xfId="55" applyNumberFormat="1" applyFont="1" applyBorder="1">
      <alignment/>
      <protection/>
    </xf>
    <xf numFmtId="0" fontId="2" fillId="0" borderId="11" xfId="55" applyFont="1" applyBorder="1" applyAlignment="1">
      <alignment vertical="center"/>
      <protection/>
    </xf>
    <xf numFmtId="37" fontId="2" fillId="0" borderId="11" xfId="55" applyNumberFormat="1" applyFont="1" applyBorder="1" applyAlignment="1">
      <alignment vertical="center"/>
      <protection/>
    </xf>
    <xf numFmtId="37" fontId="2" fillId="0" borderId="10" xfId="55" applyNumberFormat="1" applyFont="1" applyBorder="1" applyAlignment="1">
      <alignment vertical="center"/>
      <protection/>
    </xf>
    <xf numFmtId="37" fontId="7" fillId="0" borderId="0" xfId="55" applyNumberFormat="1" applyBorder="1">
      <alignment/>
      <protection/>
    </xf>
    <xf numFmtId="0" fontId="36" fillId="0" borderId="0" xfId="55" applyFont="1" applyBorder="1">
      <alignment/>
      <protection/>
    </xf>
    <xf numFmtId="176" fontId="5" fillId="0" borderId="0" xfId="56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37" fontId="2" fillId="0" borderId="10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Continuous" vertical="center"/>
    </xf>
    <xf numFmtId="1" fontId="0" fillId="0" borderId="30" xfId="0" applyNumberFormat="1" applyBorder="1" applyAlignment="1">
      <alignment horizontal="centerContinuous" vertical="center"/>
    </xf>
    <xf numFmtId="179" fontId="5" fillId="0" borderId="18" xfId="0" applyNumberFormat="1" applyFont="1" applyBorder="1" applyAlignment="1">
      <alignment horizontal="centerContinuous" vertical="center"/>
    </xf>
    <xf numFmtId="37" fontId="5" fillId="0" borderId="17" xfId="0" applyNumberFormat="1" applyFont="1" applyBorder="1" applyAlignment="1">
      <alignment horizontal="centerContinuous" vertical="center"/>
    </xf>
    <xf numFmtId="180" fontId="5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77" fontId="0" fillId="0" borderId="19" xfId="0" applyNumberFormat="1" applyBorder="1" applyAlignment="1">
      <alignment vertical="center"/>
    </xf>
    <xf numFmtId="1" fontId="0" fillId="0" borderId="31" xfId="0" applyNumberFormat="1" applyBorder="1" applyAlignment="1">
      <alignment horizontal="centerContinuous" vertical="center"/>
    </xf>
    <xf numFmtId="180" fontId="5" fillId="0" borderId="2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" fontId="0" fillId="0" borderId="24" xfId="0" applyNumberFormat="1" applyBorder="1" applyAlignment="1">
      <alignment horizontal="centerContinuous" vertical="center"/>
    </xf>
    <xf numFmtId="1" fontId="0" fillId="0" borderId="29" xfId="0" applyNumberFormat="1" applyBorder="1" applyAlignment="1">
      <alignment horizontal="centerContinuous" vertical="center"/>
    </xf>
    <xf numFmtId="179" fontId="2" fillId="0" borderId="12" xfId="0" applyNumberFormat="1" applyFont="1" applyBorder="1" applyAlignment="1">
      <alignment horizontal="centerContinuous" vertical="center"/>
    </xf>
    <xf numFmtId="37" fontId="2" fillId="0" borderId="12" xfId="0" applyNumberFormat="1" applyFont="1" applyBorder="1" applyAlignment="1">
      <alignment horizontal="centerContinuous" vertical="center"/>
    </xf>
    <xf numFmtId="180" fontId="2" fillId="0" borderId="12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175" fontId="2" fillId="0" borderId="10" xfId="0" applyNumberFormat="1" applyFont="1" applyBorder="1" applyAlignment="1">
      <alignment horizontal="centerContinuous" vertical="center"/>
    </xf>
    <xf numFmtId="49" fontId="7" fillId="0" borderId="0" xfId="58" applyNumberFormat="1">
      <alignment/>
      <protection/>
    </xf>
    <xf numFmtId="49" fontId="7" fillId="0" borderId="0" xfId="58" applyNumberFormat="1" applyFont="1">
      <alignment/>
      <protection/>
    </xf>
    <xf numFmtId="0" fontId="12" fillId="0" borderId="18" xfId="58" applyNumberFormat="1" applyFont="1" applyBorder="1" applyAlignment="1">
      <alignment horizontal="center"/>
      <protection/>
    </xf>
    <xf numFmtId="3" fontId="2" fillId="0" borderId="18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12" fillId="0" borderId="18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188" fontId="2" fillId="0" borderId="18" xfId="0" applyNumberFormat="1" applyFont="1" applyBorder="1" applyAlignment="1">
      <alignment horizontal="center"/>
    </xf>
    <xf numFmtId="188" fontId="5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88" fontId="12" fillId="0" borderId="18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189" fontId="2" fillId="0" borderId="18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189" fontId="12" fillId="0" borderId="18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77" fontId="2" fillId="0" borderId="32" xfId="59" applyNumberFormat="1" applyFont="1" applyBorder="1" applyAlignment="1">
      <alignment horizontal="center"/>
      <protection/>
    </xf>
    <xf numFmtId="0" fontId="37" fillId="0" borderId="0" xfId="0" applyFont="1" applyAlignment="1">
      <alignment horizontal="left" vertical="center"/>
    </xf>
    <xf numFmtId="37" fontId="2" fillId="0" borderId="11" xfId="0" applyNumberFormat="1" applyFont="1" applyBorder="1" applyAlignment="1">
      <alignment horizontal="centerContinuous" vertical="center"/>
    </xf>
    <xf numFmtId="37" fontId="2" fillId="0" borderId="21" xfId="0" applyNumberFormat="1" applyFont="1" applyBorder="1" applyAlignment="1">
      <alignment horizontal="centerContinuous" vertical="center"/>
    </xf>
    <xf numFmtId="0" fontId="38" fillId="0" borderId="23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horizontal="centerContinuous" vertical="center"/>
    </xf>
    <xf numFmtId="37" fontId="0" fillId="0" borderId="15" xfId="0" applyNumberFormat="1" applyBorder="1" applyAlignment="1">
      <alignment horizontal="centerContinuous" vertical="center"/>
    </xf>
    <xf numFmtId="0" fontId="38" fillId="0" borderId="18" xfId="0" applyFont="1" applyBorder="1" applyAlignment="1">
      <alignment horizontal="centerContinuous" vertical="center"/>
    </xf>
    <xf numFmtId="37" fontId="0" fillId="0" borderId="17" xfId="0" applyNumberForma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176" fontId="5" fillId="0" borderId="2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horizontal="centerContinuous" vertical="center"/>
    </xf>
    <xf numFmtId="1" fontId="0" fillId="0" borderId="12" xfId="0" applyNumberFormat="1" applyBorder="1" applyAlignment="1">
      <alignment horizontal="centerContinuous" vertical="center"/>
    </xf>
    <xf numFmtId="178" fontId="5" fillId="0" borderId="12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right"/>
    </xf>
    <xf numFmtId="0" fontId="5" fillId="0" borderId="18" xfId="59" applyFont="1" applyBorder="1">
      <alignment/>
      <protection/>
    </xf>
    <xf numFmtId="0" fontId="5" fillId="0" borderId="22" xfId="59" applyFont="1" applyBorder="1">
      <alignment/>
      <protection/>
    </xf>
    <xf numFmtId="190" fontId="12" fillId="0" borderId="18" xfId="0" applyNumberFormat="1" applyFont="1" applyBorder="1" applyAlignment="1">
      <alignment horizontal="center"/>
    </xf>
    <xf numFmtId="191" fontId="1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 horizontal="right"/>
    </xf>
    <xf numFmtId="37" fontId="2" fillId="0" borderId="11" xfId="0" applyNumberFormat="1" applyFont="1" applyBorder="1" applyAlignment="1">
      <alignment horizontal="center" vertical="center"/>
    </xf>
    <xf numFmtId="37" fontId="2" fillId="0" borderId="1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d 1-2 march2008" xfId="55"/>
    <cellStyle name="Normal_ind 1-3 march2008" xfId="56"/>
    <cellStyle name="Normal_ind fig 1-1 march2008" xfId="57"/>
    <cellStyle name="Normal_TMUTAB2.2" xfId="58"/>
    <cellStyle name="Normal_TMUTAB2.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1999 - 2008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"/>
          <c:w val="0.97775"/>
          <c:h val="0.75775"/>
        </c:manualLayout>
      </c:layout>
      <c:barChart>
        <c:barDir val="col"/>
        <c:grouping val="stacked"/>
        <c:varyColors val="0"/>
        <c:ser>
          <c:idx val="0"/>
          <c:order val="0"/>
          <c:tx>
            <c:v>Car and dual purpose vehicle</c:v>
          </c:tx>
          <c:spPr>
            <a:solidFill>
              <a:srgbClr val="CCFFCC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'FIG1-1'!$N$3:$N$12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'FIG1-1'!$O$3:$O$12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Motor/autocycle</c:v>
          </c:tx>
          <c:spPr>
            <a:solidFill>
              <a:srgbClr val="CCFFFF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'FIG1-1'!$N$3:$N$12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'FIG1-1'!$P$3:$P$12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Other</c:v>
          </c:tx>
          <c:spPr>
            <a:solidFill>
              <a:srgbClr val="FFFF99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'FIG1-1'!$N$3:$N$12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'FIG1-1'!$Q$3:$Q$12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80"/>
        <c:axId val="61944818"/>
        <c:axId val="20632451"/>
      </c:barChart>
      <c:catAx>
        <c:axId val="6194481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32451"/>
        <c:crosses val="autoZero"/>
        <c:auto val="0"/>
        <c:lblOffset val="100"/>
        <c:tickLblSkip val="1"/>
        <c:noMultiLvlLbl val="0"/>
      </c:catAx>
      <c:valAx>
        <c:axId val="20632451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44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75"/>
          <c:y val="0.259"/>
          <c:w val="0.204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 and dual purpose vehicles
(as at 31st  December)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15"/>
          <c:w val="0.854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99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55,960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36,955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15,190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36,300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'[4]TAB1-3'!$A$5:$A$8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     ³ 15</c:v>
                </c:pt>
              </c:strCache>
            </c:strRef>
          </c:cat>
          <c:val>
            <c:numRef>
              <c:f>'[4]TAB1-3'!$B$5:$B$8</c:f>
              <c:numCache>
                <c:ptCount val="4"/>
                <c:pt idx="0">
                  <c:v>55960</c:v>
                </c:pt>
                <c:pt idx="1">
                  <c:v>36955</c:v>
                </c:pt>
                <c:pt idx="2">
                  <c:v>15190</c:v>
                </c:pt>
                <c:pt idx="3">
                  <c:v>36300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CFFCC"/>
            </a:solidFill>
            <a:ln w="254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'[4]TAB1-3'!$A$5:$A$8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     ³ 15</c:v>
                </c:pt>
              </c:strCache>
            </c:strRef>
          </c:cat>
          <c:val>
            <c:numRef>
              <c:f>'[4]TAB1-3'!$E$5:$E$8</c:f>
              <c:numCache>
                <c:ptCount val="4"/>
                <c:pt idx="0">
                  <c:v>63842</c:v>
                </c:pt>
                <c:pt idx="1">
                  <c:v>37321</c:v>
                </c:pt>
                <c:pt idx="2">
                  <c:v>16294</c:v>
                </c:pt>
                <c:pt idx="3">
                  <c:v>38071</c:v>
                </c:pt>
              </c:numCache>
            </c:numRef>
          </c:val>
        </c:ser>
        <c:gapWidth val="50"/>
        <c:axId val="51474332"/>
        <c:axId val="60615805"/>
      </c:barChart>
      <c:catAx>
        <c:axId val="514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15805"/>
        <c:crosses val="autoZero"/>
        <c:auto val="0"/>
        <c:lblOffset val="100"/>
        <c:tickLblSkip val="1"/>
        <c:noMultiLvlLbl val="0"/>
      </c:catAx>
      <c:valAx>
        <c:axId val="6061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3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7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0945"/>
          <c:w val="0.084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Fig. 1.3 - Age composition of operational bus fleet vehicles                  (as at 31 st December)</a:t>
            </a:r>
          </a:p>
        </c:rich>
      </c:tx>
      <c:layout>
        <c:manualLayout>
          <c:xMode val="factor"/>
          <c:yMode val="factor"/>
          <c:x val="0.05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0475"/>
          <c:w val="0.772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99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CFFFF"/>
            </a:solidFill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1.4'!$H$5:$H$8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8671334"/>
        <c:axId val="10933143"/>
      </c:barChart>
      <c:catAx>
        <c:axId val="867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3143"/>
        <c:crosses val="autoZero"/>
        <c:auto val="1"/>
        <c:lblOffset val="100"/>
        <c:tickLblSkip val="1"/>
        <c:noMultiLvlLbl val="0"/>
      </c:catAx>
      <c:valAx>
        <c:axId val="1093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4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2065"/>
          <c:w val="0.125"/>
          <c:h val="0.1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2.1 (a) - Vehicles registered, 1999 - 2008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025"/>
          <c:w val="0.93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99CC00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'Fig2.1'!$V$5:$V$14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'Fig2.1'!$W$5:$W$14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289424"/>
        <c:axId val="13169361"/>
      </c:barChart>
      <c:catAx>
        <c:axId val="3128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69361"/>
        <c:crosses val="autoZero"/>
        <c:auto val="1"/>
        <c:lblOffset val="100"/>
        <c:tickLblSkip val="1"/>
        <c:noMultiLvlLbl val="0"/>
      </c:catAx>
      <c:valAx>
        <c:axId val="13169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9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2.1 (b) -  Road accidents, 1999 - 2008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95"/>
          <c:w val="0.94125"/>
          <c:h val="0.804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99CC00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'Fig2.1'!$Y$5:$Y$14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'Fig2.1'!$Z$5:$Z$14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95250</xdr:rowOff>
    </xdr:from>
    <xdr:to>
      <xdr:col>9</xdr:col>
      <xdr:colOff>266700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95250"/>
          <a:ext cx="333375" cy="5715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0</xdr:row>
      <xdr:rowOff>38100</xdr:rowOff>
    </xdr:from>
    <xdr:to>
      <xdr:col>12</xdr:col>
      <xdr:colOff>352425</xdr:colOff>
      <xdr:row>41</xdr:row>
      <xdr:rowOff>285750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648700" y="38100"/>
          <a:ext cx="400050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24900" y="400050"/>
          <a:ext cx="428625" cy="5676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104775</xdr:rowOff>
    </xdr:from>
    <xdr:to>
      <xdr:col>6</xdr:col>
      <xdr:colOff>247650</xdr:colOff>
      <xdr:row>46</xdr:row>
      <xdr:rowOff>85725</xdr:rowOff>
    </xdr:to>
    <xdr:graphicFrame>
      <xdr:nvGraphicFramePr>
        <xdr:cNvPr id="1" name="Chart 3"/>
        <xdr:cNvGraphicFramePr/>
      </xdr:nvGraphicFramePr>
      <xdr:xfrm>
        <a:off x="28575" y="3476625"/>
        <a:ext cx="56388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95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41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0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adig-06\Digest%2005%20NTA-TM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INDICATOR-2004\Ind1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-march-07\ind%201-1%20march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s-new07\ind-march-07\ind%201-3%20march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1-2"/>
    </sheetNames>
    <sheetDataSet>
      <sheetData sheetId="0">
        <row r="4">
          <cell r="L4">
            <v>68524</v>
          </cell>
        </row>
        <row r="6">
          <cell r="L6">
            <v>39383</v>
          </cell>
        </row>
        <row r="8">
          <cell r="L8">
            <v>26744</v>
          </cell>
        </row>
        <row r="9">
          <cell r="L9">
            <v>98858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77342</v>
          </cell>
        </row>
        <row r="5">
          <cell r="G5">
            <v>40667</v>
          </cell>
        </row>
        <row r="6">
          <cell r="G6">
            <v>28646</v>
          </cell>
        </row>
        <row r="7">
          <cell r="G7">
            <v>100854</v>
          </cell>
        </row>
        <row r="8">
          <cell r="G8">
            <v>11774</v>
          </cell>
        </row>
        <row r="9">
          <cell r="G9">
            <v>23326</v>
          </cell>
        </row>
        <row r="10">
          <cell r="G10">
            <v>2457</v>
          </cell>
        </row>
        <row r="11">
          <cell r="G11">
            <v>6539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1-3"/>
    </sheetNames>
    <sheetDataSet>
      <sheetData sheetId="0">
        <row r="5">
          <cell r="A5" t="str">
            <v>      &lt;  5</v>
          </cell>
          <cell r="B5">
            <v>55960</v>
          </cell>
          <cell r="E5">
            <v>63842</v>
          </cell>
        </row>
        <row r="6">
          <cell r="A6" t="str">
            <v>  5 &lt; 10</v>
          </cell>
          <cell r="B6">
            <v>36955</v>
          </cell>
          <cell r="E6">
            <v>37321</v>
          </cell>
        </row>
        <row r="7">
          <cell r="A7" t="str">
            <v>10 &lt; 15</v>
          </cell>
          <cell r="B7">
            <v>15190</v>
          </cell>
          <cell r="E7">
            <v>16294</v>
          </cell>
        </row>
        <row r="8">
          <cell r="A8" t="str">
            <v>     ³ 15</v>
          </cell>
          <cell r="B8">
            <v>36300</v>
          </cell>
          <cell r="E8">
            <v>38071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3.8515625" style="0" customWidth="1"/>
    <col min="4" max="4" width="12.7109375" style="0" customWidth="1"/>
    <col min="5" max="5" width="14.00390625" style="0" customWidth="1"/>
    <col min="6" max="6" width="13.57421875" style="0" customWidth="1"/>
    <col min="7" max="7" width="12.7109375" style="0" customWidth="1"/>
    <col min="8" max="8" width="14.7109375" style="0" customWidth="1"/>
    <col min="9" max="9" width="7.7109375" style="0" customWidth="1"/>
    <col min="10" max="10" width="5.28125" style="0" customWidth="1"/>
    <col min="13" max="13" width="10.421875" style="0" bestFit="1" customWidth="1"/>
  </cols>
  <sheetData>
    <row r="1" spans="1:9" s="196" customFormat="1" ht="21.75" customHeight="1">
      <c r="A1" s="193" t="s">
        <v>140</v>
      </c>
      <c r="B1" s="194"/>
      <c r="C1" s="194"/>
      <c r="D1" s="194"/>
      <c r="E1" s="194"/>
      <c r="F1" s="194"/>
      <c r="G1" s="194"/>
      <c r="H1" s="194"/>
      <c r="I1" s="195"/>
    </row>
    <row r="2" spans="1:9" ht="12.75" customHeight="1">
      <c r="A2" s="2"/>
      <c r="B2" s="2"/>
      <c r="C2" s="2"/>
      <c r="D2" s="2"/>
      <c r="E2" s="2"/>
      <c r="F2" s="2"/>
      <c r="G2" s="3"/>
      <c r="H2" s="3"/>
      <c r="I2" s="197"/>
    </row>
    <row r="3" spans="1:9" s="203" customFormat="1" ht="66.75" customHeight="1">
      <c r="A3" s="1" t="s">
        <v>0</v>
      </c>
      <c r="B3" s="198" t="s">
        <v>85</v>
      </c>
      <c r="C3" s="199" t="s">
        <v>81</v>
      </c>
      <c r="D3" s="200" t="s">
        <v>82</v>
      </c>
      <c r="E3" s="198" t="s">
        <v>83</v>
      </c>
      <c r="F3" s="198" t="s">
        <v>84</v>
      </c>
      <c r="G3" s="198" t="s">
        <v>141</v>
      </c>
      <c r="H3" s="201" t="s">
        <v>86</v>
      </c>
      <c r="I3" s="202"/>
    </row>
    <row r="4" spans="1:9" ht="37.5" customHeight="1">
      <c r="A4" s="204" t="s">
        <v>87</v>
      </c>
      <c r="B4" s="205">
        <v>99770</v>
      </c>
      <c r="C4" s="206">
        <v>4798</v>
      </c>
      <c r="D4" s="206">
        <v>5698</v>
      </c>
      <c r="E4" s="206">
        <v>349</v>
      </c>
      <c r="F4" s="207">
        <v>1108</v>
      </c>
      <c r="G4" s="210">
        <f aca="true" t="shared" si="0" ref="G4:G11">B4+C4+D4+E4-F4</f>
        <v>109507</v>
      </c>
      <c r="H4" s="208">
        <f aca="true" t="shared" si="1" ref="H4:H12">C4+D4+E4-F4</f>
        <v>9737</v>
      </c>
      <c r="I4" s="209"/>
    </row>
    <row r="5" spans="1:13" ht="37.5" customHeight="1">
      <c r="A5" s="204" t="s">
        <v>88</v>
      </c>
      <c r="B5" s="210">
        <v>44635</v>
      </c>
      <c r="C5" s="206">
        <v>1654</v>
      </c>
      <c r="D5" s="206">
        <v>178</v>
      </c>
      <c r="E5" s="206">
        <v>89</v>
      </c>
      <c r="F5" s="207">
        <v>535</v>
      </c>
      <c r="G5" s="210">
        <f t="shared" si="0"/>
        <v>46021</v>
      </c>
      <c r="H5" s="208">
        <f t="shared" si="1"/>
        <v>1386</v>
      </c>
      <c r="I5" s="209"/>
      <c r="M5" s="220"/>
    </row>
    <row r="6" spans="1:13" ht="37.5" customHeight="1">
      <c r="A6" s="204" t="s">
        <v>89</v>
      </c>
      <c r="B6" s="210">
        <v>36969</v>
      </c>
      <c r="C6" s="206">
        <v>4235</v>
      </c>
      <c r="D6" s="206">
        <v>55</v>
      </c>
      <c r="E6" s="206">
        <v>198</v>
      </c>
      <c r="F6" s="207">
        <v>653</v>
      </c>
      <c r="G6" s="210">
        <f t="shared" si="0"/>
        <v>40804</v>
      </c>
      <c r="H6" s="208">
        <f t="shared" si="1"/>
        <v>3835</v>
      </c>
      <c r="I6" s="209"/>
      <c r="M6" s="220"/>
    </row>
    <row r="7" spans="1:9" ht="37.5" customHeight="1">
      <c r="A7" s="204" t="s">
        <v>90</v>
      </c>
      <c r="B7" s="210">
        <v>105637</v>
      </c>
      <c r="C7" s="206">
        <v>2890</v>
      </c>
      <c r="D7" s="206">
        <v>6</v>
      </c>
      <c r="E7" s="206">
        <v>3</v>
      </c>
      <c r="F7" s="207">
        <v>1352</v>
      </c>
      <c r="G7" s="210">
        <f t="shared" si="0"/>
        <v>107184</v>
      </c>
      <c r="H7" s="208">
        <f t="shared" si="1"/>
        <v>1547</v>
      </c>
      <c r="I7" s="209"/>
    </row>
    <row r="8" spans="1:13" ht="37.5" customHeight="1">
      <c r="A8" s="204" t="s">
        <v>91</v>
      </c>
      <c r="B8" s="210">
        <v>12536</v>
      </c>
      <c r="C8" s="206">
        <v>225</v>
      </c>
      <c r="D8" s="206">
        <v>130</v>
      </c>
      <c r="E8" s="206">
        <v>64</v>
      </c>
      <c r="F8" s="207">
        <v>229</v>
      </c>
      <c r="G8" s="210">
        <f t="shared" si="0"/>
        <v>12726</v>
      </c>
      <c r="H8" s="208">
        <f t="shared" si="1"/>
        <v>190</v>
      </c>
      <c r="I8" s="209"/>
      <c r="M8" s="220"/>
    </row>
    <row r="9" spans="1:9" ht="37.5" customHeight="1">
      <c r="A9" s="204" t="s">
        <v>92</v>
      </c>
      <c r="B9" s="210">
        <v>24934</v>
      </c>
      <c r="C9" s="206">
        <v>349</v>
      </c>
      <c r="D9" s="206">
        <v>380</v>
      </c>
      <c r="E9" s="206">
        <v>76</v>
      </c>
      <c r="F9" s="207">
        <v>405</v>
      </c>
      <c r="G9" s="210">
        <f t="shared" si="0"/>
        <v>25334</v>
      </c>
      <c r="H9" s="208">
        <f t="shared" si="1"/>
        <v>400</v>
      </c>
      <c r="I9" s="209"/>
    </row>
    <row r="10" spans="1:9" ht="37.5" customHeight="1">
      <c r="A10" s="204" t="s">
        <v>93</v>
      </c>
      <c r="B10" s="210">
        <v>2753</v>
      </c>
      <c r="C10" s="206">
        <v>81</v>
      </c>
      <c r="D10" s="211">
        <v>0</v>
      </c>
      <c r="E10" s="211">
        <v>0</v>
      </c>
      <c r="F10" s="207">
        <v>72</v>
      </c>
      <c r="G10" s="210">
        <f t="shared" si="0"/>
        <v>2762</v>
      </c>
      <c r="H10" s="208">
        <f t="shared" si="1"/>
        <v>9</v>
      </c>
      <c r="I10" s="209"/>
    </row>
    <row r="11" spans="1:9" ht="37.5" customHeight="1">
      <c r="A11" s="204" t="s">
        <v>94</v>
      </c>
      <c r="B11" s="210">
        <v>6911</v>
      </c>
      <c r="C11" s="206">
        <v>283</v>
      </c>
      <c r="D11" s="206">
        <v>84</v>
      </c>
      <c r="E11" s="206">
        <v>24</v>
      </c>
      <c r="F11" s="207">
        <v>234</v>
      </c>
      <c r="G11" s="210">
        <f t="shared" si="0"/>
        <v>7068</v>
      </c>
      <c r="H11" s="208">
        <f t="shared" si="1"/>
        <v>157</v>
      </c>
      <c r="I11" s="209"/>
    </row>
    <row r="12" spans="1:9" ht="37.5" customHeight="1">
      <c r="A12" s="212" t="s">
        <v>95</v>
      </c>
      <c r="B12" s="213">
        <f aca="true" t="shared" si="2" ref="B12:G12">SUM(B4:B11)</f>
        <v>334145</v>
      </c>
      <c r="C12" s="214">
        <f t="shared" si="2"/>
        <v>14515</v>
      </c>
      <c r="D12" s="215">
        <f t="shared" si="2"/>
        <v>6531</v>
      </c>
      <c r="E12" s="214">
        <f t="shared" si="2"/>
        <v>803</v>
      </c>
      <c r="F12" s="216">
        <f t="shared" si="2"/>
        <v>4588</v>
      </c>
      <c r="G12" s="298">
        <f t="shared" si="2"/>
        <v>351406</v>
      </c>
      <c r="H12" s="217">
        <f t="shared" si="1"/>
        <v>17261</v>
      </c>
      <c r="I12" s="209"/>
    </row>
    <row r="13" spans="1:9" s="218" customFormat="1" ht="15" customHeight="1">
      <c r="A13" s="3" t="s">
        <v>96</v>
      </c>
      <c r="B13"/>
      <c r="C13"/>
      <c r="D13"/>
      <c r="E13"/>
      <c r="F13"/>
      <c r="G13"/>
      <c r="H13"/>
      <c r="I13" s="219"/>
    </row>
    <row r="14" spans="1:9" s="218" customFormat="1" ht="15" customHeight="1">
      <c r="A14" s="10" t="s">
        <v>97</v>
      </c>
      <c r="B14"/>
      <c r="C14"/>
      <c r="D14"/>
      <c r="E14" s="220"/>
      <c r="F14"/>
      <c r="G14"/>
      <c r="H14"/>
      <c r="I14" s="196"/>
    </row>
    <row r="15" spans="1:9" s="218" customFormat="1" ht="15" customHeight="1">
      <c r="A15" s="10" t="s">
        <v>98</v>
      </c>
      <c r="B15"/>
      <c r="C15"/>
      <c r="D15"/>
      <c r="E15" s="220"/>
      <c r="F15" s="221"/>
      <c r="G15"/>
      <c r="H15"/>
      <c r="I15" s="196"/>
    </row>
    <row r="16" spans="1:9" s="218" customFormat="1" ht="15" customHeight="1">
      <c r="A16"/>
      <c r="B16"/>
      <c r="C16"/>
      <c r="D16" s="220"/>
      <c r="E16" s="220"/>
      <c r="F16" s="221"/>
      <c r="G16"/>
      <c r="H16"/>
      <c r="I16"/>
    </row>
    <row r="17" spans="2:6" ht="12.75">
      <c r="B17" s="220"/>
      <c r="C17" s="220"/>
      <c r="D17" s="220"/>
      <c r="E17" s="220"/>
      <c r="F17" s="220"/>
    </row>
  </sheetData>
  <sheetProtection/>
  <printOptions/>
  <pageMargins left="0.75" right="0" top="0.75" bottom="0.75" header="0.5" footer="0.2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22.00390625" style="57" customWidth="1"/>
    <col min="2" max="3" width="8.28125" style="57" customWidth="1"/>
    <col min="4" max="6" width="8.57421875" style="57" customWidth="1"/>
    <col min="7" max="7" width="9.00390625" style="57" customWidth="1"/>
    <col min="8" max="9" width="8.57421875" style="57" customWidth="1"/>
    <col min="10" max="16384" width="9.140625" style="57" customWidth="1"/>
  </cols>
  <sheetData>
    <row r="1" spans="1:9" ht="29.25" customHeight="1">
      <c r="A1" s="54" t="s">
        <v>146</v>
      </c>
      <c r="B1" s="55"/>
      <c r="C1" s="56"/>
      <c r="D1" s="56"/>
      <c r="E1" s="56"/>
      <c r="F1" s="56"/>
      <c r="G1" s="56"/>
      <c r="H1" s="56"/>
      <c r="I1" s="56"/>
    </row>
    <row r="2" ht="7.5" customHeight="1">
      <c r="F2" s="58"/>
    </row>
    <row r="3" spans="1:9" ht="32.25" customHeight="1">
      <c r="A3" s="59" t="s">
        <v>29</v>
      </c>
      <c r="B3" s="61">
        <v>2007</v>
      </c>
      <c r="C3" s="60"/>
      <c r="D3" s="60"/>
      <c r="E3" s="62"/>
      <c r="F3" s="61">
        <v>2008</v>
      </c>
      <c r="G3" s="60"/>
      <c r="H3" s="60"/>
      <c r="I3" s="62"/>
    </row>
    <row r="4" spans="1:9" s="63" customFormat="1" ht="30" customHeight="1">
      <c r="A4" s="192" t="s">
        <v>30</v>
      </c>
      <c r="B4" s="175" t="s">
        <v>31</v>
      </c>
      <c r="C4" s="166" t="s">
        <v>32</v>
      </c>
      <c r="D4" s="168" t="s">
        <v>1</v>
      </c>
      <c r="E4" s="169" t="s">
        <v>3</v>
      </c>
      <c r="F4" s="175" t="s">
        <v>155</v>
      </c>
      <c r="G4" s="166" t="s">
        <v>154</v>
      </c>
      <c r="H4" s="168" t="s">
        <v>1</v>
      </c>
      <c r="I4" s="169" t="s">
        <v>3</v>
      </c>
    </row>
    <row r="5" spans="1:9" ht="53.25" customHeight="1">
      <c r="A5" s="143" t="s">
        <v>33</v>
      </c>
      <c r="B5" s="65">
        <v>306</v>
      </c>
      <c r="C5" s="65">
        <v>302</v>
      </c>
      <c r="D5" s="66">
        <f aca="true" t="shared" si="0" ref="D5:D10">SUM(B5:C5)</f>
        <v>608</v>
      </c>
      <c r="E5" s="67">
        <v>19.9</v>
      </c>
      <c r="F5" s="65">
        <v>333</v>
      </c>
      <c r="G5" s="65">
        <v>298</v>
      </c>
      <c r="H5" s="66">
        <f aca="true" t="shared" si="1" ref="H5:H10">SUM(F5:G5)</f>
        <v>631</v>
      </c>
      <c r="I5" s="67">
        <f>H5/H10*100</f>
        <v>18.39113960944331</v>
      </c>
    </row>
    <row r="6" spans="1:9" ht="53.25" customHeight="1">
      <c r="A6" s="64" t="s">
        <v>34</v>
      </c>
      <c r="B6" s="65">
        <v>424</v>
      </c>
      <c r="C6" s="65">
        <v>394</v>
      </c>
      <c r="D6" s="66">
        <f t="shared" si="0"/>
        <v>818</v>
      </c>
      <c r="E6" s="67">
        <v>26.8</v>
      </c>
      <c r="F6" s="65">
        <v>435</v>
      </c>
      <c r="G6" s="65">
        <v>710</v>
      </c>
      <c r="H6" s="66">
        <f t="shared" si="1"/>
        <v>1145</v>
      </c>
      <c r="I6" s="67">
        <f>H6/H10*100</f>
        <v>33.37219469542407</v>
      </c>
    </row>
    <row r="7" spans="1:9" ht="53.25" customHeight="1">
      <c r="A7" s="64" t="s">
        <v>35</v>
      </c>
      <c r="B7" s="65">
        <v>231</v>
      </c>
      <c r="C7" s="65">
        <v>206</v>
      </c>
      <c r="D7" s="66">
        <f t="shared" si="0"/>
        <v>437</v>
      </c>
      <c r="E7" s="67">
        <v>14.3</v>
      </c>
      <c r="F7" s="65">
        <v>215</v>
      </c>
      <c r="G7" s="65">
        <v>223</v>
      </c>
      <c r="H7" s="66">
        <f t="shared" si="1"/>
        <v>438</v>
      </c>
      <c r="I7" s="67">
        <f>H7/H10*100</f>
        <v>12.76595744680851</v>
      </c>
    </row>
    <row r="8" spans="1:9" ht="53.25" customHeight="1">
      <c r="A8" s="68" t="s">
        <v>36</v>
      </c>
      <c r="B8" s="65">
        <v>483</v>
      </c>
      <c r="C8" s="65">
        <v>536</v>
      </c>
      <c r="D8" s="66">
        <f t="shared" si="0"/>
        <v>1019</v>
      </c>
      <c r="E8" s="67">
        <v>33.3</v>
      </c>
      <c r="F8" s="65">
        <v>493</v>
      </c>
      <c r="G8" s="65">
        <v>517</v>
      </c>
      <c r="H8" s="66">
        <f t="shared" si="1"/>
        <v>1010</v>
      </c>
      <c r="I8" s="67">
        <f>H8/H10*100</f>
        <v>29.43748178373652</v>
      </c>
    </row>
    <row r="9" spans="1:9" ht="53.25" customHeight="1">
      <c r="A9" s="64" t="s">
        <v>37</v>
      </c>
      <c r="B9" s="65">
        <v>86</v>
      </c>
      <c r="C9" s="65">
        <v>87</v>
      </c>
      <c r="D9" s="66">
        <f t="shared" si="0"/>
        <v>173</v>
      </c>
      <c r="E9" s="67">
        <v>5.7</v>
      </c>
      <c r="F9" s="65">
        <v>113</v>
      </c>
      <c r="G9" s="65">
        <v>94</v>
      </c>
      <c r="H9" s="66">
        <f t="shared" si="1"/>
        <v>207</v>
      </c>
      <c r="I9" s="67">
        <f>H9/H10*100</f>
        <v>6.0332264645875835</v>
      </c>
    </row>
    <row r="10" spans="1:9" ht="44.25" customHeight="1">
      <c r="A10" s="158" t="s">
        <v>1</v>
      </c>
      <c r="B10" s="144">
        <f>SUM(B5:B9)</f>
        <v>1530</v>
      </c>
      <c r="C10" s="145">
        <f>SUM(C5:C9)</f>
        <v>1525</v>
      </c>
      <c r="D10" s="144">
        <f t="shared" si="0"/>
        <v>3055</v>
      </c>
      <c r="E10" s="146">
        <v>100</v>
      </c>
      <c r="F10" s="144">
        <f>SUM(F5:F9)</f>
        <v>1589</v>
      </c>
      <c r="G10" s="145">
        <f>SUM(G5:G9)</f>
        <v>1842</v>
      </c>
      <c r="H10" s="144">
        <f t="shared" si="1"/>
        <v>3431</v>
      </c>
      <c r="I10" s="146">
        <v>100</v>
      </c>
    </row>
    <row r="11" spans="1:2" ht="18.75" customHeight="1">
      <c r="A11" s="57" t="s">
        <v>153</v>
      </c>
      <c r="B11" s="69"/>
    </row>
    <row r="12" ht="15" customHeight="1">
      <c r="B12" s="69"/>
    </row>
    <row r="13" ht="12.75">
      <c r="B13" s="69"/>
    </row>
    <row r="14" spans="1:2" s="171" customFormat="1" ht="15.75" customHeight="1">
      <c r="A14" s="74" t="s">
        <v>147</v>
      </c>
      <c r="B14" s="170"/>
    </row>
    <row r="15" ht="12.75">
      <c r="B15" s="69"/>
    </row>
    <row r="16" spans="1:9" s="72" customFormat="1" ht="41.25" customHeight="1">
      <c r="A16" s="70" t="s">
        <v>62</v>
      </c>
      <c r="B16" s="190">
        <v>2007</v>
      </c>
      <c r="C16" s="60"/>
      <c r="D16" s="60"/>
      <c r="E16" s="71"/>
      <c r="F16" s="60">
        <v>2008</v>
      </c>
      <c r="G16" s="60"/>
      <c r="H16" s="60"/>
      <c r="I16" s="71"/>
    </row>
    <row r="17" spans="1:9" s="76" customFormat="1" ht="6.75" customHeight="1">
      <c r="A17" s="73"/>
      <c r="B17" s="73"/>
      <c r="C17" s="74"/>
      <c r="D17" s="74"/>
      <c r="E17" s="75"/>
      <c r="F17" s="74"/>
      <c r="G17" s="74"/>
      <c r="H17" s="74"/>
      <c r="I17" s="75"/>
    </row>
    <row r="18" spans="1:9" s="63" customFormat="1" ht="30" customHeight="1">
      <c r="A18" s="189" t="s">
        <v>38</v>
      </c>
      <c r="B18" s="191" t="s">
        <v>31</v>
      </c>
      <c r="C18" s="166" t="s">
        <v>32</v>
      </c>
      <c r="D18" s="168" t="s">
        <v>1</v>
      </c>
      <c r="E18" s="169" t="s">
        <v>3</v>
      </c>
      <c r="F18" s="167" t="s">
        <v>31</v>
      </c>
      <c r="G18" s="166" t="s">
        <v>32</v>
      </c>
      <c r="H18" s="168" t="s">
        <v>1</v>
      </c>
      <c r="I18" s="169" t="s">
        <v>3</v>
      </c>
    </row>
    <row r="19" spans="1:9" ht="15.75">
      <c r="A19" s="77"/>
      <c r="B19" s="78"/>
      <c r="C19" s="77"/>
      <c r="D19" s="78"/>
      <c r="E19" s="79"/>
      <c r="F19" s="78"/>
      <c r="G19" s="77"/>
      <c r="H19" s="78"/>
      <c r="I19" s="79"/>
    </row>
    <row r="20" spans="1:9" ht="43.5" customHeight="1">
      <c r="A20" s="334" t="s">
        <v>39</v>
      </c>
      <c r="B20" s="176">
        <v>23</v>
      </c>
      <c r="C20" s="161">
        <v>28</v>
      </c>
      <c r="D20" s="160">
        <v>51</v>
      </c>
      <c r="E20" s="162">
        <v>39.8</v>
      </c>
      <c r="F20" s="176">
        <v>36</v>
      </c>
      <c r="G20" s="161">
        <v>30</v>
      </c>
      <c r="H20" s="160">
        <f>SUM(F20:G20)</f>
        <v>66</v>
      </c>
      <c r="I20" s="162">
        <f>H20/H23*100</f>
        <v>44.89795918367347</v>
      </c>
    </row>
    <row r="21" spans="1:9" ht="43.5" customHeight="1">
      <c r="A21" s="334" t="s">
        <v>40</v>
      </c>
      <c r="B21" s="160">
        <v>40</v>
      </c>
      <c r="C21" s="161">
        <v>37</v>
      </c>
      <c r="D21" s="160">
        <v>77</v>
      </c>
      <c r="E21" s="162">
        <v>60.2</v>
      </c>
      <c r="F21" s="160">
        <v>39</v>
      </c>
      <c r="G21" s="161">
        <v>42</v>
      </c>
      <c r="H21" s="160">
        <f>SUM(F21:G21)</f>
        <v>81</v>
      </c>
      <c r="I21" s="162">
        <f>H21/H23*100</f>
        <v>55.10204081632652</v>
      </c>
    </row>
    <row r="22" spans="1:9" ht="18" customHeight="1">
      <c r="A22" s="334"/>
      <c r="B22" s="160"/>
      <c r="C22" s="161"/>
      <c r="D22" s="160"/>
      <c r="E22" s="162"/>
      <c r="F22" s="160"/>
      <c r="G22" s="161"/>
      <c r="H22" s="160"/>
      <c r="I22" s="162"/>
    </row>
    <row r="23" spans="1:9" s="76" customFormat="1" ht="30.75" customHeight="1">
      <c r="A23" s="59" t="s">
        <v>1</v>
      </c>
      <c r="B23" s="177">
        <f>SUM(B20:B21)</f>
        <v>63</v>
      </c>
      <c r="C23" s="163">
        <v>65</v>
      </c>
      <c r="D23" s="164">
        <f>SUM(D20:D21)</f>
        <v>128</v>
      </c>
      <c r="E23" s="165">
        <v>100</v>
      </c>
      <c r="F23" s="177">
        <f>SUM(F20:F21)</f>
        <v>75</v>
      </c>
      <c r="G23" s="177">
        <f>SUM(G20:G21)</f>
        <v>72</v>
      </c>
      <c r="H23" s="315">
        <f>SUM(F23:G23)</f>
        <v>147</v>
      </c>
      <c r="I23" s="165">
        <v>100</v>
      </c>
    </row>
    <row r="24" spans="1:9" ht="16.5" customHeight="1">
      <c r="A24" s="335"/>
      <c r="B24" s="75"/>
      <c r="C24" s="154"/>
      <c r="D24" s="155"/>
      <c r="E24" s="156"/>
      <c r="F24" s="75"/>
      <c r="G24" s="154"/>
      <c r="H24" s="155"/>
      <c r="I24" s="156"/>
    </row>
    <row r="29" ht="12.75">
      <c r="D29" s="159"/>
    </row>
  </sheetData>
  <sheetProtection/>
  <printOptions horizontalCentered="1"/>
  <pageMargins left="0.34" right="0.44" top="0.75" bottom="0.75" header="0.5" footer="0.5"/>
  <pageSetup horizontalDpi="180" verticalDpi="180" orientation="portrait" paperSize="9" r:id="rId2"/>
  <headerFooter alignWithMargins="0">
    <oddHeader>&amp;C&amp;"Times New Roman,Regular"&amp;12 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2"/>
  <sheetViews>
    <sheetView zoomScalePageLayoutView="0" workbookViewId="0" topLeftCell="A7">
      <selection activeCell="L8" sqref="L8"/>
    </sheetView>
  </sheetViews>
  <sheetFormatPr defaultColWidth="9.140625" defaultRowHeight="12.75"/>
  <cols>
    <col min="1" max="1" width="32.57421875" style="222" customWidth="1"/>
    <col min="2" max="7" width="9.00390625" style="222" customWidth="1"/>
    <col min="8" max="11" width="9.28125" style="222" customWidth="1"/>
    <col min="12" max="13" width="6.7109375" style="222" customWidth="1"/>
    <col min="14" max="14" width="10.00390625" style="222" customWidth="1"/>
    <col min="15" max="16" width="10.28125" style="222" bestFit="1" customWidth="1"/>
    <col min="17" max="17" width="9.28125" style="222" bestFit="1" customWidth="1"/>
    <col min="18" max="16384" width="9.140625" style="222" customWidth="1"/>
  </cols>
  <sheetData>
    <row r="1" ht="6.75" customHeight="1"/>
    <row r="2" spans="15:18" ht="12.75">
      <c r="O2" s="222" t="s">
        <v>99</v>
      </c>
      <c r="P2" s="222" t="s">
        <v>100</v>
      </c>
      <c r="Q2" s="222" t="s">
        <v>101</v>
      </c>
      <c r="R2" s="222" t="s">
        <v>1</v>
      </c>
    </row>
    <row r="3" spans="14:18" ht="12.75">
      <c r="N3" s="222">
        <v>1999</v>
      </c>
      <c r="O3" s="222">
        <v>85154</v>
      </c>
      <c r="P3" s="222">
        <v>112946</v>
      </c>
      <c r="Q3" s="222">
        <v>35315</v>
      </c>
      <c r="R3" s="222">
        <v>233415</v>
      </c>
    </row>
    <row r="4" spans="14:18" ht="12.75">
      <c r="N4" s="222">
        <v>2000</v>
      </c>
      <c r="O4" s="223">
        <v>89823</v>
      </c>
      <c r="P4" s="223">
        <v>116478</v>
      </c>
      <c r="Q4" s="223">
        <v>37717</v>
      </c>
      <c r="R4" s="223">
        <v>244018</v>
      </c>
    </row>
    <row r="5" spans="14:18" ht="12.75">
      <c r="N5" s="222">
        <v>2001</v>
      </c>
      <c r="O5" s="223">
        <v>95066</v>
      </c>
      <c r="P5" s="223">
        <v>119953</v>
      </c>
      <c r="Q5" s="223">
        <v>40130</v>
      </c>
      <c r="R5" s="223">
        <v>255149</v>
      </c>
    </row>
    <row r="6" spans="14:18" ht="12.75">
      <c r="N6" s="222">
        <v>2002</v>
      </c>
      <c r="O6" s="223">
        <v>101436</v>
      </c>
      <c r="P6" s="223">
        <v>122801</v>
      </c>
      <c r="Q6" s="223">
        <v>41604</v>
      </c>
      <c r="R6" s="223">
        <f aca="true" t="shared" si="0" ref="R6:R11">SUM(O6:Q6)</f>
        <v>265841</v>
      </c>
    </row>
    <row r="7" spans="14:18" ht="12.75">
      <c r="N7" s="222">
        <v>2003</v>
      </c>
      <c r="O7" s="224">
        <f>SUM('[2]IND1-2'!$L$4,'[2]IND1-2'!$L$6)</f>
        <v>107907</v>
      </c>
      <c r="P7" s="224">
        <f>SUM('[2]IND1-2'!$L$8:$L$9)</f>
        <v>125602</v>
      </c>
      <c r="Q7" s="223">
        <v>42862</v>
      </c>
      <c r="R7" s="223">
        <f t="shared" si="0"/>
        <v>276371</v>
      </c>
    </row>
    <row r="8" spans="14:18" ht="12.75">
      <c r="N8" s="222">
        <v>2004</v>
      </c>
      <c r="O8" s="223">
        <f>SUM('[3]Sheet1'!$G$4:$G$5)</f>
        <v>118009</v>
      </c>
      <c r="P8" s="222">
        <f>SUM('[3]Sheet1'!$G$6:$G$7)</f>
        <v>129500</v>
      </c>
      <c r="Q8" s="222">
        <f>SUM('[3]Sheet1'!$G$8:$G$11)</f>
        <v>44096</v>
      </c>
      <c r="R8" s="223">
        <f t="shared" si="0"/>
        <v>291605</v>
      </c>
    </row>
    <row r="9" spans="14:18" ht="12.75">
      <c r="N9" s="222">
        <v>2005</v>
      </c>
      <c r="O9" s="223">
        <v>126844</v>
      </c>
      <c r="P9" s="223">
        <v>133430</v>
      </c>
      <c r="Q9" s="223">
        <v>45222</v>
      </c>
      <c r="R9" s="223">
        <f t="shared" si="0"/>
        <v>305496</v>
      </c>
    </row>
    <row r="10" spans="14:18" ht="12.75">
      <c r="N10" s="222">
        <v>2006</v>
      </c>
      <c r="O10" s="225">
        <v>135132</v>
      </c>
      <c r="P10" s="225">
        <v>138174</v>
      </c>
      <c r="Q10" s="225">
        <v>46134</v>
      </c>
      <c r="R10" s="223">
        <f t="shared" si="0"/>
        <v>319440</v>
      </c>
    </row>
    <row r="11" spans="14:18" ht="12.75">
      <c r="N11" s="222">
        <v>2007</v>
      </c>
      <c r="O11" s="223">
        <v>144405</v>
      </c>
      <c r="P11" s="223">
        <v>142606</v>
      </c>
      <c r="Q11" s="223">
        <v>47134</v>
      </c>
      <c r="R11" s="223">
        <f t="shared" si="0"/>
        <v>334145</v>
      </c>
    </row>
    <row r="12" spans="14:18" ht="12.75">
      <c r="N12" s="222">
        <v>2008</v>
      </c>
      <c r="O12" s="223">
        <v>155528</v>
      </c>
      <c r="P12" s="223">
        <v>147988</v>
      </c>
      <c r="Q12" s="223">
        <v>47890</v>
      </c>
      <c r="R12" s="223">
        <f>SUM(O12:Q12)</f>
        <v>351406</v>
      </c>
    </row>
    <row r="25" ht="41.25" customHeight="1"/>
    <row r="28" spans="1:16" s="231" customFormat="1" ht="35.25" customHeight="1">
      <c r="A28" s="226" t="s">
        <v>102</v>
      </c>
      <c r="B28" s="227">
        <v>1999</v>
      </c>
      <c r="C28" s="227">
        <v>2000</v>
      </c>
      <c r="D28" s="227">
        <v>2001</v>
      </c>
      <c r="E28" s="227">
        <v>2002</v>
      </c>
      <c r="F28" s="227">
        <v>2003</v>
      </c>
      <c r="G28" s="227">
        <v>2004</v>
      </c>
      <c r="H28" s="227">
        <v>2005</v>
      </c>
      <c r="I28" s="227">
        <v>2006</v>
      </c>
      <c r="J28" s="227">
        <v>2007</v>
      </c>
      <c r="K28" s="228">
        <v>2008</v>
      </c>
      <c r="L28" s="229"/>
      <c r="M28" s="230"/>
      <c r="N28" s="230"/>
      <c r="O28" s="230"/>
      <c r="P28" s="230"/>
    </row>
    <row r="29" spans="1:11" ht="15.75" hidden="1">
      <c r="A29" s="232"/>
      <c r="B29" s="234"/>
      <c r="C29" s="234"/>
      <c r="D29" s="234"/>
      <c r="E29" s="234"/>
      <c r="F29" s="234"/>
      <c r="G29" s="234"/>
      <c r="H29" s="234"/>
      <c r="I29" s="234"/>
      <c r="J29" s="234"/>
      <c r="K29" s="233"/>
    </row>
    <row r="30" spans="1:16" s="239" customFormat="1" ht="15.75" hidden="1">
      <c r="A30" s="235" t="s">
        <v>103</v>
      </c>
      <c r="B30" s="236">
        <v>51915</v>
      </c>
      <c r="C30" s="236"/>
      <c r="D30" s="236"/>
      <c r="E30" s="236"/>
      <c r="F30" s="236"/>
      <c r="G30" s="236"/>
      <c r="H30" s="236"/>
      <c r="I30" s="236"/>
      <c r="J30" s="236"/>
      <c r="K30" s="237"/>
      <c r="L30" s="238"/>
      <c r="M30" s="222"/>
      <c r="N30" s="222"/>
      <c r="O30" s="222"/>
      <c r="P30" s="222"/>
    </row>
    <row r="31" spans="1:16" s="239" customFormat="1" ht="15.75" hidden="1">
      <c r="A31" s="235" t="s">
        <v>104</v>
      </c>
      <c r="B31" s="236">
        <v>30796</v>
      </c>
      <c r="C31" s="236"/>
      <c r="D31" s="236"/>
      <c r="E31" s="236"/>
      <c r="F31" s="236"/>
      <c r="G31" s="236"/>
      <c r="H31" s="236"/>
      <c r="I31" s="236"/>
      <c r="J31" s="236"/>
      <c r="K31" s="237"/>
      <c r="L31" s="238"/>
      <c r="M31" s="222"/>
      <c r="N31" s="222"/>
      <c r="O31" s="222"/>
      <c r="P31" s="222"/>
    </row>
    <row r="32" spans="1:11" ht="15.75" hidden="1">
      <c r="A32" s="232"/>
      <c r="B32" s="234"/>
      <c r="C32" s="234"/>
      <c r="D32" s="234"/>
      <c r="E32" s="234"/>
      <c r="F32" s="234"/>
      <c r="G32" s="234"/>
      <c r="H32" s="234"/>
      <c r="I32" s="234"/>
      <c r="J32" s="234"/>
      <c r="K32" s="233"/>
    </row>
    <row r="33" spans="1:11" ht="15.75">
      <c r="A33" s="232" t="s">
        <v>105</v>
      </c>
      <c r="B33" s="240">
        <v>85154</v>
      </c>
      <c r="C33" s="240">
        <v>89823</v>
      </c>
      <c r="D33" s="240">
        <v>95066</v>
      </c>
      <c r="E33" s="240">
        <v>101436</v>
      </c>
      <c r="F33" s="240">
        <v>107907</v>
      </c>
      <c r="G33" s="240">
        <v>118009</v>
      </c>
      <c r="H33" s="240">
        <v>126844</v>
      </c>
      <c r="I33" s="240">
        <v>135132</v>
      </c>
      <c r="J33" s="240">
        <v>144405</v>
      </c>
      <c r="K33" s="241">
        <v>155528</v>
      </c>
    </row>
    <row r="34" spans="1:11" ht="15.75" hidden="1">
      <c r="A34" s="232"/>
      <c r="B34" s="234"/>
      <c r="C34" s="234"/>
      <c r="D34" s="234"/>
      <c r="E34" s="234"/>
      <c r="F34" s="234"/>
      <c r="G34" s="234"/>
      <c r="H34" s="234"/>
      <c r="I34" s="234"/>
      <c r="J34" s="234"/>
      <c r="K34" s="233"/>
    </row>
    <row r="35" spans="1:16" s="239" customFormat="1" ht="15.75" hidden="1">
      <c r="A35" s="235" t="s">
        <v>106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7"/>
      <c r="L35" s="238"/>
      <c r="M35" s="222"/>
      <c r="N35" s="222"/>
      <c r="O35" s="222"/>
      <c r="P35" s="222"/>
    </row>
    <row r="36" spans="1:16" s="239" customFormat="1" ht="15.75" hidden="1">
      <c r="A36" s="235" t="s">
        <v>107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7"/>
      <c r="L36" s="238"/>
      <c r="M36" s="222"/>
      <c r="N36" s="222"/>
      <c r="O36" s="222"/>
      <c r="P36" s="222"/>
    </row>
    <row r="37" spans="1:11" ht="15.75" hidden="1">
      <c r="A37" s="232"/>
      <c r="B37" s="234"/>
      <c r="C37" s="234"/>
      <c r="D37" s="234"/>
      <c r="E37" s="234"/>
      <c r="F37" s="234"/>
      <c r="G37" s="234"/>
      <c r="H37" s="234"/>
      <c r="I37" s="234"/>
      <c r="J37" s="234"/>
      <c r="K37" s="233"/>
    </row>
    <row r="38" spans="1:11" ht="15.75">
      <c r="A38" s="232" t="s">
        <v>108</v>
      </c>
      <c r="B38" s="240">
        <v>112946</v>
      </c>
      <c r="C38" s="240">
        <v>116478</v>
      </c>
      <c r="D38" s="240">
        <v>119953</v>
      </c>
      <c r="E38" s="240">
        <v>122801</v>
      </c>
      <c r="F38" s="240">
        <v>125602</v>
      </c>
      <c r="G38" s="240">
        <v>129500</v>
      </c>
      <c r="H38" s="240">
        <v>133430</v>
      </c>
      <c r="I38" s="240">
        <v>138174</v>
      </c>
      <c r="J38" s="240">
        <v>142606</v>
      </c>
      <c r="K38" s="241">
        <v>147988</v>
      </c>
    </row>
    <row r="39" spans="1:11" ht="9" customHeight="1" hidden="1">
      <c r="A39" s="232"/>
      <c r="B39" s="234"/>
      <c r="C39" s="234"/>
      <c r="D39" s="234"/>
      <c r="E39" s="234"/>
      <c r="F39" s="234"/>
      <c r="G39" s="234"/>
      <c r="H39" s="234"/>
      <c r="I39" s="234"/>
      <c r="J39" s="234"/>
      <c r="K39" s="233"/>
    </row>
    <row r="40" spans="1:11" ht="15.75">
      <c r="A40" s="232" t="s">
        <v>101</v>
      </c>
      <c r="B40" s="240">
        <v>35315</v>
      </c>
      <c r="C40" s="240">
        <v>37717</v>
      </c>
      <c r="D40" s="240">
        <v>40130</v>
      </c>
      <c r="E40" s="240">
        <v>41604</v>
      </c>
      <c r="F40" s="240">
        <v>42862</v>
      </c>
      <c r="G40" s="240">
        <v>44096</v>
      </c>
      <c r="H40" s="240">
        <v>45222</v>
      </c>
      <c r="I40" s="240">
        <v>46134</v>
      </c>
      <c r="J40" s="240">
        <v>47134</v>
      </c>
      <c r="K40" s="241">
        <v>47890</v>
      </c>
    </row>
    <row r="41" spans="1:11" ht="15.75" hidden="1">
      <c r="A41" s="232"/>
      <c r="B41" s="234"/>
      <c r="C41" s="234"/>
      <c r="D41" s="234"/>
      <c r="E41" s="234"/>
      <c r="F41" s="234"/>
      <c r="G41" s="234"/>
      <c r="H41" s="234"/>
      <c r="I41" s="234"/>
      <c r="J41" s="234"/>
      <c r="K41" s="233"/>
    </row>
    <row r="42" spans="1:16" s="239" customFormat="1" ht="24" customHeight="1">
      <c r="A42" s="226" t="s">
        <v>109</v>
      </c>
      <c r="B42" s="242">
        <v>233415</v>
      </c>
      <c r="C42" s="242">
        <v>244018</v>
      </c>
      <c r="D42" s="242">
        <v>255149</v>
      </c>
      <c r="E42" s="242">
        <f aca="true" t="shared" si="1" ref="E42:J42">SUM(E33:E40)</f>
        <v>265841</v>
      </c>
      <c r="F42" s="242">
        <f t="shared" si="1"/>
        <v>276371</v>
      </c>
      <c r="G42" s="242">
        <f t="shared" si="1"/>
        <v>291605</v>
      </c>
      <c r="H42" s="242">
        <f t="shared" si="1"/>
        <v>305496</v>
      </c>
      <c r="I42" s="242">
        <f t="shared" si="1"/>
        <v>319440</v>
      </c>
      <c r="J42" s="242">
        <f t="shared" si="1"/>
        <v>334145</v>
      </c>
      <c r="K42" s="243">
        <f>SUM(K33:K40)</f>
        <v>351406</v>
      </c>
      <c r="L42" s="244"/>
      <c r="M42" s="222"/>
      <c r="N42" s="222"/>
      <c r="O42" s="222"/>
      <c r="P42" s="222"/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22.28125" style="247" customWidth="1"/>
    <col min="2" max="11" width="10.7109375" style="247" customWidth="1"/>
    <col min="12" max="12" width="9.00390625" style="247" customWidth="1"/>
    <col min="13" max="16384" width="9.140625" style="247" customWidth="1"/>
  </cols>
  <sheetData>
    <row r="1" spans="1:10" ht="18.75" customHeight="1">
      <c r="A1" s="245" t="s">
        <v>142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9" customHeight="1">
      <c r="A2" s="246" t="s">
        <v>4</v>
      </c>
      <c r="B2" s="246"/>
      <c r="C2" s="246"/>
      <c r="D2" s="246"/>
      <c r="E2" s="246"/>
      <c r="F2" s="246"/>
      <c r="G2" s="248"/>
      <c r="H2" s="249"/>
      <c r="I2" s="249"/>
      <c r="J2" s="249"/>
    </row>
    <row r="3" spans="1:16" s="253" customFormat="1" ht="36" customHeight="1">
      <c r="A3" s="250" t="s">
        <v>102</v>
      </c>
      <c r="B3" s="251">
        <v>1999</v>
      </c>
      <c r="C3" s="251">
        <v>2000</v>
      </c>
      <c r="D3" s="251">
        <v>2001</v>
      </c>
      <c r="E3" s="251">
        <v>2002</v>
      </c>
      <c r="F3" s="252">
        <v>2003</v>
      </c>
      <c r="G3" s="252">
        <v>2004</v>
      </c>
      <c r="H3" s="252">
        <v>2005</v>
      </c>
      <c r="I3" s="252">
        <v>2006</v>
      </c>
      <c r="J3" s="252">
        <v>2007</v>
      </c>
      <c r="K3" s="252">
        <v>2008</v>
      </c>
      <c r="M3" s="247"/>
      <c r="N3" s="247"/>
      <c r="O3" s="247"/>
      <c r="P3" s="247"/>
    </row>
    <row r="4" spans="1:16" s="253" customFormat="1" ht="26.25" customHeight="1">
      <c r="A4" s="254" t="s">
        <v>103</v>
      </c>
      <c r="B4" s="255">
        <v>52892</v>
      </c>
      <c r="C4" s="255">
        <v>54911</v>
      </c>
      <c r="D4" s="256">
        <v>58082</v>
      </c>
      <c r="E4" s="256">
        <v>63307</v>
      </c>
      <c r="F4" s="256">
        <v>68524</v>
      </c>
      <c r="G4" s="256">
        <v>77342</v>
      </c>
      <c r="H4" s="256">
        <v>84818</v>
      </c>
      <c r="I4" s="256">
        <v>91911</v>
      </c>
      <c r="J4" s="256">
        <v>99770</v>
      </c>
      <c r="K4" s="256">
        <v>109507</v>
      </c>
      <c r="M4" s="247"/>
      <c r="N4" s="257"/>
      <c r="O4" s="247"/>
      <c r="P4" s="247"/>
    </row>
    <row r="5" spans="1:16" s="253" customFormat="1" ht="21" customHeight="1">
      <c r="A5" s="258" t="s">
        <v>110</v>
      </c>
      <c r="B5" s="259">
        <v>4905</v>
      </c>
      <c r="C5" s="259">
        <v>5039</v>
      </c>
      <c r="D5" s="260">
        <v>5318</v>
      </c>
      <c r="E5" s="260">
        <v>5801</v>
      </c>
      <c r="F5" s="260">
        <v>5979</v>
      </c>
      <c r="G5" s="260">
        <v>6482</v>
      </c>
      <c r="H5" s="260">
        <v>6798</v>
      </c>
      <c r="I5" s="260">
        <v>6860</v>
      </c>
      <c r="J5" s="260">
        <v>6885</v>
      </c>
      <c r="K5" s="260">
        <v>6941</v>
      </c>
      <c r="M5" s="247"/>
      <c r="N5" s="247"/>
      <c r="O5" s="247"/>
      <c r="P5" s="247"/>
    </row>
    <row r="6" spans="1:16" s="253" customFormat="1" ht="25.5" customHeight="1">
      <c r="A6" s="254" t="s">
        <v>111</v>
      </c>
      <c r="B6" s="261">
        <v>32262</v>
      </c>
      <c r="C6" s="261">
        <v>34912</v>
      </c>
      <c r="D6" s="262">
        <v>36984</v>
      </c>
      <c r="E6" s="262">
        <v>38129</v>
      </c>
      <c r="F6" s="262">
        <v>39383</v>
      </c>
      <c r="G6" s="262">
        <v>40667</v>
      </c>
      <c r="H6" s="262">
        <v>42026</v>
      </c>
      <c r="I6" s="262">
        <v>43221</v>
      </c>
      <c r="J6" s="262">
        <v>44635</v>
      </c>
      <c r="K6" s="262">
        <v>46021</v>
      </c>
      <c r="M6" s="247"/>
      <c r="N6" s="247"/>
      <c r="O6" s="247"/>
      <c r="P6" s="247"/>
    </row>
    <row r="7" spans="1:16" s="253" customFormat="1" ht="25.5" customHeight="1">
      <c r="A7" s="254" t="s">
        <v>112</v>
      </c>
      <c r="B7" s="261">
        <v>934</v>
      </c>
      <c r="C7" s="261">
        <v>916</v>
      </c>
      <c r="D7" s="262">
        <v>923</v>
      </c>
      <c r="E7" s="262">
        <v>944</v>
      </c>
      <c r="F7" s="262">
        <v>958</v>
      </c>
      <c r="G7" s="262">
        <v>1020</v>
      </c>
      <c r="H7" s="262">
        <v>1045</v>
      </c>
      <c r="I7" s="262">
        <v>1118</v>
      </c>
      <c r="J7" s="262">
        <v>1223</v>
      </c>
      <c r="K7" s="262">
        <v>1290</v>
      </c>
      <c r="M7" s="247"/>
      <c r="N7" s="247"/>
      <c r="O7" s="247"/>
      <c r="P7" s="247"/>
    </row>
    <row r="8" spans="1:16" s="253" customFormat="1" ht="25.5" customHeight="1">
      <c r="A8" s="254" t="s">
        <v>113</v>
      </c>
      <c r="B8" s="261">
        <v>24125</v>
      </c>
      <c r="C8" s="261">
        <v>24523</v>
      </c>
      <c r="D8" s="262">
        <v>25104</v>
      </c>
      <c r="E8" s="262">
        <v>25723</v>
      </c>
      <c r="F8" s="262">
        <v>26744</v>
      </c>
      <c r="G8" s="262">
        <v>28646</v>
      </c>
      <c r="H8" s="262">
        <v>30927</v>
      </c>
      <c r="I8" s="262">
        <v>33936</v>
      </c>
      <c r="J8" s="262">
        <v>36969</v>
      </c>
      <c r="K8" s="262">
        <v>40804</v>
      </c>
      <c r="M8" s="247"/>
      <c r="N8" s="247"/>
      <c r="O8" s="257"/>
      <c r="P8" s="247"/>
    </row>
    <row r="9" spans="1:16" s="253" customFormat="1" ht="25.5" customHeight="1">
      <c r="A9" s="254" t="s">
        <v>114</v>
      </c>
      <c r="B9" s="261">
        <v>88821</v>
      </c>
      <c r="C9" s="261">
        <v>91955</v>
      </c>
      <c r="D9" s="262">
        <v>94849</v>
      </c>
      <c r="E9" s="262">
        <v>97078</v>
      </c>
      <c r="F9" s="262">
        <v>98858</v>
      </c>
      <c r="G9" s="262">
        <v>100854</v>
      </c>
      <c r="H9" s="262">
        <v>102503</v>
      </c>
      <c r="I9" s="262">
        <v>104238</v>
      </c>
      <c r="J9" s="262">
        <v>105637</v>
      </c>
      <c r="K9" s="262">
        <v>107184</v>
      </c>
      <c r="M9" s="247"/>
      <c r="N9" s="247"/>
      <c r="O9" s="247"/>
      <c r="P9" s="247"/>
    </row>
    <row r="10" spans="1:16" s="253" customFormat="1" ht="25.5" customHeight="1">
      <c r="A10" s="254" t="s">
        <v>115</v>
      </c>
      <c r="B10" s="261">
        <v>10138</v>
      </c>
      <c r="C10" s="261">
        <v>10485</v>
      </c>
      <c r="D10" s="262">
        <v>10888</v>
      </c>
      <c r="E10" s="262">
        <v>11236</v>
      </c>
      <c r="F10" s="262">
        <v>11501</v>
      </c>
      <c r="G10" s="262">
        <v>11774</v>
      </c>
      <c r="H10" s="262">
        <v>12047</v>
      </c>
      <c r="I10" s="262">
        <v>12272</v>
      </c>
      <c r="J10" s="262">
        <v>12536</v>
      </c>
      <c r="K10" s="262">
        <v>12726</v>
      </c>
      <c r="M10" s="247"/>
      <c r="N10" s="247"/>
      <c r="O10" s="247"/>
      <c r="P10" s="247"/>
    </row>
    <row r="11" spans="1:16" s="253" customFormat="1" ht="25.5" customHeight="1">
      <c r="A11" s="254" t="s">
        <v>116</v>
      </c>
      <c r="B11" s="261">
        <v>16814</v>
      </c>
      <c r="C11" s="261">
        <v>18807</v>
      </c>
      <c r="D11" s="262">
        <v>20694</v>
      </c>
      <c r="E11" s="262">
        <v>21750</v>
      </c>
      <c r="F11" s="262">
        <v>22496</v>
      </c>
      <c r="G11" s="262">
        <v>23326</v>
      </c>
      <c r="H11" s="262">
        <v>23989</v>
      </c>
      <c r="I11" s="262">
        <v>24522</v>
      </c>
      <c r="J11" s="262">
        <v>24934</v>
      </c>
      <c r="K11" s="262">
        <v>25334</v>
      </c>
      <c r="M11" s="247"/>
      <c r="N11" s="247"/>
      <c r="O11" s="247"/>
      <c r="P11" s="247"/>
    </row>
    <row r="12" spans="1:16" s="253" customFormat="1" ht="25.5" customHeight="1">
      <c r="A12" s="254" t="s">
        <v>117</v>
      </c>
      <c r="B12" s="261">
        <v>2344</v>
      </c>
      <c r="C12" s="261">
        <v>2394</v>
      </c>
      <c r="D12" s="262">
        <v>2408</v>
      </c>
      <c r="E12" s="262">
        <v>2450</v>
      </c>
      <c r="F12" s="262">
        <v>2460</v>
      </c>
      <c r="G12" s="262">
        <v>2457</v>
      </c>
      <c r="H12" s="262">
        <v>2560</v>
      </c>
      <c r="I12" s="262">
        <v>2612</v>
      </c>
      <c r="J12" s="262">
        <v>2753</v>
      </c>
      <c r="K12" s="262">
        <v>2762</v>
      </c>
      <c r="M12" s="247"/>
      <c r="N12" s="247"/>
      <c r="O12" s="247"/>
      <c r="P12" s="247"/>
    </row>
    <row r="13" spans="1:16" s="253" customFormat="1" ht="25.5" customHeight="1">
      <c r="A13" s="254" t="s">
        <v>118</v>
      </c>
      <c r="B13" s="261">
        <v>2630</v>
      </c>
      <c r="C13" s="261">
        <v>2645</v>
      </c>
      <c r="D13" s="262">
        <v>2683</v>
      </c>
      <c r="E13" s="262">
        <v>2683</v>
      </c>
      <c r="F13" s="262">
        <v>2877</v>
      </c>
      <c r="G13" s="262">
        <v>2935</v>
      </c>
      <c r="H13" s="262">
        <v>2982</v>
      </c>
      <c r="I13" s="262">
        <v>3001</v>
      </c>
      <c r="J13" s="262">
        <v>3025</v>
      </c>
      <c r="K13" s="262">
        <v>3045</v>
      </c>
      <c r="M13" s="247"/>
      <c r="N13" s="247"/>
      <c r="O13" s="247"/>
      <c r="P13" s="247"/>
    </row>
    <row r="14" spans="1:16" s="253" customFormat="1" ht="25.5" customHeight="1">
      <c r="A14" s="254" t="s">
        <v>119</v>
      </c>
      <c r="B14" s="261">
        <v>315</v>
      </c>
      <c r="C14" s="261">
        <v>322</v>
      </c>
      <c r="D14" s="262">
        <v>335</v>
      </c>
      <c r="E14" s="262">
        <v>349</v>
      </c>
      <c r="F14" s="262">
        <v>369</v>
      </c>
      <c r="G14" s="262">
        <v>388</v>
      </c>
      <c r="H14" s="262">
        <v>412</v>
      </c>
      <c r="I14" s="262">
        <v>436</v>
      </c>
      <c r="J14" s="262">
        <v>452</v>
      </c>
      <c r="K14" s="262">
        <v>505</v>
      </c>
      <c r="M14" s="247"/>
      <c r="N14" s="247"/>
      <c r="O14" s="247"/>
      <c r="P14" s="247"/>
    </row>
    <row r="15" spans="1:16" s="253" customFormat="1" ht="25.5" customHeight="1">
      <c r="A15" s="254" t="s">
        <v>120</v>
      </c>
      <c r="B15" s="261">
        <v>1719</v>
      </c>
      <c r="C15" s="261">
        <v>1726</v>
      </c>
      <c r="D15" s="262">
        <v>1776</v>
      </c>
      <c r="E15" s="262">
        <v>1770</v>
      </c>
      <c r="F15" s="262">
        <v>1772</v>
      </c>
      <c r="G15" s="262">
        <v>1771</v>
      </c>
      <c r="H15" s="262">
        <v>1765</v>
      </c>
      <c r="I15" s="262">
        <v>1756</v>
      </c>
      <c r="J15" s="262">
        <v>1795</v>
      </c>
      <c r="K15" s="262">
        <v>1809</v>
      </c>
      <c r="M15" s="247"/>
      <c r="N15" s="247"/>
      <c r="O15" s="247"/>
      <c r="P15" s="247"/>
    </row>
    <row r="16" spans="1:16" s="253" customFormat="1" ht="25.5" customHeight="1">
      <c r="A16" s="254" t="s">
        <v>121</v>
      </c>
      <c r="B16" s="261">
        <v>102</v>
      </c>
      <c r="C16" s="261">
        <v>100</v>
      </c>
      <c r="D16" s="262">
        <v>100</v>
      </c>
      <c r="E16" s="262">
        <v>101</v>
      </c>
      <c r="F16" s="262">
        <v>100</v>
      </c>
      <c r="G16" s="262">
        <v>99</v>
      </c>
      <c r="H16" s="262">
        <v>96</v>
      </c>
      <c r="I16" s="262">
        <v>96</v>
      </c>
      <c r="J16" s="262">
        <v>96</v>
      </c>
      <c r="K16" s="262">
        <v>96</v>
      </c>
      <c r="M16" s="247"/>
      <c r="N16" s="247"/>
      <c r="O16" s="263"/>
      <c r="P16" s="247"/>
    </row>
    <row r="17" spans="1:16" s="253" customFormat="1" ht="25.5" customHeight="1">
      <c r="A17" s="254" t="s">
        <v>122</v>
      </c>
      <c r="B17" s="264">
        <v>319</v>
      </c>
      <c r="C17" s="264">
        <v>322</v>
      </c>
      <c r="D17" s="262">
        <v>323</v>
      </c>
      <c r="E17" s="262">
        <v>321</v>
      </c>
      <c r="F17" s="262">
        <v>329</v>
      </c>
      <c r="G17" s="262">
        <v>326</v>
      </c>
      <c r="H17" s="262">
        <v>326</v>
      </c>
      <c r="I17" s="262">
        <v>321</v>
      </c>
      <c r="J17" s="262">
        <v>320</v>
      </c>
      <c r="K17" s="262">
        <v>323</v>
      </c>
      <c r="M17" s="247"/>
      <c r="N17" s="247"/>
      <c r="O17" s="247"/>
      <c r="P17" s="247"/>
    </row>
    <row r="18" spans="1:16" s="253" customFormat="1" ht="33.75" customHeight="1">
      <c r="A18" s="265" t="s">
        <v>123</v>
      </c>
      <c r="B18" s="266">
        <f aca="true" t="shared" si="0" ref="B18:J18">SUM(B4,B6:B17)</f>
        <v>233415</v>
      </c>
      <c r="C18" s="266">
        <f t="shared" si="0"/>
        <v>244018</v>
      </c>
      <c r="D18" s="266">
        <f t="shared" si="0"/>
        <v>255149</v>
      </c>
      <c r="E18" s="267">
        <f t="shared" si="0"/>
        <v>265841</v>
      </c>
      <c r="F18" s="267">
        <f t="shared" si="0"/>
        <v>276371</v>
      </c>
      <c r="G18" s="267">
        <f t="shared" si="0"/>
        <v>291605</v>
      </c>
      <c r="H18" s="267">
        <f t="shared" si="0"/>
        <v>305496</v>
      </c>
      <c r="I18" s="267">
        <f t="shared" si="0"/>
        <v>319440</v>
      </c>
      <c r="J18" s="267">
        <f t="shared" si="0"/>
        <v>334145</v>
      </c>
      <c r="K18" s="267">
        <f>SUM(K4,K6:K17)</f>
        <v>351406</v>
      </c>
      <c r="M18" s="247"/>
      <c r="N18" s="247"/>
      <c r="O18" s="247"/>
      <c r="P18" s="247"/>
    </row>
    <row r="19" spans="1:10" ht="6.75" customHeight="1">
      <c r="A19" s="253"/>
      <c r="B19" s="268"/>
      <c r="C19" s="268"/>
      <c r="D19" s="268"/>
      <c r="E19" s="268"/>
      <c r="F19" s="268"/>
      <c r="G19" s="268"/>
      <c r="H19" s="268"/>
      <c r="I19" s="268"/>
      <c r="J19" s="268"/>
    </row>
    <row r="20" spans="1:10" ht="15">
      <c r="A20" s="269" t="s">
        <v>139</v>
      </c>
      <c r="B20" s="253"/>
      <c r="C20" s="253"/>
      <c r="D20" s="253"/>
      <c r="E20" s="253"/>
      <c r="F20" s="253"/>
      <c r="G20" s="253"/>
      <c r="H20" s="253"/>
      <c r="I20" s="253"/>
      <c r="J20" s="253"/>
    </row>
    <row r="21" spans="1:10" ht="12.75">
      <c r="A21" s="253"/>
      <c r="B21" s="253"/>
      <c r="C21" s="253"/>
      <c r="D21" s="253"/>
      <c r="E21" s="253"/>
      <c r="F21" s="253"/>
      <c r="G21" s="253"/>
      <c r="H21" s="253"/>
      <c r="I21" s="253"/>
      <c r="J21" s="253"/>
    </row>
  </sheetData>
  <sheetProtection/>
  <printOptions horizontalCentered="1" verticalCentered="1"/>
  <pageMargins left="0.54" right="0" top="0.75" bottom="0.75" header="0.5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24.8515625" style="0" customWidth="1"/>
    <col min="2" max="2" width="17.00390625" style="0" customWidth="1"/>
    <col min="4" max="4" width="4.140625" style="0" customWidth="1"/>
    <col min="5" max="5" width="17.00390625" style="0" customWidth="1"/>
    <col min="7" max="7" width="4.57421875" style="0" customWidth="1"/>
  </cols>
  <sheetData>
    <row r="1" spans="1:7" ht="17.25">
      <c r="A1" s="316" t="s">
        <v>148</v>
      </c>
      <c r="B1" s="272"/>
      <c r="C1" s="272"/>
      <c r="D1" s="272"/>
      <c r="E1" s="272"/>
      <c r="F1" s="272"/>
      <c r="G1" s="272"/>
    </row>
    <row r="2" spans="5:7" ht="12.75">
      <c r="E2" s="340" t="s">
        <v>124</v>
      </c>
      <c r="F2" s="340"/>
      <c r="G2" s="340"/>
    </row>
    <row r="3" spans="1:7" ht="30" customHeight="1">
      <c r="A3" s="274" t="s">
        <v>125</v>
      </c>
      <c r="B3" s="275">
        <v>2007</v>
      </c>
      <c r="C3" s="275"/>
      <c r="D3" s="6"/>
      <c r="E3" s="275">
        <v>2008</v>
      </c>
      <c r="F3" s="275"/>
      <c r="G3" s="6"/>
    </row>
    <row r="4" spans="1:7" ht="30" customHeight="1">
      <c r="A4" s="277" t="s">
        <v>126</v>
      </c>
      <c r="B4" s="275" t="s">
        <v>2</v>
      </c>
      <c r="C4" s="317" t="s">
        <v>3</v>
      </c>
      <c r="D4" s="318"/>
      <c r="E4" s="275" t="s">
        <v>2</v>
      </c>
      <c r="F4" s="317" t="s">
        <v>3</v>
      </c>
      <c r="G4" s="318"/>
    </row>
    <row r="5" spans="1:7" ht="30" customHeight="1">
      <c r="A5" s="319" t="s">
        <v>128</v>
      </c>
      <c r="B5" s="320">
        <v>55960</v>
      </c>
      <c r="C5" s="321">
        <f>B5/144405*100</f>
        <v>38.75212077144143</v>
      </c>
      <c r="D5" s="322"/>
      <c r="E5" s="270">
        <v>63842</v>
      </c>
      <c r="F5" s="321">
        <f>E5/155528*100</f>
        <v>41.04855717298493</v>
      </c>
      <c r="G5" s="322"/>
    </row>
    <row r="6" spans="1:7" ht="30" customHeight="1">
      <c r="A6" s="323" t="s">
        <v>129</v>
      </c>
      <c r="B6" s="320">
        <v>36955</v>
      </c>
      <c r="C6" s="321">
        <f>B6/144405*100</f>
        <v>25.591219140611475</v>
      </c>
      <c r="D6" s="324"/>
      <c r="E6" s="270">
        <v>37321</v>
      </c>
      <c r="F6" s="321">
        <f>E6/155528*100</f>
        <v>23.996322205647857</v>
      </c>
      <c r="G6" s="324"/>
    </row>
    <row r="7" spans="1:7" ht="30" customHeight="1">
      <c r="A7" s="325" t="s">
        <v>130</v>
      </c>
      <c r="B7" s="320">
        <v>15190</v>
      </c>
      <c r="C7" s="321">
        <f>B7/144405*100</f>
        <v>10.519026349503134</v>
      </c>
      <c r="D7" s="324"/>
      <c r="E7" s="270">
        <v>16294</v>
      </c>
      <c r="F7" s="321">
        <f>E7/155528*100</f>
        <v>10.476570135281108</v>
      </c>
      <c r="G7" s="324"/>
    </row>
    <row r="8" spans="1:7" ht="30" customHeight="1">
      <c r="A8" s="323" t="s">
        <v>131</v>
      </c>
      <c r="B8" s="326">
        <v>36300</v>
      </c>
      <c r="C8" s="321">
        <f>B8/144405*100</f>
        <v>25.13763373844396</v>
      </c>
      <c r="D8" s="324"/>
      <c r="E8" s="270">
        <v>38071</v>
      </c>
      <c r="F8" s="321">
        <f>E8/155528*100</f>
        <v>24.478550486086107</v>
      </c>
      <c r="G8" s="324"/>
    </row>
    <row r="9" spans="1:7" ht="30" customHeight="1">
      <c r="A9" s="1" t="s">
        <v>127</v>
      </c>
      <c r="B9" s="327">
        <f>SUM(B5:B8)</f>
        <v>144405</v>
      </c>
      <c r="C9" s="328">
        <v>100</v>
      </c>
      <c r="D9" s="329"/>
      <c r="E9" s="327">
        <f>SUM(E5:E8)</f>
        <v>155528</v>
      </c>
      <c r="F9" s="328">
        <v>100</v>
      </c>
      <c r="G9" s="329"/>
    </row>
    <row r="10" spans="3:4" ht="12.75">
      <c r="C10" s="285"/>
      <c r="D10" s="285"/>
    </row>
    <row r="15" spans="1:7" ht="15.75">
      <c r="A15" s="272"/>
      <c r="B15" s="272"/>
      <c r="C15" s="272"/>
      <c r="D15" s="272"/>
      <c r="E15" s="272"/>
      <c r="F15" s="272"/>
      <c r="G15" s="272"/>
    </row>
    <row r="16" spans="1:7" ht="15.75">
      <c r="A16" s="296"/>
      <c r="B16" s="272"/>
      <c r="C16" s="272"/>
      <c r="D16" s="272"/>
      <c r="E16" s="296"/>
      <c r="F16" s="296"/>
      <c r="G16" s="296"/>
    </row>
  </sheetData>
  <sheetProtection/>
  <mergeCells count="1">
    <mergeCell ref="E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&amp;C9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M24" sqref="M24"/>
    </sheetView>
  </sheetViews>
  <sheetFormatPr defaultColWidth="9.140625" defaultRowHeight="12.75"/>
  <cols>
    <col min="1" max="1" width="29.7109375" style="0" customWidth="1"/>
    <col min="2" max="2" width="4.57421875" style="0" hidden="1" customWidth="1"/>
    <col min="3" max="3" width="8.8515625" style="0" hidden="1" customWidth="1"/>
    <col min="4" max="4" width="13.140625" style="0" hidden="1" customWidth="1"/>
    <col min="5" max="5" width="15.421875" style="0" customWidth="1"/>
    <col min="6" max="6" width="6.28125" style="0" customWidth="1"/>
    <col min="7" max="7" width="4.57421875" style="0" customWidth="1"/>
    <col min="8" max="8" width="16.57421875" style="0" customWidth="1"/>
    <col min="9" max="9" width="10.00390625" style="7" customWidth="1"/>
  </cols>
  <sheetData>
    <row r="1" spans="1:9" ht="22.5" customHeight="1">
      <c r="A1" s="271" t="s">
        <v>143</v>
      </c>
      <c r="B1" s="272"/>
      <c r="C1" s="272"/>
      <c r="D1" s="272"/>
      <c r="E1" s="272"/>
      <c r="F1" s="272"/>
      <c r="G1" s="272"/>
      <c r="H1" s="272"/>
      <c r="I1" s="273"/>
    </row>
    <row r="2" spans="8:9" ht="15" customHeight="1">
      <c r="H2" s="341" t="s">
        <v>132</v>
      </c>
      <c r="I2" s="341"/>
    </row>
    <row r="3" spans="1:9" ht="25.5" customHeight="1">
      <c r="A3" s="274" t="s">
        <v>125</v>
      </c>
      <c r="B3" s="5" t="s">
        <v>133</v>
      </c>
      <c r="C3" s="275"/>
      <c r="D3" s="275"/>
      <c r="E3" s="276">
        <v>2007</v>
      </c>
      <c r="F3" s="6"/>
      <c r="G3" s="6"/>
      <c r="H3" s="276">
        <v>2008</v>
      </c>
      <c r="I3" s="6"/>
    </row>
    <row r="4" spans="1:9" ht="25.5" customHeight="1">
      <c r="A4" s="277" t="s">
        <v>126</v>
      </c>
      <c r="B4" s="5" t="s">
        <v>2</v>
      </c>
      <c r="C4" s="5" t="s">
        <v>3</v>
      </c>
      <c r="D4" s="276"/>
      <c r="E4" s="275" t="s">
        <v>2</v>
      </c>
      <c r="F4" s="342" t="s">
        <v>3</v>
      </c>
      <c r="G4" s="343"/>
      <c r="H4" s="275" t="s">
        <v>2</v>
      </c>
      <c r="I4" s="278" t="s">
        <v>3</v>
      </c>
    </row>
    <row r="5" spans="1:11" ht="25.5" customHeight="1">
      <c r="A5" s="319" t="s">
        <v>134</v>
      </c>
      <c r="B5" s="279">
        <v>21082</v>
      </c>
      <c r="C5" s="280">
        <v>36.73270259439305</v>
      </c>
      <c r="D5" s="281"/>
      <c r="E5" s="284">
        <v>694</v>
      </c>
      <c r="F5" s="282">
        <f>E5/1895*100</f>
        <v>36.62269129287599</v>
      </c>
      <c r="G5" s="283"/>
      <c r="H5" s="284">
        <v>670</v>
      </c>
      <c r="I5" s="282">
        <f>H5/1898*100</f>
        <v>35.30031612223393</v>
      </c>
      <c r="K5" s="285"/>
    </row>
    <row r="6" spans="1:11" ht="25.5" customHeight="1">
      <c r="A6" s="323" t="s">
        <v>137</v>
      </c>
      <c r="B6" s="279">
        <v>11469</v>
      </c>
      <c r="C6" s="280">
        <v>19.983273221473002</v>
      </c>
      <c r="D6" s="281"/>
      <c r="E6" s="284">
        <v>437</v>
      </c>
      <c r="F6" s="282">
        <v>23</v>
      </c>
      <c r="G6" s="283"/>
      <c r="H6" s="284">
        <v>456</v>
      </c>
      <c r="I6" s="282">
        <f>H6/1898*100</f>
        <v>24.025289778714438</v>
      </c>
      <c r="K6" s="285"/>
    </row>
    <row r="7" spans="1:11" ht="25.5" customHeight="1">
      <c r="A7" s="325" t="s">
        <v>130</v>
      </c>
      <c r="B7" s="279">
        <v>3342</v>
      </c>
      <c r="C7" s="280">
        <v>5.823009774711202</v>
      </c>
      <c r="D7" s="281"/>
      <c r="E7" s="284">
        <v>596</v>
      </c>
      <c r="F7" s="282">
        <f>E7/1895*100</f>
        <v>31.45118733509235</v>
      </c>
      <c r="G7" s="283"/>
      <c r="H7" s="284">
        <v>501</v>
      </c>
      <c r="I7" s="282">
        <f>H7/1898*100</f>
        <v>26.396206533192835</v>
      </c>
      <c r="K7" s="285"/>
    </row>
    <row r="8" spans="1:11" ht="25.5" customHeight="1">
      <c r="A8" s="325" t="s">
        <v>138</v>
      </c>
      <c r="B8" s="286">
        <v>21500</v>
      </c>
      <c r="C8" s="280">
        <v>37.46101440942275</v>
      </c>
      <c r="D8" s="287"/>
      <c r="E8" s="288">
        <v>168</v>
      </c>
      <c r="F8" s="282">
        <f>E8/1895*100</f>
        <v>8.865435356200528</v>
      </c>
      <c r="G8" s="283"/>
      <c r="H8" s="288">
        <v>271</v>
      </c>
      <c r="I8" s="282">
        <f>H8/1898*100</f>
        <v>14.278187565858799</v>
      </c>
      <c r="K8" s="285"/>
    </row>
    <row r="9" spans="1:9" ht="25.5" customHeight="1">
      <c r="A9" s="1" t="s">
        <v>127</v>
      </c>
      <c r="B9" s="289">
        <v>57393</v>
      </c>
      <c r="C9" s="290">
        <v>100</v>
      </c>
      <c r="D9" s="291"/>
      <c r="E9" s="294">
        <f>SUM(E5:E8)</f>
        <v>1895</v>
      </c>
      <c r="F9" s="292">
        <v>100</v>
      </c>
      <c r="G9" s="293"/>
      <c r="H9" s="294">
        <f>SUM(H5:H8)</f>
        <v>1898</v>
      </c>
      <c r="I9" s="292">
        <v>100</v>
      </c>
    </row>
    <row r="10" spans="3:4" ht="12.75">
      <c r="C10" s="285"/>
      <c r="D10" s="285"/>
    </row>
    <row r="11" ht="15">
      <c r="A11" s="295" t="s">
        <v>135</v>
      </c>
    </row>
    <row r="12" ht="15">
      <c r="A12" s="295" t="s">
        <v>136</v>
      </c>
    </row>
    <row r="15" spans="1:9" ht="15.75">
      <c r="A15" s="272"/>
      <c r="B15" s="272"/>
      <c r="C15" s="272"/>
      <c r="D15" s="272"/>
      <c r="E15" s="272"/>
      <c r="F15" s="272"/>
      <c r="G15" s="272"/>
      <c r="H15" s="272"/>
      <c r="I15" s="273"/>
    </row>
    <row r="16" spans="1:9" ht="15.75">
      <c r="A16" s="296"/>
      <c r="B16" s="272"/>
      <c r="C16" s="272"/>
      <c r="D16" s="272"/>
      <c r="E16" s="296"/>
      <c r="F16" s="296"/>
      <c r="G16" s="296"/>
      <c r="H16" s="296"/>
      <c r="I16" s="297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I37"/>
    </row>
  </sheetData>
  <sheetProtection/>
  <mergeCells count="2">
    <mergeCell ref="H2:I2"/>
    <mergeCell ref="F4:G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0">
      <selection activeCell="J13" sqref="J13"/>
    </sheetView>
  </sheetViews>
  <sheetFormatPr defaultColWidth="9.140625" defaultRowHeight="12.75"/>
  <cols>
    <col min="4" max="4" width="10.140625" style="0" customWidth="1"/>
    <col min="5" max="5" width="9.2812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37" t="s">
        <v>145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44">
        <v>2007</v>
      </c>
      <c r="G3" s="344">
        <v>2008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45"/>
      <c r="G4" s="345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302">
        <f>SUM(F8,F16)</f>
        <v>20519</v>
      </c>
      <c r="G6" s="302">
        <f>SUM(G8,G16)</f>
        <v>20877</v>
      </c>
      <c r="H6" s="306">
        <f>G6-F6</f>
        <v>358</v>
      </c>
      <c r="I6" s="311">
        <f>(G6/F6*100)-100</f>
        <v>1.7447244017739507</v>
      </c>
      <c r="L6" s="310"/>
    </row>
    <row r="7" spans="1:9" ht="12.75">
      <c r="A7" s="24"/>
      <c r="B7" s="23"/>
      <c r="C7" s="23"/>
      <c r="D7" s="3"/>
      <c r="E7" s="18"/>
      <c r="F7" s="180"/>
      <c r="G7" s="180"/>
      <c r="H7" s="19"/>
      <c r="I7" s="19"/>
    </row>
    <row r="8" spans="1:12" s="178" customFormat="1" ht="16.5" customHeight="1">
      <c r="A8" s="28" t="s">
        <v>63</v>
      </c>
      <c r="B8" s="25"/>
      <c r="C8" s="25"/>
      <c r="D8" s="25"/>
      <c r="E8" s="26"/>
      <c r="F8" s="184">
        <f>SUM(F10,F12,F14)</f>
        <v>2190</v>
      </c>
      <c r="G8" s="184">
        <f>SUM(G10,G12,G14)</f>
        <v>2227</v>
      </c>
      <c r="H8" s="307">
        <f>G8-F8</f>
        <v>37</v>
      </c>
      <c r="I8" s="312">
        <f>(G8/F8*100)-100</f>
        <v>1.6894977168949765</v>
      </c>
      <c r="L8" s="314"/>
    </row>
    <row r="9" spans="1:9" ht="16.5" customHeight="1">
      <c r="A9" s="28"/>
      <c r="B9" s="25"/>
      <c r="C9" s="25"/>
      <c r="D9" s="25"/>
      <c r="E9" s="26"/>
      <c r="F9" s="181"/>
      <c r="G9" s="181"/>
      <c r="H9" s="308"/>
      <c r="I9" s="30"/>
    </row>
    <row r="10" spans="1:9" ht="19.5" customHeight="1">
      <c r="A10" s="148" t="s">
        <v>64</v>
      </c>
      <c r="B10" s="25"/>
      <c r="C10" s="25"/>
      <c r="D10" s="25"/>
      <c r="E10" s="26"/>
      <c r="F10" s="304">
        <v>133</v>
      </c>
      <c r="G10" s="304">
        <v>162</v>
      </c>
      <c r="H10" s="309">
        <f>G10-F10</f>
        <v>29</v>
      </c>
      <c r="I10" s="313">
        <f>(G10/F10*100)-100</f>
        <v>21.80451127819549</v>
      </c>
    </row>
    <row r="11" spans="1:12" ht="11.25" customHeight="1">
      <c r="A11" s="148"/>
      <c r="B11" s="25"/>
      <c r="C11" s="25"/>
      <c r="D11" s="25"/>
      <c r="E11" s="26"/>
      <c r="F11" s="182"/>
      <c r="G11" s="182"/>
      <c r="H11" s="151"/>
      <c r="I11" s="149"/>
      <c r="L11" s="7"/>
    </row>
    <row r="12" spans="1:9" ht="15.75" customHeight="1">
      <c r="A12" s="148" t="s">
        <v>8</v>
      </c>
      <c r="B12" s="25"/>
      <c r="C12" s="25"/>
      <c r="D12" s="25"/>
      <c r="E12" s="26"/>
      <c r="F12" s="304">
        <v>403</v>
      </c>
      <c r="G12" s="304">
        <v>378</v>
      </c>
      <c r="H12" s="336">
        <f>G12-F12</f>
        <v>-25</v>
      </c>
      <c r="I12" s="337">
        <f>(G12/F12*100)-100</f>
        <v>-6.203473945409428</v>
      </c>
    </row>
    <row r="13" spans="1:9" ht="14.25" customHeight="1">
      <c r="A13" s="148"/>
      <c r="B13" s="25"/>
      <c r="C13" s="25"/>
      <c r="D13" s="25"/>
      <c r="E13" s="26"/>
      <c r="F13" s="182"/>
      <c r="G13" s="182"/>
      <c r="H13" s="151"/>
      <c r="I13" s="149"/>
    </row>
    <row r="14" spans="1:9" ht="13.5" customHeight="1">
      <c r="A14" s="148" t="s">
        <v>9</v>
      </c>
      <c r="B14" s="25"/>
      <c r="C14" s="25"/>
      <c r="D14" s="25"/>
      <c r="E14" s="26"/>
      <c r="F14" s="305">
        <v>1654</v>
      </c>
      <c r="G14" s="305">
        <v>1687</v>
      </c>
      <c r="H14" s="309">
        <f>G14-F14</f>
        <v>33</v>
      </c>
      <c r="I14" s="313">
        <f>(G14/F14*100)-100</f>
        <v>1.9951632406287843</v>
      </c>
    </row>
    <row r="15" spans="1:9" ht="15.75">
      <c r="A15" s="28"/>
      <c r="B15" s="25"/>
      <c r="C15" s="25"/>
      <c r="D15" s="25"/>
      <c r="E15" s="26"/>
      <c r="F15" s="181"/>
      <c r="G15" s="181"/>
      <c r="H15" s="29"/>
      <c r="I15" s="30"/>
    </row>
    <row r="16" spans="1:9" s="178" customFormat="1" ht="15.75">
      <c r="A16" s="28" t="s">
        <v>65</v>
      </c>
      <c r="B16" s="25"/>
      <c r="C16" s="25"/>
      <c r="D16" s="25"/>
      <c r="E16" s="26"/>
      <c r="F16" s="184">
        <v>18329</v>
      </c>
      <c r="G16" s="184">
        <v>18650</v>
      </c>
      <c r="H16" s="307">
        <f>G16-F16</f>
        <v>321</v>
      </c>
      <c r="I16" s="312">
        <f>(G16/F16*100)-100</f>
        <v>1.7513230399912771</v>
      </c>
    </row>
    <row r="17" spans="1:9" ht="15.75">
      <c r="A17" s="28" t="s">
        <v>10</v>
      </c>
      <c r="B17" s="25"/>
      <c r="C17" s="25"/>
      <c r="D17" s="25"/>
      <c r="E17" s="26"/>
      <c r="F17" s="183"/>
      <c r="G17" s="183"/>
      <c r="H17" s="30"/>
      <c r="I17" s="30"/>
    </row>
    <row r="18" spans="1:9" ht="16.5" customHeight="1">
      <c r="A18" s="28" t="s">
        <v>11</v>
      </c>
      <c r="B18" s="25"/>
      <c r="C18" s="25"/>
      <c r="D18" s="25"/>
      <c r="E18" s="26"/>
      <c r="F18" s="184">
        <v>1678</v>
      </c>
      <c r="G18" s="184">
        <f>G6/1230975*100000</f>
        <v>1695.9727045634559</v>
      </c>
      <c r="H18" s="30" t="s">
        <v>80</v>
      </c>
      <c r="I18" s="30" t="s">
        <v>80</v>
      </c>
    </row>
    <row r="19" spans="1:9" ht="12" customHeight="1">
      <c r="A19" s="28"/>
      <c r="B19" s="25"/>
      <c r="C19" s="25"/>
      <c r="D19" s="25"/>
      <c r="E19" s="26"/>
      <c r="F19" s="183"/>
      <c r="G19" s="183"/>
      <c r="H19" s="30"/>
      <c r="I19" s="30"/>
    </row>
    <row r="20" spans="1:9" ht="15.75">
      <c r="A20" s="32" t="s">
        <v>12</v>
      </c>
      <c r="B20" s="25"/>
      <c r="C20" s="25"/>
      <c r="D20" s="25"/>
      <c r="E20" s="26"/>
      <c r="F20" s="303">
        <v>63</v>
      </c>
      <c r="G20" s="333">
        <f>G6/342344*1000</f>
        <v>60.98252050569018</v>
      </c>
      <c r="H20" s="30" t="s">
        <v>80</v>
      </c>
      <c r="I20" s="30" t="s">
        <v>80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13</v>
      </c>
      <c r="B23" s="23"/>
      <c r="C23" s="23"/>
      <c r="D23" s="3"/>
      <c r="E23" s="18"/>
      <c r="F23" s="179"/>
      <c r="G23" s="179"/>
      <c r="H23" s="27"/>
      <c r="I23" s="150"/>
    </row>
    <row r="24" spans="1:9" ht="12" customHeight="1">
      <c r="A24" s="22"/>
      <c r="B24" s="23"/>
      <c r="C24" s="23"/>
      <c r="D24" s="3"/>
      <c r="E24" s="18"/>
      <c r="F24" s="179"/>
      <c r="G24" s="179"/>
      <c r="H24" s="27"/>
      <c r="I24" s="150"/>
    </row>
    <row r="25" spans="1:9" ht="17.25" customHeight="1">
      <c r="A25" s="24"/>
      <c r="B25" s="25" t="s">
        <v>79</v>
      </c>
      <c r="C25" s="25"/>
      <c r="D25" s="25"/>
      <c r="E25" s="18"/>
      <c r="F25" s="187">
        <v>41355</v>
      </c>
      <c r="G25" s="187">
        <v>43096</v>
      </c>
      <c r="H25" s="307">
        <f>G25-F25</f>
        <v>1741</v>
      </c>
      <c r="I25" s="312">
        <f>(G25/F25*100)-100</f>
        <v>4.209889977028183</v>
      </c>
    </row>
    <row r="26" spans="1:9" ht="12.75" customHeight="1">
      <c r="A26" s="14"/>
      <c r="B26" s="25" t="s">
        <v>69</v>
      </c>
      <c r="C26" s="3"/>
      <c r="D26" s="3"/>
      <c r="E26" s="18"/>
      <c r="F26" s="180"/>
      <c r="G26" s="180"/>
      <c r="H26" s="33"/>
      <c r="I26" s="33"/>
    </row>
    <row r="27" spans="1:9" ht="17.25" customHeight="1">
      <c r="A27" s="28"/>
      <c r="B27" s="147" t="s">
        <v>66</v>
      </c>
      <c r="C27" s="147"/>
      <c r="E27" s="26"/>
      <c r="F27" s="305">
        <v>41178</v>
      </c>
      <c r="G27" s="305">
        <v>42910</v>
      </c>
      <c r="H27" s="309">
        <f>G27-F27</f>
        <v>1732</v>
      </c>
      <c r="I27" s="313">
        <f>(G27/F27*100)-100</f>
        <v>4.206129486619076</v>
      </c>
    </row>
    <row r="28" spans="1:9" ht="12" customHeight="1">
      <c r="A28" s="28"/>
      <c r="B28" s="25"/>
      <c r="C28" s="25"/>
      <c r="D28" s="25"/>
      <c r="E28" s="26"/>
      <c r="F28" s="184"/>
      <c r="G28" s="184"/>
      <c r="H28" s="31"/>
      <c r="I28" s="31"/>
    </row>
    <row r="29" spans="1:9" ht="26.25" customHeight="1">
      <c r="A29" s="28" t="s">
        <v>12</v>
      </c>
      <c r="B29" s="25"/>
      <c r="C29" s="25"/>
      <c r="D29" s="25"/>
      <c r="E29" s="26"/>
      <c r="F29" s="303">
        <v>127</v>
      </c>
      <c r="G29" s="333">
        <f>G27/342344*1000</f>
        <v>125.34176150304957</v>
      </c>
      <c r="H29" s="30" t="s">
        <v>80</v>
      </c>
      <c r="I29" s="30" t="s">
        <v>80</v>
      </c>
    </row>
    <row r="30" spans="1:9" ht="24" customHeight="1">
      <c r="A30" s="28" t="s">
        <v>75</v>
      </c>
      <c r="B30" s="25"/>
      <c r="C30" s="25"/>
      <c r="D30" s="25"/>
      <c r="E30" s="26"/>
      <c r="F30" s="184">
        <v>3212</v>
      </c>
      <c r="G30" s="184">
        <v>3352</v>
      </c>
      <c r="H30" s="307">
        <f>G30-F30</f>
        <v>140</v>
      </c>
      <c r="I30" s="312">
        <f>(G30/F30*100)-100</f>
        <v>4.358655043586552</v>
      </c>
    </row>
    <row r="31" spans="1:9" ht="15.75">
      <c r="A31" s="28" t="s">
        <v>76</v>
      </c>
      <c r="B31" s="25"/>
      <c r="C31" s="25"/>
      <c r="D31" s="25"/>
      <c r="E31" s="26"/>
      <c r="F31" s="183"/>
      <c r="G31" s="183"/>
      <c r="H31" s="30"/>
      <c r="I31" s="30"/>
    </row>
    <row r="32" spans="1:9" ht="15.75">
      <c r="A32" s="28"/>
      <c r="B32" s="25"/>
      <c r="C32" s="25"/>
      <c r="D32" s="25"/>
      <c r="E32" s="26"/>
      <c r="F32" s="183"/>
      <c r="G32" s="183"/>
      <c r="H32" s="30"/>
      <c r="I32" s="30"/>
    </row>
    <row r="33" spans="1:9" ht="26.25" customHeight="1">
      <c r="A33" s="22" t="s">
        <v>73</v>
      </c>
      <c r="B33" s="2"/>
      <c r="C33" s="25"/>
      <c r="D33" s="25"/>
      <c r="E33" s="26"/>
      <c r="F33" s="302">
        <f>SUM(F35,F37,F39)</f>
        <v>3055</v>
      </c>
      <c r="G33" s="302">
        <f>SUM(G35,G37,G39)</f>
        <v>3431</v>
      </c>
      <c r="H33" s="306">
        <f>G33-F33</f>
        <v>376</v>
      </c>
      <c r="I33" s="311">
        <f>(G33/F33*100)-100</f>
        <v>12.307692307692307</v>
      </c>
    </row>
    <row r="34" spans="1:9" ht="12.75" customHeight="1">
      <c r="A34" s="22"/>
      <c r="B34" s="2"/>
      <c r="C34" s="25"/>
      <c r="D34" s="25"/>
      <c r="E34" s="26"/>
      <c r="F34" s="183"/>
      <c r="G34" s="183"/>
      <c r="H34" s="30"/>
      <c r="I34" s="30"/>
    </row>
    <row r="35" spans="1:9" ht="17.25" customHeight="1">
      <c r="A35" s="148" t="s">
        <v>67</v>
      </c>
      <c r="B35" s="25"/>
      <c r="C35" s="25"/>
      <c r="D35" s="25"/>
      <c r="E35" s="26"/>
      <c r="F35" s="304">
        <v>140</v>
      </c>
      <c r="G35" s="304">
        <v>168</v>
      </c>
      <c r="H35" s="309">
        <f>G35-F35</f>
        <v>28</v>
      </c>
      <c r="I35" s="313">
        <f>(G35/F35*100)-100</f>
        <v>20</v>
      </c>
    </row>
    <row r="36" spans="1:9" ht="12.75" customHeight="1">
      <c r="A36" s="148"/>
      <c r="B36" s="25"/>
      <c r="C36" s="25"/>
      <c r="D36" s="25"/>
      <c r="E36" s="26"/>
      <c r="F36" s="185"/>
      <c r="G36" s="185"/>
      <c r="H36" s="151"/>
      <c r="I36" s="152"/>
    </row>
    <row r="37" spans="1:9" ht="15" customHeight="1">
      <c r="A37" s="148" t="s">
        <v>14</v>
      </c>
      <c r="B37" s="25"/>
      <c r="C37" s="25"/>
      <c r="D37" s="25"/>
      <c r="E37" s="26"/>
      <c r="F37" s="304">
        <v>500</v>
      </c>
      <c r="G37" s="304">
        <v>517</v>
      </c>
      <c r="H37" s="309">
        <f>G37-F37</f>
        <v>17</v>
      </c>
      <c r="I37" s="313">
        <f>(G37/F37*100)-100</f>
        <v>3.4000000000000057</v>
      </c>
    </row>
    <row r="38" spans="1:9" ht="15.75">
      <c r="A38" s="148"/>
      <c r="B38" s="25"/>
      <c r="C38" s="25"/>
      <c r="D38" s="25"/>
      <c r="E38" s="26"/>
      <c r="F38" s="185"/>
      <c r="G38" s="185"/>
      <c r="H38" s="151"/>
      <c r="I38" s="152"/>
    </row>
    <row r="39" spans="1:9" ht="15.75">
      <c r="A39" s="148" t="s">
        <v>15</v>
      </c>
      <c r="B39" s="25"/>
      <c r="C39" s="25"/>
      <c r="D39" s="25"/>
      <c r="E39" s="26"/>
      <c r="F39" s="305">
        <v>2415</v>
      </c>
      <c r="G39" s="305">
        <v>2746</v>
      </c>
      <c r="H39" s="309">
        <f>G39-F39</f>
        <v>331</v>
      </c>
      <c r="I39" s="313">
        <f>(G39/F39*100)-100</f>
        <v>13.70600414078676</v>
      </c>
    </row>
    <row r="40" spans="1:9" ht="12.75">
      <c r="A40" s="35"/>
      <c r="B40" s="36"/>
      <c r="C40" s="36"/>
      <c r="D40" s="36"/>
      <c r="E40" s="37"/>
      <c r="F40" s="186"/>
      <c r="G40" s="186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8.75" customHeight="1">
      <c r="A42" s="4" t="s">
        <v>70</v>
      </c>
      <c r="B42" s="39"/>
      <c r="C42" s="39"/>
      <c r="D42" s="39"/>
      <c r="E42" s="39"/>
      <c r="F42" s="39"/>
      <c r="G42" s="10"/>
      <c r="H42" s="10"/>
      <c r="I42" s="10"/>
    </row>
    <row r="43" spans="1:9" ht="18.75" customHeight="1">
      <c r="A43" s="40" t="s">
        <v>16</v>
      </c>
      <c r="B43" s="39"/>
      <c r="C43" s="39"/>
      <c r="D43" s="39"/>
      <c r="E43" s="39"/>
      <c r="F43" s="39"/>
      <c r="G43" s="10"/>
      <c r="H43" s="10"/>
      <c r="I43" s="10"/>
    </row>
    <row r="44" spans="1:9" ht="19.5" customHeight="1">
      <c r="A44" s="4" t="s">
        <v>74</v>
      </c>
      <c r="B44" s="10"/>
      <c r="C44" s="10"/>
      <c r="D44" s="10"/>
      <c r="E44" s="10"/>
      <c r="F44" s="10"/>
      <c r="G44" s="10"/>
      <c r="H44" s="10"/>
      <c r="I44" s="10"/>
    </row>
    <row r="45" spans="1:9" ht="18" customHeight="1">
      <c r="A45" s="41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300" verticalDpi="300" orientation="portrait" paperSize="9" r:id="rId1"/>
  <headerFooter alignWithMargins="0">
    <oddHeader>&amp;C&amp;"Times New Roman,Regular"&amp;12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V4:Z14"/>
  <sheetViews>
    <sheetView zoomScalePageLayoutView="0" workbookViewId="0" topLeftCell="A1">
      <selection activeCell="M46" sqref="M46"/>
    </sheetView>
  </sheetViews>
  <sheetFormatPr defaultColWidth="9.140625" defaultRowHeight="12.75"/>
  <cols>
    <col min="21" max="21" width="12.7109375" style="0" customWidth="1"/>
    <col min="23" max="23" width="10.140625" style="0" bestFit="1" customWidth="1"/>
  </cols>
  <sheetData>
    <row r="1" ht="16.5" customHeight="1"/>
    <row r="4" spans="23:26" ht="12.75">
      <c r="W4" t="s">
        <v>71</v>
      </c>
      <c r="Z4" t="s">
        <v>72</v>
      </c>
    </row>
    <row r="5" spans="22:26" ht="12.75">
      <c r="V5">
        <v>1999</v>
      </c>
      <c r="W5" s="157">
        <v>233415</v>
      </c>
      <c r="Y5">
        <v>1999</v>
      </c>
      <c r="Z5" s="157">
        <v>17877</v>
      </c>
    </row>
    <row r="6" spans="22:26" ht="12.75">
      <c r="V6">
        <v>2000</v>
      </c>
      <c r="W6" s="157">
        <v>244018</v>
      </c>
      <c r="Y6">
        <f aca="true" t="shared" si="0" ref="Y6:Y13">Y5+1</f>
        <v>2000</v>
      </c>
      <c r="Z6" s="157">
        <v>18278</v>
      </c>
    </row>
    <row r="7" spans="22:26" ht="12.75">
      <c r="V7">
        <v>2001</v>
      </c>
      <c r="W7" s="157">
        <v>255149</v>
      </c>
      <c r="Y7">
        <f t="shared" si="0"/>
        <v>2001</v>
      </c>
      <c r="Z7" s="157">
        <v>18517</v>
      </c>
    </row>
    <row r="8" spans="22:26" ht="12.75">
      <c r="V8">
        <v>2002</v>
      </c>
      <c r="W8" s="157">
        <v>265841</v>
      </c>
      <c r="Y8">
        <f t="shared" si="0"/>
        <v>2002</v>
      </c>
      <c r="Z8" s="157">
        <v>18022</v>
      </c>
    </row>
    <row r="9" spans="22:26" ht="12.75">
      <c r="V9">
        <v>2003</v>
      </c>
      <c r="W9" s="157">
        <v>276371</v>
      </c>
      <c r="Y9">
        <f t="shared" si="0"/>
        <v>2003</v>
      </c>
      <c r="Z9" s="157">
        <v>19178</v>
      </c>
    </row>
    <row r="10" spans="22:26" ht="12.75">
      <c r="V10">
        <v>2004</v>
      </c>
      <c r="W10" s="157">
        <v>291605</v>
      </c>
      <c r="Y10">
        <f t="shared" si="0"/>
        <v>2004</v>
      </c>
      <c r="Z10" s="157">
        <v>19495</v>
      </c>
    </row>
    <row r="11" spans="22:26" ht="12.75">
      <c r="V11">
        <v>2005</v>
      </c>
      <c r="W11" s="157">
        <v>305496</v>
      </c>
      <c r="Y11">
        <f t="shared" si="0"/>
        <v>2005</v>
      </c>
      <c r="Z11" s="157">
        <v>22554</v>
      </c>
    </row>
    <row r="12" spans="22:26" ht="12.75">
      <c r="V12">
        <v>2006</v>
      </c>
      <c r="W12" s="157">
        <v>319440</v>
      </c>
      <c r="Y12">
        <f t="shared" si="0"/>
        <v>2006</v>
      </c>
      <c r="Z12" s="157">
        <v>20242</v>
      </c>
    </row>
    <row r="13" spans="22:26" ht="12.75">
      <c r="V13">
        <v>2007</v>
      </c>
      <c r="W13" s="157">
        <v>334145</v>
      </c>
      <c r="Y13">
        <f t="shared" si="0"/>
        <v>2007</v>
      </c>
      <c r="Z13" s="157">
        <v>20519</v>
      </c>
    </row>
    <row r="14" spans="22:26" ht="12.75">
      <c r="V14">
        <v>2008</v>
      </c>
      <c r="W14" s="157">
        <v>351406</v>
      </c>
      <c r="Y14">
        <f>Y13+1</f>
        <v>2008</v>
      </c>
      <c r="Z14" s="157">
        <v>20877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R32" sqref="R32"/>
    </sheetView>
  </sheetViews>
  <sheetFormatPr defaultColWidth="9.140625" defaultRowHeight="12.75"/>
  <cols>
    <col min="1" max="1" width="6.7109375" style="85" customWidth="1"/>
    <col min="2" max="2" width="27.140625" style="85" customWidth="1"/>
    <col min="3" max="3" width="9.140625" style="85" hidden="1" customWidth="1"/>
    <col min="4" max="5" width="7.140625" style="85" hidden="1" customWidth="1"/>
    <col min="6" max="6" width="8.421875" style="85" hidden="1" customWidth="1"/>
    <col min="7" max="7" width="0.13671875" style="85" customWidth="1"/>
    <col min="8" max="8" width="9.00390625" style="85" hidden="1" customWidth="1"/>
    <col min="9" max="18" width="9.00390625" style="85" customWidth="1"/>
    <col min="19" max="19" width="10.28125" style="85" customWidth="1"/>
    <col min="20" max="20" width="7.00390625" style="85" customWidth="1"/>
    <col min="21" max="16384" width="9.140625" style="85" customWidth="1"/>
  </cols>
  <sheetData>
    <row r="1" spans="1:19" s="81" customFormat="1" ht="16.5" customHeight="1">
      <c r="A1" s="142" t="s">
        <v>144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9" customHeight="1">
      <c r="A2" s="82"/>
      <c r="B2" s="80"/>
      <c r="C2" s="80"/>
      <c r="D2" s="80"/>
      <c r="E2" s="80"/>
      <c r="F2" s="80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26.25" customHeight="1">
      <c r="A3" s="86"/>
      <c r="B3" s="87"/>
      <c r="C3" s="88">
        <v>1984</v>
      </c>
      <c r="D3" s="88">
        <f>C3+1</f>
        <v>1985</v>
      </c>
      <c r="E3" s="88">
        <f>D3+1</f>
        <v>1986</v>
      </c>
      <c r="F3" s="88">
        <v>1989</v>
      </c>
      <c r="G3" s="88">
        <f>F3+1</f>
        <v>1990</v>
      </c>
      <c r="H3" s="89">
        <v>1996</v>
      </c>
      <c r="I3" s="89">
        <v>1999</v>
      </c>
      <c r="J3" s="89">
        <v>2000</v>
      </c>
      <c r="K3" s="89">
        <v>2001</v>
      </c>
      <c r="L3" s="89">
        <v>2002</v>
      </c>
      <c r="M3" s="89">
        <v>2003</v>
      </c>
      <c r="N3" s="89">
        <v>2004</v>
      </c>
      <c r="O3" s="89">
        <v>2005</v>
      </c>
      <c r="P3" s="89">
        <v>2006</v>
      </c>
      <c r="Q3" s="89">
        <v>2007</v>
      </c>
      <c r="R3" s="89">
        <v>2008</v>
      </c>
      <c r="S3" s="90"/>
    </row>
    <row r="4" spans="1:19" ht="10.5" customHeight="1">
      <c r="A4" s="91"/>
      <c r="B4" s="92"/>
      <c r="C4" s="93"/>
      <c r="D4" s="93"/>
      <c r="E4" s="93"/>
      <c r="F4" s="93"/>
      <c r="G4" s="93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19" ht="15" customHeight="1">
      <c r="A5" s="97" t="s">
        <v>41</v>
      </c>
      <c r="B5" s="98"/>
      <c r="C5" s="92"/>
      <c r="D5" s="92"/>
      <c r="E5" s="92"/>
      <c r="F5" s="92"/>
      <c r="G5" s="92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6"/>
    </row>
    <row r="6" spans="1:19" ht="15.75" customHeight="1">
      <c r="A6" s="97"/>
      <c r="B6" s="92" t="s">
        <v>2</v>
      </c>
      <c r="C6" s="100">
        <v>4681</v>
      </c>
      <c r="D6" s="100">
        <v>5035</v>
      </c>
      <c r="E6" s="100">
        <v>5707</v>
      </c>
      <c r="F6" s="100">
        <v>9085</v>
      </c>
      <c r="G6" s="100">
        <v>10316</v>
      </c>
      <c r="H6" s="101">
        <v>14845</v>
      </c>
      <c r="I6" s="101">
        <v>17877</v>
      </c>
      <c r="J6" s="101">
        <v>18278</v>
      </c>
      <c r="K6" s="101">
        <v>18517</v>
      </c>
      <c r="L6" s="101">
        <v>18022</v>
      </c>
      <c r="M6" s="101">
        <v>19178</v>
      </c>
      <c r="N6" s="101">
        <v>19495</v>
      </c>
      <c r="O6" s="101">
        <v>22554</v>
      </c>
      <c r="P6" s="101">
        <v>20242</v>
      </c>
      <c r="Q6" s="101">
        <v>20519</v>
      </c>
      <c r="R6" s="101">
        <v>20877</v>
      </c>
      <c r="S6" s="102"/>
    </row>
    <row r="7" spans="1:19" ht="15.75" customHeight="1">
      <c r="A7" s="97"/>
      <c r="B7" s="92" t="s">
        <v>42</v>
      </c>
      <c r="C7" s="103" t="s">
        <v>4</v>
      </c>
      <c r="D7" s="103"/>
      <c r="E7" s="103"/>
      <c r="F7" s="103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1:19" ht="13.5" customHeight="1">
      <c r="A8" s="97"/>
      <c r="B8" s="106" t="s">
        <v>43</v>
      </c>
      <c r="C8" s="107">
        <v>479</v>
      </c>
      <c r="D8" s="107">
        <v>511</v>
      </c>
      <c r="E8" s="107">
        <v>574</v>
      </c>
      <c r="F8" s="107">
        <v>893</v>
      </c>
      <c r="G8" s="107">
        <v>1007</v>
      </c>
      <c r="H8" s="108">
        <v>1351</v>
      </c>
      <c r="I8" s="108">
        <v>1569</v>
      </c>
      <c r="J8" s="108">
        <v>1588</v>
      </c>
      <c r="K8" s="108">
        <v>1591</v>
      </c>
      <c r="L8" s="108">
        <v>1535</v>
      </c>
      <c r="M8" s="108">
        <v>1616</v>
      </c>
      <c r="N8" s="108">
        <v>1629</v>
      </c>
      <c r="O8" s="108">
        <v>1869</v>
      </c>
      <c r="P8" s="108">
        <v>1665</v>
      </c>
      <c r="Q8" s="108">
        <v>1678</v>
      </c>
      <c r="R8" s="108">
        <f>R6/1230975*100000</f>
        <v>1695.9727045634559</v>
      </c>
      <c r="S8" s="109"/>
    </row>
    <row r="9" spans="1:19" ht="14.25" customHeight="1">
      <c r="A9" s="97"/>
      <c r="B9" s="92" t="s">
        <v>44</v>
      </c>
      <c r="C9" s="103"/>
      <c r="D9" s="103"/>
      <c r="E9" s="103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5"/>
    </row>
    <row r="10" spans="1:19" ht="15.75" customHeight="1">
      <c r="A10" s="97"/>
      <c r="B10" s="106" t="s">
        <v>45</v>
      </c>
      <c r="C10" s="107">
        <v>63</v>
      </c>
      <c r="D10" s="107">
        <v>67</v>
      </c>
      <c r="E10" s="107">
        <v>74</v>
      </c>
      <c r="F10" s="107">
        <v>89</v>
      </c>
      <c r="G10" s="107">
        <v>94</v>
      </c>
      <c r="H10" s="108">
        <v>77</v>
      </c>
      <c r="I10" s="108">
        <v>79</v>
      </c>
      <c r="J10" s="108">
        <v>77</v>
      </c>
      <c r="K10" s="108">
        <v>75</v>
      </c>
      <c r="L10" s="108">
        <v>69</v>
      </c>
      <c r="M10" s="108">
        <v>72</v>
      </c>
      <c r="N10" s="108">
        <v>69</v>
      </c>
      <c r="O10" s="108">
        <v>76</v>
      </c>
      <c r="P10" s="108">
        <v>65</v>
      </c>
      <c r="Q10" s="108">
        <v>63</v>
      </c>
      <c r="R10" s="108">
        <f>R6/342344*1000</f>
        <v>60.98252050569018</v>
      </c>
      <c r="S10" s="109"/>
    </row>
    <row r="11" spans="1:20" ht="10.5" customHeight="1">
      <c r="A11" s="97"/>
      <c r="B11" s="98"/>
      <c r="C11" s="103"/>
      <c r="D11" s="103"/>
      <c r="E11" s="103"/>
      <c r="F11" s="103"/>
      <c r="G11" s="103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10"/>
    </row>
    <row r="12" spans="1:19" ht="15" customHeight="1">
      <c r="A12" s="111" t="s">
        <v>46</v>
      </c>
      <c r="B12" s="98"/>
      <c r="C12" s="103"/>
      <c r="D12" s="103"/>
      <c r="E12" s="103"/>
      <c r="F12" s="103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/>
    </row>
    <row r="13" spans="1:19" ht="16.5" customHeight="1">
      <c r="A13" s="97"/>
      <c r="B13" s="92" t="s">
        <v>47</v>
      </c>
      <c r="C13" s="100">
        <v>7538</v>
      </c>
      <c r="D13" s="100">
        <v>8235</v>
      </c>
      <c r="E13" s="100">
        <v>9410</v>
      </c>
      <c r="F13" s="100">
        <v>15489</v>
      </c>
      <c r="G13" s="100">
        <v>17562</v>
      </c>
      <c r="H13" s="101">
        <v>26270</v>
      </c>
      <c r="I13" s="101">
        <v>32547</v>
      </c>
      <c r="J13" s="101">
        <v>33537</v>
      </c>
      <c r="K13" s="101">
        <v>33988</v>
      </c>
      <c r="L13" s="101">
        <v>33119</v>
      </c>
      <c r="M13" s="101">
        <v>35239</v>
      </c>
      <c r="N13" s="101">
        <v>35506</v>
      </c>
      <c r="O13" s="101">
        <v>43741</v>
      </c>
      <c r="P13" s="101">
        <v>40023</v>
      </c>
      <c r="Q13" s="101">
        <v>41178</v>
      </c>
      <c r="R13" s="101">
        <v>42910</v>
      </c>
      <c r="S13" s="102"/>
    </row>
    <row r="14" spans="1:19" ht="9" customHeight="1">
      <c r="A14" s="97"/>
      <c r="B14" s="92" t="s">
        <v>4</v>
      </c>
      <c r="C14" s="92"/>
      <c r="D14" s="112"/>
      <c r="E14" s="112"/>
      <c r="F14" s="112"/>
      <c r="G14" s="112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5"/>
    </row>
    <row r="15" spans="1:19" ht="13.5" customHeight="1">
      <c r="A15" s="97"/>
      <c r="B15" s="92" t="s">
        <v>44</v>
      </c>
      <c r="C15" s="113">
        <v>102</v>
      </c>
      <c r="D15" s="113">
        <v>110</v>
      </c>
      <c r="E15" s="113">
        <v>123</v>
      </c>
      <c r="F15" s="113">
        <v>152</v>
      </c>
      <c r="G15" s="113">
        <v>160</v>
      </c>
      <c r="H15" s="108">
        <v>135</v>
      </c>
      <c r="I15" s="108">
        <v>144</v>
      </c>
      <c r="J15" s="108">
        <v>142</v>
      </c>
      <c r="K15" s="108">
        <v>137</v>
      </c>
      <c r="L15" s="108">
        <v>127</v>
      </c>
      <c r="M15" s="108">
        <v>133</v>
      </c>
      <c r="N15" s="108">
        <v>126</v>
      </c>
      <c r="O15" s="108">
        <v>148</v>
      </c>
      <c r="P15" s="108">
        <v>129</v>
      </c>
      <c r="Q15" s="108">
        <v>127</v>
      </c>
      <c r="R15" s="108">
        <f>R13/342344*1000</f>
        <v>125.34176150304957</v>
      </c>
      <c r="S15" s="114"/>
    </row>
    <row r="16" spans="1:19" ht="12" customHeight="1">
      <c r="A16" s="97"/>
      <c r="B16" s="106" t="s">
        <v>45</v>
      </c>
      <c r="C16" s="103"/>
      <c r="D16" s="103"/>
      <c r="E16" s="103"/>
      <c r="F16" s="103"/>
      <c r="G16" s="103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</row>
    <row r="17" spans="1:19" ht="15" customHeight="1">
      <c r="A17" s="97" t="s">
        <v>48</v>
      </c>
      <c r="B17" s="98"/>
      <c r="C17" s="103"/>
      <c r="D17" s="103"/>
      <c r="E17" s="103"/>
      <c r="F17" s="103"/>
      <c r="G17" s="103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</row>
    <row r="18" spans="1:22" ht="16.5" customHeight="1">
      <c r="A18" s="91"/>
      <c r="B18" s="115" t="s">
        <v>49</v>
      </c>
      <c r="C18" s="100">
        <v>2329</v>
      </c>
      <c r="D18" s="100">
        <v>2685</v>
      </c>
      <c r="E18" s="100">
        <v>2834</v>
      </c>
      <c r="F18" s="100">
        <v>3141</v>
      </c>
      <c r="G18" s="100">
        <v>3575</v>
      </c>
      <c r="H18" s="101">
        <v>3774</v>
      </c>
      <c r="I18" s="101">
        <v>3405</v>
      </c>
      <c r="J18" s="101">
        <v>3291</v>
      </c>
      <c r="K18" s="101">
        <v>3264</v>
      </c>
      <c r="L18" s="101">
        <v>2904</v>
      </c>
      <c r="M18" s="101">
        <v>2698</v>
      </c>
      <c r="N18" s="101">
        <v>2951</v>
      </c>
      <c r="O18" s="101">
        <v>2760</v>
      </c>
      <c r="P18" s="101">
        <v>2522</v>
      </c>
      <c r="Q18" s="101">
        <v>3055</v>
      </c>
      <c r="R18" s="101">
        <f>SUM(R20:R22)</f>
        <v>3431</v>
      </c>
      <c r="S18" s="102"/>
      <c r="V18" s="300"/>
    </row>
    <row r="19" spans="1:19" ht="13.5" customHeight="1">
      <c r="A19" s="111" t="s">
        <v>4</v>
      </c>
      <c r="B19" s="92" t="s">
        <v>50</v>
      </c>
      <c r="C19" s="103"/>
      <c r="D19" s="103"/>
      <c r="E19" s="103"/>
      <c r="F19" s="103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5"/>
    </row>
    <row r="20" spans="1:21" ht="16.5" customHeight="1">
      <c r="A20" s="97"/>
      <c r="B20" s="172" t="s">
        <v>77</v>
      </c>
      <c r="C20" s="113">
        <v>82</v>
      </c>
      <c r="D20" s="113">
        <v>104</v>
      </c>
      <c r="E20" s="113">
        <v>109</v>
      </c>
      <c r="F20" s="113">
        <v>130</v>
      </c>
      <c r="G20" s="113">
        <v>144</v>
      </c>
      <c r="H20" s="173" t="s">
        <v>51</v>
      </c>
      <c r="I20" s="301">
        <v>170</v>
      </c>
      <c r="J20" s="301">
        <v>163</v>
      </c>
      <c r="K20" s="301">
        <v>126</v>
      </c>
      <c r="L20" s="301">
        <v>158</v>
      </c>
      <c r="M20" s="301">
        <v>131</v>
      </c>
      <c r="N20" s="301">
        <v>144</v>
      </c>
      <c r="O20" s="301">
        <v>136</v>
      </c>
      <c r="P20" s="301">
        <v>134</v>
      </c>
      <c r="Q20" s="301">
        <v>140</v>
      </c>
      <c r="R20" s="301">
        <v>168</v>
      </c>
      <c r="S20" s="105"/>
      <c r="U20" s="299"/>
    </row>
    <row r="21" spans="1:19" ht="16.5" customHeight="1">
      <c r="A21" s="97"/>
      <c r="B21" s="172" t="s">
        <v>52</v>
      </c>
      <c r="C21" s="113">
        <v>253</v>
      </c>
      <c r="D21" s="113">
        <v>266</v>
      </c>
      <c r="E21" s="113">
        <v>226</v>
      </c>
      <c r="F21" s="113">
        <v>250</v>
      </c>
      <c r="G21" s="113">
        <v>315</v>
      </c>
      <c r="H21" s="173" t="s">
        <v>53</v>
      </c>
      <c r="I21" s="301">
        <v>237</v>
      </c>
      <c r="J21" s="301">
        <v>266</v>
      </c>
      <c r="K21" s="301">
        <v>288</v>
      </c>
      <c r="L21" s="301">
        <v>216</v>
      </c>
      <c r="M21" s="301">
        <v>291</v>
      </c>
      <c r="N21" s="301">
        <v>245</v>
      </c>
      <c r="O21" s="301">
        <v>358</v>
      </c>
      <c r="P21" s="301">
        <v>348</v>
      </c>
      <c r="Q21" s="301">
        <v>500</v>
      </c>
      <c r="R21" s="301">
        <v>517</v>
      </c>
      <c r="S21" s="105"/>
    </row>
    <row r="22" spans="1:19" ht="17.25" customHeight="1">
      <c r="A22" s="97"/>
      <c r="B22" s="172" t="s">
        <v>54</v>
      </c>
      <c r="C22" s="113">
        <v>1994</v>
      </c>
      <c r="D22" s="113">
        <v>2315</v>
      </c>
      <c r="E22" s="113">
        <v>2499</v>
      </c>
      <c r="F22" s="113">
        <v>2761</v>
      </c>
      <c r="G22" s="113">
        <v>3116</v>
      </c>
      <c r="H22" s="108">
        <v>3383</v>
      </c>
      <c r="I22" s="108">
        <v>2998</v>
      </c>
      <c r="J22" s="108">
        <v>2862</v>
      </c>
      <c r="K22" s="108">
        <v>2850</v>
      </c>
      <c r="L22" s="108">
        <v>2530</v>
      </c>
      <c r="M22" s="108">
        <v>2276</v>
      </c>
      <c r="N22" s="108">
        <v>2562</v>
      </c>
      <c r="O22" s="108">
        <v>2266</v>
      </c>
      <c r="P22" s="108">
        <v>2040</v>
      </c>
      <c r="Q22" s="108">
        <v>2415</v>
      </c>
      <c r="R22" s="108">
        <v>2746</v>
      </c>
      <c r="S22" s="105"/>
    </row>
    <row r="23" spans="1:19" ht="13.5" customHeight="1">
      <c r="A23" s="97"/>
      <c r="B23" s="98"/>
      <c r="C23" s="103"/>
      <c r="D23" s="103"/>
      <c r="E23" s="103"/>
      <c r="F23" s="103"/>
      <c r="G23" s="103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5"/>
    </row>
    <row r="24" spans="1:19" ht="18.75" customHeight="1">
      <c r="A24" s="116" t="s">
        <v>55</v>
      </c>
      <c r="B24" s="117"/>
      <c r="C24" s="103"/>
      <c r="D24" s="103"/>
      <c r="E24" s="103"/>
      <c r="F24" s="103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5"/>
    </row>
    <row r="25" spans="1:19" ht="15.75" customHeight="1">
      <c r="A25" s="91" t="s">
        <v>4</v>
      </c>
      <c r="B25" s="115" t="s">
        <v>56</v>
      </c>
      <c r="C25" s="118">
        <v>8.4</v>
      </c>
      <c r="D25" s="119">
        <v>10.6</v>
      </c>
      <c r="E25" s="119">
        <v>11</v>
      </c>
      <c r="F25" s="119">
        <v>12.6</v>
      </c>
      <c r="G25" s="119">
        <v>14.1</v>
      </c>
      <c r="H25" s="120">
        <v>13.9</v>
      </c>
      <c r="I25" s="120">
        <v>14.9</v>
      </c>
      <c r="J25" s="120">
        <v>14.2</v>
      </c>
      <c r="K25" s="120">
        <v>10.8</v>
      </c>
      <c r="L25" s="120">
        <v>13.5</v>
      </c>
      <c r="M25" s="120">
        <v>11</v>
      </c>
      <c r="N25" s="120">
        <v>12</v>
      </c>
      <c r="O25" s="120">
        <v>11.3</v>
      </c>
      <c r="P25" s="120">
        <v>11</v>
      </c>
      <c r="Q25" s="120">
        <v>11.4</v>
      </c>
      <c r="R25" s="120">
        <f>R20/1230975*100000</f>
        <v>13.647718272101383</v>
      </c>
      <c r="S25" s="114"/>
    </row>
    <row r="26" spans="1:19" ht="15" customHeight="1">
      <c r="A26" s="97"/>
      <c r="B26" s="92" t="s">
        <v>44</v>
      </c>
      <c r="C26" s="121"/>
      <c r="D26" s="122"/>
      <c r="E26" s="122"/>
      <c r="F26" s="122"/>
      <c r="G26" s="12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05"/>
    </row>
    <row r="27" spans="1:19" ht="15" customHeight="1">
      <c r="A27" s="97"/>
      <c r="B27" s="106" t="s">
        <v>57</v>
      </c>
      <c r="C27" s="124">
        <v>1.1</v>
      </c>
      <c r="D27" s="125">
        <v>1.4</v>
      </c>
      <c r="E27" s="125">
        <v>1.4</v>
      </c>
      <c r="F27" s="125">
        <v>1.3</v>
      </c>
      <c r="G27" s="125">
        <v>1.3</v>
      </c>
      <c r="H27" s="120">
        <v>0.8</v>
      </c>
      <c r="I27" s="120">
        <v>0.8</v>
      </c>
      <c r="J27" s="120">
        <v>0.7</v>
      </c>
      <c r="K27" s="120">
        <v>0.5</v>
      </c>
      <c r="L27" s="120">
        <v>0.6</v>
      </c>
      <c r="M27" s="120">
        <v>0.5</v>
      </c>
      <c r="N27" s="120">
        <v>0.5</v>
      </c>
      <c r="O27" s="120">
        <v>0.4</v>
      </c>
      <c r="P27" s="120">
        <v>0.4</v>
      </c>
      <c r="Q27" s="120">
        <v>0.4</v>
      </c>
      <c r="R27" s="120">
        <f>R20/342344*1000</f>
        <v>0.4907344659173229</v>
      </c>
      <c r="S27" s="109"/>
    </row>
    <row r="28" spans="1:19" ht="13.5" customHeight="1">
      <c r="A28" s="97"/>
      <c r="B28" s="117"/>
      <c r="C28" s="124"/>
      <c r="D28" s="125"/>
      <c r="E28" s="125"/>
      <c r="F28" s="125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09"/>
    </row>
    <row r="29" spans="1:19" s="132" customFormat="1" ht="18.75" customHeight="1">
      <c r="A29" s="127"/>
      <c r="B29" s="128" t="s">
        <v>78</v>
      </c>
      <c r="C29" s="129">
        <v>3.5</v>
      </c>
      <c r="D29" s="129">
        <f>(D20/D18)*100</f>
        <v>3.8733705772811917</v>
      </c>
      <c r="E29" s="129">
        <f>(E20/E18)*100</f>
        <v>3.8461538461538463</v>
      </c>
      <c r="F29" s="129">
        <v>4.1</v>
      </c>
      <c r="G29" s="129">
        <v>4</v>
      </c>
      <c r="H29" s="130">
        <v>4.1</v>
      </c>
      <c r="I29" s="130">
        <v>5</v>
      </c>
      <c r="J29" s="130">
        <v>5</v>
      </c>
      <c r="K29" s="130">
        <v>3.9</v>
      </c>
      <c r="L29" s="130">
        <v>5.4</v>
      </c>
      <c r="M29" s="130">
        <v>4.8</v>
      </c>
      <c r="N29" s="130">
        <v>4.9</v>
      </c>
      <c r="O29" s="130">
        <v>4.9</v>
      </c>
      <c r="P29" s="130">
        <v>5.3</v>
      </c>
      <c r="Q29" s="130">
        <v>4.6</v>
      </c>
      <c r="R29" s="130">
        <f>R20/R18*100</f>
        <v>4.896531623433401</v>
      </c>
      <c r="S29" s="131"/>
    </row>
    <row r="30" spans="1:18" ht="0.75" customHeight="1">
      <c r="A30" s="112" t="s">
        <v>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33"/>
    </row>
    <row r="31" spans="1:18" ht="17.25" customHeight="1">
      <c r="A31" s="134" t="s">
        <v>58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3"/>
    </row>
    <row r="32" spans="1:17" ht="15" customHeight="1">
      <c r="A32" s="134" t="s">
        <v>59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</row>
    <row r="33" spans="1:17" ht="15" customHeight="1">
      <c r="A33" s="134" t="s">
        <v>68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ht="15" customHeight="1">
      <c r="A34" s="135" t="s">
        <v>60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2" ht="15" customHeight="1">
      <c r="A35" s="136"/>
      <c r="B35" s="136"/>
    </row>
    <row r="36" spans="1:2" ht="12.75">
      <c r="A36" s="136"/>
      <c r="B36" s="136"/>
    </row>
    <row r="37" spans="1:2" ht="12.75">
      <c r="A37" s="136"/>
      <c r="B37" s="136"/>
    </row>
  </sheetData>
  <sheetProtection/>
  <printOptions horizontalCentered="1" verticalCentered="1"/>
  <pageMargins left="0.75" right="0" top="0.75" bottom="0.236220472440945" header="0.5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149</v>
      </c>
      <c r="M1"/>
    </row>
    <row r="2" ht="9" customHeight="1"/>
    <row r="3" spans="1:12" ht="18.75" customHeight="1">
      <c r="A3" s="346" t="s">
        <v>0</v>
      </c>
      <c r="B3" s="347"/>
      <c r="C3" s="352">
        <v>2007</v>
      </c>
      <c r="D3" s="353"/>
      <c r="E3" s="353"/>
      <c r="F3" s="353"/>
      <c r="G3" s="354"/>
      <c r="H3" s="353">
        <v>2008</v>
      </c>
      <c r="I3" s="353"/>
      <c r="J3" s="353"/>
      <c r="K3" s="353"/>
      <c r="L3" s="354"/>
    </row>
    <row r="4" spans="1:12" ht="18.75" customHeight="1">
      <c r="A4" s="348"/>
      <c r="B4" s="349"/>
      <c r="C4" s="275" t="s">
        <v>150</v>
      </c>
      <c r="D4" s="275"/>
      <c r="E4" s="275"/>
      <c r="F4" s="275"/>
      <c r="G4" s="6"/>
      <c r="H4" s="275" t="s">
        <v>150</v>
      </c>
      <c r="I4" s="275"/>
      <c r="J4" s="275"/>
      <c r="K4" s="275"/>
      <c r="L4" s="6"/>
    </row>
    <row r="5" spans="1:12" ht="33" customHeight="1">
      <c r="A5" s="350"/>
      <c r="B5" s="351"/>
      <c r="C5" s="339" t="s">
        <v>17</v>
      </c>
      <c r="D5" s="338" t="s">
        <v>151</v>
      </c>
      <c r="E5" s="338" t="s">
        <v>152</v>
      </c>
      <c r="F5" s="17" t="s">
        <v>1</v>
      </c>
      <c r="G5" s="339" t="s">
        <v>3</v>
      </c>
      <c r="H5" s="339" t="s">
        <v>17</v>
      </c>
      <c r="I5" s="338" t="s">
        <v>151</v>
      </c>
      <c r="J5" s="338" t="s">
        <v>152</v>
      </c>
      <c r="K5" s="17" t="s">
        <v>1</v>
      </c>
      <c r="L5" s="339" t="s">
        <v>3</v>
      </c>
    </row>
    <row r="6" spans="1:12" ht="14.25" customHeight="1">
      <c r="A6" s="22"/>
      <c r="B6" s="42"/>
      <c r="C6" s="44"/>
      <c r="D6" s="43"/>
      <c r="E6" s="43"/>
      <c r="F6" s="43"/>
      <c r="G6" s="44"/>
      <c r="H6" s="44"/>
      <c r="I6" s="43"/>
      <c r="J6" s="43"/>
      <c r="K6" s="43"/>
      <c r="L6" s="44"/>
    </row>
    <row r="7" spans="1:12" ht="15" customHeight="1">
      <c r="A7" s="28" t="s">
        <v>18</v>
      </c>
      <c r="B7" s="26"/>
      <c r="C7" s="47">
        <v>47</v>
      </c>
      <c r="D7" s="30">
        <v>180</v>
      </c>
      <c r="E7" s="34">
        <v>926</v>
      </c>
      <c r="F7" s="139">
        <f>SUM(C7:E7)</f>
        <v>1153</v>
      </c>
      <c r="G7" s="45">
        <f>F7/F27*100</f>
        <v>34.02183534966067</v>
      </c>
      <c r="H7" s="47">
        <v>59</v>
      </c>
      <c r="I7" s="30">
        <v>225</v>
      </c>
      <c r="J7" s="34">
        <v>984</v>
      </c>
      <c r="K7" s="139">
        <f>SUM(H7:J7)</f>
        <v>1268</v>
      </c>
      <c r="L7" s="45">
        <f>K7/K27*100</f>
        <v>35.53811659192825</v>
      </c>
    </row>
    <row r="8" spans="1:12" ht="14.25" customHeight="1">
      <c r="A8" s="28"/>
      <c r="B8" s="26"/>
      <c r="C8" s="26"/>
      <c r="D8" s="46"/>
      <c r="E8" s="46"/>
      <c r="F8" s="46"/>
      <c r="G8" s="26"/>
      <c r="H8" s="26"/>
      <c r="I8" s="46"/>
      <c r="J8" s="46"/>
      <c r="K8" s="46"/>
      <c r="L8" s="26"/>
    </row>
    <row r="9" spans="1:12" ht="15" customHeight="1">
      <c r="A9" s="28" t="s">
        <v>19</v>
      </c>
      <c r="B9" s="26"/>
      <c r="C9" s="47">
        <v>2</v>
      </c>
      <c r="D9" s="30">
        <v>14</v>
      </c>
      <c r="E9" s="30">
        <v>84</v>
      </c>
      <c r="F9" s="30">
        <f>SUM(C9:E9)</f>
        <v>100</v>
      </c>
      <c r="G9" s="45">
        <f>F9/F27*100</f>
        <v>2.9507229271171433</v>
      </c>
      <c r="H9" s="47">
        <v>9</v>
      </c>
      <c r="I9" s="30">
        <v>11</v>
      </c>
      <c r="J9" s="30">
        <v>71</v>
      </c>
      <c r="K9" s="30">
        <f>SUM(H9:J9)</f>
        <v>91</v>
      </c>
      <c r="L9" s="45">
        <f>K9/K27*100</f>
        <v>2.5504484304932737</v>
      </c>
    </row>
    <row r="10" spans="1:12" ht="14.25" customHeight="1">
      <c r="A10" s="28"/>
      <c r="B10" s="26"/>
      <c r="C10" s="26"/>
      <c r="D10" s="46"/>
      <c r="E10" s="46"/>
      <c r="F10" s="30"/>
      <c r="G10" s="26"/>
      <c r="H10" s="26"/>
      <c r="I10" s="46"/>
      <c r="J10" s="46"/>
      <c r="K10" s="30"/>
      <c r="L10" s="26"/>
    </row>
    <row r="11" spans="1:12" ht="15" customHeight="1">
      <c r="A11" s="28" t="s">
        <v>20</v>
      </c>
      <c r="B11" s="26"/>
      <c r="C11" s="47">
        <v>22</v>
      </c>
      <c r="D11" s="30">
        <v>56</v>
      </c>
      <c r="E11" s="30">
        <v>193</v>
      </c>
      <c r="F11" s="30">
        <f>SUM(C11:E11)</f>
        <v>271</v>
      </c>
      <c r="G11" s="45">
        <f>F11/F27*100</f>
        <v>7.99645913248746</v>
      </c>
      <c r="H11" s="47">
        <v>38</v>
      </c>
      <c r="I11" s="30">
        <v>40</v>
      </c>
      <c r="J11" s="30">
        <v>201</v>
      </c>
      <c r="K11" s="30">
        <f>SUM(H11:J11)</f>
        <v>279</v>
      </c>
      <c r="L11" s="45">
        <f>K11/K27*100</f>
        <v>7.8195067264574</v>
      </c>
    </row>
    <row r="12" spans="1:12" ht="13.5" customHeight="1">
      <c r="A12" s="28"/>
      <c r="B12" s="26"/>
      <c r="C12" s="26"/>
      <c r="D12" s="46"/>
      <c r="E12" s="46"/>
      <c r="F12" s="46"/>
      <c r="G12" s="26"/>
      <c r="H12" s="26"/>
      <c r="I12" s="46"/>
      <c r="J12" s="46"/>
      <c r="K12" s="46"/>
      <c r="L12" s="26"/>
    </row>
    <row r="13" spans="1:12" ht="15" customHeight="1">
      <c r="A13" s="28" t="s">
        <v>21</v>
      </c>
      <c r="B13" s="26"/>
      <c r="C13" s="47">
        <v>15</v>
      </c>
      <c r="D13" s="30">
        <v>31</v>
      </c>
      <c r="E13" s="30">
        <v>75</v>
      </c>
      <c r="F13" s="30">
        <f>SUM(C13:E13)</f>
        <v>121</v>
      </c>
      <c r="G13" s="45">
        <f>F13/F27*100</f>
        <v>3.5703747418117437</v>
      </c>
      <c r="H13" s="47">
        <v>16</v>
      </c>
      <c r="I13" s="30">
        <v>17</v>
      </c>
      <c r="J13" s="30">
        <v>72</v>
      </c>
      <c r="K13" s="30">
        <f>SUM(H13:J13)</f>
        <v>105</v>
      </c>
      <c r="L13" s="45">
        <f>K13/K27*100</f>
        <v>2.9428251121076237</v>
      </c>
    </row>
    <row r="14" spans="1:12" ht="13.5" customHeight="1">
      <c r="A14" s="28"/>
      <c r="B14" s="26"/>
      <c r="C14" s="26"/>
      <c r="D14" s="46"/>
      <c r="E14" s="46"/>
      <c r="F14" s="46"/>
      <c r="G14" s="26"/>
      <c r="H14" s="26"/>
      <c r="I14" s="46"/>
      <c r="J14" s="46"/>
      <c r="K14" s="46"/>
      <c r="L14" s="26"/>
    </row>
    <row r="15" spans="1:12" ht="15" customHeight="1">
      <c r="A15" s="28" t="s">
        <v>22</v>
      </c>
      <c r="B15" s="26"/>
      <c r="C15" s="47">
        <v>30</v>
      </c>
      <c r="D15" s="30">
        <v>85</v>
      </c>
      <c r="E15" s="30">
        <v>303</v>
      </c>
      <c r="F15" s="30">
        <f>SUM(C15:E15)</f>
        <v>418</v>
      </c>
      <c r="G15" s="45">
        <f>F15/F27*100</f>
        <v>12.334021835349661</v>
      </c>
      <c r="H15" s="47">
        <v>32</v>
      </c>
      <c r="I15" s="30">
        <v>88</v>
      </c>
      <c r="J15" s="30">
        <v>356</v>
      </c>
      <c r="K15" s="30">
        <f>SUM(H15:J15)</f>
        <v>476</v>
      </c>
      <c r="L15" s="45">
        <f>K15/K27*100</f>
        <v>13.340807174887892</v>
      </c>
    </row>
    <row r="16" spans="1:12" ht="14.25" customHeight="1">
      <c r="A16" s="28"/>
      <c r="B16" s="26"/>
      <c r="C16" s="26"/>
      <c r="D16" s="46"/>
      <c r="E16" s="46"/>
      <c r="F16" s="46"/>
      <c r="G16" s="26"/>
      <c r="H16" s="26"/>
      <c r="I16" s="46"/>
      <c r="J16" s="46"/>
      <c r="K16" s="46"/>
      <c r="L16" s="26"/>
    </row>
    <row r="17" spans="1:12" ht="15" customHeight="1">
      <c r="A17" s="28" t="s">
        <v>23</v>
      </c>
      <c r="B17" s="26"/>
      <c r="C17" s="47">
        <v>63</v>
      </c>
      <c r="D17" s="30">
        <v>207</v>
      </c>
      <c r="E17" s="30">
        <v>870</v>
      </c>
      <c r="F17" s="30">
        <f>SUM(C17:E17)</f>
        <v>1140</v>
      </c>
      <c r="G17" s="45">
        <f>F17/F27*100</f>
        <v>33.63824136913544</v>
      </c>
      <c r="H17" s="47">
        <v>57</v>
      </c>
      <c r="I17" s="30">
        <v>202</v>
      </c>
      <c r="J17" s="30">
        <v>869</v>
      </c>
      <c r="K17" s="30">
        <f>SUM(H17:J17)</f>
        <v>1128</v>
      </c>
      <c r="L17" s="45">
        <f>K17/K27*100</f>
        <v>31.614349775784756</v>
      </c>
    </row>
    <row r="18" spans="1:12" ht="15" customHeight="1">
      <c r="A18" s="28"/>
      <c r="B18" s="26"/>
      <c r="C18" s="26"/>
      <c r="D18" s="46"/>
      <c r="E18" s="46"/>
      <c r="F18" s="46"/>
      <c r="G18" s="26"/>
      <c r="H18" s="26"/>
      <c r="I18" s="46"/>
      <c r="J18" s="46"/>
      <c r="K18" s="46"/>
      <c r="L18" s="26"/>
    </row>
    <row r="19" spans="1:12" ht="15" customHeight="1">
      <c r="A19" s="28" t="s">
        <v>24</v>
      </c>
      <c r="B19" s="26"/>
      <c r="C19" s="47">
        <v>0</v>
      </c>
      <c r="D19" s="30">
        <v>2</v>
      </c>
      <c r="E19" s="30">
        <v>7</v>
      </c>
      <c r="F19" s="30">
        <f>SUM(C19:E19)</f>
        <v>9</v>
      </c>
      <c r="G19" s="45">
        <f>F19/F27*100</f>
        <v>0.2655650634405429</v>
      </c>
      <c r="H19" s="47">
        <v>1</v>
      </c>
      <c r="I19" s="30">
        <v>1</v>
      </c>
      <c r="J19" s="30">
        <v>3</v>
      </c>
      <c r="K19" s="30">
        <f>SUM(H19:J19)</f>
        <v>5</v>
      </c>
      <c r="L19" s="45">
        <f>K19/K27*100</f>
        <v>0.14013452914798205</v>
      </c>
    </row>
    <row r="20" spans="1:12" ht="12" customHeight="1">
      <c r="A20" s="28"/>
      <c r="B20" s="26"/>
      <c r="C20" s="49"/>
      <c r="D20" s="48"/>
      <c r="E20" s="48"/>
      <c r="F20" s="48"/>
      <c r="G20" s="49"/>
      <c r="H20" s="49"/>
      <c r="I20" s="48"/>
      <c r="J20" s="48"/>
      <c r="K20" s="48"/>
      <c r="L20" s="49"/>
    </row>
    <row r="21" spans="1:12" ht="27" customHeight="1">
      <c r="A21" s="50" t="s">
        <v>25</v>
      </c>
      <c r="B21" s="51"/>
      <c r="C21" s="52">
        <f>SUM(C7:C20)</f>
        <v>179</v>
      </c>
      <c r="D21" s="52">
        <f>SUM(D7:D20)</f>
        <v>575</v>
      </c>
      <c r="E21" s="332">
        <f>SUM(E7:E20)</f>
        <v>2458</v>
      </c>
      <c r="F21" s="138">
        <f>SUM(C21:E21)</f>
        <v>3212</v>
      </c>
      <c r="G21" s="330">
        <f>SUM(G7:G19)</f>
        <v>94.77722041900266</v>
      </c>
      <c r="H21" s="52">
        <f>SUM(H7:H20)</f>
        <v>212</v>
      </c>
      <c r="I21" s="52">
        <f>SUM(I7:I20)</f>
        <v>584</v>
      </c>
      <c r="J21" s="332">
        <f>SUM(J7:J20)</f>
        <v>2556</v>
      </c>
      <c r="K21" s="138">
        <f>SUM(K7:K19)</f>
        <v>3352</v>
      </c>
      <c r="L21" s="330">
        <f>SUM(L7:L19)</f>
        <v>93.94618834080718</v>
      </c>
    </row>
    <row r="22" spans="1:12" ht="15" customHeight="1">
      <c r="A22" s="28"/>
      <c r="B22" s="26"/>
      <c r="C22" s="44"/>
      <c r="D22" s="43"/>
      <c r="E22" s="43"/>
      <c r="F22" s="43"/>
      <c r="G22" s="44"/>
      <c r="H22" s="44"/>
      <c r="I22" s="43"/>
      <c r="J22" s="43"/>
      <c r="K22" s="43"/>
      <c r="L22" s="44"/>
    </row>
    <row r="23" spans="1:12" ht="15" customHeight="1">
      <c r="A23" s="28" t="s">
        <v>26</v>
      </c>
      <c r="B23" s="26"/>
      <c r="C23" s="47">
        <v>14</v>
      </c>
      <c r="D23" s="30">
        <v>33</v>
      </c>
      <c r="E23" s="30">
        <v>130</v>
      </c>
      <c r="F23" s="30">
        <f>SUM(C23:E23)</f>
        <v>177</v>
      </c>
      <c r="G23" s="188">
        <f>F23/F27*100</f>
        <v>5.2227795809973445</v>
      </c>
      <c r="H23" s="47">
        <v>17</v>
      </c>
      <c r="I23" s="30">
        <v>33</v>
      </c>
      <c r="J23" s="30">
        <v>166</v>
      </c>
      <c r="K23" s="30">
        <f>SUM(H23:J23)</f>
        <v>216</v>
      </c>
      <c r="L23" s="188">
        <f>K23/K27*100</f>
        <v>6.053811659192825</v>
      </c>
    </row>
    <row r="24" spans="1:12" ht="15" customHeight="1">
      <c r="A24" s="28"/>
      <c r="B24" s="26"/>
      <c r="C24" s="26"/>
      <c r="D24" s="46"/>
      <c r="E24" s="46"/>
      <c r="F24" s="46"/>
      <c r="G24" s="26"/>
      <c r="H24" s="26"/>
      <c r="I24" s="46"/>
      <c r="J24" s="46"/>
      <c r="K24" s="46"/>
      <c r="L24" s="26"/>
    </row>
    <row r="25" spans="1:12" ht="15" customHeight="1">
      <c r="A25" s="28" t="s">
        <v>27</v>
      </c>
      <c r="B25" s="26"/>
      <c r="C25" s="47">
        <v>0</v>
      </c>
      <c r="D25" s="30">
        <v>0</v>
      </c>
      <c r="E25" s="30">
        <v>0</v>
      </c>
      <c r="F25" s="30">
        <f>SUM(C25:E25)</f>
        <v>0</v>
      </c>
      <c r="G25" s="47">
        <v>0</v>
      </c>
      <c r="H25" s="47">
        <v>0</v>
      </c>
      <c r="I25" s="30">
        <v>0</v>
      </c>
      <c r="J25" s="30">
        <v>0</v>
      </c>
      <c r="K25" s="30">
        <f>SUM(H25:J25)</f>
        <v>0</v>
      </c>
      <c r="L25" s="47">
        <v>0</v>
      </c>
    </row>
    <row r="26" spans="1:12" ht="15" customHeight="1">
      <c r="A26" s="22"/>
      <c r="B26" s="42"/>
      <c r="C26" s="26"/>
      <c r="D26" s="46"/>
      <c r="E26" s="46"/>
      <c r="F26" s="46"/>
      <c r="G26" s="26"/>
      <c r="H26" s="26"/>
      <c r="I26" s="46"/>
      <c r="J26" s="46"/>
      <c r="K26" s="46"/>
      <c r="L26" s="26"/>
    </row>
    <row r="27" spans="1:12" ht="21.75" customHeight="1">
      <c r="A27" s="355" t="s">
        <v>28</v>
      </c>
      <c r="B27" s="356"/>
      <c r="C27" s="174">
        <f>SUM(C21,C23,C25)</f>
        <v>193</v>
      </c>
      <c r="D27" s="174">
        <f>SUM(D21,D23,D25)</f>
        <v>608</v>
      </c>
      <c r="E27" s="331">
        <f>SUM(E21,E23,E25)</f>
        <v>2588</v>
      </c>
      <c r="F27" s="331">
        <f>SUM(F21,F23,F25)</f>
        <v>3389</v>
      </c>
      <c r="G27" s="153">
        <f>SUM(G21,G23)</f>
        <v>100</v>
      </c>
      <c r="H27" s="174">
        <f>SUM(H21,H23,H25)</f>
        <v>229</v>
      </c>
      <c r="I27" s="174">
        <f>SUM(I21,I23,I25)</f>
        <v>617</v>
      </c>
      <c r="J27" s="331">
        <f>SUM(J21,J23,J25)</f>
        <v>2722</v>
      </c>
      <c r="K27" s="331">
        <f>SUM(K21,K23,K25)</f>
        <v>3568</v>
      </c>
      <c r="L27" s="153">
        <f>SUM(L21,L23)</f>
        <v>100.00000000000001</v>
      </c>
    </row>
    <row r="28" spans="1:12" ht="18.75" customHeight="1">
      <c r="A28" s="53"/>
      <c r="B28" s="49"/>
      <c r="C28" s="49"/>
      <c r="D28" s="48"/>
      <c r="E28" s="48"/>
      <c r="F28" s="48"/>
      <c r="G28" s="48"/>
      <c r="H28" s="49"/>
      <c r="I28" s="48"/>
      <c r="J28" s="48"/>
      <c r="K28" s="48"/>
      <c r="L28" s="48"/>
    </row>
    <row r="29" spans="1:13" s="4" customFormat="1" ht="18.75" customHeight="1">
      <c r="A29" s="40" t="s">
        <v>61</v>
      </c>
      <c r="M29" s="141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madina</cp:lastModifiedBy>
  <cp:lastPrinted>2009-03-17T03:50:58Z</cp:lastPrinted>
  <dcterms:created xsi:type="dcterms:W3CDTF">2005-02-21T06:18:41Z</dcterms:created>
  <dcterms:modified xsi:type="dcterms:W3CDTF">2009-03-17T08:19:35Z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203200.000000000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