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2000" windowHeight="5805" activeTab="1"/>
  </bookViews>
  <sheets>
    <sheet name="tab 1.1" sheetId="1" r:id="rId1"/>
    <sheet name="tab1.2" sheetId="2" r:id="rId2"/>
    <sheet name="tab1-3" sheetId="3" r:id="rId3"/>
    <sheet name="Table2.1" sheetId="4" r:id="rId4"/>
    <sheet name="Table 2.2" sheetId="5" r:id="rId5"/>
    <sheet name="TAB2-3" sheetId="6" r:id="rId6"/>
    <sheet name="tab2.4%2.5" sheetId="7" r:id="rId7"/>
  </sheets>
  <definedNames/>
  <calcPr fullCalcOnLoad="1"/>
</workbook>
</file>

<file path=xl/sharedStrings.xml><?xml version="1.0" encoding="utf-8"?>
<sst xmlns="http://schemas.openxmlformats.org/spreadsheetml/2006/main" count="209" uniqueCount="132">
  <si>
    <t>Type of vehicle</t>
  </si>
  <si>
    <t xml:space="preserve">      Car</t>
  </si>
  <si>
    <t xml:space="preserve">      Van</t>
  </si>
  <si>
    <t xml:space="preserve">      Bus</t>
  </si>
  <si>
    <t xml:space="preserve">      Other</t>
  </si>
  <si>
    <t xml:space="preserve">               Total</t>
  </si>
  <si>
    <t xml:space="preserve">      Dual purpose vehicle</t>
  </si>
  <si>
    <t xml:space="preserve">      Motor cycle</t>
  </si>
  <si>
    <t xml:space="preserve">      Auto cycle</t>
  </si>
  <si>
    <t xml:space="preserve">      Lorry and truck</t>
  </si>
  <si>
    <t xml:space="preserve"> </t>
  </si>
  <si>
    <t xml:space="preserve">  Type  of  vehicle</t>
  </si>
  <si>
    <t xml:space="preserve">  Car</t>
  </si>
  <si>
    <t xml:space="preserve">   (of which taxi car)</t>
  </si>
  <si>
    <t xml:space="preserve">  Dual purpose vehicle</t>
  </si>
  <si>
    <t xml:space="preserve">  Heavy motor car</t>
  </si>
  <si>
    <t xml:space="preserve">  Motor cycle</t>
  </si>
  <si>
    <t xml:space="preserve">  Auto cycle</t>
  </si>
  <si>
    <t xml:space="preserve">  Lorry and truck</t>
  </si>
  <si>
    <t xml:space="preserve">  Van</t>
  </si>
  <si>
    <t xml:space="preserve">  Bus  </t>
  </si>
  <si>
    <t xml:space="preserve">  Tractor and dumper</t>
  </si>
  <si>
    <t xml:space="preserve">  Prime mover</t>
  </si>
  <si>
    <t xml:space="preserve">  Trailer</t>
  </si>
  <si>
    <t xml:space="preserve">  Road roller</t>
  </si>
  <si>
    <t xml:space="preserve">  Other</t>
  </si>
  <si>
    <t xml:space="preserve">              TOTAL</t>
  </si>
  <si>
    <t>New vehicles registered</t>
  </si>
  <si>
    <t>Imported second - hand vehicles registered</t>
  </si>
  <si>
    <t>Re -registration of vehicles ¹</t>
  </si>
  <si>
    <t>Vehicles put off the road ²</t>
  </si>
  <si>
    <t xml:space="preserve"> - 7 -</t>
  </si>
  <si>
    <t xml:space="preserve">             -</t>
  </si>
  <si>
    <t xml:space="preserve">      Change</t>
  </si>
  <si>
    <t>Number</t>
  </si>
  <si>
    <t xml:space="preserve">    %</t>
  </si>
  <si>
    <t>1. Road traffic accidents</t>
  </si>
  <si>
    <t xml:space="preserve">                  Serious injury accident</t>
  </si>
  <si>
    <t xml:space="preserve">                  Slight injury accident</t>
  </si>
  <si>
    <t xml:space="preserve">  </t>
  </si>
  <si>
    <t>3. Casualties</t>
  </si>
  <si>
    <t xml:space="preserve">            Seriously injured</t>
  </si>
  <si>
    <t xml:space="preserve">            Slightly injured</t>
  </si>
  <si>
    <t>N/A</t>
  </si>
  <si>
    <t>4. Fatality :</t>
  </si>
  <si>
    <t>Jan. - Jun.</t>
  </si>
  <si>
    <t>Jul. - Dec.</t>
  </si>
  <si>
    <t>Year</t>
  </si>
  <si>
    <t>%</t>
  </si>
  <si>
    <t xml:space="preserve">  Private car</t>
  </si>
  <si>
    <t xml:space="preserve">  Taxi car </t>
  </si>
  <si>
    <t xml:space="preserve">  Bus</t>
  </si>
  <si>
    <t xml:space="preserve">  Lorry</t>
  </si>
  <si>
    <t xml:space="preserve">  Motor/auto cycle</t>
  </si>
  <si>
    <t xml:space="preserve">  Other motor vehicles </t>
  </si>
  <si>
    <t xml:space="preserve">  Total motor vehicles</t>
  </si>
  <si>
    <t xml:space="preserve">  Pedal cycle</t>
  </si>
  <si>
    <t xml:space="preserve">  Other non motor vehicles </t>
  </si>
  <si>
    <t>All vehicles</t>
  </si>
  <si>
    <t>Class of</t>
  </si>
  <si>
    <t>road users</t>
  </si>
  <si>
    <t xml:space="preserve">  Pedestrian</t>
  </si>
  <si>
    <t xml:space="preserve">  Passenger</t>
  </si>
  <si>
    <t xml:space="preserve">  Driver</t>
  </si>
  <si>
    <t xml:space="preserve">  Rider (auto/motor cycle)</t>
  </si>
  <si>
    <t xml:space="preserve">  Pedal cyclist</t>
  </si>
  <si>
    <t>All road users</t>
  </si>
  <si>
    <t>100.0</t>
  </si>
  <si>
    <t xml:space="preserve">    Accident</t>
  </si>
  <si>
    <t xml:space="preserve">  Vehicles v/s pedestrians</t>
  </si>
  <si>
    <t xml:space="preserve">  Vehicles v/s vehicles</t>
  </si>
  <si>
    <t>Total</t>
  </si>
  <si>
    <t xml:space="preserve">            Non injury accident</t>
  </si>
  <si>
    <t>of which</t>
  </si>
  <si>
    <t>Motor Vehicles</t>
  </si>
  <si>
    <r>
      <t xml:space="preserve">                  Fatal accident</t>
    </r>
    <r>
      <rPr>
        <vertAlign val="superscript"/>
        <sz val="10"/>
        <rFont val="Times New Roman"/>
        <family val="1"/>
      </rPr>
      <t>2</t>
    </r>
  </si>
  <si>
    <r>
      <t xml:space="preserve">            Fatal </t>
    </r>
    <r>
      <rPr>
        <i/>
        <vertAlign val="superscript"/>
        <sz val="12"/>
        <rFont val="Times New Roman"/>
        <family val="1"/>
      </rPr>
      <t>2</t>
    </r>
  </si>
  <si>
    <t xml:space="preserve">            accidents</t>
  </si>
  <si>
    <t>1.  Road traffic accidents :</t>
  </si>
  <si>
    <t xml:space="preserve">Rate per 100,000 </t>
  </si>
  <si>
    <t xml:space="preserve">    population</t>
  </si>
  <si>
    <t xml:space="preserve">Rate per 1,000 registered </t>
  </si>
  <si>
    <t xml:space="preserve">    motor vehicles</t>
  </si>
  <si>
    <t xml:space="preserve">Number </t>
  </si>
  <si>
    <t>Total number of casualties</t>
  </si>
  <si>
    <t xml:space="preserve">      of which</t>
  </si>
  <si>
    <t xml:space="preserve">      Seriously  injured</t>
  </si>
  <si>
    <t xml:space="preserve">      Slightly injured</t>
  </si>
  <si>
    <t>Rate per 100,000 population</t>
  </si>
  <si>
    <t xml:space="preserve">    motor vehicles </t>
  </si>
  <si>
    <r>
      <t xml:space="preserve">      Fatal</t>
    </r>
    <r>
      <rPr>
        <i/>
        <vertAlign val="superscript"/>
        <sz val="12"/>
        <rFont val="Times New Roman"/>
        <family val="1"/>
      </rPr>
      <t>2</t>
    </r>
  </si>
  <si>
    <r>
      <t xml:space="preserve">Fatality index </t>
    </r>
    <r>
      <rPr>
        <vertAlign val="superscript"/>
        <sz val="10"/>
        <rFont val="Times New Roman"/>
        <family val="1"/>
      </rPr>
      <t>3</t>
    </r>
  </si>
  <si>
    <t xml:space="preserve">  ¹  excluding pedal cycles, but including government vehicles.</t>
  </si>
  <si>
    <t xml:space="preserve">  ²  refers to re-registration of vehicles previously off the road.</t>
  </si>
  <si>
    <t xml:space="preserve">  ³  unlicensed either temporarily or permanently.</t>
  </si>
  <si>
    <t>2.  Motor vehicle involved :</t>
  </si>
  <si>
    <t>3.  Casualties :</t>
  </si>
  <si>
    <t xml:space="preserve">   N / A : Not applicable</t>
  </si>
  <si>
    <t xml:space="preserve">    ¹  excluding pedal cycles, but including government vehicles.</t>
  </si>
  <si>
    <t xml:space="preserve">  ¹  refers to re-registration of vehicles previously off the road.</t>
  </si>
  <si>
    <t xml:space="preserve">  ²  unlicensed  either  temporarily  or  permanently.</t>
  </si>
  <si>
    <t>¹ only three main vehicles have been considered in accidents involving more than three vehicles.</t>
  </si>
  <si>
    <t xml:space="preserve">            Motor-vehicles involved in casualty  </t>
  </si>
  <si>
    <t>¹ exclude accidents involving bicycles only or bicycle and pedestrian.</t>
  </si>
  <si>
    <r>
      <t>2</t>
    </r>
    <r>
      <rPr>
        <sz val="9"/>
        <rFont val="Times New Roman"/>
        <family val="1"/>
      </rPr>
      <t xml:space="preserve"> based on  definition of fatal accidents where death occurred within 30 days.</t>
    </r>
  </si>
  <si>
    <t xml:space="preserve"> ² from 1993 to 2001 figures are based on definition of fatal accidents where death occurred  within 7 days. </t>
  </si>
  <si>
    <t xml:space="preserve"> ¹ exclude accidents involving bicycles only or bicycle and pedestrian. </t>
  </si>
  <si>
    <t xml:space="preserve">   as from 2002, figures are based on definition of fatal accidents where deaths occurred within 30 days.   </t>
  </si>
  <si>
    <r>
      <t xml:space="preserve">3  </t>
    </r>
    <r>
      <rPr>
        <sz val="9"/>
        <rFont val="Times New Roman"/>
        <family val="1"/>
      </rPr>
      <t>fatality index is the number of fatalities per 100 casualties.</t>
    </r>
  </si>
  <si>
    <t xml:space="preserve">            of which  </t>
  </si>
  <si>
    <t xml:space="preserve">            Casualty accidents</t>
  </si>
  <si>
    <t xml:space="preserve">-     </t>
  </si>
  <si>
    <t xml:space="preserve">  Table 1.1 - Vehicles¹ registered as at June 2008</t>
  </si>
  <si>
    <t>No.  of vehicles at 30.06.08</t>
  </si>
  <si>
    <t>No.  of vehicles at 31.12.07</t>
  </si>
  <si>
    <t>Table 1.2 - Vehicles ¹ registered by type, Dec. 1998 - Dec. 2007 and June 2008</t>
  </si>
  <si>
    <t>2008            ( June )</t>
  </si>
  <si>
    <t>Table 1.3 - Registration of vehicles by type, Jan. - June 2007 and Jan. - June 2008</t>
  </si>
  <si>
    <t>Table 2.3 - Vehicles¹ involved in casualty accidents by type, January 2007 - June 2008</t>
  </si>
  <si>
    <t>Table 2.4 -  Casualties by class of road users, January 2007 - June 2008</t>
  </si>
  <si>
    <t>New          vehicles        Jan. - Jun. 08</t>
  </si>
  <si>
    <t xml:space="preserve"> Imported second-hand vehicles            Jan. - Jun. 08</t>
  </si>
  <si>
    <r>
      <t>Re - registered vehicles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             Jan. - Jun. 08</t>
    </r>
  </si>
  <si>
    <r>
      <t>Vehicles off the road</t>
    </r>
    <r>
      <rPr>
        <b/>
        <vertAlign val="superscript"/>
        <sz val="12"/>
        <rFont val="Times New Roman"/>
        <family val="1"/>
      </rPr>
      <t xml:space="preserve">3 </t>
    </r>
    <r>
      <rPr>
        <b/>
        <sz val="12"/>
        <rFont val="Times New Roman"/>
        <family val="1"/>
      </rPr>
      <t xml:space="preserve">              Jan. - Jun. 08</t>
    </r>
  </si>
  <si>
    <t>Net addition Jan. - Jun. 2008</t>
  </si>
  <si>
    <t xml:space="preserve">Jan. - Jun. </t>
  </si>
  <si>
    <t>Jan - Jun.</t>
  </si>
  <si>
    <t>2.  Vehicles involved in road accidents</t>
  </si>
  <si>
    <t>Table 2.2 - Road traffic accidents ¹ and casualties, 1998- 2007, Jan. - Jun. 2008</t>
  </si>
  <si>
    <t>Table 2.1 -  Road traffic accidents¹, Jan. - Jun. 2007 and Jan. - Jun. 2008</t>
  </si>
  <si>
    <t>Table 2.5 -  Casualty accidents involved in "hit and run" cases, January 2007 - June 2008</t>
  </si>
  <si>
    <t>2008        Jan.-Jun.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</si>
</sst>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"/>
    <numFmt numFmtId="165" formatCode="#,##0\ \ \ \ \ \ "/>
    <numFmt numFmtId="166" formatCode="#,##0\ \ \ \ \ \ \ "/>
    <numFmt numFmtId="167" formatCode="\-\-\ \ \ \ \ \ "/>
    <numFmt numFmtId="168" formatCode="#,##0\ "/>
    <numFmt numFmtId="169" formatCode="#,##0\ \ \ \ \ \ \ \ "/>
    <numFmt numFmtId="170" formatCode="\(#,##0\)"/>
    <numFmt numFmtId="171" formatCode="\ #,##0\ \ \ \ \ \ "/>
    <numFmt numFmtId="172" formatCode="0.0"/>
    <numFmt numFmtId="173" formatCode="#,##0\ \ \ "/>
    <numFmt numFmtId="174" formatCode="\ \+\ #,##0"/>
    <numFmt numFmtId="175" formatCode="#,##0\ \ "/>
    <numFmt numFmtId="176" formatCode="0.0\ \ \ \ "/>
    <numFmt numFmtId="177" formatCode="0.0\ \ \ "/>
    <numFmt numFmtId="178" formatCode="0.0\ "/>
    <numFmt numFmtId="179" formatCode="#,##0\ \ \ \ "/>
    <numFmt numFmtId="180" formatCode="#,##0.0\ "/>
    <numFmt numFmtId="181" formatCode="\ \ \ \ \ 0"/>
    <numFmt numFmtId="182" formatCode="\ \ \ \ \ \ \ \ \ \ \ 0"/>
    <numFmt numFmtId="183" formatCode="\ \ \ \ \ \ \ \ \ 0"/>
    <numFmt numFmtId="184" formatCode="\ \ \ \ \ \ #,##0"/>
    <numFmt numFmtId="185" formatCode="\+\ 0"/>
    <numFmt numFmtId="186" formatCode="\+\ 0.0"/>
    <numFmt numFmtId="187" formatCode="\-\ 0.0"/>
    <numFmt numFmtId="188" formatCode="\-\ 0"/>
    <numFmt numFmtId="189" formatCode="\-"/>
    <numFmt numFmtId="190" formatCode="\-\ \ "/>
    <numFmt numFmtId="191" formatCode="\-\ \ \ \ "/>
  </numFmts>
  <fonts count="72">
    <font>
      <sz val="10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sz val="9"/>
      <name val="Times New Roman"/>
      <family val="1"/>
    </font>
    <font>
      <b/>
      <sz val="14"/>
      <name val="MS Sans Serif"/>
      <family val="2"/>
    </font>
    <font>
      <u val="single"/>
      <sz val="8"/>
      <name val="MS Serif"/>
      <family val="1"/>
    </font>
    <font>
      <u val="single"/>
      <sz val="10"/>
      <name val="MS Serif"/>
      <family val="1"/>
    </font>
    <font>
      <i/>
      <sz val="12"/>
      <name val="Times New Roman"/>
      <family val="1"/>
    </font>
    <font>
      <b/>
      <sz val="10"/>
      <name val="MS Sans Serif"/>
      <family val="2"/>
    </font>
    <font>
      <b/>
      <sz val="12"/>
      <name val="MS Sans Serif"/>
      <family val="2"/>
    </font>
    <font>
      <sz val="10"/>
      <name val="Arial"/>
      <family val="2"/>
    </font>
    <font>
      <b/>
      <sz val="10"/>
      <name val="Times New Roman"/>
      <family val="1"/>
    </font>
    <font>
      <sz val="8.5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u val="single"/>
      <sz val="10"/>
      <name val="MS Sans Serif"/>
      <family val="2"/>
    </font>
    <font>
      <sz val="8"/>
      <name val="MS Sans Serif"/>
      <family val="2"/>
    </font>
    <font>
      <b/>
      <sz val="13"/>
      <name val="Times New Roman"/>
      <family val="1"/>
    </font>
    <font>
      <b/>
      <u val="single"/>
      <sz val="12"/>
      <name val="MS Sans Serif"/>
      <family val="2"/>
    </font>
    <font>
      <b/>
      <sz val="8"/>
      <name val="MS Sans Serif"/>
      <family val="2"/>
    </font>
    <font>
      <sz val="9"/>
      <name val="MS Sans Serif"/>
      <family val="2"/>
    </font>
    <font>
      <b/>
      <i/>
      <sz val="12"/>
      <name val="Times New Roman"/>
      <family val="1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vertAlign val="superscript"/>
      <sz val="10"/>
      <name val="Times New Roman"/>
      <family val="1"/>
    </font>
    <font>
      <i/>
      <vertAlign val="superscript"/>
      <sz val="12"/>
      <name val="Times New Roman"/>
      <family val="1"/>
    </font>
    <font>
      <b/>
      <sz val="13"/>
      <name val="MS Sans Serif"/>
      <family val="2"/>
    </font>
    <font>
      <i/>
      <sz val="10"/>
      <name val="MS Sans Serif"/>
      <family val="2"/>
    </font>
    <font>
      <sz val="7"/>
      <name val="MS Sans Serif"/>
      <family val="2"/>
    </font>
    <font>
      <sz val="7"/>
      <name val="Times New Roman"/>
      <family val="1"/>
    </font>
    <font>
      <sz val="11"/>
      <name val="MS Sans Serif"/>
      <family val="2"/>
    </font>
    <font>
      <i/>
      <sz val="10"/>
      <name val="Arial"/>
      <family val="2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b/>
      <sz val="12"/>
      <color indexed="8"/>
      <name val="MS Sans Serif"/>
      <family val="0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ashed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dashed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3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6" fontId="3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16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37" fontId="0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 vertical="center"/>
    </xf>
    <xf numFmtId="171" fontId="3" fillId="0" borderId="14" xfId="0" applyNumberFormat="1" applyFont="1" applyBorder="1" applyAlignment="1">
      <alignment vertical="center"/>
    </xf>
    <xf numFmtId="171" fontId="2" fillId="0" borderId="15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11" xfId="0" applyFont="1" applyBorder="1" applyAlignment="1">
      <alignment vertical="center"/>
    </xf>
    <xf numFmtId="37" fontId="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Continuous" vertical="center" wrapText="1"/>
    </xf>
    <xf numFmtId="172" fontId="0" fillId="0" borderId="0" xfId="0" applyNumberFormat="1" applyAlignment="1">
      <alignment/>
    </xf>
    <xf numFmtId="0" fontId="1" fillId="0" borderId="0" xfId="57" applyFont="1" applyAlignment="1">
      <alignment horizontal="left" vertical="center"/>
      <protection/>
    </xf>
    <xf numFmtId="0" fontId="6" fillId="0" borderId="0" xfId="57" applyFont="1" applyAlignment="1">
      <alignment horizontal="centerContinuous" vertical="center"/>
      <protection/>
    </xf>
    <xf numFmtId="0" fontId="4" fillId="0" borderId="0" xfId="57">
      <alignment/>
      <protection/>
    </xf>
    <xf numFmtId="0" fontId="7" fillId="0" borderId="0" xfId="57" applyFont="1" applyAlignment="1">
      <alignment vertical="center"/>
      <protection/>
    </xf>
    <xf numFmtId="0" fontId="8" fillId="0" borderId="0" xfId="57" applyFont="1" applyAlignment="1">
      <alignment horizontal="right"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Continuous" vertical="center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4" fillId="0" borderId="0" xfId="57" applyBorder="1">
      <alignment/>
      <protection/>
    </xf>
    <xf numFmtId="0" fontId="3" fillId="0" borderId="10" xfId="57" applyFont="1" applyBorder="1">
      <alignment/>
      <protection/>
    </xf>
    <xf numFmtId="37" fontId="3" fillId="0" borderId="16" xfId="57" applyNumberFormat="1" applyFont="1" applyBorder="1">
      <alignment/>
      <protection/>
    </xf>
    <xf numFmtId="37" fontId="3" fillId="0" borderId="17" xfId="57" applyNumberFormat="1" applyFont="1" applyBorder="1">
      <alignment/>
      <protection/>
    </xf>
    <xf numFmtId="37" fontId="4" fillId="0" borderId="0" xfId="57" applyNumberFormat="1">
      <alignment/>
      <protection/>
    </xf>
    <xf numFmtId="0" fontId="9" fillId="0" borderId="11" xfId="57" applyFont="1" applyBorder="1" applyAlignment="1">
      <alignment vertical="center"/>
      <protection/>
    </xf>
    <xf numFmtId="170" fontId="9" fillId="0" borderId="10" xfId="57" applyNumberFormat="1" applyFont="1" applyBorder="1" applyAlignment="1">
      <alignment vertical="center"/>
      <protection/>
    </xf>
    <xf numFmtId="170" fontId="9" fillId="0" borderId="11" xfId="57" applyNumberFormat="1" applyFont="1" applyBorder="1" applyAlignment="1">
      <alignment vertical="center"/>
      <protection/>
    </xf>
    <xf numFmtId="37" fontId="3" fillId="0" borderId="10" xfId="57" applyNumberFormat="1" applyFont="1" applyBorder="1">
      <alignment/>
      <protection/>
    </xf>
    <xf numFmtId="37" fontId="3" fillId="0" borderId="11" xfId="57" applyNumberFormat="1" applyFont="1" applyBorder="1">
      <alignment/>
      <protection/>
    </xf>
    <xf numFmtId="37" fontId="10" fillId="0" borderId="0" xfId="57" applyNumberFormat="1" applyFont="1" applyBorder="1" applyAlignment="1">
      <alignment vertical="center"/>
      <protection/>
    </xf>
    <xf numFmtId="37" fontId="3" fillId="0" borderId="18" xfId="57" applyNumberFormat="1" applyFont="1" applyBorder="1">
      <alignment/>
      <protection/>
    </xf>
    <xf numFmtId="0" fontId="2" fillId="0" borderId="13" xfId="57" applyFont="1" applyBorder="1" applyAlignment="1">
      <alignment vertical="center"/>
      <protection/>
    </xf>
    <xf numFmtId="37" fontId="2" fillId="0" borderId="13" xfId="57" applyNumberFormat="1" applyFont="1" applyBorder="1" applyAlignment="1">
      <alignment vertical="center"/>
      <protection/>
    </xf>
    <xf numFmtId="37" fontId="2" fillId="0" borderId="12" xfId="57" applyNumberFormat="1" applyFont="1" applyBorder="1" applyAlignment="1">
      <alignment vertical="center"/>
      <protection/>
    </xf>
    <xf numFmtId="37" fontId="4" fillId="0" borderId="0" xfId="57" applyNumberFormat="1" applyBorder="1">
      <alignment/>
      <protection/>
    </xf>
    <xf numFmtId="0" fontId="5" fillId="0" borderId="0" xfId="57" applyFont="1" applyBorder="1">
      <alignment/>
      <protection/>
    </xf>
    <xf numFmtId="0" fontId="1" fillId="0" borderId="0" xfId="58" applyFont="1" applyAlignment="1">
      <alignment horizontal="left"/>
      <protection/>
    </xf>
    <xf numFmtId="0" fontId="2" fillId="0" borderId="0" xfId="58" applyFont="1" applyAlignment="1">
      <alignment horizontal="centerContinuous"/>
      <protection/>
    </xf>
    <xf numFmtId="0" fontId="4" fillId="0" borderId="0" xfId="58">
      <alignment/>
      <protection/>
    </xf>
    <xf numFmtId="0" fontId="0" fillId="0" borderId="0" xfId="58" applyFont="1">
      <alignment/>
      <protection/>
    </xf>
    <xf numFmtId="0" fontId="2" fillId="0" borderId="17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left" vertical="center"/>
      <protection/>
    </xf>
    <xf numFmtId="0" fontId="2" fillId="0" borderId="19" xfId="58" applyFont="1" applyBorder="1" applyAlignment="1">
      <alignment horizontal="centerContinuous" vertical="center"/>
      <protection/>
    </xf>
    <xf numFmtId="0" fontId="2" fillId="0" borderId="16" xfId="58" applyFont="1" applyBorder="1" applyAlignment="1">
      <alignment horizontal="centerContinuous" vertical="center"/>
      <protection/>
    </xf>
    <xf numFmtId="0" fontId="2" fillId="0" borderId="20" xfId="58" applyFont="1" applyBorder="1" applyAlignment="1">
      <alignment horizontal="centerContinuous" vertical="center"/>
      <protection/>
    </xf>
    <xf numFmtId="0" fontId="2" fillId="0" borderId="18" xfId="58" applyFont="1" applyBorder="1" applyAlignment="1">
      <alignment horizontal="center" vertical="center"/>
      <protection/>
    </xf>
    <xf numFmtId="0" fontId="2" fillId="0" borderId="21" xfId="58" applyFont="1" applyBorder="1" applyAlignment="1">
      <alignment horizontal="center" vertical="center"/>
      <protection/>
    </xf>
    <xf numFmtId="0" fontId="3" fillId="0" borderId="11" xfId="58" applyFont="1" applyBorder="1" applyAlignment="1">
      <alignment vertical="center"/>
      <protection/>
    </xf>
    <xf numFmtId="166" fontId="3" fillId="0" borderId="10" xfId="58" applyNumberFormat="1" applyFont="1" applyBorder="1" applyAlignment="1">
      <alignment vertical="center"/>
      <protection/>
    </xf>
    <xf numFmtId="165" fontId="3" fillId="0" borderId="10" xfId="58" applyNumberFormat="1" applyFont="1" applyBorder="1" applyAlignment="1">
      <alignment vertical="center"/>
      <protection/>
    </xf>
    <xf numFmtId="166" fontId="3" fillId="0" borderId="17" xfId="58" applyNumberFormat="1" applyFont="1" applyBorder="1" applyAlignment="1">
      <alignment vertical="center"/>
      <protection/>
    </xf>
    <xf numFmtId="166" fontId="3" fillId="0" borderId="11" xfId="58" applyNumberFormat="1" applyFont="1" applyBorder="1" applyAlignment="1">
      <alignment vertical="center"/>
      <protection/>
    </xf>
    <xf numFmtId="0" fontId="3" fillId="0" borderId="0" xfId="58" applyFont="1" applyAlignment="1">
      <alignment horizontal="center" vertical="center" textRotation="180"/>
      <protection/>
    </xf>
    <xf numFmtId="167" fontId="3" fillId="0" borderId="11" xfId="58" applyNumberFormat="1" applyFont="1" applyBorder="1" applyAlignment="1">
      <alignment horizontal="left" vertical="center"/>
      <protection/>
    </xf>
    <xf numFmtId="0" fontId="3" fillId="0" borderId="21" xfId="58" applyFont="1" applyBorder="1" applyAlignment="1">
      <alignment vertical="center"/>
      <protection/>
    </xf>
    <xf numFmtId="0" fontId="2" fillId="0" borderId="12" xfId="58" applyFont="1" applyBorder="1" applyAlignment="1">
      <alignment horizontal="left" vertical="center"/>
      <protection/>
    </xf>
    <xf numFmtId="166" fontId="2" fillId="0" borderId="13" xfId="58" applyNumberFormat="1" applyFont="1" applyBorder="1" applyAlignment="1">
      <alignment vertical="center"/>
      <protection/>
    </xf>
    <xf numFmtId="165" fontId="2" fillId="0" borderId="13" xfId="58" applyNumberFormat="1" applyFont="1" applyBorder="1" applyAlignment="1">
      <alignment horizontal="right" vertical="center"/>
      <protection/>
    </xf>
    <xf numFmtId="168" fontId="2" fillId="0" borderId="12" xfId="58" applyNumberFormat="1" applyFont="1" applyBorder="1" applyAlignment="1">
      <alignment horizontal="centerContinuous" vertical="center"/>
      <protection/>
    </xf>
    <xf numFmtId="0" fontId="5" fillId="0" borderId="0" xfId="58" applyFont="1">
      <alignment/>
      <protection/>
    </xf>
    <xf numFmtId="166" fontId="4" fillId="0" borderId="0" xfId="58" applyNumberFormat="1">
      <alignment/>
      <protection/>
    </xf>
    <xf numFmtId="0" fontId="1" fillId="0" borderId="0" xfId="60" applyFont="1" applyAlignment="1" quotePrefix="1">
      <alignment horizontal="left"/>
      <protection/>
    </xf>
    <xf numFmtId="0" fontId="1" fillId="0" borderId="0" xfId="60" applyFont="1">
      <alignment/>
      <protection/>
    </xf>
    <xf numFmtId="0" fontId="2" fillId="0" borderId="0" xfId="60" applyFont="1">
      <alignment/>
      <protection/>
    </xf>
    <xf numFmtId="0" fontId="0" fillId="0" borderId="0" xfId="60" applyFont="1">
      <alignment/>
      <protection/>
    </xf>
    <xf numFmtId="0" fontId="12" fillId="0" borderId="0" xfId="60">
      <alignment/>
      <protection/>
    </xf>
    <xf numFmtId="0" fontId="2" fillId="0" borderId="17" xfId="60" applyFont="1" applyBorder="1" applyAlignment="1">
      <alignment horizontal="center"/>
      <protection/>
    </xf>
    <xf numFmtId="0" fontId="2" fillId="0" borderId="13" xfId="60" applyFont="1" applyBorder="1" applyAlignment="1">
      <alignment horizontal="centerContinuous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1" fillId="0" borderId="0" xfId="61" applyFont="1" applyAlignment="1" quotePrefix="1">
      <alignment horizontal="left"/>
      <protection/>
    </xf>
    <xf numFmtId="0" fontId="10" fillId="0" borderId="0" xfId="61" applyFont="1">
      <alignment/>
      <protection/>
    </xf>
    <xf numFmtId="0" fontId="4" fillId="0" borderId="0" xfId="61" applyFont="1">
      <alignment/>
      <protection/>
    </xf>
    <xf numFmtId="0" fontId="1" fillId="0" borderId="0" xfId="64" applyFont="1" applyAlignment="1">
      <alignment vertical="center"/>
      <protection/>
    </xf>
    <xf numFmtId="0" fontId="4" fillId="0" borderId="0" xfId="64" applyAlignment="1">
      <alignment horizontal="centerContinuous"/>
      <protection/>
    </xf>
    <xf numFmtId="0" fontId="4" fillId="0" borderId="0" xfId="64">
      <alignment/>
      <protection/>
    </xf>
    <xf numFmtId="0" fontId="17" fillId="0" borderId="0" xfId="64" applyFont="1">
      <alignment/>
      <protection/>
    </xf>
    <xf numFmtId="0" fontId="3" fillId="0" borderId="17" xfId="64" applyFont="1" applyBorder="1" applyAlignment="1">
      <alignment vertical="center"/>
      <protection/>
    </xf>
    <xf numFmtId="0" fontId="2" fillId="0" borderId="13" xfId="64" applyFont="1" applyBorder="1" applyAlignment="1">
      <alignment horizontal="centerContinuous" vertical="center"/>
      <protection/>
    </xf>
    <xf numFmtId="0" fontId="3" fillId="0" borderId="22" xfId="64" applyFont="1" applyBorder="1" applyAlignment="1">
      <alignment horizontal="centerContinuous" vertical="center"/>
      <protection/>
    </xf>
    <xf numFmtId="0" fontId="3" fillId="0" borderId="23" xfId="64" applyFont="1" applyBorder="1" applyAlignment="1">
      <alignment horizontal="centerContinuous" vertical="center"/>
      <protection/>
    </xf>
    <xf numFmtId="0" fontId="2" fillId="0" borderId="22" xfId="64" applyFont="1" applyBorder="1" applyAlignment="1">
      <alignment horizontal="centerContinuous" vertical="center"/>
      <protection/>
    </xf>
    <xf numFmtId="0" fontId="2" fillId="0" borderId="23" xfId="64" applyFont="1" applyBorder="1" applyAlignment="1">
      <alignment horizontal="centerContinuous" vertical="center"/>
      <protection/>
    </xf>
    <xf numFmtId="0" fontId="2" fillId="0" borderId="15" xfId="64" applyFont="1" applyBorder="1" applyAlignment="1">
      <alignment horizontal="centerContinuous" vertical="center"/>
      <protection/>
    </xf>
    <xf numFmtId="0" fontId="2" fillId="0" borderId="11" xfId="64" applyFont="1" applyBorder="1" applyAlignment="1">
      <alignment horizontal="centerContinuous" vertical="center"/>
      <protection/>
    </xf>
    <xf numFmtId="0" fontId="3" fillId="0" borderId="21" xfId="64" applyFont="1" applyBorder="1" applyAlignment="1">
      <alignment vertical="center"/>
      <protection/>
    </xf>
    <xf numFmtId="0" fontId="2" fillId="0" borderId="24" xfId="64" applyFont="1" applyBorder="1" applyAlignment="1">
      <alignment horizontal="centerContinuous" vertical="center"/>
      <protection/>
    </xf>
    <xf numFmtId="0" fontId="2" fillId="0" borderId="25" xfId="64" applyFont="1" applyBorder="1" applyAlignment="1">
      <alignment horizontal="centerContinuous" vertical="center"/>
      <protection/>
    </xf>
    <xf numFmtId="0" fontId="2" fillId="0" borderId="25" xfId="64" applyFont="1" applyBorder="1" applyAlignment="1">
      <alignment horizontal="center" vertical="center"/>
      <protection/>
    </xf>
    <xf numFmtId="0" fontId="2" fillId="0" borderId="26" xfId="64" applyFont="1" applyBorder="1" applyAlignment="1">
      <alignment horizontal="center" vertical="center"/>
      <protection/>
    </xf>
    <xf numFmtId="173" fontId="3" fillId="0" borderId="27" xfId="64" applyNumberFormat="1" applyFont="1" applyBorder="1" applyAlignment="1">
      <alignment vertical="center"/>
      <protection/>
    </xf>
    <xf numFmtId="176" fontId="3" fillId="0" borderId="28" xfId="64" applyNumberFormat="1" applyFont="1" applyBorder="1" applyAlignment="1">
      <alignment vertical="center"/>
      <protection/>
    </xf>
    <xf numFmtId="173" fontId="3" fillId="0" borderId="29" xfId="64" applyNumberFormat="1" applyFont="1" applyBorder="1" applyAlignment="1">
      <alignment vertical="center"/>
      <protection/>
    </xf>
    <xf numFmtId="176" fontId="3" fillId="0" borderId="19" xfId="64" applyNumberFormat="1" applyFont="1" applyBorder="1" applyAlignment="1">
      <alignment vertical="center"/>
      <protection/>
    </xf>
    <xf numFmtId="177" fontId="3" fillId="0" borderId="20" xfId="64" applyNumberFormat="1" applyFont="1" applyBorder="1" applyAlignment="1">
      <alignment horizontal="right" vertical="center"/>
      <protection/>
    </xf>
    <xf numFmtId="173" fontId="3" fillId="0" borderId="30" xfId="64" applyNumberFormat="1" applyFont="1" applyBorder="1" applyAlignment="1">
      <alignment vertical="center"/>
      <protection/>
    </xf>
    <xf numFmtId="0" fontId="3" fillId="0" borderId="11" xfId="64" applyFont="1" applyBorder="1" applyAlignment="1">
      <alignment vertical="center"/>
      <protection/>
    </xf>
    <xf numFmtId="173" fontId="3" fillId="0" borderId="31" xfId="64" applyNumberFormat="1" applyFont="1" applyBorder="1" applyAlignment="1">
      <alignment vertical="center"/>
      <protection/>
    </xf>
    <xf numFmtId="176" fontId="3" fillId="0" borderId="32" xfId="64" applyNumberFormat="1" applyFont="1" applyBorder="1" applyAlignment="1">
      <alignment vertical="center"/>
      <protection/>
    </xf>
    <xf numFmtId="173" fontId="3" fillId="0" borderId="33" xfId="64" applyNumberFormat="1" applyFont="1" applyBorder="1" applyAlignment="1">
      <alignment vertical="center"/>
      <protection/>
    </xf>
    <xf numFmtId="176" fontId="3" fillId="0" borderId="0" xfId="64" applyNumberFormat="1" applyFont="1" applyBorder="1" applyAlignment="1">
      <alignment vertical="center"/>
      <protection/>
    </xf>
    <xf numFmtId="177" fontId="3" fillId="0" borderId="14" xfId="64" applyNumberFormat="1" applyFont="1" applyBorder="1" applyAlignment="1">
      <alignment horizontal="right" vertical="center"/>
      <protection/>
    </xf>
    <xf numFmtId="173" fontId="3" fillId="0" borderId="10" xfId="64" applyNumberFormat="1" applyFont="1" applyBorder="1" applyAlignment="1">
      <alignment horizontal="right" vertical="center"/>
      <protection/>
    </xf>
    <xf numFmtId="173" fontId="3" fillId="0" borderId="34" xfId="64" applyNumberFormat="1" applyFont="1" applyBorder="1" applyAlignment="1">
      <alignment vertical="center"/>
      <protection/>
    </xf>
    <xf numFmtId="0" fontId="2" fillId="0" borderId="12" xfId="64" applyFont="1" applyBorder="1" applyAlignment="1">
      <alignment vertical="center"/>
      <protection/>
    </xf>
    <xf numFmtId="173" fontId="2" fillId="0" borderId="24" xfId="64" applyNumberFormat="1" applyFont="1" applyBorder="1" applyAlignment="1">
      <alignment vertical="center"/>
      <protection/>
    </xf>
    <xf numFmtId="176" fontId="2" fillId="0" borderId="23" xfId="64" applyNumberFormat="1" applyFont="1" applyBorder="1" applyAlignment="1">
      <alignment vertical="center"/>
      <protection/>
    </xf>
    <xf numFmtId="173" fontId="2" fillId="0" borderId="25" xfId="64" applyNumberFormat="1" applyFont="1" applyBorder="1" applyAlignment="1">
      <alignment vertical="center"/>
      <protection/>
    </xf>
    <xf numFmtId="176" fontId="2" fillId="0" borderId="22" xfId="64" applyNumberFormat="1" applyFont="1" applyBorder="1" applyAlignment="1">
      <alignment vertical="center"/>
      <protection/>
    </xf>
    <xf numFmtId="173" fontId="2" fillId="0" borderId="13" xfId="64" applyNumberFormat="1" applyFont="1" applyBorder="1" applyAlignment="1">
      <alignment horizontal="right" vertical="center"/>
      <protection/>
    </xf>
    <xf numFmtId="177" fontId="2" fillId="0" borderId="15" xfId="64" applyNumberFormat="1" applyFont="1" applyBorder="1" applyAlignment="1">
      <alignment horizontal="right" vertical="center"/>
      <protection/>
    </xf>
    <xf numFmtId="173" fontId="2" fillId="0" borderId="26" xfId="64" applyNumberFormat="1" applyFont="1" applyBorder="1" applyAlignment="1">
      <alignment horizontal="right" vertical="center"/>
      <protection/>
    </xf>
    <xf numFmtId="0" fontId="10" fillId="0" borderId="0" xfId="64" applyFont="1">
      <alignment/>
      <protection/>
    </xf>
    <xf numFmtId="173" fontId="3" fillId="0" borderId="33" xfId="64" applyNumberFormat="1" applyFont="1" applyBorder="1" applyAlignment="1">
      <alignment horizontal="right" vertical="center"/>
      <protection/>
    </xf>
    <xf numFmtId="173" fontId="3" fillId="0" borderId="34" xfId="64" applyNumberFormat="1" applyFont="1" applyBorder="1" applyAlignment="1">
      <alignment horizontal="right" vertical="center"/>
      <protection/>
    </xf>
    <xf numFmtId="173" fontId="3" fillId="0" borderId="35" xfId="64" applyNumberFormat="1" applyFont="1" applyBorder="1" applyAlignment="1">
      <alignment vertical="center"/>
      <protection/>
    </xf>
    <xf numFmtId="0" fontId="2" fillId="0" borderId="21" xfId="64" applyFont="1" applyBorder="1" applyAlignment="1">
      <alignment horizontal="centerContinuous" vertical="center"/>
      <protection/>
    </xf>
    <xf numFmtId="173" fontId="2" fillId="0" borderId="35" xfId="64" applyNumberFormat="1" applyFont="1" applyBorder="1" applyAlignment="1">
      <alignment vertical="center"/>
      <protection/>
    </xf>
    <xf numFmtId="173" fontId="2" fillId="0" borderId="21" xfId="64" applyNumberFormat="1" applyFont="1" applyBorder="1" applyAlignment="1">
      <alignment vertical="center"/>
      <protection/>
    </xf>
    <xf numFmtId="173" fontId="2" fillId="0" borderId="36" xfId="64" applyNumberFormat="1" applyFont="1" applyBorder="1" applyAlignment="1">
      <alignment vertical="center"/>
      <protection/>
    </xf>
    <xf numFmtId="173" fontId="2" fillId="0" borderId="26" xfId="64" applyNumberFormat="1" applyFont="1" applyBorder="1" applyAlignment="1">
      <alignment vertical="center"/>
      <protection/>
    </xf>
    <xf numFmtId="173" fontId="2" fillId="0" borderId="37" xfId="64" applyNumberFormat="1" applyFont="1" applyBorder="1" applyAlignment="1">
      <alignment horizontal="right" vertical="center"/>
      <protection/>
    </xf>
    <xf numFmtId="173" fontId="2" fillId="0" borderId="38" xfId="64" applyNumberFormat="1" applyFont="1" applyBorder="1" applyAlignment="1">
      <alignment horizontal="right" vertical="center"/>
      <protection/>
    </xf>
    <xf numFmtId="0" fontId="5" fillId="0" borderId="0" xfId="64" applyFont="1">
      <alignment/>
      <protection/>
    </xf>
    <xf numFmtId="0" fontId="19" fillId="0" borderId="0" xfId="63" applyFont="1" applyBorder="1" applyAlignment="1">
      <alignment horizontal="left"/>
      <protection/>
    </xf>
    <xf numFmtId="0" fontId="20" fillId="0" borderId="0" xfId="63" applyFont="1">
      <alignment/>
      <protection/>
    </xf>
    <xf numFmtId="0" fontId="21" fillId="0" borderId="0" xfId="63" applyFont="1">
      <alignment/>
      <protection/>
    </xf>
    <xf numFmtId="0" fontId="4" fillId="0" borderId="0" xfId="63">
      <alignment/>
      <protection/>
    </xf>
    <xf numFmtId="12" fontId="4" fillId="0" borderId="0" xfId="63" applyNumberFormat="1">
      <alignment/>
      <protection/>
    </xf>
    <xf numFmtId="0" fontId="2" fillId="0" borderId="17" xfId="63" applyFont="1" applyBorder="1" applyAlignment="1">
      <alignment horizontal="center"/>
      <protection/>
    </xf>
    <xf numFmtId="0" fontId="2" fillId="0" borderId="22" xfId="63" applyFont="1" applyBorder="1" applyAlignment="1">
      <alignment horizontal="centerContinuous" vertical="center"/>
      <protection/>
    </xf>
    <xf numFmtId="0" fontId="2" fillId="0" borderId="19" xfId="63" applyFont="1" applyBorder="1" applyAlignment="1">
      <alignment horizontal="centerContinuous" vertical="center"/>
      <protection/>
    </xf>
    <xf numFmtId="0" fontId="2" fillId="0" borderId="15" xfId="63" applyFont="1" applyBorder="1" applyAlignment="1">
      <alignment horizontal="centerContinuous" vertical="center"/>
      <protection/>
    </xf>
    <xf numFmtId="0" fontId="2" fillId="33" borderId="11" xfId="63" applyFont="1" applyFill="1" applyBorder="1" applyAlignment="1">
      <alignment horizontal="center"/>
      <protection/>
    </xf>
    <xf numFmtId="0" fontId="2" fillId="0" borderId="15" xfId="63" applyFont="1" applyBorder="1" applyAlignment="1">
      <alignment horizontal="center" vertical="center"/>
      <protection/>
    </xf>
    <xf numFmtId="0" fontId="2" fillId="0" borderId="22" xfId="63" applyFont="1" applyBorder="1" applyAlignment="1">
      <alignment horizontal="center" vertical="center"/>
      <protection/>
    </xf>
    <xf numFmtId="0" fontId="22" fillId="0" borderId="0" xfId="63" applyFont="1">
      <alignment/>
      <protection/>
    </xf>
    <xf numFmtId="0" fontId="2" fillId="33" borderId="21" xfId="63" applyFont="1" applyFill="1" applyBorder="1" applyAlignment="1">
      <alignment horizontal="center" vertical="center"/>
      <protection/>
    </xf>
    <xf numFmtId="0" fontId="2" fillId="0" borderId="25" xfId="63" applyFont="1" applyBorder="1" applyAlignment="1">
      <alignment horizontal="center" vertical="center"/>
      <protection/>
    </xf>
    <xf numFmtId="0" fontId="2" fillId="0" borderId="39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vertical="center"/>
      <protection/>
    </xf>
    <xf numFmtId="179" fontId="3" fillId="0" borderId="33" xfId="63" applyNumberFormat="1" applyFont="1" applyBorder="1" applyAlignment="1">
      <alignment horizontal="right" vertical="center"/>
      <protection/>
    </xf>
    <xf numFmtId="172" fontId="3" fillId="0" borderId="0" xfId="63" applyNumberFormat="1" applyFont="1" applyBorder="1" applyAlignment="1">
      <alignment horizontal="center" vertical="center"/>
      <protection/>
    </xf>
    <xf numFmtId="178" fontId="3" fillId="0" borderId="14" xfId="63" applyNumberFormat="1" applyFont="1" applyBorder="1" applyAlignment="1">
      <alignment horizontal="right" vertical="center"/>
      <protection/>
    </xf>
    <xf numFmtId="0" fontId="3" fillId="0" borderId="11" xfId="63" applyFont="1" applyBorder="1" applyAlignment="1">
      <alignment horizontal="left" vertical="center" wrapText="1"/>
      <protection/>
    </xf>
    <xf numFmtId="0" fontId="2" fillId="0" borderId="12" xfId="63" applyFont="1" applyBorder="1" applyAlignment="1">
      <alignment horizontal="centerContinuous" vertical="center"/>
      <protection/>
    </xf>
    <xf numFmtId="173" fontId="2" fillId="0" borderId="25" xfId="63" applyNumberFormat="1" applyFont="1" applyBorder="1" applyAlignment="1">
      <alignment horizontal="right" vertical="center"/>
      <protection/>
    </xf>
    <xf numFmtId="0" fontId="10" fillId="0" borderId="0" xfId="63" applyFont="1">
      <alignment/>
      <protection/>
    </xf>
    <xf numFmtId="0" fontId="4" fillId="0" borderId="0" xfId="63" applyAlignment="1">
      <alignment horizontal="right"/>
      <protection/>
    </xf>
    <xf numFmtId="0" fontId="2" fillId="0" borderId="0" xfId="63" applyFont="1" applyBorder="1">
      <alignment/>
      <protection/>
    </xf>
    <xf numFmtId="0" fontId="2" fillId="0" borderId="16" xfId="63" applyFont="1" applyBorder="1" applyAlignment="1">
      <alignment horizontal="right" vertical="center"/>
      <protection/>
    </xf>
    <xf numFmtId="0" fontId="10" fillId="0" borderId="0" xfId="63" applyFont="1" applyAlignment="1">
      <alignment vertical="center"/>
      <protection/>
    </xf>
    <xf numFmtId="0" fontId="2" fillId="0" borderId="10" xfId="63" applyFont="1" applyBorder="1">
      <alignment/>
      <protection/>
    </xf>
    <xf numFmtId="0" fontId="2" fillId="0" borderId="40" xfId="63" applyFont="1" applyBorder="1">
      <alignment/>
      <protection/>
    </xf>
    <xf numFmtId="0" fontId="23" fillId="0" borderId="41" xfId="63" applyFont="1" applyBorder="1" applyAlignment="1">
      <alignment horizontal="centerContinuous" vertical="center"/>
      <protection/>
    </xf>
    <xf numFmtId="0" fontId="2" fillId="33" borderId="18" xfId="63" applyFont="1" applyFill="1" applyBorder="1" applyAlignment="1">
      <alignment horizontal="center" vertical="center"/>
      <protection/>
    </xf>
    <xf numFmtId="180" fontId="3" fillId="0" borderId="14" xfId="63" applyNumberFormat="1" applyFont="1" applyBorder="1">
      <alignment/>
      <protection/>
    </xf>
    <xf numFmtId="0" fontId="3" fillId="0" borderId="0" xfId="63" applyFont="1" applyBorder="1">
      <alignment/>
      <protection/>
    </xf>
    <xf numFmtId="0" fontId="4" fillId="0" borderId="0" xfId="63" applyBorder="1">
      <alignment/>
      <protection/>
    </xf>
    <xf numFmtId="0" fontId="0" fillId="0" borderId="0" xfId="59" applyFont="1">
      <alignment/>
      <protection/>
    </xf>
    <xf numFmtId="0" fontId="12" fillId="0" borderId="0" xfId="59">
      <alignment/>
      <protection/>
    </xf>
    <xf numFmtId="0" fontId="0" fillId="0" borderId="16" xfId="59" applyFont="1" applyBorder="1">
      <alignment/>
      <protection/>
    </xf>
    <xf numFmtId="0" fontId="0" fillId="0" borderId="19" xfId="59" applyFont="1" applyBorder="1" applyAlignment="1">
      <alignment vertical="center"/>
      <protection/>
    </xf>
    <xf numFmtId="0" fontId="0" fillId="0" borderId="10" xfId="59" applyFont="1" applyBorder="1">
      <alignment/>
      <protection/>
    </xf>
    <xf numFmtId="0" fontId="0" fillId="0" borderId="0" xfId="59" applyFont="1" applyBorder="1" applyAlignment="1">
      <alignment vertical="center"/>
      <protection/>
    </xf>
    <xf numFmtId="0" fontId="0" fillId="0" borderId="0" xfId="59" applyFont="1" applyBorder="1">
      <alignment/>
      <protection/>
    </xf>
    <xf numFmtId="0" fontId="0" fillId="0" borderId="11" xfId="59" applyFont="1" applyBorder="1">
      <alignment/>
      <protection/>
    </xf>
    <xf numFmtId="0" fontId="2" fillId="0" borderId="11" xfId="59" applyFont="1" applyBorder="1">
      <alignment/>
      <protection/>
    </xf>
    <xf numFmtId="0" fontId="2" fillId="0" borderId="10" xfId="59" applyFont="1" applyBorder="1">
      <alignment/>
      <protection/>
    </xf>
    <xf numFmtId="0" fontId="13" fillId="0" borderId="0" xfId="59" applyFont="1" applyBorder="1">
      <alignment/>
      <protection/>
    </xf>
    <xf numFmtId="0" fontId="13" fillId="0" borderId="10" xfId="59" applyFont="1" applyBorder="1">
      <alignment/>
      <protection/>
    </xf>
    <xf numFmtId="0" fontId="3" fillId="0" borderId="10" xfId="59" applyFont="1" applyBorder="1">
      <alignment/>
      <protection/>
    </xf>
    <xf numFmtId="0" fontId="3" fillId="0" borderId="0" xfId="59" applyFont="1" applyBorder="1">
      <alignment/>
      <protection/>
    </xf>
    <xf numFmtId="0" fontId="12" fillId="0" borderId="0" xfId="59" applyFont="1">
      <alignment/>
      <protection/>
    </xf>
    <xf numFmtId="174" fontId="3" fillId="0" borderId="11" xfId="59" applyNumberFormat="1" applyFont="1" applyBorder="1" applyAlignment="1">
      <alignment horizontal="center"/>
      <protection/>
    </xf>
    <xf numFmtId="0" fontId="3" fillId="0" borderId="11" xfId="59" applyFont="1" applyBorder="1" applyAlignment="1">
      <alignment horizontal="center"/>
      <protection/>
    </xf>
    <xf numFmtId="0" fontId="9" fillId="0" borderId="10" xfId="59" applyFont="1" applyBorder="1">
      <alignment/>
      <protection/>
    </xf>
    <xf numFmtId="174" fontId="9" fillId="0" borderId="11" xfId="59" applyNumberFormat="1" applyFont="1" applyBorder="1" applyAlignment="1">
      <alignment horizontal="center"/>
      <protection/>
    </xf>
    <xf numFmtId="0" fontId="12" fillId="0" borderId="0" xfId="59" applyAlignment="1">
      <alignment/>
      <protection/>
    </xf>
    <xf numFmtId="0" fontId="0" fillId="0" borderId="11" xfId="59" applyFont="1" applyBorder="1" applyAlignment="1">
      <alignment horizontal="center"/>
      <protection/>
    </xf>
    <xf numFmtId="0" fontId="12" fillId="0" borderId="11" xfId="59" applyBorder="1">
      <alignment/>
      <protection/>
    </xf>
    <xf numFmtId="0" fontId="9" fillId="0" borderId="0" xfId="59" applyFont="1" applyBorder="1">
      <alignment/>
      <protection/>
    </xf>
    <xf numFmtId="3" fontId="3" fillId="0" borderId="11" xfId="59" applyNumberFormat="1" applyFont="1" applyBorder="1" applyAlignment="1">
      <alignment horizontal="center"/>
      <protection/>
    </xf>
    <xf numFmtId="0" fontId="2" fillId="0" borderId="0" xfId="59" applyFont="1" applyBorder="1">
      <alignment/>
      <protection/>
    </xf>
    <xf numFmtId="0" fontId="0" fillId="0" borderId="18" xfId="59" applyFont="1" applyBorder="1">
      <alignment/>
      <protection/>
    </xf>
    <xf numFmtId="0" fontId="0" fillId="0" borderId="42" xfId="59" applyFont="1" applyBorder="1">
      <alignment/>
      <protection/>
    </xf>
    <xf numFmtId="0" fontId="0" fillId="0" borderId="21" xfId="59" applyFont="1" applyBorder="1" applyAlignment="1">
      <alignment horizontal="center"/>
      <protection/>
    </xf>
    <xf numFmtId="0" fontId="5" fillId="0" borderId="0" xfId="59" applyFont="1">
      <alignment/>
      <protection/>
    </xf>
    <xf numFmtId="0" fontId="14" fillId="0" borderId="0" xfId="59" applyFont="1">
      <alignment/>
      <protection/>
    </xf>
    <xf numFmtId="0" fontId="16" fillId="0" borderId="0" xfId="59" applyFont="1">
      <alignment/>
      <protection/>
    </xf>
    <xf numFmtId="0" fontId="15" fillId="0" borderId="0" xfId="59" applyFont="1">
      <alignment/>
      <protection/>
    </xf>
    <xf numFmtId="0" fontId="28" fillId="0" borderId="0" xfId="62" applyFont="1" applyAlignment="1">
      <alignment horizontal="centerContinuous"/>
      <protection/>
    </xf>
    <xf numFmtId="0" fontId="11" fillId="0" borderId="0" xfId="62" applyFont="1" applyAlignment="1">
      <alignment horizontal="centerContinuous"/>
      <protection/>
    </xf>
    <xf numFmtId="0" fontId="18" fillId="0" borderId="0" xfId="62" applyFont="1" applyAlignment="1">
      <alignment horizontal="centerContinuous"/>
      <protection/>
    </xf>
    <xf numFmtId="0" fontId="4" fillId="0" borderId="0" xfId="62" applyAlignment="1">
      <alignment horizontal="centerContinuous"/>
      <protection/>
    </xf>
    <xf numFmtId="0" fontId="4" fillId="0" borderId="0" xfId="62">
      <alignment/>
      <protection/>
    </xf>
    <xf numFmtId="0" fontId="3" fillId="0" borderId="10" xfId="62" applyFont="1" applyBorder="1">
      <alignment/>
      <protection/>
    </xf>
    <xf numFmtId="0" fontId="3" fillId="0" borderId="0" xfId="62" applyFont="1" applyBorder="1">
      <alignment/>
      <protection/>
    </xf>
    <xf numFmtId="0" fontId="2" fillId="0" borderId="17" xfId="62" applyFont="1" applyBorder="1" applyAlignment="1">
      <alignment horizontal="right"/>
      <protection/>
    </xf>
    <xf numFmtId="0" fontId="2" fillId="0" borderId="17" xfId="62" applyFont="1" applyBorder="1">
      <alignment/>
      <protection/>
    </xf>
    <xf numFmtId="0" fontId="4" fillId="0" borderId="0" xfId="62" applyBorder="1">
      <alignment/>
      <protection/>
    </xf>
    <xf numFmtId="0" fontId="2" fillId="0" borderId="10" xfId="62" applyFont="1" applyBorder="1">
      <alignment/>
      <protection/>
    </xf>
    <xf numFmtId="0" fontId="2" fillId="0" borderId="0" xfId="62" applyFont="1" applyBorder="1">
      <alignment/>
      <protection/>
    </xf>
    <xf numFmtId="0" fontId="3" fillId="0" borderId="11" xfId="62" applyFont="1" applyBorder="1">
      <alignment/>
      <protection/>
    </xf>
    <xf numFmtId="3" fontId="3" fillId="0" borderId="11" xfId="62" applyNumberFormat="1" applyFont="1" applyBorder="1" applyAlignment="1">
      <alignment horizontal="center"/>
      <protection/>
    </xf>
    <xf numFmtId="0" fontId="10" fillId="0" borderId="0" xfId="62" applyFont="1" applyBorder="1">
      <alignment/>
      <protection/>
    </xf>
    <xf numFmtId="3" fontId="3" fillId="0" borderId="11" xfId="62" applyNumberFormat="1" applyFont="1" applyBorder="1">
      <alignment/>
      <protection/>
    </xf>
    <xf numFmtId="0" fontId="4" fillId="0" borderId="0" xfId="62" applyFont="1" applyBorder="1">
      <alignment/>
      <protection/>
    </xf>
    <xf numFmtId="0" fontId="3" fillId="0" borderId="0" xfId="62" applyFont="1" applyBorder="1" applyAlignment="1">
      <alignment/>
      <protection/>
    </xf>
    <xf numFmtId="3" fontId="9" fillId="0" borderId="11" xfId="62" applyNumberFormat="1" applyFont="1" applyBorder="1" applyAlignment="1">
      <alignment horizontal="center"/>
      <protection/>
    </xf>
    <xf numFmtId="0" fontId="29" fillId="0" borderId="0" xfId="62" applyFont="1" applyBorder="1" applyAlignment="1">
      <alignment/>
      <protection/>
    </xf>
    <xf numFmtId="0" fontId="4" fillId="0" borderId="0" xfId="62" applyAlignment="1">
      <alignment horizontal="center" vertical="top"/>
      <protection/>
    </xf>
    <xf numFmtId="0" fontId="2" fillId="0" borderId="10" xfId="62" applyFont="1" applyBorder="1" applyAlignment="1">
      <alignment horizontal="left"/>
      <protection/>
    </xf>
    <xf numFmtId="0" fontId="29" fillId="0" borderId="0" xfId="62" applyFont="1" applyBorder="1">
      <alignment/>
      <protection/>
    </xf>
    <xf numFmtId="0" fontId="3" fillId="0" borderId="0" xfId="62" applyFont="1" applyBorder="1" applyAlignment="1">
      <alignment horizontal="left"/>
      <protection/>
    </xf>
    <xf numFmtId="0" fontId="9" fillId="0" borderId="0" xfId="62" applyFont="1" applyBorder="1">
      <alignment/>
      <protection/>
    </xf>
    <xf numFmtId="0" fontId="2" fillId="0" borderId="10" xfId="62" applyFont="1" applyBorder="1" applyAlignment="1">
      <alignment/>
      <protection/>
    </xf>
    <xf numFmtId="0" fontId="2" fillId="0" borderId="0" xfId="62" applyFont="1" applyBorder="1" applyAlignment="1">
      <alignment/>
      <protection/>
    </xf>
    <xf numFmtId="172" fontId="9" fillId="0" borderId="11" xfId="62" applyNumberFormat="1" applyFont="1" applyBorder="1" applyAlignment="1">
      <alignment horizontal="center"/>
      <protection/>
    </xf>
    <xf numFmtId="172" fontId="3" fillId="0" borderId="11" xfId="62" applyNumberFormat="1" applyFont="1" applyBorder="1">
      <alignment/>
      <protection/>
    </xf>
    <xf numFmtId="172" fontId="9" fillId="0" borderId="11" xfId="62" applyNumberFormat="1" applyFont="1" applyBorder="1" applyAlignment="1">
      <alignment/>
      <protection/>
    </xf>
    <xf numFmtId="0" fontId="2" fillId="0" borderId="18" xfId="62" applyFont="1" applyBorder="1" applyAlignment="1">
      <alignment vertical="top"/>
      <protection/>
    </xf>
    <xf numFmtId="0" fontId="3" fillId="0" borderId="42" xfId="62" applyFont="1" applyBorder="1" applyAlignment="1">
      <alignment vertical="top"/>
      <protection/>
    </xf>
    <xf numFmtId="172" fontId="9" fillId="0" borderId="21" xfId="62" applyNumberFormat="1" applyFont="1" applyBorder="1" applyAlignment="1">
      <alignment horizontal="center" vertical="top"/>
      <protection/>
    </xf>
    <xf numFmtId="3" fontId="4" fillId="0" borderId="0" xfId="62" applyNumberFormat="1" applyFont="1" applyBorder="1" applyAlignment="1">
      <alignment vertical="top"/>
      <protection/>
    </xf>
    <xf numFmtId="0" fontId="4" fillId="0" borderId="0" xfId="62" applyAlignment="1">
      <alignment vertical="top"/>
      <protection/>
    </xf>
    <xf numFmtId="0" fontId="18" fillId="0" borderId="0" xfId="62" applyFont="1">
      <alignment/>
      <protection/>
    </xf>
    <xf numFmtId="0" fontId="5" fillId="0" borderId="0" xfId="62" applyFont="1">
      <alignment/>
      <protection/>
    </xf>
    <xf numFmtId="0" fontId="22" fillId="0" borderId="0" xfId="62" applyFont="1">
      <alignment/>
      <protection/>
    </xf>
    <xf numFmtId="0" fontId="16" fillId="0" borderId="0" xfId="62" applyFont="1">
      <alignment/>
      <protection/>
    </xf>
    <xf numFmtId="0" fontId="30" fillId="0" borderId="0" xfId="62" applyFont="1">
      <alignment/>
      <protection/>
    </xf>
    <xf numFmtId="172" fontId="4" fillId="0" borderId="0" xfId="63" applyNumberFormat="1">
      <alignment/>
      <protection/>
    </xf>
    <xf numFmtId="172" fontId="10" fillId="0" borderId="0" xfId="63" applyNumberFormat="1" applyFont="1">
      <alignment/>
      <protection/>
    </xf>
    <xf numFmtId="0" fontId="31" fillId="0" borderId="0" xfId="62" applyFont="1">
      <alignment/>
      <protection/>
    </xf>
    <xf numFmtId="0" fontId="0" fillId="0" borderId="0" xfId="62" applyFont="1">
      <alignment/>
      <protection/>
    </xf>
    <xf numFmtId="0" fontId="3" fillId="0" borderId="11" xfId="63" applyFont="1" applyBorder="1">
      <alignment/>
      <protection/>
    </xf>
    <xf numFmtId="0" fontId="3" fillId="0" borderId="17" xfId="63" applyFont="1" applyBorder="1" applyAlignment="1">
      <alignment vertical="center"/>
      <protection/>
    </xf>
    <xf numFmtId="0" fontId="32" fillId="0" borderId="0" xfId="63" applyFont="1" applyAlignment="1">
      <alignment horizontal="right"/>
      <protection/>
    </xf>
    <xf numFmtId="0" fontId="32" fillId="0" borderId="0" xfId="63" applyFont="1">
      <alignment/>
      <protection/>
    </xf>
    <xf numFmtId="0" fontId="33" fillId="0" borderId="0" xfId="59" applyFont="1">
      <alignment/>
      <protection/>
    </xf>
    <xf numFmtId="0" fontId="12" fillId="0" borderId="10" xfId="59" applyBorder="1">
      <alignment/>
      <protection/>
    </xf>
    <xf numFmtId="167" fontId="3" fillId="0" borderId="11" xfId="0" applyNumberFormat="1" applyFont="1" applyBorder="1" applyAlignment="1" quotePrefix="1">
      <alignment horizontal="right" vertical="center"/>
    </xf>
    <xf numFmtId="168" fontId="2" fillId="0" borderId="13" xfId="0" applyNumberFormat="1" applyFont="1" applyBorder="1" applyAlignment="1">
      <alignment horizontal="centerContinuous" vertical="center"/>
    </xf>
    <xf numFmtId="37" fontId="3" fillId="0" borderId="17" xfId="0" applyNumberFormat="1" applyFont="1" applyBorder="1" applyAlignment="1">
      <alignment/>
    </xf>
    <xf numFmtId="170" fontId="9" fillId="0" borderId="11" xfId="0" applyNumberFormat="1" applyFont="1" applyBorder="1" applyAlignment="1">
      <alignment vertical="center"/>
    </xf>
    <xf numFmtId="37" fontId="3" fillId="0" borderId="11" xfId="0" applyNumberFormat="1" applyFont="1" applyBorder="1" applyAlignment="1">
      <alignment/>
    </xf>
    <xf numFmtId="172" fontId="4" fillId="0" borderId="0" xfId="57" applyNumberFormat="1">
      <alignment/>
      <protection/>
    </xf>
    <xf numFmtId="171" fontId="0" fillId="0" borderId="0" xfId="0" applyNumberFormat="1" applyAlignment="1">
      <alignment/>
    </xf>
    <xf numFmtId="0" fontId="2" fillId="0" borderId="12" xfId="0" applyFont="1" applyBorder="1" applyAlignment="1">
      <alignment horizontal="center" vertical="center"/>
    </xf>
    <xf numFmtId="37" fontId="2" fillId="0" borderId="12" xfId="0" applyNumberFormat="1" applyFont="1" applyBorder="1" applyAlignment="1">
      <alignment vertical="center"/>
    </xf>
    <xf numFmtId="0" fontId="2" fillId="0" borderId="21" xfId="60" applyNumberFormat="1" applyFont="1" applyBorder="1" applyAlignment="1">
      <alignment horizontal="center"/>
      <protection/>
    </xf>
    <xf numFmtId="3" fontId="2" fillId="0" borderId="11" xfId="59" applyNumberFormat="1" applyFont="1" applyBorder="1" applyAlignment="1">
      <alignment horizontal="center"/>
      <protection/>
    </xf>
    <xf numFmtId="0" fontId="9" fillId="0" borderId="11" xfId="59" applyNumberFormat="1" applyFont="1" applyBorder="1" applyAlignment="1">
      <alignment horizontal="left" indent="3"/>
      <protection/>
    </xf>
    <xf numFmtId="0" fontId="9" fillId="0" borderId="11" xfId="59" applyNumberFormat="1" applyFont="1" applyBorder="1" applyAlignment="1">
      <alignment horizontal="center"/>
      <protection/>
    </xf>
    <xf numFmtId="0" fontId="9" fillId="0" borderId="11" xfId="59" applyNumberFormat="1" applyFont="1" applyBorder="1" applyAlignment="1">
      <alignment horizontal="left" indent="2"/>
      <protection/>
    </xf>
    <xf numFmtId="3" fontId="2" fillId="0" borderId="11" xfId="59" applyNumberFormat="1" applyFont="1" applyBorder="1" applyAlignment="1">
      <alignment horizontal="left" indent="1"/>
      <protection/>
    </xf>
    <xf numFmtId="3" fontId="9" fillId="0" borderId="11" xfId="59" applyNumberFormat="1" applyFont="1" applyBorder="1" applyAlignment="1">
      <alignment horizontal="left" indent="1"/>
      <protection/>
    </xf>
    <xf numFmtId="3" fontId="9" fillId="0" borderId="11" xfId="59" applyNumberFormat="1" applyFont="1" applyBorder="1" applyAlignment="1">
      <alignment horizontal="left" indent="2"/>
      <protection/>
    </xf>
    <xf numFmtId="3" fontId="2" fillId="0" borderId="11" xfId="59" applyNumberFormat="1" applyFont="1" applyBorder="1" applyAlignment="1">
      <alignment horizontal="left" indent="2"/>
      <protection/>
    </xf>
    <xf numFmtId="182" fontId="9" fillId="0" borderId="11" xfId="59" applyNumberFormat="1" applyFont="1" applyBorder="1" applyAlignment="1">
      <alignment horizontal="justify" vertical="justify"/>
      <protection/>
    </xf>
    <xf numFmtId="0" fontId="3" fillId="0" borderId="15" xfId="60" applyFont="1" applyBorder="1" applyAlignment="1">
      <alignment horizontal="centerContinuous" vertical="center"/>
      <protection/>
    </xf>
    <xf numFmtId="0" fontId="3" fillId="0" borderId="11" xfId="59" applyFont="1" applyBorder="1" applyAlignment="1">
      <alignment horizontal="centerContinuous"/>
      <protection/>
    </xf>
    <xf numFmtId="172" fontId="3" fillId="0" borderId="11" xfId="59" applyNumberFormat="1" applyFont="1" applyBorder="1" applyAlignment="1">
      <alignment horizontal="center"/>
      <protection/>
    </xf>
    <xf numFmtId="3" fontId="12" fillId="0" borderId="0" xfId="59" applyNumberFormat="1">
      <alignment/>
      <protection/>
    </xf>
    <xf numFmtId="181" fontId="9" fillId="0" borderId="11" xfId="59" applyNumberFormat="1" applyFont="1" applyBorder="1" applyAlignment="1">
      <alignment horizontal="justify" vertical="justify"/>
      <protection/>
    </xf>
    <xf numFmtId="183" fontId="9" fillId="0" borderId="11" xfId="59" applyNumberFormat="1" applyFont="1" applyBorder="1" applyAlignment="1">
      <alignment horizontal="justify" vertical="justify"/>
      <protection/>
    </xf>
    <xf numFmtId="184" fontId="9" fillId="0" borderId="11" xfId="59" applyNumberFormat="1" applyFont="1" applyBorder="1" applyAlignment="1">
      <alignment horizontal="justify" vertical="justify"/>
      <protection/>
    </xf>
    <xf numFmtId="0" fontId="3" fillId="0" borderId="16" xfId="62" applyFont="1" applyBorder="1" applyAlignment="1">
      <alignment vertical="center"/>
      <protection/>
    </xf>
    <xf numFmtId="0" fontId="3" fillId="0" borderId="19" xfId="62" applyFont="1" applyBorder="1" applyAlignment="1">
      <alignment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 wrapText="1"/>
      <protection/>
    </xf>
    <xf numFmtId="0" fontId="20" fillId="0" borderId="0" xfId="62" applyFont="1" applyBorder="1" applyAlignment="1">
      <alignment vertical="center"/>
      <protection/>
    </xf>
    <xf numFmtId="0" fontId="4" fillId="0" borderId="0" xfId="62" applyAlignment="1">
      <alignment vertical="center"/>
      <protection/>
    </xf>
    <xf numFmtId="1" fontId="9" fillId="0" borderId="11" xfId="62" applyNumberFormat="1" applyFont="1" applyBorder="1" applyAlignment="1">
      <alignment horizontal="center"/>
      <protection/>
    </xf>
    <xf numFmtId="1" fontId="4" fillId="0" borderId="0" xfId="62" applyNumberFormat="1">
      <alignment/>
      <protection/>
    </xf>
    <xf numFmtId="173" fontId="3" fillId="0" borderId="19" xfId="64" applyNumberFormat="1" applyFont="1" applyBorder="1" applyAlignment="1">
      <alignment horizontal="right" vertical="center"/>
      <protection/>
    </xf>
    <xf numFmtId="177" fontId="3" fillId="0" borderId="43" xfId="64" applyNumberFormat="1" applyFont="1" applyBorder="1" applyAlignment="1">
      <alignment horizontal="right" vertical="center"/>
      <protection/>
    </xf>
    <xf numFmtId="177" fontId="3" fillId="0" borderId="44" xfId="64" applyNumberFormat="1" applyFont="1" applyBorder="1" applyAlignment="1">
      <alignment horizontal="right" vertical="center"/>
      <protection/>
    </xf>
    <xf numFmtId="177" fontId="2" fillId="0" borderId="39" xfId="64" applyNumberFormat="1" applyFont="1" applyBorder="1" applyAlignment="1">
      <alignment horizontal="right" vertical="center"/>
      <protection/>
    </xf>
    <xf numFmtId="178" fontId="2" fillId="0" borderId="39" xfId="63" applyNumberFormat="1" applyFont="1" applyBorder="1" applyAlignment="1">
      <alignment horizontal="right" vertical="center"/>
      <protection/>
    </xf>
    <xf numFmtId="179" fontId="3" fillId="0" borderId="34" xfId="63" applyNumberFormat="1" applyFont="1" applyBorder="1" applyAlignment="1">
      <alignment horizontal="right" vertical="center"/>
      <protection/>
    </xf>
    <xf numFmtId="173" fontId="2" fillId="0" borderId="26" xfId="63" applyNumberFormat="1" applyFont="1" applyBorder="1" applyAlignment="1">
      <alignment horizontal="right" vertical="center"/>
      <protection/>
    </xf>
    <xf numFmtId="168" fontId="2" fillId="0" borderId="12" xfId="0" applyNumberFormat="1" applyFont="1" applyBorder="1" applyAlignment="1">
      <alignment horizontal="centerContinuous" vertical="center"/>
    </xf>
    <xf numFmtId="172" fontId="3" fillId="0" borderId="43" xfId="63" applyNumberFormat="1" applyFont="1" applyBorder="1" applyAlignment="1">
      <alignment horizontal="center" vertical="center"/>
      <protection/>
    </xf>
    <xf numFmtId="172" fontId="3" fillId="0" borderId="44" xfId="63" applyNumberFormat="1" applyFont="1" applyBorder="1" applyAlignment="1">
      <alignment horizontal="center" vertical="center"/>
      <protection/>
    </xf>
    <xf numFmtId="172" fontId="3" fillId="0" borderId="45" xfId="63" applyNumberFormat="1" applyFont="1" applyBorder="1" applyAlignment="1">
      <alignment horizontal="center" vertical="center"/>
      <protection/>
    </xf>
    <xf numFmtId="0" fontId="2" fillId="0" borderId="46" xfId="64" applyFont="1" applyBorder="1" applyAlignment="1">
      <alignment horizontal="centerContinuous" vertical="center"/>
      <protection/>
    </xf>
    <xf numFmtId="177" fontId="3" fillId="0" borderId="47" xfId="64" applyNumberFormat="1" applyFont="1" applyBorder="1" applyAlignment="1">
      <alignment horizontal="right" vertical="center"/>
      <protection/>
    </xf>
    <xf numFmtId="177" fontId="3" fillId="0" borderId="48" xfId="64" applyNumberFormat="1" applyFont="1" applyBorder="1" applyAlignment="1">
      <alignment horizontal="right" vertical="center"/>
      <protection/>
    </xf>
    <xf numFmtId="177" fontId="2" fillId="0" borderId="46" xfId="64" applyNumberFormat="1" applyFont="1" applyBorder="1" applyAlignment="1">
      <alignment horizontal="right" vertical="center"/>
      <protection/>
    </xf>
    <xf numFmtId="173" fontId="2" fillId="0" borderId="25" xfId="64" applyNumberFormat="1" applyFont="1" applyBorder="1" applyAlignment="1">
      <alignment horizontal="right" vertical="center"/>
      <protection/>
    </xf>
    <xf numFmtId="172" fontId="2" fillId="0" borderId="46" xfId="63" applyNumberFormat="1" applyFont="1" applyBorder="1" applyAlignment="1">
      <alignment horizontal="center" vertical="center"/>
      <protection/>
    </xf>
    <xf numFmtId="0" fontId="2" fillId="0" borderId="13" xfId="63" applyFont="1" applyBorder="1" applyAlignment="1">
      <alignment horizontal="centerContinuous" vertical="center"/>
      <protection/>
    </xf>
    <xf numFmtId="0" fontId="19" fillId="0" borderId="0" xfId="63" applyFont="1" applyBorder="1">
      <alignment/>
      <protection/>
    </xf>
    <xf numFmtId="0" fontId="2" fillId="0" borderId="12" xfId="63" applyFont="1" applyBorder="1" applyAlignment="1">
      <alignment horizontal="center"/>
      <protection/>
    </xf>
    <xf numFmtId="49" fontId="2" fillId="0" borderId="39" xfId="63" applyNumberFormat="1" applyFont="1" applyBorder="1" applyAlignment="1">
      <alignment horizontal="center"/>
      <protection/>
    </xf>
    <xf numFmtId="180" fontId="3" fillId="0" borderId="0" xfId="63" applyNumberFormat="1" applyFont="1" applyBorder="1">
      <alignment/>
      <protection/>
    </xf>
    <xf numFmtId="180" fontId="2" fillId="0" borderId="46" xfId="63" applyNumberFormat="1" applyFont="1" applyBorder="1">
      <alignment/>
      <protection/>
    </xf>
    <xf numFmtId="185" fontId="2" fillId="0" borderId="11" xfId="59" applyNumberFormat="1" applyFont="1" applyBorder="1" applyAlignment="1">
      <alignment horizontal="center"/>
      <protection/>
    </xf>
    <xf numFmtId="185" fontId="3" fillId="0" borderId="11" xfId="59" applyNumberFormat="1" applyFont="1" applyBorder="1" applyAlignment="1">
      <alignment horizontal="center"/>
      <protection/>
    </xf>
    <xf numFmtId="185" fontId="12" fillId="0" borderId="11" xfId="59" applyNumberFormat="1" applyBorder="1" applyAlignment="1">
      <alignment horizontal="center"/>
      <protection/>
    </xf>
    <xf numFmtId="185" fontId="9" fillId="0" borderId="11" xfId="59" applyNumberFormat="1" applyFont="1" applyBorder="1" applyAlignment="1">
      <alignment horizontal="center"/>
      <protection/>
    </xf>
    <xf numFmtId="185" fontId="23" fillId="0" borderId="11" xfId="59" applyNumberFormat="1" applyFont="1" applyBorder="1" applyAlignment="1">
      <alignment horizontal="center"/>
      <protection/>
    </xf>
    <xf numFmtId="186" fontId="3" fillId="0" borderId="11" xfId="59" applyNumberFormat="1" applyFont="1" applyBorder="1" applyAlignment="1">
      <alignment horizontal="center"/>
      <protection/>
    </xf>
    <xf numFmtId="186" fontId="2" fillId="0" borderId="11" xfId="59" applyNumberFormat="1" applyFont="1" applyBorder="1" applyAlignment="1">
      <alignment horizontal="center"/>
      <protection/>
    </xf>
    <xf numFmtId="178" fontId="2" fillId="0" borderId="15" xfId="63" applyNumberFormat="1" applyFont="1" applyBorder="1" applyAlignment="1">
      <alignment horizontal="center" vertical="center"/>
      <protection/>
    </xf>
    <xf numFmtId="180" fontId="3" fillId="0" borderId="14" xfId="63" applyNumberFormat="1" applyFont="1" applyBorder="1" applyAlignment="1">
      <alignment horizontal="center"/>
      <protection/>
    </xf>
    <xf numFmtId="180" fontId="2" fillId="0" borderId="41" xfId="63" applyNumberFormat="1" applyFont="1" applyBorder="1" applyAlignment="1">
      <alignment horizontal="center"/>
      <protection/>
    </xf>
    <xf numFmtId="175" fontId="3" fillId="0" borderId="33" xfId="63" applyNumberFormat="1" applyFont="1" applyBorder="1" applyAlignment="1">
      <alignment horizontal="center"/>
      <protection/>
    </xf>
    <xf numFmtId="175" fontId="2" fillId="0" borderId="13" xfId="63" applyNumberFormat="1" applyFont="1" applyBorder="1" applyAlignment="1">
      <alignment horizontal="center"/>
      <protection/>
    </xf>
    <xf numFmtId="0" fontId="2" fillId="0" borderId="16" xfId="58" applyFont="1" applyBorder="1" applyAlignment="1">
      <alignment horizontal="center" vertical="center" wrapText="1"/>
      <protection/>
    </xf>
    <xf numFmtId="0" fontId="2" fillId="0" borderId="20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/>
      <protection/>
    </xf>
    <xf numFmtId="0" fontId="2" fillId="0" borderId="20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 vertical="center"/>
      <protection/>
    </xf>
    <xf numFmtId="0" fontId="4" fillId="0" borderId="11" xfId="58" applyBorder="1" applyAlignment="1">
      <alignment horizontal="center" vertical="center"/>
      <protection/>
    </xf>
    <xf numFmtId="0" fontId="4" fillId="0" borderId="21" xfId="58" applyBorder="1" applyAlignment="1">
      <alignment horizontal="center" vertical="center"/>
      <protection/>
    </xf>
    <xf numFmtId="0" fontId="2" fillId="0" borderId="13" xfId="63" applyFont="1" applyBorder="1" applyAlignment="1">
      <alignment horizontal="center" vertical="center"/>
      <protection/>
    </xf>
    <xf numFmtId="0" fontId="2" fillId="0" borderId="15" xfId="63" applyFont="1" applyBorder="1" applyAlignment="1">
      <alignment horizontal="center" vertical="center"/>
      <protection/>
    </xf>
    <xf numFmtId="0" fontId="2" fillId="0" borderId="22" xfId="63" applyFont="1" applyBorder="1" applyAlignment="1">
      <alignment horizontal="center" vertical="center"/>
      <protection/>
    </xf>
    <xf numFmtId="0" fontId="3" fillId="0" borderId="12" xfId="60" applyFont="1" applyBorder="1" applyAlignment="1">
      <alignment vertical="center"/>
      <protection/>
    </xf>
    <xf numFmtId="172" fontId="9" fillId="0" borderId="11" xfId="59" applyNumberFormat="1" applyFont="1" applyBorder="1" applyAlignment="1">
      <alignment horizontal="center"/>
      <protection/>
    </xf>
    <xf numFmtId="186" fontId="9" fillId="0" borderId="11" xfId="59" applyNumberFormat="1" applyFont="1" applyBorder="1" applyAlignment="1">
      <alignment horizontal="center"/>
      <protection/>
    </xf>
    <xf numFmtId="175" fontId="3" fillId="0" borderId="34" xfId="63" applyNumberFormat="1" applyFont="1" applyBorder="1" applyAlignment="1">
      <alignment horizontal="center"/>
      <protection/>
    </xf>
    <xf numFmtId="187" fontId="9" fillId="0" borderId="11" xfId="59" applyNumberFormat="1" applyFont="1" applyBorder="1" applyAlignment="1">
      <alignment horizontal="center"/>
      <protection/>
    </xf>
    <xf numFmtId="188" fontId="9" fillId="0" borderId="11" xfId="59" applyNumberFormat="1" applyFont="1" applyBorder="1" applyAlignment="1">
      <alignment horizontal="center"/>
      <protection/>
    </xf>
    <xf numFmtId="191" fontId="3" fillId="0" borderId="49" xfId="64" applyNumberFormat="1" applyFont="1" applyBorder="1" applyAlignment="1">
      <alignment horizontal="right" vertical="center"/>
      <protection/>
    </xf>
    <xf numFmtId="191" fontId="3" fillId="0" borderId="45" xfId="64" applyNumberFormat="1" applyFont="1" applyBorder="1" applyAlignment="1">
      <alignment horizontal="right" vertical="center"/>
      <protection/>
    </xf>
    <xf numFmtId="191" fontId="3" fillId="0" borderId="18" xfId="64" applyNumberFormat="1" applyFont="1" applyBorder="1" applyAlignment="1">
      <alignment horizontal="right" vertical="center"/>
      <protection/>
    </xf>
    <xf numFmtId="191" fontId="3" fillId="0" borderId="44" xfId="64" applyNumberFormat="1" applyFont="1" applyBorder="1" applyAlignment="1">
      <alignment horizontal="right" vertical="center"/>
      <protection/>
    </xf>
    <xf numFmtId="191" fontId="3" fillId="0" borderId="10" xfId="64" applyNumberFormat="1" applyFont="1" applyBorder="1" applyAlignment="1">
      <alignment horizontal="right" vertical="center"/>
      <protection/>
    </xf>
    <xf numFmtId="191" fontId="3" fillId="0" borderId="48" xfId="64" applyNumberFormat="1" applyFont="1" applyBorder="1" applyAlignment="1">
      <alignment horizontal="right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-1.2" xfId="57"/>
    <cellStyle name="Normal_TAB-1.3" xfId="58"/>
    <cellStyle name="Normal_tables  indicator transport 2005 final" xfId="59"/>
    <cellStyle name="Normal_TMUTAB2.1" xfId="60"/>
    <cellStyle name="Normal_TMUTAB2.2" xfId="61"/>
    <cellStyle name="Normal_TMUTAB2.2_tables  indicator transport 2005 final" xfId="62"/>
    <cellStyle name="Normal_TMUTAB2.4&amp;2.5" xfId="63"/>
    <cellStyle name="Normal_TMUTAB2-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85725</xdr:rowOff>
    </xdr:from>
    <xdr:to>
      <xdr:col>8</xdr:col>
      <xdr:colOff>504825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048625" y="85725"/>
          <a:ext cx="419100" cy="5686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- 5 -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0</xdr:row>
      <xdr:rowOff>76200</xdr:rowOff>
    </xdr:from>
    <xdr:to>
      <xdr:col>12</xdr:col>
      <xdr:colOff>390525</xdr:colOff>
      <xdr:row>20</xdr:row>
      <xdr:rowOff>28575</xdr:rowOff>
    </xdr:to>
    <xdr:sp>
      <xdr:nvSpPr>
        <xdr:cNvPr id="1" name="Text 1"/>
        <xdr:cNvSpPr txBox="1">
          <a:spLocks noChangeArrowheads="1"/>
        </xdr:cNvSpPr>
      </xdr:nvSpPr>
      <xdr:spPr>
        <a:xfrm>
          <a:off x="8315325" y="76200"/>
          <a:ext cx="333375" cy="5924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- 6 -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0</xdr:rowOff>
    </xdr:from>
    <xdr:to>
      <xdr:col>9</xdr:col>
      <xdr:colOff>400050</xdr:colOff>
      <xdr:row>15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277225" y="0"/>
          <a:ext cx="323850" cy="5838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- 7 -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0</xdr:row>
      <xdr:rowOff>47625</xdr:rowOff>
    </xdr:from>
    <xdr:to>
      <xdr:col>13</xdr:col>
      <xdr:colOff>485775</xdr:colOff>
      <xdr:row>30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153400" y="47625"/>
          <a:ext cx="457200" cy="5543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- 9 -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85725</xdr:colOff>
      <xdr:row>0</xdr:row>
      <xdr:rowOff>57150</xdr:rowOff>
    </xdr:from>
    <xdr:to>
      <xdr:col>17</xdr:col>
      <xdr:colOff>352425</xdr:colOff>
      <xdr:row>17</xdr:row>
      <xdr:rowOff>19050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420100" y="57150"/>
          <a:ext cx="266700" cy="5943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- 10 -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F4" sqref="F4"/>
    </sheetView>
  </sheetViews>
  <sheetFormatPr defaultColWidth="9.33203125" defaultRowHeight="12.75"/>
  <cols>
    <col min="1" max="1" width="28.5" style="0" customWidth="1"/>
    <col min="2" max="8" width="15.83203125" style="0" customWidth="1"/>
    <col min="9" max="9" width="11.16015625" style="0" customWidth="1"/>
    <col min="11" max="11" width="10.16015625" style="0" bestFit="1" customWidth="1"/>
    <col min="16" max="16" width="14" style="0" customWidth="1"/>
  </cols>
  <sheetData>
    <row r="1" spans="1:9" s="3" customFormat="1" ht="21.75" customHeight="1">
      <c r="A1" s="1" t="s">
        <v>112</v>
      </c>
      <c r="B1" s="2"/>
      <c r="C1" s="2"/>
      <c r="D1" s="2"/>
      <c r="E1" s="2"/>
      <c r="F1" s="2"/>
      <c r="G1" s="2"/>
      <c r="H1" s="2"/>
      <c r="I1" s="16"/>
    </row>
    <row r="2" spans="1:9" ht="6" customHeight="1">
      <c r="A2" s="4"/>
      <c r="B2" s="4"/>
      <c r="C2" s="4"/>
      <c r="D2" s="4"/>
      <c r="E2" s="4"/>
      <c r="F2" s="4"/>
      <c r="G2" s="5"/>
      <c r="H2" s="5"/>
      <c r="I2" s="17"/>
    </row>
    <row r="3" spans="1:9" s="26" customFormat="1" ht="81" customHeight="1">
      <c r="A3" s="27" t="s">
        <v>0</v>
      </c>
      <c r="B3" s="28" t="s">
        <v>114</v>
      </c>
      <c r="C3" s="29" t="s">
        <v>120</v>
      </c>
      <c r="D3" s="30" t="s">
        <v>121</v>
      </c>
      <c r="E3" s="28" t="s">
        <v>122</v>
      </c>
      <c r="F3" s="28" t="s">
        <v>123</v>
      </c>
      <c r="G3" s="28" t="s">
        <v>113</v>
      </c>
      <c r="H3" s="31" t="s">
        <v>124</v>
      </c>
      <c r="I3" s="25"/>
    </row>
    <row r="4" spans="1:15" ht="36" customHeight="1">
      <c r="A4" s="24" t="s">
        <v>1</v>
      </c>
      <c r="B4" s="6">
        <v>99770</v>
      </c>
      <c r="C4" s="7">
        <v>2501</v>
      </c>
      <c r="D4" s="7">
        <v>2577</v>
      </c>
      <c r="E4" s="7">
        <v>197</v>
      </c>
      <c r="F4" s="9">
        <v>565</v>
      </c>
      <c r="G4" s="8">
        <f aca="true" t="shared" si="0" ref="G4:G11">B4+C4+D4+E4-F4</f>
        <v>104480</v>
      </c>
      <c r="H4" s="20">
        <f aca="true" t="shared" si="1" ref="H4:H12">C4+D4+E4-F4</f>
        <v>4710</v>
      </c>
      <c r="I4" s="18"/>
      <c r="K4" s="15"/>
      <c r="L4" s="15"/>
      <c r="M4" s="15"/>
      <c r="N4" s="15"/>
      <c r="O4" s="15"/>
    </row>
    <row r="5" spans="1:9" ht="36" customHeight="1">
      <c r="A5" s="24" t="s">
        <v>6</v>
      </c>
      <c r="B5" s="8">
        <v>44635</v>
      </c>
      <c r="C5" s="7">
        <v>817</v>
      </c>
      <c r="D5" s="7">
        <v>78</v>
      </c>
      <c r="E5" s="7">
        <v>65</v>
      </c>
      <c r="F5" s="9">
        <v>294</v>
      </c>
      <c r="G5" s="8">
        <f t="shared" si="0"/>
        <v>45301</v>
      </c>
      <c r="H5" s="20">
        <f t="shared" si="1"/>
        <v>666</v>
      </c>
      <c r="I5" s="18"/>
    </row>
    <row r="6" spans="1:15" ht="36" customHeight="1">
      <c r="A6" s="24" t="s">
        <v>7</v>
      </c>
      <c r="B6" s="8">
        <v>36969</v>
      </c>
      <c r="C6" s="7">
        <v>2091</v>
      </c>
      <c r="D6" s="7">
        <v>25</v>
      </c>
      <c r="E6" s="7">
        <v>110</v>
      </c>
      <c r="F6" s="9">
        <v>335</v>
      </c>
      <c r="G6" s="8">
        <f t="shared" si="0"/>
        <v>38860</v>
      </c>
      <c r="H6" s="20">
        <f t="shared" si="1"/>
        <v>1891</v>
      </c>
      <c r="I6" s="18"/>
      <c r="K6" s="15"/>
      <c r="O6" s="269"/>
    </row>
    <row r="7" spans="1:9" ht="36" customHeight="1">
      <c r="A7" s="24" t="s">
        <v>8</v>
      </c>
      <c r="B7" s="8">
        <v>105637</v>
      </c>
      <c r="C7" s="7">
        <v>1330</v>
      </c>
      <c r="D7" s="7">
        <v>3</v>
      </c>
      <c r="E7" s="7">
        <v>2</v>
      </c>
      <c r="F7" s="9">
        <v>725</v>
      </c>
      <c r="G7" s="8">
        <f t="shared" si="0"/>
        <v>106247</v>
      </c>
      <c r="H7" s="20">
        <f t="shared" si="1"/>
        <v>610</v>
      </c>
      <c r="I7" s="18"/>
    </row>
    <row r="8" spans="1:16" ht="36" customHeight="1">
      <c r="A8" s="24" t="s">
        <v>9</v>
      </c>
      <c r="B8" s="8">
        <v>12536</v>
      </c>
      <c r="C8" s="7">
        <v>92</v>
      </c>
      <c r="D8" s="7">
        <v>54</v>
      </c>
      <c r="E8" s="7">
        <v>36</v>
      </c>
      <c r="F8" s="9">
        <v>100</v>
      </c>
      <c r="G8" s="8">
        <f t="shared" si="0"/>
        <v>12618</v>
      </c>
      <c r="H8" s="20">
        <f t="shared" si="1"/>
        <v>82</v>
      </c>
      <c r="I8" s="18"/>
      <c r="K8" s="15"/>
      <c r="L8" s="15"/>
      <c r="M8" s="15"/>
      <c r="N8" s="15"/>
      <c r="O8" s="15"/>
      <c r="P8" s="15"/>
    </row>
    <row r="9" spans="1:16" ht="36" customHeight="1">
      <c r="A9" s="24" t="s">
        <v>2</v>
      </c>
      <c r="B9" s="8">
        <v>24934</v>
      </c>
      <c r="C9" s="7">
        <v>176</v>
      </c>
      <c r="D9" s="7">
        <v>170</v>
      </c>
      <c r="E9" s="7">
        <v>35</v>
      </c>
      <c r="F9" s="9">
        <v>218</v>
      </c>
      <c r="G9" s="8">
        <f t="shared" si="0"/>
        <v>25097</v>
      </c>
      <c r="H9" s="20">
        <f t="shared" si="1"/>
        <v>163</v>
      </c>
      <c r="I9" s="18"/>
      <c r="P9" s="32"/>
    </row>
    <row r="10" spans="1:16" ht="36" customHeight="1">
      <c r="A10" s="24" t="s">
        <v>3</v>
      </c>
      <c r="B10" s="8">
        <v>2753</v>
      </c>
      <c r="C10" s="7">
        <v>41</v>
      </c>
      <c r="D10" s="263" t="s">
        <v>111</v>
      </c>
      <c r="E10" s="263" t="s">
        <v>111</v>
      </c>
      <c r="F10" s="9">
        <v>30</v>
      </c>
      <c r="G10" s="8">
        <f>B10+C10-F10</f>
        <v>2764</v>
      </c>
      <c r="H10" s="20">
        <f>C10+-F10</f>
        <v>11</v>
      </c>
      <c r="I10" s="18"/>
      <c r="P10" s="15"/>
    </row>
    <row r="11" spans="1:9" ht="36" customHeight="1">
      <c r="A11" s="24" t="s">
        <v>4</v>
      </c>
      <c r="B11" s="8">
        <v>6911</v>
      </c>
      <c r="C11" s="7">
        <v>137</v>
      </c>
      <c r="D11" s="7">
        <v>33</v>
      </c>
      <c r="E11" s="7">
        <v>17</v>
      </c>
      <c r="F11" s="9">
        <v>121</v>
      </c>
      <c r="G11" s="8">
        <f t="shared" si="0"/>
        <v>6977</v>
      </c>
      <c r="H11" s="20">
        <f t="shared" si="1"/>
        <v>66</v>
      </c>
      <c r="I11" s="18"/>
    </row>
    <row r="12" spans="1:9" ht="36" customHeight="1">
      <c r="A12" s="10" t="s">
        <v>5</v>
      </c>
      <c r="B12" s="11">
        <f aca="true" t="shared" si="2" ref="B12:G12">SUM(B4:B11)</f>
        <v>334145</v>
      </c>
      <c r="C12" s="11">
        <f t="shared" si="2"/>
        <v>7185</v>
      </c>
      <c r="D12" s="12">
        <f t="shared" si="2"/>
        <v>2940</v>
      </c>
      <c r="E12" s="11">
        <f t="shared" si="2"/>
        <v>462</v>
      </c>
      <c r="F12" s="264">
        <f t="shared" si="2"/>
        <v>2388</v>
      </c>
      <c r="G12" s="304">
        <f t="shared" si="2"/>
        <v>342344</v>
      </c>
      <c r="H12" s="21">
        <f t="shared" si="1"/>
        <v>8199</v>
      </c>
      <c r="I12" s="18"/>
    </row>
    <row r="13" spans="1:9" s="13" customFormat="1" ht="6.75" customHeight="1">
      <c r="A13"/>
      <c r="B13"/>
      <c r="C13"/>
      <c r="D13"/>
      <c r="E13"/>
      <c r="F13"/>
      <c r="G13"/>
      <c r="H13"/>
      <c r="I13" s="18"/>
    </row>
    <row r="14" spans="1:9" s="13" customFormat="1" ht="15" customHeight="1">
      <c r="A14" s="23" t="s">
        <v>92</v>
      </c>
      <c r="B14"/>
      <c r="C14"/>
      <c r="D14"/>
      <c r="E14"/>
      <c r="F14"/>
      <c r="G14"/>
      <c r="H14"/>
      <c r="I14" s="19"/>
    </row>
    <row r="15" spans="1:9" s="13" customFormat="1" ht="15" customHeight="1">
      <c r="A15" s="22" t="s">
        <v>93</v>
      </c>
      <c r="B15"/>
      <c r="C15"/>
      <c r="D15"/>
      <c r="E15"/>
      <c r="F15"/>
      <c r="G15"/>
      <c r="H15"/>
      <c r="I15" s="3"/>
    </row>
    <row r="16" spans="1:9" s="13" customFormat="1" ht="15" customHeight="1">
      <c r="A16" s="22" t="s">
        <v>94</v>
      </c>
      <c r="B16"/>
      <c r="C16"/>
      <c r="D16"/>
      <c r="E16" s="15"/>
      <c r="F16" s="14"/>
      <c r="G16"/>
      <c r="H16"/>
      <c r="I16" s="3"/>
    </row>
    <row r="17" spans="1:9" s="13" customFormat="1" ht="15" customHeight="1">
      <c r="A17"/>
      <c r="B17"/>
      <c r="C17"/>
      <c r="D17" s="15"/>
      <c r="E17" s="15"/>
      <c r="F17" s="14"/>
      <c r="G17"/>
      <c r="H17"/>
      <c r="I17"/>
    </row>
    <row r="18" spans="2:6" ht="12.75">
      <c r="B18" s="15"/>
      <c r="C18" s="15"/>
      <c r="D18" s="15"/>
      <c r="E18" s="15"/>
      <c r="F18" s="15"/>
    </row>
    <row r="19" spans="2:6" ht="12.75">
      <c r="B19" s="15"/>
      <c r="C19" s="15"/>
      <c r="D19" s="15"/>
      <c r="E19" s="15"/>
      <c r="F19" s="15"/>
    </row>
    <row r="20" spans="4:6" ht="12.75">
      <c r="D20" s="15"/>
      <c r="F20" s="14"/>
    </row>
    <row r="21" spans="2:7" ht="12.75">
      <c r="B21" s="15"/>
      <c r="C21" s="15"/>
      <c r="D21" s="15"/>
      <c r="E21" s="15"/>
      <c r="F21" s="15"/>
      <c r="G21" s="15"/>
    </row>
    <row r="22" spans="3:6" ht="12.75">
      <c r="C22" s="15"/>
      <c r="D22" s="15"/>
      <c r="F22" s="14"/>
    </row>
    <row r="23" spans="3:6" ht="12.75">
      <c r="C23" s="15"/>
      <c r="D23" s="15"/>
      <c r="F23" s="14"/>
    </row>
    <row r="24" spans="3:6" ht="12.75">
      <c r="C24" s="15"/>
      <c r="D24" s="15"/>
      <c r="F24" s="14"/>
    </row>
    <row r="25" spans="3:6" ht="12.75">
      <c r="C25" s="15"/>
      <c r="D25" s="15"/>
      <c r="F25" s="14"/>
    </row>
    <row r="26" spans="3:6" ht="12.75">
      <c r="C26" s="15"/>
      <c r="F26" s="14"/>
    </row>
    <row r="27" spans="3:6" ht="12.75">
      <c r="C27" s="15"/>
      <c r="F27" s="14"/>
    </row>
    <row r="28" spans="3:6" ht="12.75">
      <c r="C28" s="15"/>
      <c r="D28" s="15"/>
      <c r="E28" s="32"/>
      <c r="F28" s="14"/>
    </row>
    <row r="29" ht="12.75">
      <c r="C29" s="15"/>
    </row>
  </sheetData>
  <sheetProtection/>
  <printOptions/>
  <pageMargins left="0.75" right="0" top="0.75" bottom="0.7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7">
      <selection activeCell="L18" sqref="L18"/>
    </sheetView>
  </sheetViews>
  <sheetFormatPr defaultColWidth="10.66015625" defaultRowHeight="12.75"/>
  <cols>
    <col min="1" max="1" width="25.33203125" style="35" customWidth="1"/>
    <col min="2" max="12" width="10.83203125" style="35" customWidth="1"/>
    <col min="13" max="13" width="7.83203125" style="35" customWidth="1"/>
    <col min="14" max="16384" width="10.66015625" style="35" customWidth="1"/>
  </cols>
  <sheetData>
    <row r="1" spans="1:11" ht="18.75" customHeight="1">
      <c r="A1" s="33" t="s">
        <v>115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9" customHeight="1">
      <c r="A2" s="34" t="s">
        <v>10</v>
      </c>
      <c r="B2" s="34"/>
      <c r="C2" s="34"/>
      <c r="D2" s="34"/>
      <c r="E2" s="34"/>
      <c r="F2" s="36"/>
      <c r="G2" s="37"/>
      <c r="H2" s="37"/>
      <c r="I2" s="37"/>
      <c r="J2" s="37"/>
      <c r="K2" s="37"/>
    </row>
    <row r="3" spans="1:17" s="42" customFormat="1" ht="36" customHeight="1">
      <c r="A3" s="38" t="s">
        <v>11</v>
      </c>
      <c r="B3" s="39">
        <v>1998</v>
      </c>
      <c r="C3" s="39">
        <v>1999</v>
      </c>
      <c r="D3" s="39">
        <v>2000</v>
      </c>
      <c r="E3" s="40">
        <v>2001</v>
      </c>
      <c r="F3" s="40">
        <v>2002</v>
      </c>
      <c r="G3" s="40">
        <v>2003</v>
      </c>
      <c r="H3" s="40">
        <v>2004</v>
      </c>
      <c r="I3" s="40">
        <v>2005</v>
      </c>
      <c r="J3" s="40">
        <v>2006</v>
      </c>
      <c r="K3" s="270">
        <v>2007</v>
      </c>
      <c r="L3" s="41" t="s">
        <v>116</v>
      </c>
      <c r="N3" s="35"/>
      <c r="O3" s="35"/>
      <c r="P3" s="35"/>
      <c r="Q3" s="35"/>
    </row>
    <row r="4" spans="1:17" s="42" customFormat="1" ht="26.25" customHeight="1">
      <c r="A4" s="43" t="s">
        <v>12</v>
      </c>
      <c r="B4" s="44">
        <v>51051</v>
      </c>
      <c r="C4" s="44">
        <v>52892</v>
      </c>
      <c r="D4" s="44">
        <v>54911</v>
      </c>
      <c r="E4" s="45">
        <v>58082</v>
      </c>
      <c r="F4" s="45">
        <v>63307</v>
      </c>
      <c r="G4" s="45">
        <v>68524</v>
      </c>
      <c r="H4" s="45">
        <v>77342</v>
      </c>
      <c r="I4" s="45">
        <v>84818</v>
      </c>
      <c r="J4" s="45">
        <v>91911</v>
      </c>
      <c r="K4" s="265">
        <v>99770</v>
      </c>
      <c r="L4" s="265">
        <v>104480</v>
      </c>
      <c r="N4" s="35"/>
      <c r="O4" s="46"/>
      <c r="P4" s="35"/>
      <c r="Q4" s="35"/>
    </row>
    <row r="5" spans="1:17" s="42" customFormat="1" ht="21" customHeight="1">
      <c r="A5" s="47" t="s">
        <v>13</v>
      </c>
      <c r="B5" s="48">
        <v>4761</v>
      </c>
      <c r="C5" s="48">
        <v>4905</v>
      </c>
      <c r="D5" s="48">
        <v>5039</v>
      </c>
      <c r="E5" s="49">
        <v>5318</v>
      </c>
      <c r="F5" s="49">
        <v>5801</v>
      </c>
      <c r="G5" s="49">
        <v>5979</v>
      </c>
      <c r="H5" s="49">
        <v>6482</v>
      </c>
      <c r="I5" s="49">
        <v>6798</v>
      </c>
      <c r="J5" s="49">
        <v>6860</v>
      </c>
      <c r="K5" s="266">
        <v>6885</v>
      </c>
      <c r="L5" s="266">
        <v>6924</v>
      </c>
      <c r="N5" s="35"/>
      <c r="O5" s="35"/>
      <c r="P5" s="35"/>
      <c r="Q5" s="35"/>
    </row>
    <row r="6" spans="1:17" s="42" customFormat="1" ht="25.5" customHeight="1">
      <c r="A6" s="43" t="s">
        <v>14</v>
      </c>
      <c r="B6" s="50">
        <v>29527</v>
      </c>
      <c r="C6" s="50">
        <v>32262</v>
      </c>
      <c r="D6" s="50">
        <v>34912</v>
      </c>
      <c r="E6" s="51">
        <v>36984</v>
      </c>
      <c r="F6" s="51">
        <v>38129</v>
      </c>
      <c r="G6" s="51">
        <v>39383</v>
      </c>
      <c r="H6" s="51">
        <v>40667</v>
      </c>
      <c r="I6" s="51">
        <v>42026</v>
      </c>
      <c r="J6" s="51">
        <v>43221</v>
      </c>
      <c r="K6" s="267">
        <v>44635</v>
      </c>
      <c r="L6" s="267">
        <v>45301</v>
      </c>
      <c r="N6" s="35"/>
      <c r="O6" s="35"/>
      <c r="P6" s="35"/>
      <c r="Q6" s="35"/>
    </row>
    <row r="7" spans="1:17" s="42" customFormat="1" ht="25.5" customHeight="1">
      <c r="A7" s="43" t="s">
        <v>15</v>
      </c>
      <c r="B7" s="50">
        <v>945</v>
      </c>
      <c r="C7" s="50">
        <v>934</v>
      </c>
      <c r="D7" s="50">
        <v>916</v>
      </c>
      <c r="E7" s="51">
        <v>923</v>
      </c>
      <c r="F7" s="51">
        <v>944</v>
      </c>
      <c r="G7" s="51">
        <v>958</v>
      </c>
      <c r="H7" s="51">
        <v>1020</v>
      </c>
      <c r="I7" s="51">
        <v>1045</v>
      </c>
      <c r="J7" s="51">
        <v>1118</v>
      </c>
      <c r="K7" s="267">
        <v>1223</v>
      </c>
      <c r="L7" s="267">
        <v>1264</v>
      </c>
      <c r="N7" s="35"/>
      <c r="O7" s="35"/>
      <c r="P7" s="35"/>
      <c r="Q7" s="35"/>
    </row>
    <row r="8" spans="1:17" s="42" customFormat="1" ht="25.5" customHeight="1">
      <c r="A8" s="43" t="s">
        <v>16</v>
      </c>
      <c r="B8" s="50">
        <v>23577</v>
      </c>
      <c r="C8" s="50">
        <v>24125</v>
      </c>
      <c r="D8" s="50">
        <v>24523</v>
      </c>
      <c r="E8" s="51">
        <v>25104</v>
      </c>
      <c r="F8" s="51">
        <v>25723</v>
      </c>
      <c r="G8" s="51">
        <v>26744</v>
      </c>
      <c r="H8" s="51">
        <v>28646</v>
      </c>
      <c r="I8" s="51">
        <v>30927</v>
      </c>
      <c r="J8" s="51">
        <v>33936</v>
      </c>
      <c r="K8" s="267">
        <v>36969</v>
      </c>
      <c r="L8" s="267">
        <v>38860</v>
      </c>
      <c r="N8" s="35"/>
      <c r="O8" s="46"/>
      <c r="P8" s="46"/>
      <c r="Q8" s="268"/>
    </row>
    <row r="9" spans="1:17" s="42" customFormat="1" ht="25.5" customHeight="1">
      <c r="A9" s="43" t="s">
        <v>17</v>
      </c>
      <c r="B9" s="50">
        <v>85566</v>
      </c>
      <c r="C9" s="50">
        <v>88821</v>
      </c>
      <c r="D9" s="50">
        <v>91955</v>
      </c>
      <c r="E9" s="51">
        <v>94849</v>
      </c>
      <c r="F9" s="51">
        <v>97078</v>
      </c>
      <c r="G9" s="51">
        <v>98858</v>
      </c>
      <c r="H9" s="51">
        <v>100854</v>
      </c>
      <c r="I9" s="51">
        <v>102503</v>
      </c>
      <c r="J9" s="51">
        <v>104238</v>
      </c>
      <c r="K9" s="267">
        <v>105637</v>
      </c>
      <c r="L9" s="267">
        <v>106247</v>
      </c>
      <c r="N9" s="35"/>
      <c r="O9" s="35"/>
      <c r="P9" s="46"/>
      <c r="Q9" s="268"/>
    </row>
    <row r="10" spans="1:17" s="42" customFormat="1" ht="25.5" customHeight="1">
      <c r="A10" s="43" t="s">
        <v>18</v>
      </c>
      <c r="B10" s="50">
        <v>9750</v>
      </c>
      <c r="C10" s="50">
        <v>10138</v>
      </c>
      <c r="D10" s="50">
        <v>10485</v>
      </c>
      <c r="E10" s="51">
        <v>10888</v>
      </c>
      <c r="F10" s="51">
        <v>11236</v>
      </c>
      <c r="G10" s="51">
        <v>11501</v>
      </c>
      <c r="H10" s="51">
        <v>11774</v>
      </c>
      <c r="I10" s="51">
        <v>12047</v>
      </c>
      <c r="J10" s="51">
        <v>12272</v>
      </c>
      <c r="K10" s="267">
        <v>12536</v>
      </c>
      <c r="L10" s="267">
        <v>12618</v>
      </c>
      <c r="N10" s="35"/>
      <c r="O10" s="35"/>
      <c r="P10" s="46"/>
      <c r="Q10" s="268"/>
    </row>
    <row r="11" spans="1:17" s="42" customFormat="1" ht="25.5" customHeight="1">
      <c r="A11" s="43" t="s">
        <v>19</v>
      </c>
      <c r="B11" s="50">
        <v>14508</v>
      </c>
      <c r="C11" s="50">
        <v>16814</v>
      </c>
      <c r="D11" s="50">
        <v>18807</v>
      </c>
      <c r="E11" s="51">
        <v>20694</v>
      </c>
      <c r="F11" s="51">
        <v>21750</v>
      </c>
      <c r="G11" s="51">
        <v>22496</v>
      </c>
      <c r="H11" s="51">
        <v>23326</v>
      </c>
      <c r="I11" s="51">
        <v>23989</v>
      </c>
      <c r="J11" s="51">
        <v>24522</v>
      </c>
      <c r="K11" s="267">
        <v>24934</v>
      </c>
      <c r="L11" s="267">
        <v>25097</v>
      </c>
      <c r="N11" s="35"/>
      <c r="O11" s="35"/>
      <c r="P11" s="46"/>
      <c r="Q11" s="35"/>
    </row>
    <row r="12" spans="1:17" s="42" customFormat="1" ht="25.5" customHeight="1">
      <c r="A12" s="43" t="s">
        <v>20</v>
      </c>
      <c r="B12" s="50">
        <v>2367</v>
      </c>
      <c r="C12" s="50">
        <v>2344</v>
      </c>
      <c r="D12" s="50">
        <v>2394</v>
      </c>
      <c r="E12" s="51">
        <v>2408</v>
      </c>
      <c r="F12" s="51">
        <v>2450</v>
      </c>
      <c r="G12" s="51">
        <v>2460</v>
      </c>
      <c r="H12" s="51">
        <v>2457</v>
      </c>
      <c r="I12" s="51">
        <v>2560</v>
      </c>
      <c r="J12" s="51">
        <v>2612</v>
      </c>
      <c r="K12" s="267">
        <v>2753</v>
      </c>
      <c r="L12" s="267">
        <v>2764</v>
      </c>
      <c r="N12" s="35"/>
      <c r="O12" s="35"/>
      <c r="P12" s="35"/>
      <c r="Q12" s="35"/>
    </row>
    <row r="13" spans="1:17" s="42" customFormat="1" ht="25.5" customHeight="1">
      <c r="A13" s="43" t="s">
        <v>21</v>
      </c>
      <c r="B13" s="50">
        <v>2627</v>
      </c>
      <c r="C13" s="50">
        <v>2630</v>
      </c>
      <c r="D13" s="50">
        <v>2645</v>
      </c>
      <c r="E13" s="51">
        <v>2683</v>
      </c>
      <c r="F13" s="51">
        <v>2683</v>
      </c>
      <c r="G13" s="51">
        <v>2877</v>
      </c>
      <c r="H13" s="51">
        <v>2935</v>
      </c>
      <c r="I13" s="51">
        <v>2982</v>
      </c>
      <c r="J13" s="51">
        <v>3001</v>
      </c>
      <c r="K13" s="267">
        <v>3025</v>
      </c>
      <c r="L13" s="267">
        <v>3031</v>
      </c>
      <c r="N13" s="35"/>
      <c r="O13" s="46"/>
      <c r="P13" s="35"/>
      <c r="Q13" s="35"/>
    </row>
    <row r="14" spans="1:17" s="42" customFormat="1" ht="25.5" customHeight="1">
      <c r="A14" s="43" t="s">
        <v>22</v>
      </c>
      <c r="B14" s="50">
        <v>297</v>
      </c>
      <c r="C14" s="50">
        <v>315</v>
      </c>
      <c r="D14" s="50">
        <v>322</v>
      </c>
      <c r="E14" s="51">
        <v>335</v>
      </c>
      <c r="F14" s="51">
        <v>349</v>
      </c>
      <c r="G14" s="51">
        <v>369</v>
      </c>
      <c r="H14" s="51">
        <v>388</v>
      </c>
      <c r="I14" s="51">
        <v>412</v>
      </c>
      <c r="J14" s="51">
        <v>436</v>
      </c>
      <c r="K14" s="267">
        <v>452</v>
      </c>
      <c r="L14" s="267">
        <v>475</v>
      </c>
      <c r="N14" s="35"/>
      <c r="O14" s="268"/>
      <c r="P14" s="35"/>
      <c r="Q14" s="35"/>
    </row>
    <row r="15" spans="1:17" s="42" customFormat="1" ht="25.5" customHeight="1">
      <c r="A15" s="43" t="s">
        <v>23</v>
      </c>
      <c r="B15" s="50">
        <v>1703</v>
      </c>
      <c r="C15" s="50">
        <v>1719</v>
      </c>
      <c r="D15" s="50">
        <v>1726</v>
      </c>
      <c r="E15" s="51">
        <v>1776</v>
      </c>
      <c r="F15" s="51">
        <v>1770</v>
      </c>
      <c r="G15" s="51">
        <v>1772</v>
      </c>
      <c r="H15" s="51">
        <v>1771</v>
      </c>
      <c r="I15" s="51">
        <v>1765</v>
      </c>
      <c r="J15" s="51">
        <v>1756</v>
      </c>
      <c r="K15" s="267">
        <v>1795</v>
      </c>
      <c r="L15" s="267">
        <v>1795</v>
      </c>
      <c r="N15" s="35"/>
      <c r="O15" s="35"/>
      <c r="P15" s="35"/>
      <c r="Q15" s="35"/>
    </row>
    <row r="16" spans="1:17" s="42" customFormat="1" ht="25.5" customHeight="1">
      <c r="A16" s="43" t="s">
        <v>24</v>
      </c>
      <c r="B16" s="50">
        <v>105</v>
      </c>
      <c r="C16" s="50">
        <v>102</v>
      </c>
      <c r="D16" s="50">
        <v>100</v>
      </c>
      <c r="E16" s="51">
        <v>100</v>
      </c>
      <c r="F16" s="51">
        <v>101</v>
      </c>
      <c r="G16" s="51">
        <v>100</v>
      </c>
      <c r="H16" s="51">
        <v>99</v>
      </c>
      <c r="I16" s="51">
        <v>96</v>
      </c>
      <c r="J16" s="51">
        <v>96</v>
      </c>
      <c r="K16" s="267">
        <v>96</v>
      </c>
      <c r="L16" s="267">
        <v>96</v>
      </c>
      <c r="N16" s="35"/>
      <c r="O16" s="35"/>
      <c r="P16" s="52"/>
      <c r="Q16" s="35"/>
    </row>
    <row r="17" spans="1:17" s="42" customFormat="1" ht="25.5" customHeight="1">
      <c r="A17" s="43" t="s">
        <v>25</v>
      </c>
      <c r="B17" s="53">
        <v>321</v>
      </c>
      <c r="C17" s="53">
        <v>319</v>
      </c>
      <c r="D17" s="53">
        <v>322</v>
      </c>
      <c r="E17" s="51">
        <v>323</v>
      </c>
      <c r="F17" s="51">
        <v>321</v>
      </c>
      <c r="G17" s="51">
        <v>329</v>
      </c>
      <c r="H17" s="51">
        <v>326</v>
      </c>
      <c r="I17" s="51">
        <v>326</v>
      </c>
      <c r="J17" s="51">
        <v>321</v>
      </c>
      <c r="K17" s="267">
        <v>320</v>
      </c>
      <c r="L17" s="267">
        <v>316</v>
      </c>
      <c r="N17" s="35"/>
      <c r="O17" s="35"/>
      <c r="P17" s="35"/>
      <c r="Q17" s="35"/>
    </row>
    <row r="18" spans="1:17" s="42" customFormat="1" ht="33.75" customHeight="1">
      <c r="A18" s="54" t="s">
        <v>26</v>
      </c>
      <c r="B18" s="55">
        <f aca="true" t="shared" si="0" ref="B18:K18">SUM(B4,B6:B17)</f>
        <v>222344</v>
      </c>
      <c r="C18" s="55">
        <f t="shared" si="0"/>
        <v>233415</v>
      </c>
      <c r="D18" s="55">
        <f t="shared" si="0"/>
        <v>244018</v>
      </c>
      <c r="E18" s="55">
        <f t="shared" si="0"/>
        <v>255149</v>
      </c>
      <c r="F18" s="56">
        <f t="shared" si="0"/>
        <v>265841</v>
      </c>
      <c r="G18" s="56">
        <f t="shared" si="0"/>
        <v>276371</v>
      </c>
      <c r="H18" s="56">
        <f t="shared" si="0"/>
        <v>291605</v>
      </c>
      <c r="I18" s="56">
        <f t="shared" si="0"/>
        <v>305496</v>
      </c>
      <c r="J18" s="56">
        <f t="shared" si="0"/>
        <v>319440</v>
      </c>
      <c r="K18" s="271">
        <f t="shared" si="0"/>
        <v>334145</v>
      </c>
      <c r="L18" s="56">
        <f>SUM(L4,L6:L17)</f>
        <v>342344</v>
      </c>
      <c r="N18" s="35"/>
      <c r="O18" s="35"/>
      <c r="P18" s="35"/>
      <c r="Q18" s="35"/>
    </row>
    <row r="19" spans="1:11" ht="6.75" customHeight="1">
      <c r="A19" s="42"/>
      <c r="B19" s="57"/>
      <c r="C19" s="57"/>
      <c r="D19" s="57"/>
      <c r="E19" s="57"/>
      <c r="F19" s="57"/>
      <c r="G19" s="57"/>
      <c r="H19" s="57"/>
      <c r="I19" s="57"/>
      <c r="J19" s="57"/>
      <c r="K19" s="57"/>
    </row>
    <row r="20" spans="1:11" ht="12.75">
      <c r="A20" s="58" t="s">
        <v>98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12.7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</row>
  </sheetData>
  <sheetProtection/>
  <printOptions/>
  <pageMargins left="0.75" right="0" top="0.75" bottom="0.75" header="0.5" footer="0.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H9" sqref="H9"/>
    </sheetView>
  </sheetViews>
  <sheetFormatPr defaultColWidth="10.66015625" defaultRowHeight="12.75"/>
  <cols>
    <col min="1" max="1" width="28.16015625" style="61" customWidth="1"/>
    <col min="2" max="3" width="14" style="61" customWidth="1"/>
    <col min="4" max="6" width="14.33203125" style="61" customWidth="1"/>
    <col min="7" max="7" width="15" style="61" customWidth="1"/>
    <col min="8" max="8" width="14.33203125" style="61" customWidth="1"/>
    <col min="9" max="9" width="15" style="61" customWidth="1"/>
    <col min="10" max="10" width="9.16015625" style="61" customWidth="1"/>
    <col min="11" max="16384" width="10.66015625" style="61" customWidth="1"/>
  </cols>
  <sheetData>
    <row r="1" spans="1:9" ht="18.75">
      <c r="A1" s="59" t="s">
        <v>117</v>
      </c>
      <c r="B1" s="60"/>
      <c r="C1" s="60"/>
      <c r="D1" s="60"/>
      <c r="E1" s="60"/>
      <c r="F1" s="60"/>
      <c r="G1" s="60"/>
      <c r="H1" s="60"/>
      <c r="I1" s="60"/>
    </row>
    <row r="2" spans="1:9" ht="9" customHeight="1">
      <c r="A2" s="62"/>
      <c r="B2" s="62"/>
      <c r="C2" s="62"/>
      <c r="D2" s="62"/>
      <c r="E2" s="62"/>
      <c r="F2" s="62"/>
      <c r="G2" s="62"/>
      <c r="H2" s="62"/>
      <c r="I2" s="62"/>
    </row>
    <row r="3" spans="1:9" ht="31.5" customHeight="1">
      <c r="A3" s="336" t="s">
        <v>0</v>
      </c>
      <c r="B3" s="334" t="s">
        <v>27</v>
      </c>
      <c r="C3" s="335"/>
      <c r="D3" s="332" t="s">
        <v>28</v>
      </c>
      <c r="E3" s="333"/>
      <c r="F3" s="64" t="s">
        <v>29</v>
      </c>
      <c r="G3" s="65"/>
      <c r="H3" s="66" t="s">
        <v>30</v>
      </c>
      <c r="I3" s="67"/>
    </row>
    <row r="4" spans="1:9" ht="18" customHeight="1">
      <c r="A4" s="337"/>
      <c r="B4" s="63" t="s">
        <v>125</v>
      </c>
      <c r="C4" s="63" t="s">
        <v>125</v>
      </c>
      <c r="D4" s="63" t="s">
        <v>125</v>
      </c>
      <c r="E4" s="63" t="s">
        <v>125</v>
      </c>
      <c r="F4" s="63" t="s">
        <v>125</v>
      </c>
      <c r="G4" s="63" t="s">
        <v>125</v>
      </c>
      <c r="H4" s="63" t="s">
        <v>125</v>
      </c>
      <c r="I4" s="63" t="s">
        <v>125</v>
      </c>
    </row>
    <row r="5" spans="1:9" ht="23.25" customHeight="1">
      <c r="A5" s="338"/>
      <c r="B5" s="68">
        <v>2007</v>
      </c>
      <c r="C5" s="68">
        <v>2008</v>
      </c>
      <c r="D5" s="68">
        <v>2007</v>
      </c>
      <c r="E5" s="68">
        <v>2008</v>
      </c>
      <c r="F5" s="68">
        <v>2007</v>
      </c>
      <c r="G5" s="68">
        <v>2008</v>
      </c>
      <c r="H5" s="68">
        <v>2007</v>
      </c>
      <c r="I5" s="69">
        <v>2008</v>
      </c>
    </row>
    <row r="6" spans="1:9" ht="37.5" customHeight="1">
      <c r="A6" s="70" t="s">
        <v>1</v>
      </c>
      <c r="B6" s="71">
        <v>1781</v>
      </c>
      <c r="C6" s="71">
        <v>2501</v>
      </c>
      <c r="D6" s="72">
        <v>2137</v>
      </c>
      <c r="E6" s="7">
        <v>2577</v>
      </c>
      <c r="F6" s="71">
        <v>322</v>
      </c>
      <c r="G6" s="71">
        <v>197</v>
      </c>
      <c r="H6" s="73">
        <v>567</v>
      </c>
      <c r="I6" s="73">
        <v>565</v>
      </c>
    </row>
    <row r="7" spans="1:9" ht="37.5" customHeight="1">
      <c r="A7" s="70" t="s">
        <v>6</v>
      </c>
      <c r="B7" s="71">
        <v>841</v>
      </c>
      <c r="C7" s="71">
        <v>817</v>
      </c>
      <c r="D7" s="72">
        <v>68</v>
      </c>
      <c r="E7" s="7">
        <v>78</v>
      </c>
      <c r="F7" s="71">
        <v>106</v>
      </c>
      <c r="G7" s="71">
        <v>65</v>
      </c>
      <c r="H7" s="74">
        <v>287</v>
      </c>
      <c r="I7" s="74">
        <v>294</v>
      </c>
    </row>
    <row r="8" spans="1:9" ht="37.5" customHeight="1">
      <c r="A8" s="70" t="s">
        <v>7</v>
      </c>
      <c r="B8" s="71">
        <v>1605</v>
      </c>
      <c r="C8" s="71">
        <v>2091</v>
      </c>
      <c r="D8" s="72">
        <v>33</v>
      </c>
      <c r="E8" s="7">
        <v>25</v>
      </c>
      <c r="F8" s="71">
        <v>174</v>
      </c>
      <c r="G8" s="71">
        <v>110</v>
      </c>
      <c r="H8" s="74">
        <v>338</v>
      </c>
      <c r="I8" s="74">
        <v>335</v>
      </c>
    </row>
    <row r="9" spans="1:10" ht="37.5" customHeight="1">
      <c r="A9" s="70" t="s">
        <v>8</v>
      </c>
      <c r="B9" s="71">
        <v>1434</v>
      </c>
      <c r="C9" s="71">
        <v>1330</v>
      </c>
      <c r="D9" s="72">
        <v>8</v>
      </c>
      <c r="E9" s="7">
        <v>3</v>
      </c>
      <c r="F9" s="71">
        <v>9</v>
      </c>
      <c r="G9" s="71">
        <v>2</v>
      </c>
      <c r="H9" s="74">
        <v>724</v>
      </c>
      <c r="I9" s="74">
        <v>725</v>
      </c>
      <c r="J9" s="75" t="s">
        <v>31</v>
      </c>
    </row>
    <row r="10" spans="1:9" ht="37.5" customHeight="1">
      <c r="A10" s="70" t="s">
        <v>9</v>
      </c>
      <c r="B10" s="71">
        <v>117</v>
      </c>
      <c r="C10" s="71">
        <v>92</v>
      </c>
      <c r="D10" s="72">
        <v>58</v>
      </c>
      <c r="E10" s="7">
        <v>54</v>
      </c>
      <c r="F10" s="71">
        <v>67</v>
      </c>
      <c r="G10" s="71">
        <v>36</v>
      </c>
      <c r="H10" s="74">
        <v>102</v>
      </c>
      <c r="I10" s="74">
        <v>100</v>
      </c>
    </row>
    <row r="11" spans="1:9" ht="37.5" customHeight="1">
      <c r="A11" s="70" t="s">
        <v>2</v>
      </c>
      <c r="B11" s="71">
        <v>113</v>
      </c>
      <c r="C11" s="71">
        <v>176</v>
      </c>
      <c r="D11" s="72">
        <v>164</v>
      </c>
      <c r="E11" s="7">
        <v>170</v>
      </c>
      <c r="F11" s="71">
        <v>79</v>
      </c>
      <c r="G11" s="71">
        <v>35</v>
      </c>
      <c r="H11" s="74">
        <v>212</v>
      </c>
      <c r="I11" s="74">
        <v>218</v>
      </c>
    </row>
    <row r="12" spans="1:9" ht="37.5" customHeight="1">
      <c r="A12" s="70" t="s">
        <v>3</v>
      </c>
      <c r="B12" s="71">
        <v>139</v>
      </c>
      <c r="C12" s="71">
        <v>41</v>
      </c>
      <c r="D12" s="76" t="s">
        <v>32</v>
      </c>
      <c r="E12" s="263" t="s">
        <v>111</v>
      </c>
      <c r="F12" s="76" t="s">
        <v>32</v>
      </c>
      <c r="G12" s="76" t="s">
        <v>32</v>
      </c>
      <c r="H12" s="74">
        <v>34</v>
      </c>
      <c r="I12" s="74">
        <v>30</v>
      </c>
    </row>
    <row r="13" spans="1:9" ht="37.5" customHeight="1">
      <c r="A13" s="77" t="s">
        <v>4</v>
      </c>
      <c r="B13" s="71">
        <v>111</v>
      </c>
      <c r="C13" s="71">
        <v>137</v>
      </c>
      <c r="D13" s="72">
        <v>52</v>
      </c>
      <c r="E13" s="7">
        <v>33</v>
      </c>
      <c r="F13" s="71">
        <v>27</v>
      </c>
      <c r="G13" s="71">
        <v>17</v>
      </c>
      <c r="H13" s="74">
        <v>120</v>
      </c>
      <c r="I13" s="74">
        <v>121</v>
      </c>
    </row>
    <row r="14" spans="1:9" ht="45.75" customHeight="1">
      <c r="A14" s="78" t="s">
        <v>5</v>
      </c>
      <c r="B14" s="79">
        <f>SUM(B6:B13)</f>
        <v>6141</v>
      </c>
      <c r="C14" s="79">
        <f aca="true" t="shared" si="0" ref="C14:I14">SUM(C6:C13)</f>
        <v>7185</v>
      </c>
      <c r="D14" s="80">
        <f t="shared" si="0"/>
        <v>2520</v>
      </c>
      <c r="E14" s="80">
        <f t="shared" si="0"/>
        <v>2940</v>
      </c>
      <c r="F14" s="79">
        <f t="shared" si="0"/>
        <v>784</v>
      </c>
      <c r="G14" s="79">
        <f t="shared" si="0"/>
        <v>462</v>
      </c>
      <c r="H14" s="81">
        <f t="shared" si="0"/>
        <v>2384</v>
      </c>
      <c r="I14" s="81">
        <f t="shared" si="0"/>
        <v>2388</v>
      </c>
    </row>
    <row r="15" ht="6" customHeight="1"/>
    <row r="16" ht="12.75">
      <c r="A16" s="82" t="s">
        <v>99</v>
      </c>
    </row>
    <row r="17" ht="12.75">
      <c r="A17" s="82" t="s">
        <v>100</v>
      </c>
    </row>
    <row r="19" ht="12.75">
      <c r="G19" s="83"/>
    </row>
  </sheetData>
  <sheetProtection/>
  <mergeCells count="3">
    <mergeCell ref="D3:E3"/>
    <mergeCell ref="B3:C3"/>
    <mergeCell ref="A3:A5"/>
  </mergeCells>
  <printOptions/>
  <pageMargins left="0.75" right="0" top="0.75" bottom="0.7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I31" sqref="I31"/>
    </sheetView>
  </sheetViews>
  <sheetFormatPr defaultColWidth="10.66015625" defaultRowHeight="12.75"/>
  <cols>
    <col min="1" max="1" width="22" style="182" customWidth="1"/>
    <col min="2" max="2" width="24.83203125" style="182" customWidth="1"/>
    <col min="3" max="4" width="14.5" style="182" customWidth="1"/>
    <col min="5" max="5" width="11.16015625" style="182" customWidth="1"/>
    <col min="6" max="6" width="9.33203125" style="195" customWidth="1"/>
    <col min="7" max="16384" width="10.66015625" style="182" customWidth="1"/>
  </cols>
  <sheetData>
    <row r="1" spans="1:6" s="88" customFormat="1" ht="23.25" customHeight="1">
      <c r="A1" s="84" t="s">
        <v>129</v>
      </c>
      <c r="B1" s="85"/>
      <c r="C1" s="86"/>
      <c r="D1" s="87"/>
      <c r="E1" s="87"/>
      <c r="F1" s="87"/>
    </row>
    <row r="2" spans="1:6" ht="9" customHeight="1">
      <c r="A2" s="181" t="s">
        <v>10</v>
      </c>
      <c r="B2" s="181"/>
      <c r="C2" s="181"/>
      <c r="D2" s="181"/>
      <c r="E2" s="181"/>
      <c r="F2" s="181"/>
    </row>
    <row r="3" spans="1:6" ht="24.75" customHeight="1">
      <c r="A3" s="183"/>
      <c r="B3" s="184"/>
      <c r="C3" s="89" t="s">
        <v>126</v>
      </c>
      <c r="D3" s="89" t="s">
        <v>126</v>
      </c>
      <c r="E3" s="90" t="s">
        <v>33</v>
      </c>
      <c r="F3" s="282"/>
    </row>
    <row r="4" spans="1:6" ht="27.75" customHeight="1">
      <c r="A4" s="185"/>
      <c r="B4" s="186"/>
      <c r="C4" s="272">
        <v>2007</v>
      </c>
      <c r="D4" s="272">
        <v>2008</v>
      </c>
      <c r="E4" s="91" t="s">
        <v>34</v>
      </c>
      <c r="F4" s="342" t="s">
        <v>35</v>
      </c>
    </row>
    <row r="5" spans="1:6" ht="13.5" customHeight="1">
      <c r="A5" s="185"/>
      <c r="B5" s="187"/>
      <c r="C5" s="188"/>
      <c r="D5" s="188"/>
      <c r="E5" s="189"/>
      <c r="F5" s="283"/>
    </row>
    <row r="6" spans="1:6" ht="30" customHeight="1">
      <c r="A6" s="190" t="s">
        <v>36</v>
      </c>
      <c r="B6" s="191"/>
      <c r="C6" s="273">
        <f>SUM(C8,C16)</f>
        <v>10214</v>
      </c>
      <c r="D6" s="273">
        <f>SUM(D8,D16)</f>
        <v>10410</v>
      </c>
      <c r="E6" s="320">
        <f>D6-C6</f>
        <v>196</v>
      </c>
      <c r="F6" s="326">
        <f>E6/C6*100</f>
        <v>1.9189347953788918</v>
      </c>
    </row>
    <row r="7" spans="1:6" ht="19.5" customHeight="1">
      <c r="A7" s="193" t="s">
        <v>109</v>
      </c>
      <c r="B7" s="194"/>
      <c r="C7" s="188"/>
      <c r="D7" s="188"/>
      <c r="E7" s="188"/>
      <c r="F7" s="284"/>
    </row>
    <row r="8" spans="1:6" s="195" customFormat="1" ht="20.25" customHeight="1">
      <c r="A8" s="193" t="s">
        <v>110</v>
      </c>
      <c r="C8" s="204">
        <f>SUM(C10,C12,C14)</f>
        <v>1085</v>
      </c>
      <c r="D8" s="204">
        <f>SUM(D10,D12,D14)</f>
        <v>1123</v>
      </c>
      <c r="E8" s="321">
        <f>D8-C8</f>
        <v>38</v>
      </c>
      <c r="F8" s="325">
        <f>E8/C8*100</f>
        <v>3.5023041474654377</v>
      </c>
    </row>
    <row r="9" spans="1:8" ht="15.75" customHeight="1">
      <c r="A9" s="262"/>
      <c r="B9" s="194"/>
      <c r="C9" s="196"/>
      <c r="D9" s="196"/>
      <c r="E9" s="322"/>
      <c r="F9" s="321"/>
      <c r="H9" s="285"/>
    </row>
    <row r="10" spans="1:6" ht="18" customHeight="1">
      <c r="A10" s="198" t="s">
        <v>75</v>
      </c>
      <c r="B10" s="194"/>
      <c r="C10" s="274">
        <v>64</v>
      </c>
      <c r="D10" s="274">
        <v>75</v>
      </c>
      <c r="E10" s="323">
        <f>D10-C10</f>
        <v>11</v>
      </c>
      <c r="F10" s="344">
        <f>E10/C10*100</f>
        <v>17.1875</v>
      </c>
    </row>
    <row r="11" spans="1:9" ht="11.25" customHeight="1">
      <c r="A11" s="198"/>
      <c r="B11" s="194"/>
      <c r="C11" s="199"/>
      <c r="D11" s="199"/>
      <c r="E11" s="275"/>
      <c r="F11" s="343"/>
      <c r="I11" s="200"/>
    </row>
    <row r="12" spans="1:6" ht="16.5" customHeight="1">
      <c r="A12" s="198" t="s">
        <v>37</v>
      </c>
      <c r="B12" s="194"/>
      <c r="C12" s="276">
        <v>202</v>
      </c>
      <c r="D12" s="276">
        <v>188</v>
      </c>
      <c r="E12" s="347">
        <v>14</v>
      </c>
      <c r="F12" s="346">
        <v>6.9</v>
      </c>
    </row>
    <row r="13" spans="1:6" ht="15.75" customHeight="1">
      <c r="A13" s="198"/>
      <c r="B13" s="194"/>
      <c r="C13" s="199"/>
      <c r="D13" s="199"/>
      <c r="E13" s="275"/>
      <c r="F13" s="343"/>
    </row>
    <row r="14" spans="1:6" ht="13.5" customHeight="1">
      <c r="A14" s="198" t="s">
        <v>38</v>
      </c>
      <c r="B14" s="194"/>
      <c r="C14" s="276">
        <v>819</v>
      </c>
      <c r="D14" s="276">
        <v>860</v>
      </c>
      <c r="E14" s="323">
        <f>D14-C14</f>
        <v>41</v>
      </c>
      <c r="F14" s="344">
        <f>E14/C14*100</f>
        <v>5.006105006105006</v>
      </c>
    </row>
    <row r="15" spans="1:6" ht="15.75">
      <c r="A15" s="193"/>
      <c r="B15" s="194"/>
      <c r="C15" s="196"/>
      <c r="D15" s="196"/>
      <c r="E15" s="323"/>
      <c r="F15" s="325"/>
    </row>
    <row r="16" spans="1:6" s="195" customFormat="1" ht="15.75">
      <c r="A16" s="193" t="s">
        <v>72</v>
      </c>
      <c r="B16" s="194"/>
      <c r="C16" s="204">
        <v>9129</v>
      </c>
      <c r="D16" s="204">
        <v>9287</v>
      </c>
      <c r="E16" s="323">
        <f>D16-C16</f>
        <v>158</v>
      </c>
      <c r="F16" s="325">
        <f>E16/C16*100</f>
        <v>1.7307481651878627</v>
      </c>
    </row>
    <row r="17" spans="1:6" ht="15.75">
      <c r="A17" s="193" t="s">
        <v>39</v>
      </c>
      <c r="B17" s="194"/>
      <c r="C17" s="197"/>
      <c r="D17" s="197"/>
      <c r="E17" s="323"/>
      <c r="F17" s="325"/>
    </row>
    <row r="18" spans="1:6" ht="30" customHeight="1">
      <c r="A18" s="190" t="s">
        <v>127</v>
      </c>
      <c r="B18" s="191"/>
      <c r="C18" s="277">
        <v>19931</v>
      </c>
      <c r="D18" s="277">
        <v>20360</v>
      </c>
      <c r="E18" s="324">
        <f>D18-C18</f>
        <v>429</v>
      </c>
      <c r="F18" s="326">
        <f>E18/C18*100</f>
        <v>2.152425869248909</v>
      </c>
    </row>
    <row r="19" spans="1:6" ht="12" customHeight="1">
      <c r="A19" s="192"/>
      <c r="B19" s="191"/>
      <c r="C19" s="202"/>
      <c r="D19" s="202"/>
      <c r="E19" s="324"/>
      <c r="F19" s="325"/>
    </row>
    <row r="20" spans="1:6" ht="12.75" customHeight="1">
      <c r="A20" s="185"/>
      <c r="B20" s="194" t="s">
        <v>73</v>
      </c>
      <c r="C20" s="201"/>
      <c r="D20" s="201"/>
      <c r="E20" s="324"/>
      <c r="F20" s="325"/>
    </row>
    <row r="21" spans="1:6" ht="17.25" customHeight="1">
      <c r="A21" s="193"/>
      <c r="B21" s="203" t="s">
        <v>74</v>
      </c>
      <c r="C21" s="278">
        <v>19843</v>
      </c>
      <c r="D21" s="278">
        <v>20247</v>
      </c>
      <c r="E21" s="323">
        <f>D21-C21</f>
        <v>404</v>
      </c>
      <c r="F21" s="344">
        <f>E21/C21*100</f>
        <v>2.035982462329285</v>
      </c>
    </row>
    <row r="22" spans="1:6" ht="12" customHeight="1">
      <c r="A22" s="193"/>
      <c r="B22" s="194"/>
      <c r="C22" s="204"/>
      <c r="D22" s="204"/>
      <c r="E22" s="323"/>
      <c r="F22" s="325"/>
    </row>
    <row r="23" spans="1:6" ht="24" customHeight="1">
      <c r="A23" s="198" t="s">
        <v>102</v>
      </c>
      <c r="B23" s="203"/>
      <c r="C23" s="279">
        <v>1585</v>
      </c>
      <c r="D23" s="279">
        <v>1685</v>
      </c>
      <c r="E23" s="323">
        <f>D23-C23</f>
        <v>100</v>
      </c>
      <c r="F23" s="344">
        <f>E23/C23*100</f>
        <v>6.309148264984227</v>
      </c>
    </row>
    <row r="24" spans="1:6" ht="13.5" customHeight="1">
      <c r="A24" s="198" t="s">
        <v>77</v>
      </c>
      <c r="B24" s="261"/>
      <c r="C24" s="197"/>
      <c r="D24" s="197"/>
      <c r="E24" s="323"/>
      <c r="F24" s="325"/>
    </row>
    <row r="25" spans="1:6" ht="15.75">
      <c r="A25" s="193"/>
      <c r="B25" s="194"/>
      <c r="C25" s="197"/>
      <c r="D25" s="197"/>
      <c r="E25" s="323"/>
      <c r="F25" s="325"/>
    </row>
    <row r="26" spans="1:6" ht="30" customHeight="1">
      <c r="A26" s="190" t="s">
        <v>40</v>
      </c>
      <c r="B26" s="205"/>
      <c r="C26" s="280">
        <f>SUM(C28:C32)</f>
        <v>1530</v>
      </c>
      <c r="D26" s="280">
        <f>SUM(D28:D32)</f>
        <v>1551</v>
      </c>
      <c r="E26" s="324">
        <f>D26-C26</f>
        <v>21</v>
      </c>
      <c r="F26" s="326">
        <f>E26/C26*100</f>
        <v>1.3725490196078431</v>
      </c>
    </row>
    <row r="27" spans="1:6" ht="12.75" customHeight="1">
      <c r="A27" s="190"/>
      <c r="B27" s="205"/>
      <c r="C27" s="197"/>
      <c r="D27" s="197"/>
      <c r="E27" s="324"/>
      <c r="F27" s="325"/>
    </row>
    <row r="28" spans="1:6" ht="17.25" customHeight="1">
      <c r="A28" s="198" t="s">
        <v>76</v>
      </c>
      <c r="B28" s="194"/>
      <c r="C28" s="281">
        <v>71</v>
      </c>
      <c r="D28" s="281">
        <v>76</v>
      </c>
      <c r="E28" s="323">
        <f>D28-C28</f>
        <v>5</v>
      </c>
      <c r="F28" s="344">
        <f>E28/C28*100</f>
        <v>7.042253521126761</v>
      </c>
    </row>
    <row r="29" spans="1:6" ht="12.75" customHeight="1">
      <c r="A29" s="198"/>
      <c r="B29" s="194"/>
      <c r="C29" s="286"/>
      <c r="D29" s="286"/>
      <c r="E29" s="275"/>
      <c r="F29" s="343"/>
    </row>
    <row r="30" spans="1:6" ht="15" customHeight="1">
      <c r="A30" s="198" t="s">
        <v>41</v>
      </c>
      <c r="B30" s="194"/>
      <c r="C30" s="287">
        <v>257</v>
      </c>
      <c r="D30" s="287">
        <v>222</v>
      </c>
      <c r="E30" s="347">
        <v>35</v>
      </c>
      <c r="F30" s="346">
        <f>E30/C30*100</f>
        <v>13.618677042801556</v>
      </c>
    </row>
    <row r="31" spans="1:6" ht="15.75">
      <c r="A31" s="198"/>
      <c r="B31" s="194"/>
      <c r="C31" s="286"/>
      <c r="D31" s="286"/>
      <c r="E31" s="275"/>
      <c r="F31" s="343"/>
    </row>
    <row r="32" spans="1:6" ht="15.75">
      <c r="A32" s="198" t="s">
        <v>42</v>
      </c>
      <c r="B32" s="194"/>
      <c r="C32" s="288">
        <v>1202</v>
      </c>
      <c r="D32" s="288">
        <v>1253</v>
      </c>
      <c r="E32" s="323">
        <f>D32-C32</f>
        <v>51</v>
      </c>
      <c r="F32" s="344">
        <f>E32/C32*100</f>
        <v>4.242928452579035</v>
      </c>
    </row>
    <row r="33" spans="1:6" ht="12.75">
      <c r="A33" s="206"/>
      <c r="B33" s="207"/>
      <c r="C33" s="208"/>
      <c r="D33" s="208"/>
      <c r="E33" s="208"/>
      <c r="F33" s="208"/>
    </row>
    <row r="34" spans="1:6" ht="5.25" customHeight="1">
      <c r="A34" s="181"/>
      <c r="B34" s="181"/>
      <c r="C34" s="181"/>
      <c r="D34" s="181"/>
      <c r="E34" s="181"/>
      <c r="F34" s="181"/>
    </row>
    <row r="35" spans="1:6" ht="18.75" customHeight="1">
      <c r="A35" s="209" t="s">
        <v>103</v>
      </c>
      <c r="B35" s="210"/>
      <c r="C35" s="210"/>
      <c r="D35" s="181"/>
      <c r="E35" s="181"/>
      <c r="F35" s="181"/>
    </row>
    <row r="36" spans="1:6" ht="18.75" customHeight="1">
      <c r="A36" s="211" t="s">
        <v>104</v>
      </c>
      <c r="B36" s="210"/>
      <c r="C36" s="210"/>
      <c r="D36" s="181"/>
      <c r="E36" s="181"/>
      <c r="F36" s="181"/>
    </row>
    <row r="37" spans="1:6" ht="19.5" customHeight="1">
      <c r="A37" s="209"/>
      <c r="B37" s="181"/>
      <c r="C37" s="181"/>
      <c r="D37" s="181"/>
      <c r="E37" s="181"/>
      <c r="F37" s="181"/>
    </row>
    <row r="38" spans="1:6" ht="18" customHeight="1">
      <c r="A38" s="212"/>
      <c r="B38" s="181"/>
      <c r="C38" s="181"/>
      <c r="D38" s="181"/>
      <c r="E38" s="181"/>
      <c r="F38" s="181"/>
    </row>
  </sheetData>
  <sheetProtection/>
  <printOptions/>
  <pageMargins left="0.75" right="0.75" top="0.75" bottom="0.75" header="0.5" footer="0.5"/>
  <pageSetup horizontalDpi="300" verticalDpi="300" orientation="portrait" paperSize="9" r:id="rId1"/>
  <headerFooter alignWithMargins="0">
    <oddHeader>&amp;C&amp;12- 8 -&amp;"Arial,Regular"&amp;10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L12" sqref="L12"/>
    </sheetView>
  </sheetViews>
  <sheetFormatPr defaultColWidth="10.66015625" defaultRowHeight="12.75"/>
  <cols>
    <col min="1" max="1" width="7.83203125" style="217" customWidth="1"/>
    <col min="2" max="2" width="29.16015625" style="217" customWidth="1"/>
    <col min="3" max="12" width="9.33203125" style="217" customWidth="1"/>
    <col min="13" max="13" width="11.83203125" style="217" customWidth="1"/>
    <col min="14" max="14" width="10.66015625" style="217" customWidth="1"/>
    <col min="15" max="15" width="8.16015625" style="217" customWidth="1"/>
    <col min="16" max="16384" width="10.66015625" style="217" customWidth="1"/>
  </cols>
  <sheetData>
    <row r="1" spans="1:2" s="94" customFormat="1" ht="15.75" customHeight="1">
      <c r="A1" s="92" t="s">
        <v>128</v>
      </c>
      <c r="B1" s="93"/>
    </row>
    <row r="2" spans="1:14" ht="9" customHeight="1">
      <c r="A2" s="214"/>
      <c r="B2" s="213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6"/>
    </row>
    <row r="3" spans="1:14" s="294" customFormat="1" ht="29.25" customHeight="1">
      <c r="A3" s="289"/>
      <c r="B3" s="290"/>
      <c r="C3" s="291">
        <v>1998</v>
      </c>
      <c r="D3" s="291">
        <v>1999</v>
      </c>
      <c r="E3" s="291">
        <v>2000</v>
      </c>
      <c r="F3" s="291">
        <v>2001</v>
      </c>
      <c r="G3" s="291">
        <v>2002</v>
      </c>
      <c r="H3" s="291">
        <v>2003</v>
      </c>
      <c r="I3" s="291">
        <v>2004</v>
      </c>
      <c r="J3" s="291">
        <v>2005</v>
      </c>
      <c r="K3" s="291">
        <v>2006</v>
      </c>
      <c r="L3" s="291">
        <v>2007</v>
      </c>
      <c r="M3" s="292" t="s">
        <v>131</v>
      </c>
      <c r="N3" s="293"/>
    </row>
    <row r="4" spans="1:14" ht="6" customHeight="1">
      <c r="A4" s="218"/>
      <c r="B4" s="219"/>
      <c r="C4" s="220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2"/>
    </row>
    <row r="5" spans="1:14" ht="15" customHeight="1">
      <c r="A5" s="223" t="s">
        <v>78</v>
      </c>
      <c r="B5" s="224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2"/>
    </row>
    <row r="6" spans="1:14" ht="15.75" customHeight="1">
      <c r="A6" s="223"/>
      <c r="B6" s="219" t="s">
        <v>34</v>
      </c>
      <c r="C6" s="226">
        <v>18055</v>
      </c>
      <c r="D6" s="226">
        <v>17877</v>
      </c>
      <c r="E6" s="226">
        <v>18278</v>
      </c>
      <c r="F6" s="226">
        <v>18517</v>
      </c>
      <c r="G6" s="226">
        <v>18022</v>
      </c>
      <c r="H6" s="226">
        <v>19178</v>
      </c>
      <c r="I6" s="226">
        <v>19495</v>
      </c>
      <c r="J6" s="226">
        <v>22554</v>
      </c>
      <c r="K6" s="226">
        <v>20242</v>
      </c>
      <c r="L6" s="226">
        <v>20519</v>
      </c>
      <c r="M6" s="226">
        <v>10410</v>
      </c>
      <c r="N6" s="227"/>
    </row>
    <row r="7" spans="1:14" ht="15.75" customHeight="1">
      <c r="A7" s="223"/>
      <c r="B7" s="219" t="s">
        <v>79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9"/>
    </row>
    <row r="8" spans="1:14" ht="13.5" customHeight="1">
      <c r="A8" s="223"/>
      <c r="B8" s="230" t="s">
        <v>80</v>
      </c>
      <c r="C8" s="231">
        <v>1605</v>
      </c>
      <c r="D8" s="231">
        <v>1569</v>
      </c>
      <c r="E8" s="231">
        <v>1588</v>
      </c>
      <c r="F8" s="231">
        <v>1591</v>
      </c>
      <c r="G8" s="231">
        <v>1535</v>
      </c>
      <c r="H8" s="231">
        <v>1616</v>
      </c>
      <c r="I8" s="231">
        <v>1629</v>
      </c>
      <c r="J8" s="231">
        <v>1869</v>
      </c>
      <c r="K8" s="231">
        <v>1665</v>
      </c>
      <c r="L8" s="231">
        <v>1678</v>
      </c>
      <c r="M8" s="231" t="s">
        <v>43</v>
      </c>
      <c r="N8" s="232"/>
    </row>
    <row r="9" spans="1:14" ht="14.25" customHeight="1">
      <c r="A9" s="223"/>
      <c r="B9" s="219" t="s">
        <v>81</v>
      </c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9"/>
    </row>
    <row r="10" spans="1:14" ht="15.75" customHeight="1">
      <c r="A10" s="223"/>
      <c r="B10" s="230" t="s">
        <v>82</v>
      </c>
      <c r="C10" s="231">
        <v>84</v>
      </c>
      <c r="D10" s="231">
        <v>79</v>
      </c>
      <c r="E10" s="231">
        <v>77</v>
      </c>
      <c r="F10" s="231">
        <v>75</v>
      </c>
      <c r="G10" s="231">
        <v>69</v>
      </c>
      <c r="H10" s="231">
        <v>72</v>
      </c>
      <c r="I10" s="231">
        <v>69</v>
      </c>
      <c r="J10" s="231">
        <v>76</v>
      </c>
      <c r="K10" s="231">
        <v>65</v>
      </c>
      <c r="L10" s="231">
        <v>63</v>
      </c>
      <c r="M10" s="231" t="s">
        <v>43</v>
      </c>
      <c r="N10" s="232"/>
    </row>
    <row r="11" spans="1:15" ht="6.75" customHeight="1">
      <c r="A11" s="223"/>
      <c r="B11" s="224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9"/>
      <c r="O11" s="233"/>
    </row>
    <row r="12" spans="1:14" ht="15" customHeight="1">
      <c r="A12" s="234" t="s">
        <v>95</v>
      </c>
      <c r="B12" s="224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9"/>
    </row>
    <row r="13" spans="1:14" ht="16.5" customHeight="1">
      <c r="A13" s="223"/>
      <c r="B13" s="219" t="s">
        <v>83</v>
      </c>
      <c r="C13" s="226">
        <v>32568</v>
      </c>
      <c r="D13" s="226">
        <v>32547</v>
      </c>
      <c r="E13" s="226">
        <v>33537</v>
      </c>
      <c r="F13" s="226">
        <v>33988</v>
      </c>
      <c r="G13" s="226">
        <v>33119</v>
      </c>
      <c r="H13" s="226">
        <v>35239</v>
      </c>
      <c r="I13" s="226">
        <v>35506</v>
      </c>
      <c r="J13" s="226">
        <v>43741</v>
      </c>
      <c r="K13" s="226">
        <v>40023</v>
      </c>
      <c r="L13" s="226">
        <v>41178</v>
      </c>
      <c r="M13" s="226">
        <v>20360</v>
      </c>
      <c r="N13" s="227"/>
    </row>
    <row r="14" spans="1:14" ht="9" customHeight="1">
      <c r="A14" s="223"/>
      <c r="B14" s="219" t="s">
        <v>10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9"/>
    </row>
    <row r="15" spans="1:14" ht="13.5" customHeight="1">
      <c r="A15" s="223"/>
      <c r="B15" s="219" t="s">
        <v>81</v>
      </c>
      <c r="C15" s="231">
        <v>152</v>
      </c>
      <c r="D15" s="231">
        <v>144</v>
      </c>
      <c r="E15" s="231">
        <v>142</v>
      </c>
      <c r="F15" s="231">
        <v>137</v>
      </c>
      <c r="G15" s="231">
        <v>127</v>
      </c>
      <c r="H15" s="231">
        <v>133</v>
      </c>
      <c r="I15" s="231">
        <v>126</v>
      </c>
      <c r="J15" s="231">
        <v>148</v>
      </c>
      <c r="K15" s="231">
        <v>129</v>
      </c>
      <c r="L15" s="231">
        <v>127</v>
      </c>
      <c r="M15" s="231" t="s">
        <v>43</v>
      </c>
      <c r="N15" s="235"/>
    </row>
    <row r="16" spans="1:14" ht="12" customHeight="1">
      <c r="A16" s="223"/>
      <c r="B16" s="230" t="s">
        <v>82</v>
      </c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9"/>
    </row>
    <row r="17" spans="1:14" ht="15" customHeight="1">
      <c r="A17" s="223" t="s">
        <v>96</v>
      </c>
      <c r="B17" s="224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9"/>
    </row>
    <row r="18" spans="1:14" ht="16.5" customHeight="1">
      <c r="A18" s="218"/>
      <c r="B18" s="236" t="s">
        <v>84</v>
      </c>
      <c r="C18" s="226">
        <f>SUM(C20:C22)</f>
        <v>3828</v>
      </c>
      <c r="D18" s="226">
        <f aca="true" t="shared" si="0" ref="D18:M18">SUM(D20:D22)</f>
        <v>3405</v>
      </c>
      <c r="E18" s="226">
        <f t="shared" si="0"/>
        <v>3291</v>
      </c>
      <c r="F18" s="226">
        <f t="shared" si="0"/>
        <v>3264</v>
      </c>
      <c r="G18" s="226">
        <f t="shared" si="0"/>
        <v>2904</v>
      </c>
      <c r="H18" s="226">
        <f t="shared" si="0"/>
        <v>2698</v>
      </c>
      <c r="I18" s="226">
        <f t="shared" si="0"/>
        <v>2951</v>
      </c>
      <c r="J18" s="226">
        <f>SUM(J20:J22)</f>
        <v>2760</v>
      </c>
      <c r="K18" s="226">
        <f t="shared" si="0"/>
        <v>2522</v>
      </c>
      <c r="L18" s="226">
        <f t="shared" si="0"/>
        <v>3055</v>
      </c>
      <c r="M18" s="226">
        <f t="shared" si="0"/>
        <v>1551</v>
      </c>
      <c r="N18" s="227"/>
    </row>
    <row r="19" spans="1:14" ht="13.5" customHeight="1">
      <c r="A19" s="234" t="s">
        <v>10</v>
      </c>
      <c r="B19" s="219" t="s">
        <v>85</v>
      </c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9"/>
    </row>
    <row r="20" spans="1:14" ht="16.5" customHeight="1">
      <c r="A20" s="223"/>
      <c r="B20" s="237" t="s">
        <v>90</v>
      </c>
      <c r="C20" s="295">
        <v>162</v>
      </c>
      <c r="D20" s="295">
        <v>170</v>
      </c>
      <c r="E20" s="295">
        <v>163</v>
      </c>
      <c r="F20" s="295">
        <v>126</v>
      </c>
      <c r="G20" s="295">
        <v>158</v>
      </c>
      <c r="H20" s="295">
        <v>131</v>
      </c>
      <c r="I20" s="295">
        <v>144</v>
      </c>
      <c r="J20" s="295">
        <v>136</v>
      </c>
      <c r="K20" s="295">
        <v>134</v>
      </c>
      <c r="L20" s="295">
        <v>140</v>
      </c>
      <c r="M20" s="295">
        <v>76</v>
      </c>
      <c r="N20" s="229"/>
    </row>
    <row r="21" spans="1:14" ht="16.5" customHeight="1">
      <c r="A21" s="223"/>
      <c r="B21" s="237" t="s">
        <v>86</v>
      </c>
      <c r="C21" s="295">
        <v>281</v>
      </c>
      <c r="D21" s="295">
        <v>237</v>
      </c>
      <c r="E21" s="295">
        <v>266</v>
      </c>
      <c r="F21" s="295">
        <v>288</v>
      </c>
      <c r="G21" s="295">
        <v>216</v>
      </c>
      <c r="H21" s="295">
        <v>291</v>
      </c>
      <c r="I21" s="295">
        <v>245</v>
      </c>
      <c r="J21" s="295">
        <v>358</v>
      </c>
      <c r="K21" s="295">
        <v>348</v>
      </c>
      <c r="L21" s="295">
        <v>500</v>
      </c>
      <c r="M21" s="295">
        <v>222</v>
      </c>
      <c r="N21" s="229"/>
    </row>
    <row r="22" spans="1:14" ht="17.25" customHeight="1">
      <c r="A22" s="223"/>
      <c r="B22" s="237" t="s">
        <v>87</v>
      </c>
      <c r="C22" s="231">
        <v>3385</v>
      </c>
      <c r="D22" s="231">
        <v>2998</v>
      </c>
      <c r="E22" s="231">
        <v>2862</v>
      </c>
      <c r="F22" s="231">
        <v>2850</v>
      </c>
      <c r="G22" s="231">
        <v>2530</v>
      </c>
      <c r="H22" s="231">
        <v>2276</v>
      </c>
      <c r="I22" s="231">
        <v>2562</v>
      </c>
      <c r="J22" s="231">
        <v>2266</v>
      </c>
      <c r="K22" s="231">
        <v>2040</v>
      </c>
      <c r="L22" s="231">
        <v>2415</v>
      </c>
      <c r="M22" s="231">
        <v>1253</v>
      </c>
      <c r="N22" s="229"/>
    </row>
    <row r="23" spans="1:14" ht="6" customHeight="1">
      <c r="A23" s="223"/>
      <c r="B23" s="224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9"/>
    </row>
    <row r="24" spans="1:14" ht="18.75" customHeight="1">
      <c r="A24" s="238" t="s">
        <v>44</v>
      </c>
      <c r="B24" s="239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9"/>
    </row>
    <row r="25" spans="1:14" ht="15.75" customHeight="1">
      <c r="A25" s="218" t="s">
        <v>10</v>
      </c>
      <c r="B25" s="236" t="s">
        <v>88</v>
      </c>
      <c r="C25" s="240">
        <v>14.4</v>
      </c>
      <c r="D25" s="240">
        <v>14.9</v>
      </c>
      <c r="E25" s="240">
        <v>14.2</v>
      </c>
      <c r="F25" s="240">
        <v>10.8</v>
      </c>
      <c r="G25" s="240">
        <v>13.5</v>
      </c>
      <c r="H25" s="240">
        <v>11</v>
      </c>
      <c r="I25" s="240">
        <v>12</v>
      </c>
      <c r="J25" s="240">
        <v>11.3</v>
      </c>
      <c r="K25" s="240">
        <v>11</v>
      </c>
      <c r="L25" s="240">
        <v>11.4</v>
      </c>
      <c r="M25" s="240" t="s">
        <v>43</v>
      </c>
      <c r="N25" s="235"/>
    </row>
    <row r="26" spans="1:14" ht="15" customHeight="1">
      <c r="A26" s="223"/>
      <c r="B26" s="219" t="s">
        <v>81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29"/>
    </row>
    <row r="27" spans="1:14" ht="15" customHeight="1">
      <c r="A27" s="223"/>
      <c r="B27" s="230" t="s">
        <v>89</v>
      </c>
      <c r="C27" s="240">
        <v>0.8</v>
      </c>
      <c r="D27" s="240">
        <v>0.8</v>
      </c>
      <c r="E27" s="240">
        <v>0.7</v>
      </c>
      <c r="F27" s="240">
        <v>0.5</v>
      </c>
      <c r="G27" s="240">
        <v>0.6</v>
      </c>
      <c r="H27" s="240">
        <v>0.5</v>
      </c>
      <c r="I27" s="240">
        <v>0.5</v>
      </c>
      <c r="J27" s="240">
        <v>0.4</v>
      </c>
      <c r="K27" s="240">
        <v>0.4</v>
      </c>
      <c r="L27" s="240">
        <v>0.4</v>
      </c>
      <c r="M27" s="240" t="s">
        <v>43</v>
      </c>
      <c r="N27" s="232"/>
    </row>
    <row r="28" spans="1:14" ht="7.5" customHeight="1">
      <c r="A28" s="223"/>
      <c r="B28" s="239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32"/>
    </row>
    <row r="29" spans="1:14" s="247" customFormat="1" ht="18.75" customHeight="1">
      <c r="A29" s="243"/>
      <c r="B29" s="244" t="s">
        <v>91</v>
      </c>
      <c r="C29" s="245">
        <v>4.2</v>
      </c>
      <c r="D29" s="245">
        <v>5</v>
      </c>
      <c r="E29" s="245">
        <v>5</v>
      </c>
      <c r="F29" s="245">
        <v>3.9</v>
      </c>
      <c r="G29" s="245">
        <v>5.4</v>
      </c>
      <c r="H29" s="245">
        <v>4.8</v>
      </c>
      <c r="I29" s="245">
        <v>4.9</v>
      </c>
      <c r="J29" s="245">
        <v>4.9</v>
      </c>
      <c r="K29" s="245">
        <v>5.3</v>
      </c>
      <c r="L29" s="245">
        <v>4.6</v>
      </c>
      <c r="M29" s="245" t="s">
        <v>43</v>
      </c>
      <c r="N29" s="246"/>
    </row>
    <row r="30" spans="1:13" ht="13.5" customHeight="1">
      <c r="A30" s="249" t="s">
        <v>106</v>
      </c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8"/>
      <c r="M30" s="248"/>
    </row>
    <row r="31" spans="1:11" ht="15" customHeight="1">
      <c r="A31" s="249" t="s">
        <v>105</v>
      </c>
      <c r="B31" s="250"/>
      <c r="C31" s="250"/>
      <c r="D31" s="250"/>
      <c r="E31" s="250"/>
      <c r="F31" s="250"/>
      <c r="G31" s="250"/>
      <c r="H31" s="250"/>
      <c r="I31" s="250"/>
      <c r="J31" s="250"/>
      <c r="K31" s="250"/>
    </row>
    <row r="32" spans="1:11" ht="15" customHeight="1">
      <c r="A32" s="249" t="s">
        <v>107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49"/>
    </row>
    <row r="33" spans="1:11" ht="15" customHeight="1">
      <c r="A33" s="251" t="s">
        <v>108</v>
      </c>
      <c r="B33" s="249"/>
      <c r="C33" s="249"/>
      <c r="D33" s="249"/>
      <c r="E33" s="249"/>
      <c r="F33" s="249"/>
      <c r="G33" s="249"/>
      <c r="H33" s="249"/>
      <c r="I33" s="249"/>
      <c r="J33" s="249"/>
      <c r="K33" s="249"/>
    </row>
    <row r="34" spans="1:2" s="256" customFormat="1" ht="12" customHeight="1">
      <c r="A34" s="255" t="s">
        <v>97</v>
      </c>
      <c r="B34" s="255"/>
    </row>
    <row r="35" spans="1:3" ht="12.75">
      <c r="A35" s="252"/>
      <c r="B35" s="252"/>
      <c r="C35" s="296"/>
    </row>
    <row r="36" spans="1:2" ht="12.75">
      <c r="A36" s="252"/>
      <c r="B36" s="252"/>
    </row>
    <row r="37" ht="12.75">
      <c r="C37" s="296"/>
    </row>
  </sheetData>
  <sheetProtection/>
  <printOptions/>
  <pageMargins left="0.75" right="0" top="0.75" bottom="0.75" header="0.5" footer="0.5"/>
  <pageSetup horizontalDpi="180" verticalDpi="18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O24" sqref="O24"/>
    </sheetView>
  </sheetViews>
  <sheetFormatPr defaultColWidth="10.66015625" defaultRowHeight="12.75"/>
  <cols>
    <col min="1" max="1" width="33.66015625" style="97" customWidth="1"/>
    <col min="2" max="4" width="13.66015625" style="97" hidden="1" customWidth="1"/>
    <col min="5" max="5" width="11.33203125" style="97" hidden="1" customWidth="1"/>
    <col min="6" max="8" width="15" style="97" hidden="1" customWidth="1"/>
    <col min="9" max="9" width="20.66015625" style="97" hidden="1" customWidth="1"/>
    <col min="10" max="14" width="14" style="97" customWidth="1"/>
    <col min="15" max="15" width="14.16015625" style="97" customWidth="1"/>
    <col min="16" max="17" width="14" style="97" customWidth="1"/>
    <col min="18" max="18" width="7.16015625" style="97" customWidth="1"/>
    <col min="19" max="16384" width="10.66015625" style="97" customWidth="1"/>
  </cols>
  <sheetData>
    <row r="1" spans="1:17" ht="18.75">
      <c r="A1" s="95" t="s">
        <v>118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ht="15.75" customHeight="1">
      <c r="A2" s="98"/>
    </row>
    <row r="3" spans="1:17" ht="21.75" customHeight="1">
      <c r="A3" s="99"/>
      <c r="B3" s="100">
        <v>1994</v>
      </c>
      <c r="C3" s="101"/>
      <c r="D3" s="101"/>
      <c r="E3" s="102"/>
      <c r="F3" s="100">
        <v>1995</v>
      </c>
      <c r="G3" s="101"/>
      <c r="H3" s="101"/>
      <c r="I3" s="101"/>
      <c r="J3" s="100">
        <v>2007</v>
      </c>
      <c r="K3" s="103"/>
      <c r="L3" s="103"/>
      <c r="M3" s="103"/>
      <c r="N3" s="103"/>
      <c r="O3" s="103"/>
      <c r="P3" s="100">
        <v>2008</v>
      </c>
      <c r="Q3" s="105"/>
    </row>
    <row r="4" spans="1:17" ht="21.75" customHeight="1">
      <c r="A4" s="106" t="s">
        <v>0</v>
      </c>
      <c r="B4" s="100" t="s">
        <v>45</v>
      </c>
      <c r="C4" s="100" t="s">
        <v>46</v>
      </c>
      <c r="D4" s="100" t="s">
        <v>47</v>
      </c>
      <c r="E4" s="104"/>
      <c r="F4" s="100" t="s">
        <v>45</v>
      </c>
      <c r="G4" s="100" t="s">
        <v>46</v>
      </c>
      <c r="H4" s="100" t="s">
        <v>47</v>
      </c>
      <c r="I4" s="103"/>
      <c r="J4" s="103" t="s">
        <v>45</v>
      </c>
      <c r="K4" s="105"/>
      <c r="L4" s="100" t="s">
        <v>46</v>
      </c>
      <c r="M4" s="105"/>
      <c r="N4" s="100" t="s">
        <v>47</v>
      </c>
      <c r="O4" s="103"/>
      <c r="P4" s="100" t="s">
        <v>45</v>
      </c>
      <c r="Q4" s="105"/>
    </row>
    <row r="5" spans="1:17" ht="21.75" customHeight="1">
      <c r="A5" s="107"/>
      <c r="B5" s="108" t="s">
        <v>34</v>
      </c>
      <c r="C5" s="108" t="s">
        <v>34</v>
      </c>
      <c r="D5" s="108" t="s">
        <v>34</v>
      </c>
      <c r="E5" s="104" t="s">
        <v>48</v>
      </c>
      <c r="F5" s="108" t="s">
        <v>34</v>
      </c>
      <c r="G5" s="108" t="s">
        <v>34</v>
      </c>
      <c r="H5" s="109" t="s">
        <v>34</v>
      </c>
      <c r="I5" s="103" t="s">
        <v>48</v>
      </c>
      <c r="J5" s="111" t="s">
        <v>34</v>
      </c>
      <c r="K5" s="105" t="s">
        <v>48</v>
      </c>
      <c r="L5" s="110" t="s">
        <v>34</v>
      </c>
      <c r="M5" s="103" t="s">
        <v>48</v>
      </c>
      <c r="N5" s="100" t="s">
        <v>34</v>
      </c>
      <c r="O5" s="308" t="s">
        <v>48</v>
      </c>
      <c r="P5" s="110" t="s">
        <v>34</v>
      </c>
      <c r="Q5" s="105" t="s">
        <v>48</v>
      </c>
    </row>
    <row r="6" spans="1:17" ht="31.5" customHeight="1">
      <c r="A6" s="99" t="s">
        <v>49</v>
      </c>
      <c r="B6" s="112">
        <v>5329</v>
      </c>
      <c r="C6" s="112">
        <v>6406</v>
      </c>
      <c r="D6" s="112">
        <v>11735</v>
      </c>
      <c r="E6" s="113">
        <v>42.49040480845825</v>
      </c>
      <c r="F6" s="112">
        <v>5628</v>
      </c>
      <c r="G6" s="112">
        <v>5944</v>
      </c>
      <c r="H6" s="114">
        <v>11572</v>
      </c>
      <c r="I6" s="115">
        <v>44.4563964656166</v>
      </c>
      <c r="J6" s="117">
        <v>588</v>
      </c>
      <c r="K6" s="116">
        <v>35.1</v>
      </c>
      <c r="L6" s="114">
        <v>565</v>
      </c>
      <c r="M6" s="298">
        <f>L6/1716*100</f>
        <v>32.925407925407924</v>
      </c>
      <c r="N6" s="297">
        <f>SUM(J6,L6)</f>
        <v>1153</v>
      </c>
      <c r="O6" s="309">
        <f>N6/3389*100</f>
        <v>34.02183534966067</v>
      </c>
      <c r="P6" s="114">
        <v>612</v>
      </c>
      <c r="Q6" s="116">
        <f>P6/P16*100</f>
        <v>34.03781979977753</v>
      </c>
    </row>
    <row r="7" spans="1:17" ht="32.25" customHeight="1">
      <c r="A7" s="118" t="s">
        <v>50</v>
      </c>
      <c r="B7" s="119">
        <v>1096</v>
      </c>
      <c r="C7" s="119">
        <v>1211</v>
      </c>
      <c r="D7" s="119">
        <v>2307</v>
      </c>
      <c r="E7" s="120">
        <v>8.353247881816207</v>
      </c>
      <c r="F7" s="119">
        <v>1104</v>
      </c>
      <c r="G7" s="119">
        <v>1162</v>
      </c>
      <c r="H7" s="121">
        <v>2266</v>
      </c>
      <c r="I7" s="122">
        <v>8.705339992316558</v>
      </c>
      <c r="J7" s="125">
        <v>50</v>
      </c>
      <c r="K7" s="123">
        <v>3</v>
      </c>
      <c r="L7" s="121">
        <v>50</v>
      </c>
      <c r="M7" s="299">
        <f aca="true" t="shared" si="0" ref="M7:M15">L7/1716*100</f>
        <v>2.9137529137529135</v>
      </c>
      <c r="N7" s="135">
        <f aca="true" t="shared" si="1" ref="N7:N12">SUM(J7,L7)</f>
        <v>100</v>
      </c>
      <c r="O7" s="310">
        <f aca="true" t="shared" si="2" ref="O7:O15">N7/3389*100</f>
        <v>2.9507229271171433</v>
      </c>
      <c r="P7" s="121">
        <v>71</v>
      </c>
      <c r="Q7" s="123">
        <v>4</v>
      </c>
    </row>
    <row r="8" spans="1:17" ht="31.5" customHeight="1">
      <c r="A8" s="118" t="s">
        <v>51</v>
      </c>
      <c r="B8" s="119">
        <v>1049</v>
      </c>
      <c r="C8" s="119">
        <v>1113</v>
      </c>
      <c r="D8" s="119">
        <v>2162</v>
      </c>
      <c r="E8" s="120">
        <v>7.828227967267724</v>
      </c>
      <c r="F8" s="119">
        <v>1010</v>
      </c>
      <c r="G8" s="119">
        <v>971</v>
      </c>
      <c r="H8" s="121">
        <v>1981</v>
      </c>
      <c r="I8" s="122">
        <v>7.610449481367652</v>
      </c>
      <c r="J8" s="125">
        <v>143</v>
      </c>
      <c r="K8" s="123">
        <v>8.6</v>
      </c>
      <c r="L8" s="121">
        <v>128</v>
      </c>
      <c r="M8" s="299">
        <f t="shared" si="0"/>
        <v>7.459207459207459</v>
      </c>
      <c r="N8" s="135">
        <f t="shared" si="1"/>
        <v>271</v>
      </c>
      <c r="O8" s="310">
        <f t="shared" si="2"/>
        <v>7.99645913248746</v>
      </c>
      <c r="P8" s="121">
        <v>146</v>
      </c>
      <c r="Q8" s="123">
        <f>P8/P16*100</f>
        <v>8.120133481646272</v>
      </c>
    </row>
    <row r="9" spans="1:17" ht="32.25" customHeight="1">
      <c r="A9" s="118" t="s">
        <v>52</v>
      </c>
      <c r="B9" s="119">
        <v>796</v>
      </c>
      <c r="C9" s="119">
        <v>883</v>
      </c>
      <c r="D9" s="119">
        <v>1679</v>
      </c>
      <c r="E9" s="120">
        <v>6.079368527771743</v>
      </c>
      <c r="F9" s="119">
        <v>668</v>
      </c>
      <c r="G9" s="119">
        <v>758</v>
      </c>
      <c r="H9" s="121">
        <v>1426</v>
      </c>
      <c r="I9" s="122">
        <v>5.478294275835574</v>
      </c>
      <c r="J9" s="125">
        <v>60</v>
      </c>
      <c r="K9" s="123">
        <v>3.6</v>
      </c>
      <c r="L9" s="121">
        <v>61</v>
      </c>
      <c r="M9" s="299">
        <f t="shared" si="0"/>
        <v>3.5547785547785544</v>
      </c>
      <c r="N9" s="135">
        <f t="shared" si="1"/>
        <v>121</v>
      </c>
      <c r="O9" s="310">
        <f t="shared" si="2"/>
        <v>3.5703747418117437</v>
      </c>
      <c r="P9" s="121">
        <v>60</v>
      </c>
      <c r="Q9" s="123">
        <f>P9/P16*100</f>
        <v>3.337041156840934</v>
      </c>
    </row>
    <row r="10" spans="1:17" ht="32.25" customHeight="1">
      <c r="A10" s="118" t="s">
        <v>19</v>
      </c>
      <c r="B10" s="119">
        <v>1890</v>
      </c>
      <c r="C10" s="119">
        <v>2015</v>
      </c>
      <c r="D10" s="119">
        <v>3905</v>
      </c>
      <c r="E10" s="120">
        <v>14.139329422840177</v>
      </c>
      <c r="F10" s="119">
        <v>1811</v>
      </c>
      <c r="G10" s="119">
        <v>1787</v>
      </c>
      <c r="H10" s="121">
        <v>3598</v>
      </c>
      <c r="I10" s="122">
        <v>13.822512485593546</v>
      </c>
      <c r="J10" s="125">
        <v>199</v>
      </c>
      <c r="K10" s="123">
        <v>11.9</v>
      </c>
      <c r="L10" s="121">
        <v>219</v>
      </c>
      <c r="M10" s="299">
        <f t="shared" si="0"/>
        <v>12.762237762237763</v>
      </c>
      <c r="N10" s="135">
        <f t="shared" si="1"/>
        <v>418</v>
      </c>
      <c r="O10" s="310">
        <f t="shared" si="2"/>
        <v>12.334021835349661</v>
      </c>
      <c r="P10" s="121">
        <v>237</v>
      </c>
      <c r="Q10" s="123">
        <f>P10/P16*100</f>
        <v>13.181312569521692</v>
      </c>
    </row>
    <row r="11" spans="1:17" ht="32.25" customHeight="1">
      <c r="A11" s="118" t="s">
        <v>53</v>
      </c>
      <c r="B11" s="119">
        <v>2465</v>
      </c>
      <c r="C11" s="119">
        <v>2669</v>
      </c>
      <c r="D11" s="119">
        <v>5134</v>
      </c>
      <c r="E11" s="120">
        <v>18.589325802013178</v>
      </c>
      <c r="F11" s="119">
        <v>2312</v>
      </c>
      <c r="G11" s="119">
        <v>2246</v>
      </c>
      <c r="H11" s="121">
        <v>4558</v>
      </c>
      <c r="I11" s="122">
        <v>17.510564733000383</v>
      </c>
      <c r="J11" s="125">
        <v>541</v>
      </c>
      <c r="K11" s="123">
        <v>32.3</v>
      </c>
      <c r="L11" s="121">
        <v>599</v>
      </c>
      <c r="M11" s="299">
        <f t="shared" si="0"/>
        <v>34.9067599067599</v>
      </c>
      <c r="N11" s="135">
        <f t="shared" si="1"/>
        <v>1140</v>
      </c>
      <c r="O11" s="310">
        <f t="shared" si="2"/>
        <v>33.63824136913544</v>
      </c>
      <c r="P11" s="121">
        <v>557</v>
      </c>
      <c r="Q11" s="123">
        <f>P11/P16*100</f>
        <v>30.978865406006673</v>
      </c>
    </row>
    <row r="12" spans="1:17" ht="34.5" customHeight="1">
      <c r="A12" s="118" t="s">
        <v>54</v>
      </c>
      <c r="B12" s="119">
        <v>90</v>
      </c>
      <c r="C12" s="119">
        <v>110</v>
      </c>
      <c r="D12" s="119">
        <v>200</v>
      </c>
      <c r="E12" s="120">
        <v>0.7241653993772178</v>
      </c>
      <c r="F12" s="119">
        <v>68</v>
      </c>
      <c r="G12" s="119">
        <v>115</v>
      </c>
      <c r="H12" s="121">
        <v>183</v>
      </c>
      <c r="I12" s="122">
        <v>0.7030349596619285</v>
      </c>
      <c r="J12" s="125">
        <v>4</v>
      </c>
      <c r="K12" s="123">
        <v>0.2</v>
      </c>
      <c r="L12" s="121">
        <v>5</v>
      </c>
      <c r="M12" s="299">
        <f t="shared" si="0"/>
        <v>0.2913752913752914</v>
      </c>
      <c r="N12" s="124">
        <f t="shared" si="1"/>
        <v>9</v>
      </c>
      <c r="O12" s="310">
        <f t="shared" si="2"/>
        <v>0.2655650634405429</v>
      </c>
      <c r="P12" s="121">
        <v>2</v>
      </c>
      <c r="Q12" s="123">
        <f>P12/P16*100</f>
        <v>0.11123470522803114</v>
      </c>
    </row>
    <row r="13" spans="1:17" s="134" customFormat="1" ht="34.5" customHeight="1">
      <c r="A13" s="126" t="s">
        <v>55</v>
      </c>
      <c r="B13" s="127"/>
      <c r="C13" s="127"/>
      <c r="D13" s="127"/>
      <c r="E13" s="128"/>
      <c r="F13" s="127"/>
      <c r="G13" s="127"/>
      <c r="H13" s="129"/>
      <c r="I13" s="130"/>
      <c r="J13" s="133">
        <f>SUM(J6:J12)</f>
        <v>1585</v>
      </c>
      <c r="K13" s="311">
        <f>SUM(K6:K12)</f>
        <v>94.7</v>
      </c>
      <c r="L13" s="133">
        <f>SUM(L6:L12)</f>
        <v>1627</v>
      </c>
      <c r="M13" s="300">
        <f t="shared" si="0"/>
        <v>94.8135198135198</v>
      </c>
      <c r="N13" s="133">
        <f>SUM(N6:N12)</f>
        <v>3212</v>
      </c>
      <c r="O13" s="311">
        <f t="shared" si="2"/>
        <v>94.77722041900265</v>
      </c>
      <c r="P13" s="312">
        <f>SUM(P6:P12)</f>
        <v>1685</v>
      </c>
      <c r="Q13" s="300">
        <f>P13/P16*100</f>
        <v>93.71523915461624</v>
      </c>
    </row>
    <row r="14" spans="1:17" ht="32.25" customHeight="1">
      <c r="A14" s="118" t="s">
        <v>56</v>
      </c>
      <c r="B14" s="119">
        <v>203</v>
      </c>
      <c r="C14" s="119">
        <v>261</v>
      </c>
      <c r="D14" s="119">
        <v>464</v>
      </c>
      <c r="E14" s="120">
        <v>1.6800637265551452</v>
      </c>
      <c r="F14" s="119">
        <v>160</v>
      </c>
      <c r="G14" s="119">
        <v>236</v>
      </c>
      <c r="H14" s="121">
        <v>396</v>
      </c>
      <c r="I14" s="122">
        <v>1.5213215520553207</v>
      </c>
      <c r="J14" s="136">
        <v>88</v>
      </c>
      <c r="K14" s="123">
        <v>5.3</v>
      </c>
      <c r="L14" s="135">
        <v>89</v>
      </c>
      <c r="M14" s="299">
        <f t="shared" si="0"/>
        <v>5.186480186480186</v>
      </c>
      <c r="N14" s="124">
        <f>SUM(J14,L14)</f>
        <v>177</v>
      </c>
      <c r="O14" s="310">
        <f t="shared" si="2"/>
        <v>5.2227795809973445</v>
      </c>
      <c r="P14" s="135">
        <v>113</v>
      </c>
      <c r="Q14" s="123">
        <f>P14/P16*100</f>
        <v>6.284760845383759</v>
      </c>
    </row>
    <row r="15" spans="1:17" ht="33" customHeight="1">
      <c r="A15" s="107" t="s">
        <v>57</v>
      </c>
      <c r="B15" s="137">
        <v>21</v>
      </c>
      <c r="C15" s="137">
        <v>11</v>
      </c>
      <c r="D15" s="137">
        <v>32</v>
      </c>
      <c r="E15" s="120">
        <v>0.11586646390035484</v>
      </c>
      <c r="F15" s="137">
        <v>28</v>
      </c>
      <c r="G15" s="137">
        <v>22</v>
      </c>
      <c r="H15" s="121">
        <v>50</v>
      </c>
      <c r="I15" s="122">
        <v>0.1920860545524395</v>
      </c>
      <c r="J15" s="348">
        <v>0</v>
      </c>
      <c r="K15" s="349">
        <v>0</v>
      </c>
      <c r="L15" s="350">
        <v>0</v>
      </c>
      <c r="M15" s="351">
        <f t="shared" si="0"/>
        <v>0</v>
      </c>
      <c r="N15" s="352">
        <f>SUM(J15,L15)</f>
        <v>0</v>
      </c>
      <c r="O15" s="353">
        <f t="shared" si="2"/>
        <v>0</v>
      </c>
      <c r="P15" s="350">
        <v>0</v>
      </c>
      <c r="Q15" s="349">
        <v>0</v>
      </c>
    </row>
    <row r="16" spans="1:17" ht="32.25" customHeight="1">
      <c r="A16" s="138" t="s">
        <v>58</v>
      </c>
      <c r="B16" s="139">
        <v>12939</v>
      </c>
      <c r="C16" s="140">
        <v>14679</v>
      </c>
      <c r="D16" s="141">
        <v>27618</v>
      </c>
      <c r="E16" s="128">
        <v>100</v>
      </c>
      <c r="F16" s="139">
        <v>12789</v>
      </c>
      <c r="G16" s="140">
        <v>13241</v>
      </c>
      <c r="H16" s="142">
        <v>26030</v>
      </c>
      <c r="I16" s="130">
        <v>100</v>
      </c>
      <c r="J16" s="144">
        <f>SUM(J13:J15)</f>
        <v>1673</v>
      </c>
      <c r="K16" s="132">
        <f>SUM(K13:K15)</f>
        <v>100</v>
      </c>
      <c r="L16" s="143">
        <f>SUM(L13:L15)</f>
        <v>1716</v>
      </c>
      <c r="M16" s="132">
        <f>SUM(M13:M15)</f>
        <v>99.99999999999999</v>
      </c>
      <c r="N16" s="131">
        <f>SUM(J16,L16)</f>
        <v>3389</v>
      </c>
      <c r="O16" s="311">
        <f>SUM(O13:O15)</f>
        <v>99.99999999999999</v>
      </c>
      <c r="P16" s="143">
        <f>SUM(P13,P14,P15)</f>
        <v>1798</v>
      </c>
      <c r="Q16" s="132">
        <f>SUM(Q13:Q15)</f>
        <v>100</v>
      </c>
    </row>
    <row r="18" ht="12.75">
      <c r="A18" s="145" t="s">
        <v>101</v>
      </c>
    </row>
  </sheetData>
  <sheetProtection/>
  <printOptions/>
  <pageMargins left="0.75" right="0" top="0.75" bottom="0.75" header="0.5" footer="0.5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3">
      <selection activeCell="K26" sqref="K26"/>
    </sheetView>
  </sheetViews>
  <sheetFormatPr defaultColWidth="10.66015625" defaultRowHeight="12.75"/>
  <cols>
    <col min="1" max="1" width="26.33203125" style="149" customWidth="1"/>
    <col min="2" max="2" width="11" style="149" customWidth="1"/>
    <col min="3" max="3" width="9.16015625" style="149" customWidth="1"/>
    <col min="4" max="4" width="11.5" style="149" customWidth="1"/>
    <col min="5" max="5" width="10.83203125" style="149" customWidth="1"/>
    <col min="6" max="7" width="12.83203125" style="149" customWidth="1"/>
    <col min="8" max="8" width="5.66015625" style="149" customWidth="1"/>
    <col min="9" max="16384" width="10.66015625" style="149" customWidth="1"/>
  </cols>
  <sheetData>
    <row r="1" spans="1:7" ht="16.5" customHeight="1">
      <c r="A1" s="146" t="s">
        <v>119</v>
      </c>
      <c r="B1" s="147"/>
      <c r="C1" s="147"/>
      <c r="D1" s="148"/>
      <c r="E1" s="148"/>
      <c r="F1" s="148"/>
      <c r="G1" s="148"/>
    </row>
    <row r="2" ht="15.75" customHeight="1">
      <c r="F2" s="150"/>
    </row>
    <row r="3" spans="1:7" ht="33.75" customHeight="1">
      <c r="A3" s="151" t="s">
        <v>59</v>
      </c>
      <c r="B3" s="152">
        <v>2007</v>
      </c>
      <c r="C3" s="153"/>
      <c r="D3" s="153"/>
      <c r="E3" s="153"/>
      <c r="F3" s="314">
        <v>2008</v>
      </c>
      <c r="G3" s="154"/>
    </row>
    <row r="4" spans="1:7" s="158" customFormat="1" ht="33.75" customHeight="1">
      <c r="A4" s="155" t="s">
        <v>60</v>
      </c>
      <c r="B4" s="339" t="s">
        <v>45</v>
      </c>
      <c r="C4" s="340"/>
      <c r="D4" s="339" t="s">
        <v>46</v>
      </c>
      <c r="E4" s="341"/>
      <c r="F4" s="339" t="s">
        <v>45</v>
      </c>
      <c r="G4" s="340"/>
    </row>
    <row r="5" spans="1:7" s="158" customFormat="1" ht="33.75" customHeight="1">
      <c r="A5" s="159"/>
      <c r="B5" s="160" t="s">
        <v>34</v>
      </c>
      <c r="C5" s="161" t="s">
        <v>48</v>
      </c>
      <c r="D5" s="160" t="s">
        <v>34</v>
      </c>
      <c r="E5" s="157" t="s">
        <v>48</v>
      </c>
      <c r="F5" s="160" t="s">
        <v>34</v>
      </c>
      <c r="G5" s="156" t="s">
        <v>48</v>
      </c>
    </row>
    <row r="6" spans="1:9" ht="46.5" customHeight="1">
      <c r="A6" s="258" t="s">
        <v>61</v>
      </c>
      <c r="B6" s="302">
        <v>306</v>
      </c>
      <c r="C6" s="165">
        <f aca="true" t="shared" si="0" ref="C6:C11">B6/1530*100</f>
        <v>20</v>
      </c>
      <c r="D6" s="163">
        <v>302</v>
      </c>
      <c r="E6" s="164">
        <f aca="true" t="shared" si="1" ref="E6:E11">D6/1525*100</f>
        <v>19.80327868852459</v>
      </c>
      <c r="F6" s="163">
        <v>323</v>
      </c>
      <c r="G6" s="305">
        <f>F6/F11*100</f>
        <v>20.745022479126526</v>
      </c>
      <c r="I6" s="253"/>
    </row>
    <row r="7" spans="1:9" ht="46.5" customHeight="1">
      <c r="A7" s="162" t="s">
        <v>62</v>
      </c>
      <c r="B7" s="302">
        <v>424</v>
      </c>
      <c r="C7" s="165">
        <f t="shared" si="0"/>
        <v>27.712418300653596</v>
      </c>
      <c r="D7" s="163">
        <v>410</v>
      </c>
      <c r="E7" s="164">
        <f t="shared" si="1"/>
        <v>26.885245901639344</v>
      </c>
      <c r="F7" s="163">
        <v>414</v>
      </c>
      <c r="G7" s="306">
        <f>F7/F11*100</f>
        <v>26.589595375722542</v>
      </c>
      <c r="I7" s="253"/>
    </row>
    <row r="8" spans="1:9" ht="46.5" customHeight="1">
      <c r="A8" s="162" t="s">
        <v>63</v>
      </c>
      <c r="B8" s="302">
        <v>231</v>
      </c>
      <c r="C8" s="165">
        <f t="shared" si="0"/>
        <v>15.098039215686274</v>
      </c>
      <c r="D8" s="163">
        <v>199</v>
      </c>
      <c r="E8" s="164">
        <f t="shared" si="1"/>
        <v>13.049180327868854</v>
      </c>
      <c r="F8" s="163">
        <v>215</v>
      </c>
      <c r="G8" s="306">
        <f>F8/F11*100</f>
        <v>13.808606294155426</v>
      </c>
      <c r="I8" s="253"/>
    </row>
    <row r="9" spans="1:9" ht="46.5" customHeight="1">
      <c r="A9" s="166" t="s">
        <v>64</v>
      </c>
      <c r="B9" s="302">
        <v>483</v>
      </c>
      <c r="C9" s="165">
        <f t="shared" si="0"/>
        <v>31.56862745098039</v>
      </c>
      <c r="D9" s="163">
        <v>527</v>
      </c>
      <c r="E9" s="164">
        <f t="shared" si="1"/>
        <v>34.557377049180324</v>
      </c>
      <c r="F9" s="163">
        <v>492</v>
      </c>
      <c r="G9" s="306">
        <f>F9/F11*100</f>
        <v>31.59922928709056</v>
      </c>
      <c r="I9" s="253"/>
    </row>
    <row r="10" spans="1:9" ht="46.5" customHeight="1">
      <c r="A10" s="162" t="s">
        <v>65</v>
      </c>
      <c r="B10" s="302">
        <v>86</v>
      </c>
      <c r="C10" s="165">
        <f t="shared" si="0"/>
        <v>5.620915032679739</v>
      </c>
      <c r="D10" s="163">
        <v>87</v>
      </c>
      <c r="E10" s="164">
        <f t="shared" si="1"/>
        <v>5.704918032786885</v>
      </c>
      <c r="F10" s="163">
        <v>113</v>
      </c>
      <c r="G10" s="307">
        <f>F10/F11*100</f>
        <v>7.2575465639049455</v>
      </c>
      <c r="I10" s="253"/>
    </row>
    <row r="11" spans="1:9" s="169" customFormat="1" ht="46.5" customHeight="1">
      <c r="A11" s="167" t="s">
        <v>66</v>
      </c>
      <c r="B11" s="303">
        <f>SUM(B6:B10)</f>
        <v>1530</v>
      </c>
      <c r="C11" s="301">
        <f t="shared" si="0"/>
        <v>100</v>
      </c>
      <c r="D11" s="168">
        <f>SUM(D6:D10)</f>
        <v>1525</v>
      </c>
      <c r="E11" s="313">
        <f t="shared" si="1"/>
        <v>100</v>
      </c>
      <c r="F11" s="168">
        <f>SUM(F6:F10)</f>
        <v>1557</v>
      </c>
      <c r="G11" s="327">
        <v>100</v>
      </c>
      <c r="I11" s="254"/>
    </row>
    <row r="12" spans="2:3" ht="15.75" customHeight="1">
      <c r="B12" s="170"/>
      <c r="C12" s="170"/>
    </row>
    <row r="13" spans="1:3" s="260" customFormat="1" ht="24" customHeight="1">
      <c r="A13" s="171" t="s">
        <v>130</v>
      </c>
      <c r="B13" s="259"/>
      <c r="C13" s="259"/>
    </row>
    <row r="14" spans="1:3" s="260" customFormat="1" ht="22.5" customHeight="1">
      <c r="A14" s="315"/>
      <c r="B14" s="259"/>
      <c r="C14" s="259"/>
    </row>
    <row r="15" spans="1:7" s="173" customFormat="1" ht="41.25" customHeight="1">
      <c r="A15" s="172"/>
      <c r="B15" s="339">
        <v>2007</v>
      </c>
      <c r="C15" s="341"/>
      <c r="D15" s="341"/>
      <c r="E15" s="341"/>
      <c r="F15" s="339">
        <v>2008</v>
      </c>
      <c r="G15" s="340"/>
    </row>
    <row r="16" spans="1:7" s="169" customFormat="1" ht="6.75" customHeight="1" hidden="1">
      <c r="A16" s="174"/>
      <c r="B16" s="174"/>
      <c r="C16" s="171"/>
      <c r="D16" s="171"/>
      <c r="E16" s="171"/>
      <c r="F16" s="174"/>
      <c r="G16" s="175"/>
    </row>
    <row r="17" spans="1:7" s="158" customFormat="1" ht="34.5" customHeight="1">
      <c r="A17" s="155" t="s">
        <v>68</v>
      </c>
      <c r="B17" s="339" t="s">
        <v>45</v>
      </c>
      <c r="C17" s="340"/>
      <c r="D17" s="339" t="s">
        <v>46</v>
      </c>
      <c r="E17" s="341"/>
      <c r="F17" s="314" t="s">
        <v>45</v>
      </c>
      <c r="G17" s="176"/>
    </row>
    <row r="18" spans="1:7" s="158" customFormat="1" ht="34.5" customHeight="1">
      <c r="A18" s="177"/>
      <c r="B18" s="160" t="s">
        <v>34</v>
      </c>
      <c r="C18" s="156" t="s">
        <v>48</v>
      </c>
      <c r="D18" s="160" t="s">
        <v>34</v>
      </c>
      <c r="E18" s="157" t="s">
        <v>48</v>
      </c>
      <c r="F18" s="160" t="s">
        <v>34</v>
      </c>
      <c r="G18" s="156" t="s">
        <v>48</v>
      </c>
    </row>
    <row r="19" spans="1:7" ht="46.5" customHeight="1">
      <c r="A19" s="257" t="s">
        <v>69</v>
      </c>
      <c r="B19" s="345">
        <v>23</v>
      </c>
      <c r="C19" s="178">
        <v>36.5</v>
      </c>
      <c r="D19" s="330">
        <v>28</v>
      </c>
      <c r="E19" s="318">
        <f>D19/65*100</f>
        <v>43.07692307692308</v>
      </c>
      <c r="F19" s="330">
        <v>36</v>
      </c>
      <c r="G19" s="328">
        <f>F19/F21*100</f>
        <v>48</v>
      </c>
    </row>
    <row r="20" spans="1:7" ht="46.5" customHeight="1">
      <c r="A20" s="257" t="s">
        <v>70</v>
      </c>
      <c r="B20" s="345">
        <v>40</v>
      </c>
      <c r="C20" s="178">
        <v>63.5</v>
      </c>
      <c r="D20" s="330">
        <v>37</v>
      </c>
      <c r="E20" s="318">
        <f>D20/65*100</f>
        <v>56.92307692307692</v>
      </c>
      <c r="F20" s="330">
        <v>39</v>
      </c>
      <c r="G20" s="328">
        <f>F20/F21*100</f>
        <v>52</v>
      </c>
    </row>
    <row r="21" spans="1:7" s="169" customFormat="1" ht="46.5" customHeight="1">
      <c r="A21" s="316" t="s">
        <v>71</v>
      </c>
      <c r="B21" s="331">
        <f>SUM(B19:B20)</f>
        <v>63</v>
      </c>
      <c r="C21" s="317" t="s">
        <v>67</v>
      </c>
      <c r="D21" s="331">
        <f>SUM(D19:D20)</f>
        <v>65</v>
      </c>
      <c r="E21" s="319">
        <v>100</v>
      </c>
      <c r="F21" s="331">
        <f>SUM(F19:F20)</f>
        <v>75</v>
      </c>
      <c r="G21" s="329">
        <f>SUM(G19:G20)</f>
        <v>100</v>
      </c>
    </row>
    <row r="22" ht="15.75">
      <c r="F22" s="179"/>
    </row>
    <row r="23" ht="12.75">
      <c r="F23" s="180"/>
    </row>
  </sheetData>
  <sheetProtection/>
  <mergeCells count="7">
    <mergeCell ref="B17:C17"/>
    <mergeCell ref="D17:E17"/>
    <mergeCell ref="F4:G4"/>
    <mergeCell ref="B15:E15"/>
    <mergeCell ref="F15:G15"/>
    <mergeCell ref="B4:C4"/>
    <mergeCell ref="D4:E4"/>
  </mergeCells>
  <printOptions/>
  <pageMargins left="0.75" right="0.75" top="0.75" bottom="0.75" header="0.5" footer="0.5"/>
  <pageSetup horizontalDpi="300" verticalDpi="300" orientation="portrait" paperSize="9" r:id="rId1"/>
  <headerFooter alignWithMargins="0">
    <oddHeader>&amp;C&amp;"Times New Roman,Regular"&amp;12- 11 -</oddHeader>
  </headerFooter>
  <ignoredErrors>
    <ignoredError sqref="C11:E11" formula="1"/>
    <ignoredError sqref="C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N.T.A</dc:creator>
  <cp:keywords/>
  <dc:description/>
  <cp:lastModifiedBy>anirood</cp:lastModifiedBy>
  <cp:lastPrinted>2008-08-22T05:49:04Z</cp:lastPrinted>
  <dcterms:created xsi:type="dcterms:W3CDTF">2001-05-14T10:05:21Z</dcterms:created>
  <dcterms:modified xsi:type="dcterms:W3CDTF">2008-08-22T06:32:31Z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e79a452a-aebf-4772-8f43-321111f78e97</vt:lpwstr>
  </property>
  <property fmtid="{D5CDD505-2E9C-101B-9397-08002B2CF9AE}" pid="5" name="PublishingVariationRelationshipLinkField">
    <vt:lpwstr>http://statsmauritius.gov.mu/Relationships List/3213_.000, /Relationships List/3213_.000</vt:lpwstr>
  </property>
</Properties>
</file>