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firstSheet="13" activeTab="17"/>
  </bookViews>
  <sheets>
    <sheet name="Table-1" sheetId="1" r:id="rId1"/>
    <sheet name="Table-4" sheetId="2" r:id="rId2"/>
    <sheet name="Table-5" sheetId="3" r:id="rId3"/>
    <sheet name="Table-5 cont'd" sheetId="4" r:id="rId4"/>
    <sheet name="Table-6" sheetId="5" r:id="rId5"/>
    <sheet name="Table-7" sheetId="6" r:id="rId6"/>
    <sheet name="Table-7 cont'd" sheetId="7" r:id="rId7"/>
    <sheet name="Table-8" sheetId="8" r:id="rId8"/>
    <sheet name="Table-9" sheetId="9" r:id="rId9"/>
    <sheet name="Table-10" sheetId="10" r:id="rId10"/>
    <sheet name="Table-11" sheetId="11" r:id="rId11"/>
    <sheet name="Table-12" sheetId="12" r:id="rId12"/>
    <sheet name="Table-12 cont'd" sheetId="13" r:id="rId13"/>
    <sheet name="Table-12 cont'd .." sheetId="14" r:id="rId14"/>
    <sheet name="Table-13" sheetId="15" r:id="rId15"/>
    <sheet name="Table-14" sheetId="16" r:id="rId16"/>
    <sheet name="Table-14 cont'd" sheetId="17" r:id="rId17"/>
    <sheet name="Table-14 cont'd.." sheetId="18" r:id="rId18"/>
    <sheet name="Table-15" sheetId="19" r:id="rId19"/>
  </sheets>
  <definedNames>
    <definedName name="_xlnm.Print_Area" localSheetId="0">'Table-1'!$A:$IV</definedName>
  </definedNames>
  <calcPr fullCalcOnLoad="1"/>
</workbook>
</file>

<file path=xl/sharedStrings.xml><?xml version="1.0" encoding="utf-8"?>
<sst xmlns="http://schemas.openxmlformats.org/spreadsheetml/2006/main" count="610" uniqueCount="262">
  <si>
    <t>Period</t>
  </si>
  <si>
    <t>Price indices</t>
  </si>
  <si>
    <t>Terms of</t>
  </si>
  <si>
    <t>Export</t>
  </si>
  <si>
    <t>Import</t>
  </si>
  <si>
    <t>1st Qr</t>
  </si>
  <si>
    <t>2nd Qr</t>
  </si>
  <si>
    <t>3rd Qr</t>
  </si>
  <si>
    <t>4th Qr</t>
  </si>
  <si>
    <t>Weight</t>
  </si>
  <si>
    <t>Year</t>
  </si>
  <si>
    <t xml:space="preserve">      of which:</t>
  </si>
  <si>
    <t xml:space="preserve">               Sugar</t>
  </si>
  <si>
    <t>SITC¹</t>
  </si>
  <si>
    <t xml:space="preserve"> Section</t>
  </si>
  <si>
    <t xml:space="preserve"> Description</t>
  </si>
  <si>
    <t>Average</t>
  </si>
  <si>
    <t>Food and live animals</t>
  </si>
  <si>
    <t>Fish and fish  preparations</t>
  </si>
  <si>
    <t>Cereals and cereal preparations</t>
  </si>
  <si>
    <t>Sugar</t>
  </si>
  <si>
    <t>Molasses</t>
  </si>
  <si>
    <t>Feeding stuff for animals</t>
  </si>
  <si>
    <t>Crude materials, inedible, except fuels</t>
  </si>
  <si>
    <t>Crude animal and vegetable materials</t>
  </si>
  <si>
    <t>Fertilisers</t>
  </si>
  <si>
    <t>Manufactured goods classified chiefly by material</t>
  </si>
  <si>
    <t>Paper, paperboard and articles of paper pulp, of paper or of paperboard</t>
  </si>
  <si>
    <t>Textile yarn, fabrics, made-up articles, n.e.s &amp; related products</t>
  </si>
  <si>
    <t>Non-metallic mineral manufactures</t>
  </si>
  <si>
    <t>¹ The Standard International Trade Classification Revision 3 (SITC Rev 3)</t>
  </si>
  <si>
    <r>
      <t>2</t>
    </r>
    <r>
      <rPr>
        <sz val="10"/>
        <rFont val="CG Times"/>
        <family val="1"/>
      </rPr>
      <t xml:space="preserve"> Revised</t>
    </r>
  </si>
  <si>
    <r>
      <t>3</t>
    </r>
    <r>
      <rPr>
        <sz val="10"/>
        <rFont val="CG Times"/>
        <family val="1"/>
      </rPr>
      <t xml:space="preserve"> Provisional</t>
    </r>
  </si>
  <si>
    <t>Miscellaneous manufactured articles</t>
  </si>
  <si>
    <t xml:space="preserve"> Articles of apparel and clothing accessories</t>
  </si>
  <si>
    <t>Men's or boys' coats, jackets, suits, blazers, trousers, shorts, shirts etc, not knitted or crocheted</t>
  </si>
  <si>
    <t xml:space="preserve">Women's or girls' coats, jackets, suits, blazers, trousers, shorts, shirts etc, not knitted or crocheted </t>
  </si>
  <si>
    <t xml:space="preserve">Men's or boys' coats, jackets, suits, blazers, trousers, shorts, shirts etc, knitted or crochetted </t>
  </si>
  <si>
    <t xml:space="preserve">Women's or girls' coats, jackets, suits, blazers, trousers, shorts, shirts etc, knitted or crochetted </t>
  </si>
  <si>
    <t>Articles of apparel, of textile fabrics, whether or not knitted or crocheted</t>
  </si>
  <si>
    <t>Clothing accessories, of textile fabrics, whether or not knitted or crocheted</t>
  </si>
  <si>
    <t xml:space="preserve"> Optical goods,n.e.s, watches and clocks</t>
  </si>
  <si>
    <t>Optical goods</t>
  </si>
  <si>
    <t>Watches and clocks</t>
  </si>
  <si>
    <t xml:space="preserve">Overall </t>
  </si>
  <si>
    <t>to</t>
  </si>
  <si>
    <t>Qr 1</t>
  </si>
  <si>
    <t>Qr 2</t>
  </si>
  <si>
    <t>Qr 3</t>
  </si>
  <si>
    <t>Qr 4</t>
  </si>
  <si>
    <t>Reference year 2003=100</t>
  </si>
  <si>
    <t>Section</t>
  </si>
  <si>
    <t>Average 2003</t>
  </si>
  <si>
    <t>Overall Index</t>
  </si>
  <si>
    <t>Mineral fuels, lubricants and related materials</t>
  </si>
  <si>
    <t>Animal and vegetable oils, fats and waxes</t>
  </si>
  <si>
    <t>Chemical materials &amp; related products, n.e.s</t>
  </si>
  <si>
    <t>Machinery and transport equipment</t>
  </si>
  <si>
    <t>¹ The standard International Trade Classification Revision 3 (SITC Rev. 3)</t>
  </si>
  <si>
    <t xml:space="preserve"> Reference year 2003=100</t>
  </si>
  <si>
    <t>Section/  Division</t>
  </si>
  <si>
    <t>Section 0</t>
  </si>
  <si>
    <t>Div 01</t>
  </si>
  <si>
    <t xml:space="preserve">   Meat and meat preparations</t>
  </si>
  <si>
    <t>Div 02</t>
  </si>
  <si>
    <t xml:space="preserve">   Dairy products and birds' eggs</t>
  </si>
  <si>
    <t>Div 03</t>
  </si>
  <si>
    <t xml:space="preserve">   Fish, crustaceans, etc, and preparations thereof</t>
  </si>
  <si>
    <t>Div 04</t>
  </si>
  <si>
    <t xml:space="preserve">   Cereals and cereal preparations</t>
  </si>
  <si>
    <t xml:space="preserve">   of which:</t>
  </si>
  <si>
    <t xml:space="preserve">      Wheat (including spelt) &amp; meslin, unmilled</t>
  </si>
  <si>
    <t>Div 05</t>
  </si>
  <si>
    <t xml:space="preserve">   Vegetables and fruit</t>
  </si>
  <si>
    <t>Div 09</t>
  </si>
  <si>
    <t xml:space="preserve">   Miscellaneous edible products and preparations</t>
  </si>
  <si>
    <t>Section 2</t>
  </si>
  <si>
    <t>Div 24</t>
  </si>
  <si>
    <t xml:space="preserve">   Cork and wood</t>
  </si>
  <si>
    <t>Div 26</t>
  </si>
  <si>
    <t>Section 3</t>
  </si>
  <si>
    <t>Div 32</t>
  </si>
  <si>
    <t xml:space="preserve">   Coal, coke and briquettes</t>
  </si>
  <si>
    <t>Div 33</t>
  </si>
  <si>
    <t xml:space="preserve">   Petroleum, petroleum products and related materials</t>
  </si>
  <si>
    <t>Div 34</t>
  </si>
  <si>
    <t xml:space="preserve">   Gas, natural and manufactured</t>
  </si>
  <si>
    <t>Section 4</t>
  </si>
  <si>
    <t>Div 42</t>
  </si>
  <si>
    <t xml:space="preserve">   Fixed vegetable fats and oils, crude, refined or fractionated</t>
  </si>
  <si>
    <t>Section 5</t>
  </si>
  <si>
    <t>Div 54</t>
  </si>
  <si>
    <t xml:space="preserve">   Medical and pharmaceutical products</t>
  </si>
  <si>
    <t>Div 55</t>
  </si>
  <si>
    <t>Div 59</t>
  </si>
  <si>
    <t xml:space="preserve">   Chemical materials &amp; products, n.e.s</t>
  </si>
  <si>
    <t>Section 6</t>
  </si>
  <si>
    <t>Div 64</t>
  </si>
  <si>
    <t xml:space="preserve">   Paper, paperboard and articles of paper pulp</t>
  </si>
  <si>
    <t xml:space="preserve">      Paper and paperboard</t>
  </si>
  <si>
    <t>Div 65</t>
  </si>
  <si>
    <t xml:space="preserve">   Textile yarn, fabrics, made-up articles, n.e.s</t>
  </si>
  <si>
    <t xml:space="preserve">      Textile yarn </t>
  </si>
  <si>
    <t xml:space="preserve">      Fabrics, woven, of man-made textile materials </t>
  </si>
  <si>
    <t>Div 66</t>
  </si>
  <si>
    <t xml:space="preserve">   Non-metallic mineral manufactures, n.e.s.</t>
  </si>
  <si>
    <t xml:space="preserve">      Pearls, precious and semi-precious stones, unworked or worked</t>
  </si>
  <si>
    <t>Div 67</t>
  </si>
  <si>
    <t xml:space="preserve">   Iron and steel</t>
  </si>
  <si>
    <t>Div 69</t>
  </si>
  <si>
    <t xml:space="preserve">   Manufactures of metals, n.e.s.</t>
  </si>
  <si>
    <t>Section 7</t>
  </si>
  <si>
    <t>Div 74</t>
  </si>
  <si>
    <t xml:space="preserve">   General industrial machinery &amp; equipment, n.e.s.</t>
  </si>
  <si>
    <t>Div 75</t>
  </si>
  <si>
    <t xml:space="preserve">   Office machines and automatic data processing machines</t>
  </si>
  <si>
    <t>Div 76</t>
  </si>
  <si>
    <t>Div 78</t>
  </si>
  <si>
    <t xml:space="preserve">   Road vehicles (including air-cushion vehicles)</t>
  </si>
  <si>
    <t>Section 8</t>
  </si>
  <si>
    <t>Div 87</t>
  </si>
  <si>
    <t xml:space="preserve">   Professional, scientific and controlling inst. and app.</t>
  </si>
  <si>
    <t>Div 89</t>
  </si>
  <si>
    <t xml:space="preserve">   Miscellaneous manufactured articles, n.e.s.</t>
  </si>
  <si>
    <t xml:space="preserve">      Articles, n.e.s. of plastics</t>
  </si>
  <si>
    <t xml:space="preserve">Weight </t>
  </si>
  <si>
    <t>Percentage change from</t>
  </si>
  <si>
    <t>Section/ Group</t>
  </si>
  <si>
    <t xml:space="preserve">   Textile yarn, fabrics, made-up articles nes</t>
  </si>
  <si>
    <t xml:space="preserve">      Knitted/crocheted fabric including tubular knit, fabrics nes</t>
  </si>
  <si>
    <t>Reference year  :  2003 = 1 0 0</t>
  </si>
  <si>
    <t>% change</t>
  </si>
  <si>
    <t>Price</t>
  </si>
  <si>
    <t>Overall</t>
  </si>
  <si>
    <t>Value</t>
  </si>
  <si>
    <t xml:space="preserve">1st Qr </t>
  </si>
  <si>
    <t xml:space="preserve">3rd Qr </t>
  </si>
  <si>
    <t xml:space="preserve">2nd Qr </t>
  </si>
  <si>
    <t>F.O.B Value (Rs Mn)</t>
  </si>
  <si>
    <t>C.I.F Value (Rs Mn)</t>
  </si>
  <si>
    <t>¹ The Standard International Trade Classification Revision 3 (SITC Rev. 3)</t>
  </si>
  <si>
    <t xml:space="preserve">   Fixed vegetable fats and oils, crude, refined or </t>
  </si>
  <si>
    <t xml:space="preserve">   fractionated</t>
  </si>
  <si>
    <t xml:space="preserve">      Cotton fabrics, woven (not including narrow or special</t>
  </si>
  <si>
    <t xml:space="preserve">      fabrics)</t>
  </si>
  <si>
    <t xml:space="preserve">      clay mats.)</t>
  </si>
  <si>
    <t xml:space="preserve">   apparatus </t>
  </si>
  <si>
    <t>Chemicals and related products, n.e.s</t>
  </si>
  <si>
    <t xml:space="preserve">      &amp; clay mats.)</t>
  </si>
  <si>
    <t xml:space="preserve">      Lime, cement &amp; fab. const. materials (except glass </t>
  </si>
  <si>
    <t xml:space="preserve">      Pearls, precious and semi-precious stones, </t>
  </si>
  <si>
    <t xml:space="preserve">      unworked or worked</t>
  </si>
  <si>
    <t xml:space="preserve">      Jewellery, goldsmiths' &amp; silversmiths' wares of </t>
  </si>
  <si>
    <t xml:space="preserve">      precious/semi-precious, n.e.s.</t>
  </si>
  <si>
    <t xml:space="preserve">      Motor cars &amp; other motor vehicles for the transport of </t>
  </si>
  <si>
    <t xml:space="preserve">      persons</t>
  </si>
  <si>
    <t xml:space="preserve">   reproducing apparatus </t>
  </si>
  <si>
    <t xml:space="preserve">   Telecommunications and sound recording and</t>
  </si>
  <si>
    <t xml:space="preserve">      Cotton fabrics, woven (not including narrow or </t>
  </si>
  <si>
    <t xml:space="preserve">      special fabrics)</t>
  </si>
  <si>
    <t xml:space="preserve">      Knitted/crocheted fabric including tubular knit, </t>
  </si>
  <si>
    <t xml:space="preserve">      fabrics, n.e.s</t>
  </si>
  <si>
    <t xml:space="preserve">   into yarn or fabric)</t>
  </si>
  <si>
    <t xml:space="preserve">   Textile fibres and their wastes (not manufactured </t>
  </si>
  <si>
    <t xml:space="preserve">   Essential oils and resinoids &amp; perfume materials;</t>
  </si>
  <si>
    <t xml:space="preserve">   toilet, etc.</t>
  </si>
  <si>
    <t xml:space="preserve">   thereof</t>
  </si>
  <si>
    <t xml:space="preserve">   Textile fibres and their wastes (not </t>
  </si>
  <si>
    <t xml:space="preserve">   manufactured into yarn or fabric)</t>
  </si>
  <si>
    <t xml:space="preserve">   materials</t>
  </si>
  <si>
    <t xml:space="preserve">      Lime, cement &amp; fab. const. materials (except glass &amp;</t>
  </si>
  <si>
    <t xml:space="preserve">      or worked</t>
  </si>
  <si>
    <t xml:space="preserve">   etc,</t>
  </si>
  <si>
    <t xml:space="preserve">   Essential oils and resinoids &amp; perfume materials; toilet, </t>
  </si>
  <si>
    <t xml:space="preserve">      Jewellery, goldsmiths' &amp; silversmiths' wares of</t>
  </si>
  <si>
    <t xml:space="preserve">   Telecommunications and sound recording and reproducing</t>
  </si>
  <si>
    <t xml:space="preserve">      Motor cars &amp; other motor vehicles for the transport of</t>
  </si>
  <si>
    <t xml:space="preserve">   Fish, crustaceans, etc and preparations </t>
  </si>
  <si>
    <t xml:space="preserve">Average </t>
  </si>
  <si>
    <t xml:space="preserve">trade </t>
  </si>
  <si>
    <r>
      <t>1</t>
    </r>
    <r>
      <rPr>
        <sz val="10"/>
        <rFont val="CG Times "/>
        <family val="0"/>
      </rPr>
      <t xml:space="preserve"> Revised   </t>
    </r>
    <r>
      <rPr>
        <vertAlign val="superscript"/>
        <sz val="10"/>
        <rFont val="CG Times "/>
        <family val="0"/>
      </rPr>
      <t>2</t>
    </r>
    <r>
      <rPr>
        <sz val="10"/>
        <rFont val="CG Times "/>
        <family val="0"/>
      </rPr>
      <t xml:space="preserve"> Provisional</t>
    </r>
  </si>
  <si>
    <r>
      <t>2nd Qr</t>
    </r>
  </si>
  <si>
    <t>Description</t>
  </si>
  <si>
    <t xml:space="preserve">Food and live animals </t>
  </si>
  <si>
    <t xml:space="preserve">Crude materials, inedible except fuels </t>
  </si>
  <si>
    <t>Chemicals &amp; related products, n.e.s</t>
  </si>
  <si>
    <t xml:space="preserve">Miscellaneous manufactured articles </t>
  </si>
  <si>
    <t>Crude materials, inedible except fuels</t>
  </si>
  <si>
    <t>Mineral fuels, lubricants &amp; related materials</t>
  </si>
  <si>
    <t>Animals and vegetables oils &amp; fats</t>
  </si>
  <si>
    <t>Machinery &amp; transport equipment (excluding aircraft)</t>
  </si>
  <si>
    <r>
      <t>SITC</t>
    </r>
    <r>
      <rPr>
        <b/>
        <vertAlign val="superscript"/>
        <sz val="10"/>
        <rFont val="CG Times "/>
        <family val="0"/>
      </rPr>
      <t>1</t>
    </r>
    <r>
      <rPr>
        <b/>
        <sz val="10"/>
        <rFont val="CG Times "/>
        <family val="0"/>
      </rPr>
      <t>-section</t>
    </r>
  </si>
  <si>
    <r>
      <t xml:space="preserve">Volume </t>
    </r>
    <r>
      <rPr>
        <vertAlign val="superscript"/>
        <sz val="10"/>
        <rFont val="CG Times (W1)"/>
        <family val="0"/>
      </rPr>
      <t>4</t>
    </r>
  </si>
  <si>
    <r>
      <t>SITC</t>
    </r>
    <r>
      <rPr>
        <b/>
        <vertAlign val="superscript"/>
        <sz val="10"/>
        <rFont val="CG Times "/>
        <family val="0"/>
      </rPr>
      <t>2</t>
    </r>
    <r>
      <rPr>
        <b/>
        <sz val="10"/>
        <rFont val="CG Times "/>
        <family val="0"/>
      </rPr>
      <t>-section</t>
    </r>
  </si>
  <si>
    <r>
      <t>2</t>
    </r>
    <r>
      <rPr>
        <sz val="10"/>
        <rFont val="CG Times"/>
        <family val="1"/>
      </rPr>
      <t xml:space="preserve"> The Standard International Trade Classification Revision 3 (SITC Rev 3)</t>
    </r>
  </si>
  <si>
    <r>
      <t>1</t>
    </r>
    <r>
      <rPr>
        <sz val="10"/>
        <rFont val="CG Times "/>
        <family val="0"/>
      </rPr>
      <t xml:space="preserve"> Imports values exclude transactions of the freeport and aircraft</t>
    </r>
  </si>
  <si>
    <t>1st Qr 07</t>
  </si>
  <si>
    <t xml:space="preserve"> Reference year 1997=100</t>
  </si>
  <si>
    <r>
      <t xml:space="preserve">4th Qr </t>
    </r>
    <r>
      <rPr>
        <vertAlign val="superscript"/>
        <sz val="12"/>
        <rFont val="CG Times "/>
        <family val="0"/>
      </rPr>
      <t>1</t>
    </r>
  </si>
  <si>
    <r>
      <t xml:space="preserve">1st Qr </t>
    </r>
    <r>
      <rPr>
        <vertAlign val="superscript"/>
        <sz val="12"/>
        <rFont val="CG Times "/>
        <family val="0"/>
      </rPr>
      <t>2</t>
    </r>
  </si>
  <si>
    <r>
      <t>1</t>
    </r>
    <r>
      <rPr>
        <vertAlign val="superscript"/>
        <sz val="10"/>
        <rFont val="CG Times (W1)"/>
        <family val="0"/>
      </rPr>
      <t>st</t>
    </r>
    <r>
      <rPr>
        <sz val="10"/>
        <rFont val="CG Times (W1)"/>
        <family val="0"/>
      </rPr>
      <t xml:space="preserve"> Qr 2007 </t>
    </r>
    <r>
      <rPr>
        <vertAlign val="superscript"/>
        <sz val="10"/>
        <rFont val="CG Times (W1)"/>
        <family val="0"/>
      </rPr>
      <t>3</t>
    </r>
  </si>
  <si>
    <r>
      <t>3rd Qr</t>
    </r>
    <r>
      <rPr>
        <b/>
        <vertAlign val="superscript"/>
        <sz val="10"/>
        <color indexed="8"/>
        <rFont val="CG Times"/>
        <family val="1"/>
      </rPr>
      <t xml:space="preserve"> </t>
    </r>
  </si>
  <si>
    <r>
      <t>2</t>
    </r>
    <r>
      <rPr>
        <sz val="10"/>
        <rFont val="CG Times"/>
        <family val="1"/>
      </rPr>
      <t xml:space="preserve"> Provisional</t>
    </r>
  </si>
  <si>
    <r>
      <t>Table 1- Price indices of exports and imports and terms of trade, 2006 - 1</t>
    </r>
    <r>
      <rPr>
        <b/>
        <vertAlign val="superscript"/>
        <sz val="14"/>
        <rFont val="CG Times "/>
        <family val="0"/>
      </rPr>
      <t>st</t>
    </r>
    <r>
      <rPr>
        <b/>
        <sz val="14"/>
        <rFont val="CG Times "/>
        <family val="0"/>
      </rPr>
      <t xml:space="preserve"> Qr 2008</t>
    </r>
  </si>
  <si>
    <r>
      <t>1</t>
    </r>
    <r>
      <rPr>
        <vertAlign val="superscript"/>
        <sz val="10"/>
        <rFont val="CG Times (W1)"/>
        <family val="0"/>
      </rPr>
      <t>st</t>
    </r>
    <r>
      <rPr>
        <sz val="10"/>
        <rFont val="CG Times (W1)"/>
        <family val="0"/>
      </rPr>
      <t xml:space="preserve"> Qr 2007 </t>
    </r>
    <r>
      <rPr>
        <vertAlign val="superscript"/>
        <sz val="10"/>
        <rFont val="CG Times (W1)"/>
        <family val="0"/>
      </rPr>
      <t>2</t>
    </r>
  </si>
  <si>
    <r>
      <t>1</t>
    </r>
    <r>
      <rPr>
        <vertAlign val="superscript"/>
        <sz val="10"/>
        <rFont val="CG Times (W1)"/>
        <family val="0"/>
      </rPr>
      <t>st</t>
    </r>
    <r>
      <rPr>
        <sz val="10"/>
        <rFont val="CG Times (W1)"/>
        <family val="0"/>
      </rPr>
      <t xml:space="preserve"> Qr 2008 </t>
    </r>
    <r>
      <rPr>
        <vertAlign val="superscript"/>
        <sz val="10"/>
        <rFont val="CG Times (W1)"/>
        <family val="0"/>
      </rPr>
      <t>3</t>
    </r>
  </si>
  <si>
    <r>
      <t>Table 3 -Percentage change in the price and volume of imports</t>
    </r>
    <r>
      <rPr>
        <b/>
        <vertAlign val="superscript"/>
        <sz val="14"/>
        <rFont val="CG Times (W1)"/>
        <family val="0"/>
      </rPr>
      <t>1</t>
    </r>
    <r>
      <rPr>
        <b/>
        <sz val="14"/>
        <rFont val="CG Times (W1)"/>
        <family val="0"/>
      </rPr>
      <t>, 1</t>
    </r>
    <r>
      <rPr>
        <b/>
        <vertAlign val="superscript"/>
        <sz val="14"/>
        <rFont val="CG Times (W1)"/>
        <family val="0"/>
      </rPr>
      <t>st</t>
    </r>
    <r>
      <rPr>
        <b/>
        <sz val="14"/>
        <rFont val="CG Times (W1)"/>
        <family val="0"/>
      </rPr>
      <t xml:space="preserve"> Qr 2007 - 1</t>
    </r>
    <r>
      <rPr>
        <b/>
        <vertAlign val="superscript"/>
        <sz val="14"/>
        <rFont val="CG Times (W1)"/>
        <family val="0"/>
      </rPr>
      <t>st</t>
    </r>
    <r>
      <rPr>
        <b/>
        <sz val="14"/>
        <rFont val="CG Times (W1)"/>
        <family val="0"/>
      </rPr>
      <t xml:space="preserve"> Qr 2008</t>
    </r>
  </si>
  <si>
    <t>2nd Qr 07</t>
  </si>
  <si>
    <t>3rd Qr 07</t>
  </si>
  <si>
    <t>4th Qr 07</t>
  </si>
  <si>
    <t>1st Qr 08</t>
  </si>
  <si>
    <t>1st Qr 07          to             2nd Qr 07</t>
  </si>
  <si>
    <t>2nd Qr 07          to             3rd Qr 07</t>
  </si>
  <si>
    <t>3rd Qr 07          to             4th Qr 07</t>
  </si>
  <si>
    <t>4th Qr 07        to               1st Qr 08</t>
  </si>
  <si>
    <t>1st Qr 07          to             1st Qr 08</t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</si>
  <si>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            to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</t>
    </r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</si>
  <si>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            to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</t>
    </r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</si>
  <si>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            to             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07</t>
    </r>
  </si>
  <si>
    <r>
      <t>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07            to             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08</t>
    </r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</si>
  <si>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            to             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08</t>
    </r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</si>
  <si>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                  to    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</t>
    </r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</si>
  <si>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                  to    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</t>
    </r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</si>
  <si>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                  to                 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07</t>
    </r>
  </si>
  <si>
    <r>
      <t>1</t>
    </r>
    <r>
      <rPr>
        <b/>
        <vertAlign val="superscript"/>
        <sz val="10"/>
        <color indexed="8"/>
        <rFont val="CG Times"/>
        <family val="1"/>
      </rPr>
      <t>st</t>
    </r>
    <r>
      <rPr>
        <b/>
        <sz val="10"/>
        <color indexed="8"/>
        <rFont val="Arial"/>
        <family val="2"/>
      </rPr>
      <t xml:space="preserve"> Qr 07               to              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Qr 07</t>
    </r>
  </si>
  <si>
    <r>
      <t>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Qr 07                   to               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Qr 07</t>
    </r>
  </si>
  <si>
    <r>
      <t>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Qr 07                   to               4</t>
    </r>
    <r>
      <rPr>
        <b/>
        <vertAlign val="superscript"/>
        <sz val="10"/>
        <color indexed="8"/>
        <rFont val="Arial"/>
        <family val="2"/>
      </rPr>
      <t>th</t>
    </r>
    <r>
      <rPr>
        <b/>
        <sz val="10"/>
        <color indexed="8"/>
        <rFont val="Arial"/>
        <family val="2"/>
      </rPr>
      <t xml:space="preserve"> Qr 07</t>
    </r>
  </si>
  <si>
    <r>
      <t>4th Qr</t>
    </r>
    <r>
      <rPr>
        <b/>
        <sz val="10"/>
        <rFont val="CG Times"/>
        <family val="1"/>
      </rPr>
      <t xml:space="preserve"> </t>
    </r>
  </si>
  <si>
    <r>
      <t>1st Qr</t>
    </r>
    <r>
      <rPr>
        <b/>
        <vertAlign val="superscript"/>
        <sz val="10"/>
        <rFont val="CG Times"/>
        <family val="1"/>
      </rPr>
      <t>2</t>
    </r>
  </si>
  <si>
    <r>
      <t>4th Qr</t>
    </r>
    <r>
      <rPr>
        <b/>
        <vertAlign val="superscript"/>
        <sz val="10"/>
        <color indexed="8"/>
        <rFont val="CG Times"/>
        <family val="1"/>
      </rPr>
      <t xml:space="preserve"> 2</t>
    </r>
  </si>
  <si>
    <r>
      <t xml:space="preserve">Average </t>
    </r>
    <r>
      <rPr>
        <b/>
        <vertAlign val="superscript"/>
        <sz val="10"/>
        <rFont val="CG Times"/>
        <family val="1"/>
      </rPr>
      <t>2</t>
    </r>
  </si>
  <si>
    <r>
      <t xml:space="preserve">1st Qr </t>
    </r>
    <r>
      <rPr>
        <b/>
        <vertAlign val="superscript"/>
        <sz val="10"/>
        <color indexed="8"/>
        <rFont val="CG Times"/>
        <family val="1"/>
      </rPr>
      <t>3</t>
    </r>
  </si>
  <si>
    <t xml:space="preserve"> Reference year 1993=100</t>
  </si>
  <si>
    <r>
      <t>Table 4 - Quarterly Export Price Index by SITC</t>
    </r>
    <r>
      <rPr>
        <b/>
        <vertAlign val="superscript"/>
        <sz val="12"/>
        <rFont val="CG Times"/>
        <family val="0"/>
      </rPr>
      <t xml:space="preserve">1 </t>
    </r>
    <r>
      <rPr>
        <b/>
        <sz val="12"/>
        <rFont val="CG Times"/>
        <family val="1"/>
      </rPr>
      <t>section,  2006 - 1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2008</t>
    </r>
  </si>
  <si>
    <r>
      <t>Table 5 (cont'd) - 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2006 - 1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2008</t>
    </r>
  </si>
  <si>
    <r>
      <t>Table 5 -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2006 - 1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2008</t>
    </r>
  </si>
  <si>
    <r>
      <t>4th Qr</t>
    </r>
  </si>
  <si>
    <r>
      <rPr>
        <vertAlign val="superscript"/>
        <sz val="10"/>
        <rFont val="CG Times"/>
        <family val="0"/>
      </rPr>
      <t>2</t>
    </r>
    <r>
      <rPr>
        <sz val="10"/>
        <rFont val="CG Times"/>
        <family val="0"/>
      </rPr>
      <t xml:space="preserve"> Provisional</t>
    </r>
  </si>
  <si>
    <r>
      <rPr>
        <vertAlign val="superscript"/>
        <sz val="11"/>
        <rFont val="CG Times"/>
        <family val="0"/>
      </rPr>
      <t>1</t>
    </r>
    <r>
      <rPr>
        <sz val="11"/>
        <rFont val="CG Times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</si>
  <si>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</t>
    </r>
  </si>
  <si>
    <r>
      <t>Table 2-Percentage change in the price and volume of domestic exports, 1</t>
    </r>
    <r>
      <rPr>
        <b/>
        <u val="single"/>
        <vertAlign val="superscript"/>
        <sz val="13"/>
        <rFont val="CG Times (W1)"/>
        <family val="0"/>
      </rPr>
      <t>st</t>
    </r>
    <r>
      <rPr>
        <b/>
        <u val="single"/>
        <sz val="13"/>
        <rFont val="CG Times (W1)"/>
        <family val="0"/>
      </rPr>
      <t xml:space="preserve"> Qr 2007-1</t>
    </r>
    <r>
      <rPr>
        <b/>
        <u val="single"/>
        <vertAlign val="superscript"/>
        <sz val="13"/>
        <rFont val="CG Times (W1)"/>
        <family val="0"/>
      </rPr>
      <t>st</t>
    </r>
    <r>
      <rPr>
        <b/>
        <u val="single"/>
        <sz val="13"/>
        <rFont val="CG Times (W1)"/>
        <family val="0"/>
      </rPr>
      <t xml:space="preserve"> Qr 2008</t>
    </r>
  </si>
  <si>
    <r>
      <t>Table 6 - Export Price Index: Percentage change by SITC</t>
    </r>
    <r>
      <rPr>
        <b/>
        <vertAlign val="superscript"/>
        <sz val="12"/>
        <rFont val="CG Times"/>
        <family val="0"/>
      </rPr>
      <t xml:space="preserve">1 </t>
    </r>
    <r>
      <rPr>
        <b/>
        <sz val="12"/>
        <rFont val="CG Times"/>
        <family val="0"/>
      </rPr>
      <t>section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vertAlign val="superscript"/>
        <sz val="12"/>
        <rFont val="CG Times"/>
        <family val="0"/>
      </rPr>
      <t xml:space="preserve"> </t>
    </r>
    <r>
      <rPr>
        <b/>
        <sz val="12"/>
        <rFont val="CG Times"/>
        <family val="1"/>
      </rPr>
      <t>Qr 2007 - 1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2008</t>
    </r>
  </si>
  <si>
    <r>
      <t>Table 15 -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Year 2003</t>
    </r>
  </si>
  <si>
    <r>
      <t>Table 14(cont'd)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2007 - 1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2008</t>
    </r>
  </si>
  <si>
    <r>
      <t>Table 14 -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2007 - 1st quarter 2008</t>
    </r>
  </si>
  <si>
    <r>
      <t>Table 13 - Import Price Index : Percentage change by SITC¹ section,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2007 - 1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2008</t>
    </r>
  </si>
  <si>
    <r>
      <t>Table 12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2006 - 1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Qr 2008</t>
    </r>
  </si>
  <si>
    <r>
      <t>Table 12 -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2006 - 1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Qr 2008</t>
    </r>
  </si>
  <si>
    <r>
      <t>Table 11 -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 2006 -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Qr 2008</t>
    </r>
  </si>
  <si>
    <r>
      <t>Table 8 - Quarterly Export Price Index by SITC</t>
    </r>
    <r>
      <rPr>
        <b/>
        <vertAlign val="superscript"/>
        <sz val="12"/>
        <rFont val="CG Times"/>
        <family val="0"/>
      </rPr>
      <t xml:space="preserve">1 </t>
    </r>
    <r>
      <rPr>
        <b/>
        <sz val="12"/>
        <rFont val="CG Times"/>
        <family val="1"/>
      </rPr>
      <t>section,  Year 2003</t>
    </r>
  </si>
  <si>
    <r>
      <t>Table 7 (cont'd) - 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2007 - 1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2008</t>
    </r>
  </si>
  <si>
    <r>
      <t>Table 7 -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vertAlign val="superscript"/>
        <sz val="12"/>
        <rFont val="CG Times"/>
        <family val="0"/>
      </rPr>
      <t xml:space="preserve"> </t>
    </r>
    <r>
      <rPr>
        <b/>
        <sz val="12"/>
        <rFont val="CG Times"/>
        <family val="1"/>
      </rPr>
      <t>Qr 2007 - 1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2008</t>
    </r>
  </si>
  <si>
    <r>
      <t>2</t>
    </r>
    <r>
      <rPr>
        <sz val="10"/>
        <rFont val="CG Times "/>
        <family val="0"/>
      </rPr>
      <t xml:space="preserve">  Provisional      </t>
    </r>
    <r>
      <rPr>
        <vertAlign val="superscript"/>
        <sz val="10"/>
        <rFont val="CG Times "/>
        <family val="0"/>
      </rPr>
      <t>3</t>
    </r>
    <r>
      <rPr>
        <sz val="10"/>
        <rFont val="CG Times "/>
        <family val="0"/>
      </rPr>
      <t xml:space="preserve"> Volume change has been derived as the ratio of value to price change</t>
    </r>
  </si>
  <si>
    <r>
      <t>1</t>
    </r>
    <r>
      <rPr>
        <vertAlign val="superscript"/>
        <sz val="10"/>
        <rFont val="CG Times (W1)"/>
        <family val="0"/>
      </rPr>
      <t>st</t>
    </r>
    <r>
      <rPr>
        <sz val="10"/>
        <rFont val="CG Times (W1)"/>
        <family val="0"/>
      </rPr>
      <t xml:space="preserve"> Qr 2008 </t>
    </r>
    <r>
      <rPr>
        <vertAlign val="superscript"/>
        <sz val="10"/>
        <rFont val="CG Times (W1)"/>
        <family val="0"/>
      </rPr>
      <t>2</t>
    </r>
  </si>
  <si>
    <r>
      <t xml:space="preserve">Volume </t>
    </r>
    <r>
      <rPr>
        <vertAlign val="superscript"/>
        <sz val="10"/>
        <rFont val="CG Times (W1)"/>
        <family val="0"/>
      </rPr>
      <t>3</t>
    </r>
  </si>
  <si>
    <r>
      <t>3</t>
    </r>
    <r>
      <rPr>
        <sz val="10"/>
        <rFont val="CG Times "/>
        <family val="0"/>
      </rPr>
      <t xml:space="preserve"> Provisional      </t>
    </r>
    <r>
      <rPr>
        <vertAlign val="superscript"/>
        <sz val="10"/>
        <rFont val="CG Times "/>
        <family val="0"/>
      </rPr>
      <t>4</t>
    </r>
    <r>
      <rPr>
        <sz val="10"/>
        <rFont val="CG Times "/>
        <family val="0"/>
      </rPr>
      <t xml:space="preserve"> Volume change has been derived as the ratio of value to price change</t>
    </r>
  </si>
  <si>
    <r>
      <t>1</t>
    </r>
    <r>
      <rPr>
        <sz val="10"/>
        <rFont val="CG Times"/>
        <family val="1"/>
      </rPr>
      <t xml:space="preserve"> The Standard International Trade Classification Revision 3 (SITC Rev 3)</t>
    </r>
  </si>
  <si>
    <r>
      <rPr>
        <vertAlign val="superscript"/>
        <sz val="10"/>
        <rFont val="CG Times"/>
        <family val="0"/>
      </rPr>
      <t>2</t>
    </r>
    <r>
      <rPr>
        <sz val="10"/>
        <rFont val="CG Times"/>
        <family val="1"/>
      </rPr>
      <t xml:space="preserve"> Provisional</t>
    </r>
  </si>
  <si>
    <r>
      <t>Table 9 - Quarterly Export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1994 - 1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2008 (multiple base)</t>
    </r>
  </si>
  <si>
    <r>
      <t>Table 10 - Quarterly Export Price Index,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Qr 1994 - 1 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Qr 2008 (single base)</t>
    </r>
  </si>
  <si>
    <t>21</t>
  </si>
  <si>
    <t>Reference Year 2003= 100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</si>
</sst>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"/>
    <numFmt numFmtId="166" formatCode="0\ \ "/>
    <numFmt numFmtId="167" formatCode="#,##0\ \ \ "/>
    <numFmt numFmtId="168" formatCode="0.00\ \ "/>
    <numFmt numFmtId="169" formatCode="0.0\ \ \ "/>
    <numFmt numFmtId="170" formatCode="0.0\ \ \ \ "/>
    <numFmt numFmtId="171" formatCode="0.0\ "/>
    <numFmt numFmtId="172" formatCode="0.0\ \ "/>
    <numFmt numFmtId="173" formatCode="#,##0\ \ \ \ \ "/>
    <numFmt numFmtId="174" formatCode="#,##0.0"/>
    <numFmt numFmtId="175" formatCode="#,##0.0000"/>
    <numFmt numFmtId="176" formatCode="#,##0\ \ \ \ "/>
    <numFmt numFmtId="177" formatCode="0######"/>
    <numFmt numFmtId="178" formatCode="######"/>
    <numFmt numFmtId="179" formatCode="#,##0.00\ \ "/>
    <numFmt numFmtId="180" formatCode="General\ \ "/>
    <numFmt numFmtId="181" formatCode="\+\ #,##0\ \ \ ;\-\ #,##0\ \ \ "/>
    <numFmt numFmtId="182" formatCode="\+\ #,##0;\-\ #,##0"/>
    <numFmt numFmtId="183" formatCode="#,##0\ \ \ \ \ \ \ "/>
    <numFmt numFmtId="184" formatCode="0\ \ \ \ "/>
    <numFmt numFmtId="185" formatCode="\+0"/>
    <numFmt numFmtId="186" formatCode="\+#,##0"/>
    <numFmt numFmtId="187" formatCode="0.0"/>
    <numFmt numFmtId="188" formatCode="0\ \ \ \ \ "/>
    <numFmt numFmtId="189" formatCode="0.000"/>
  </numFmts>
  <fonts count="66">
    <font>
      <sz val="10"/>
      <name val="CG Times"/>
      <family val="0"/>
    </font>
    <font>
      <b/>
      <sz val="14"/>
      <name val="CG Times "/>
      <family val="0"/>
    </font>
    <font>
      <sz val="10"/>
      <name val="CG Times "/>
      <family val="0"/>
    </font>
    <font>
      <sz val="12"/>
      <name val="CG Times "/>
      <family val="0"/>
    </font>
    <font>
      <b/>
      <sz val="12"/>
      <name val="CG Times "/>
      <family val="0"/>
    </font>
    <font>
      <vertAlign val="superscript"/>
      <sz val="12"/>
      <name val="CG Times "/>
      <family val="0"/>
    </font>
    <font>
      <vertAlign val="superscript"/>
      <sz val="10"/>
      <name val="CG Times "/>
      <family val="0"/>
    </font>
    <font>
      <b/>
      <sz val="14"/>
      <name val="CG Times (W1)"/>
      <family val="0"/>
    </font>
    <font>
      <sz val="10"/>
      <name val="CG Times (W1)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sz val="12"/>
      <name val="CG Times"/>
      <family val="1"/>
    </font>
    <font>
      <b/>
      <vertAlign val="superscript"/>
      <sz val="12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0"/>
      <name val="CG Times"/>
      <family val="1"/>
    </font>
    <font>
      <i/>
      <sz val="10"/>
      <name val="CG Times"/>
      <family val="0"/>
    </font>
    <font>
      <vertAlign val="superscript"/>
      <sz val="10"/>
      <name val="CG Times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CG Times"/>
      <family val="1"/>
    </font>
    <font>
      <sz val="11"/>
      <name val="CG Times"/>
      <family val="1"/>
    </font>
    <font>
      <b/>
      <sz val="10"/>
      <color indexed="8"/>
      <name val="CG Times"/>
      <family val="1"/>
    </font>
    <font>
      <b/>
      <vertAlign val="superscript"/>
      <sz val="10"/>
      <color indexed="8"/>
      <name val="CG Times"/>
      <family val="1"/>
    </font>
    <font>
      <sz val="10"/>
      <color indexed="8"/>
      <name val="CG Times"/>
      <family val="1"/>
    </font>
    <font>
      <vertAlign val="superscript"/>
      <sz val="9"/>
      <name val="CG Times"/>
      <family val="1"/>
    </font>
    <font>
      <b/>
      <sz val="12"/>
      <color indexed="8"/>
      <name val="CG Times"/>
      <family val="1"/>
    </font>
    <font>
      <i/>
      <sz val="10"/>
      <color indexed="8"/>
      <name val="CG Times"/>
      <family val="1"/>
    </font>
    <font>
      <b/>
      <vertAlign val="superscript"/>
      <sz val="12"/>
      <color indexed="8"/>
      <name val="CG Times"/>
      <family val="1"/>
    </font>
    <font>
      <vertAlign val="superscript"/>
      <sz val="10"/>
      <name val="CG Times (W1)"/>
      <family val="0"/>
    </font>
    <font>
      <b/>
      <sz val="10"/>
      <name val="CG Times "/>
      <family val="0"/>
    </font>
    <font>
      <b/>
      <vertAlign val="superscript"/>
      <sz val="10"/>
      <name val="CG Times"/>
      <family val="1"/>
    </font>
    <font>
      <b/>
      <vertAlign val="superscript"/>
      <sz val="10"/>
      <name val="CG Times "/>
      <family val="0"/>
    </font>
    <font>
      <b/>
      <vertAlign val="superscript"/>
      <sz val="14"/>
      <name val="CG Times "/>
      <family val="0"/>
    </font>
    <font>
      <b/>
      <vertAlign val="superscript"/>
      <sz val="14"/>
      <name val="CG Times (W1)"/>
      <family val="0"/>
    </font>
    <font>
      <vertAlign val="superscript"/>
      <sz val="11"/>
      <name val="CG Times"/>
      <family val="0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3"/>
      <name val="CG Times (W1)"/>
      <family val="0"/>
    </font>
    <font>
      <b/>
      <u val="single"/>
      <vertAlign val="superscript"/>
      <sz val="13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0" fillId="23" borderId="7" applyNumberFormat="0" applyFont="0" applyAlignment="0" applyProtection="0"/>
    <xf numFmtId="0" fontId="61" fillId="20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165" fontId="9" fillId="0" borderId="15" xfId="0" applyNumberFormat="1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166" fontId="11" fillId="0" borderId="0" xfId="0" applyNumberFormat="1" applyFont="1" applyBorder="1" applyAlignment="1">
      <alignment/>
    </xf>
    <xf numFmtId="168" fontId="11" fillId="0" borderId="0" xfId="0" applyNumberFormat="1" applyFont="1" applyAlignment="1">
      <alignment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/>
    </xf>
    <xf numFmtId="166" fontId="14" fillId="0" borderId="0" xfId="0" applyNumberFormat="1" applyFont="1" applyBorder="1" applyAlignment="1">
      <alignment/>
    </xf>
    <xf numFmtId="168" fontId="13" fillId="0" borderId="0" xfId="0" applyNumberFormat="1" applyFont="1" applyAlignment="1">
      <alignment/>
    </xf>
    <xf numFmtId="0" fontId="0" fillId="0" borderId="0" xfId="0" applyAlignment="1">
      <alignment horizontal="center" vertical="center" textRotation="180"/>
    </xf>
    <xf numFmtId="0" fontId="15" fillId="0" borderId="16" xfId="0" applyFont="1" applyBorder="1" applyAlignment="1" quotePrefix="1">
      <alignment horizontal="center"/>
    </xf>
    <xf numFmtId="0" fontId="15" fillId="0" borderId="17" xfId="0" applyFont="1" applyBorder="1" applyAlignment="1" quotePrefix="1">
      <alignment horizontal="center"/>
    </xf>
    <xf numFmtId="0" fontId="15" fillId="0" borderId="18" xfId="0" applyFont="1" applyBorder="1" applyAlignment="1" quotePrefix="1">
      <alignment horizontal="center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0" xfId="0" applyFont="1" applyBorder="1" applyAlignment="1" quotePrefix="1">
      <alignment horizontal="center" vertical="center"/>
    </xf>
    <xf numFmtId="166" fontId="15" fillId="0" borderId="14" xfId="0" applyNumberFormat="1" applyFont="1" applyBorder="1" applyAlignment="1">
      <alignment horizontal="center" vertical="center"/>
    </xf>
    <xf numFmtId="166" fontId="15" fillId="0" borderId="20" xfId="0" applyNumberFormat="1" applyFont="1" applyBorder="1" applyAlignment="1">
      <alignment horizontal="center" vertical="center"/>
    </xf>
    <xf numFmtId="168" fontId="15" fillId="0" borderId="21" xfId="0" applyNumberFormat="1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5" fillId="0" borderId="20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164" fontId="15" fillId="0" borderId="15" xfId="0" applyNumberFormat="1" applyFont="1" applyBorder="1" applyAlignment="1">
      <alignment vertical="center"/>
    </xf>
    <xf numFmtId="170" fontId="15" fillId="0" borderId="15" xfId="0" applyNumberFormat="1" applyFont="1" applyBorder="1" applyAlignment="1">
      <alignment horizontal="right" vertical="center"/>
    </xf>
    <xf numFmtId="170" fontId="15" fillId="0" borderId="22" xfId="0" applyNumberFormat="1" applyFont="1" applyBorder="1" applyAlignment="1">
      <alignment horizontal="right" vertical="center"/>
    </xf>
    <xf numFmtId="171" fontId="15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2" fontId="0" fillId="0" borderId="12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>
      <alignment horizontal="left" vertical="center"/>
    </xf>
    <xf numFmtId="164" fontId="0" fillId="0" borderId="15" xfId="0" applyNumberFormat="1" applyFont="1" applyBorder="1" applyAlignment="1">
      <alignment vertical="center"/>
    </xf>
    <xf numFmtId="171" fontId="0" fillId="0" borderId="1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 quotePrefix="1">
      <alignment horizontal="left" vertical="center"/>
    </xf>
    <xf numFmtId="2" fontId="0" fillId="0" borderId="0" xfId="0" applyNumberFormat="1" applyFont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164" fontId="15" fillId="0" borderId="12" xfId="0" applyNumberFormat="1" applyFont="1" applyBorder="1" applyAlignment="1">
      <alignment vertical="center"/>
    </xf>
    <xf numFmtId="169" fontId="15" fillId="0" borderId="15" xfId="0" applyNumberFormat="1" applyFont="1" applyBorder="1" applyAlignment="1">
      <alignment horizontal="right" vertical="center"/>
    </xf>
    <xf numFmtId="171" fontId="15" fillId="0" borderId="15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1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 quotePrefix="1">
      <alignment horizontal="left" vertical="center"/>
    </xf>
    <xf numFmtId="0" fontId="0" fillId="0" borderId="11" xfId="0" applyFont="1" applyBorder="1" applyAlignment="1" quotePrefix="1">
      <alignment horizontal="left" vertical="center"/>
    </xf>
    <xf numFmtId="2" fontId="0" fillId="0" borderId="11" xfId="0" applyNumberFormat="1" applyFont="1" applyBorder="1" applyAlignment="1">
      <alignment horizontal="left" vertical="center"/>
    </xf>
    <xf numFmtId="171" fontId="0" fillId="0" borderId="14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0" fillId="0" borderId="0" xfId="0" applyFont="1" applyAlignment="1">
      <alignment/>
    </xf>
    <xf numFmtId="164" fontId="15" fillId="0" borderId="15" xfId="0" applyNumberFormat="1" applyFont="1" applyBorder="1" applyAlignment="1">
      <alignment horizontal="right"/>
    </xf>
    <xf numFmtId="170" fontId="15" fillId="0" borderId="12" xfId="0" applyNumberFormat="1" applyFont="1" applyBorder="1" applyAlignment="1">
      <alignment/>
    </xf>
    <xf numFmtId="170" fontId="15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 vertical="center"/>
    </xf>
    <xf numFmtId="164" fontId="0" fillId="0" borderId="22" xfId="0" applyNumberFormat="1" applyFont="1" applyBorder="1" applyAlignment="1">
      <alignment horizontal="right"/>
    </xf>
    <xf numFmtId="171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 quotePrefix="1">
      <alignment horizontal="left"/>
    </xf>
    <xf numFmtId="0" fontId="16" fillId="0" borderId="0" xfId="0" applyFont="1" applyBorder="1" applyAlignment="1">
      <alignment horizontal="left" wrapText="1"/>
    </xf>
    <xf numFmtId="164" fontId="16" fillId="0" borderId="15" xfId="0" applyNumberFormat="1" applyFont="1" applyBorder="1" applyAlignment="1">
      <alignment horizontal="right"/>
    </xf>
    <xf numFmtId="171" fontId="16" fillId="0" borderId="15" xfId="0" applyNumberFormat="1" applyFont="1" applyBorder="1" applyAlignment="1">
      <alignment horizontal="center"/>
    </xf>
    <xf numFmtId="0" fontId="16" fillId="0" borderId="0" xfId="0" applyFont="1" applyBorder="1" applyAlignment="1" quotePrefix="1">
      <alignment horizontal="left" wrapText="1"/>
    </xf>
    <xf numFmtId="0" fontId="0" fillId="0" borderId="22" xfId="0" applyFont="1" applyBorder="1" applyAlignment="1">
      <alignment horizontal="left"/>
    </xf>
    <xf numFmtId="164" fontId="0" fillId="0" borderId="22" xfId="0" applyNumberFormat="1" applyFont="1" applyBorder="1" applyAlignment="1">
      <alignment horizontal="right"/>
    </xf>
    <xf numFmtId="171" fontId="0" fillId="0" borderId="15" xfId="0" applyNumberFormat="1" applyFont="1" applyBorder="1" applyAlignment="1">
      <alignment horizontal="center"/>
    </xf>
    <xf numFmtId="172" fontId="16" fillId="0" borderId="15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11" xfId="0" applyFont="1" applyBorder="1" applyAlignment="1" quotePrefix="1">
      <alignment horizontal="left"/>
    </xf>
    <xf numFmtId="0" fontId="13" fillId="0" borderId="11" xfId="0" applyFont="1" applyBorder="1" applyAlignment="1">
      <alignment/>
    </xf>
    <xf numFmtId="166" fontId="14" fillId="0" borderId="11" xfId="0" applyNumberFormat="1" applyFont="1" applyBorder="1" applyAlignment="1">
      <alignment/>
    </xf>
    <xf numFmtId="0" fontId="15" fillId="0" borderId="15" xfId="0" applyFont="1" applyBorder="1" applyAlignment="1" quotePrefix="1">
      <alignment horizontal="center"/>
    </xf>
    <xf numFmtId="0" fontId="15" fillId="0" borderId="0" xfId="0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center" vertical="center"/>
    </xf>
    <xf numFmtId="166" fontId="15" fillId="0" borderId="15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 quotePrefix="1">
      <alignment horizontal="center" vertical="center"/>
    </xf>
    <xf numFmtId="0" fontId="0" fillId="0" borderId="0" xfId="0" applyAlignment="1">
      <alignment horizontal="right" vertical="center" textRotation="180"/>
    </xf>
    <xf numFmtId="0" fontId="0" fillId="0" borderId="0" xfId="0" applyAlignment="1">
      <alignment horizontal="right"/>
    </xf>
    <xf numFmtId="0" fontId="11" fillId="0" borderId="11" xfId="0" applyFont="1" applyBorder="1" applyAlignment="1" quotePrefix="1">
      <alignment horizontal="left"/>
    </xf>
    <xf numFmtId="0" fontId="11" fillId="0" borderId="11" xfId="0" applyFont="1" applyBorder="1" applyAlignment="1">
      <alignment/>
    </xf>
    <xf numFmtId="166" fontId="11" fillId="0" borderId="1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2" fontId="17" fillId="0" borderId="0" xfId="0" applyNumberFormat="1" applyFont="1" applyBorder="1" applyAlignment="1">
      <alignment/>
    </xf>
    <xf numFmtId="171" fontId="15" fillId="0" borderId="16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177" fontId="21" fillId="0" borderId="23" xfId="0" applyNumberFormat="1" applyFont="1" applyFill="1" applyBorder="1" applyAlignment="1">
      <alignment horizontal="center" vertical="center"/>
    </xf>
    <xf numFmtId="178" fontId="21" fillId="0" borderId="23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69" fontId="22" fillId="0" borderId="0" xfId="0" applyNumberFormat="1" applyFont="1" applyFill="1" applyBorder="1" applyAlignment="1">
      <alignment/>
    </xf>
    <xf numFmtId="169" fontId="18" fillId="0" borderId="0" xfId="0" applyNumberFormat="1" applyFont="1" applyFill="1" applyBorder="1" applyAlignment="1">
      <alignment vertical="center"/>
    </xf>
    <xf numFmtId="0" fontId="24" fillId="0" borderId="17" xfId="0" applyFont="1" applyBorder="1" applyAlignment="1">
      <alignment horizontal="center"/>
    </xf>
    <xf numFmtId="174" fontId="24" fillId="0" borderId="16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74" fontId="24" fillId="0" borderId="15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74" fontId="24" fillId="0" borderId="14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74" fontId="23" fillId="0" borderId="14" xfId="0" applyNumberFormat="1" applyFont="1" applyBorder="1" applyAlignment="1">
      <alignment horizont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25" fillId="0" borderId="14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center" vertical="center"/>
    </xf>
    <xf numFmtId="177" fontId="27" fillId="0" borderId="23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169" fontId="27" fillId="0" borderId="14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169" fontId="25" fillId="0" borderId="16" xfId="0" applyNumberFormat="1" applyFont="1" applyFill="1" applyBorder="1" applyAlignment="1">
      <alignment vertical="center"/>
    </xf>
    <xf numFmtId="169" fontId="27" fillId="0" borderId="15" xfId="0" applyNumberFormat="1" applyFont="1" applyFill="1" applyBorder="1" applyAlignment="1">
      <alignment vertical="center"/>
    </xf>
    <xf numFmtId="175" fontId="27" fillId="0" borderId="0" xfId="0" applyNumberFormat="1" applyFont="1" applyAlignment="1">
      <alignment/>
    </xf>
    <xf numFmtId="0" fontId="15" fillId="0" borderId="16" xfId="0" applyFont="1" applyBorder="1" applyAlignment="1">
      <alignment horizontal="center" vertical="center"/>
    </xf>
    <xf numFmtId="177" fontId="25" fillId="0" borderId="25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27" fillId="0" borderId="25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center"/>
    </xf>
    <xf numFmtId="178" fontId="25" fillId="0" borderId="25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177" fontId="27" fillId="0" borderId="26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 wrapText="1"/>
    </xf>
    <xf numFmtId="179" fontId="0" fillId="0" borderId="0" xfId="0" applyNumberFormat="1" applyFont="1" applyAlignment="1">
      <alignment/>
    </xf>
    <xf numFmtId="0" fontId="25" fillId="0" borderId="0" xfId="0" applyFont="1" applyAlignment="1">
      <alignment/>
    </xf>
    <xf numFmtId="179" fontId="25" fillId="0" borderId="0" xfId="0" applyNumberFormat="1" applyFont="1" applyAlignment="1">
      <alignment/>
    </xf>
    <xf numFmtId="169" fontId="25" fillId="0" borderId="15" xfId="0" applyNumberFormat="1" applyFont="1" applyFill="1" applyBorder="1" applyAlignment="1">
      <alignment vertical="center"/>
    </xf>
    <xf numFmtId="0" fontId="30" fillId="0" borderId="25" xfId="0" applyFont="1" applyBorder="1" applyAlignment="1">
      <alignment horizontal="center" vertical="center"/>
    </xf>
    <xf numFmtId="0" fontId="30" fillId="0" borderId="25" xfId="0" applyFont="1" applyBorder="1" applyAlignment="1">
      <alignment vertical="center"/>
    </xf>
    <xf numFmtId="0" fontId="30" fillId="0" borderId="25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30" fillId="0" borderId="25" xfId="0" applyFont="1" applyBorder="1" applyAlignment="1">
      <alignment horizontal="center"/>
    </xf>
    <xf numFmtId="0" fontId="27" fillId="0" borderId="26" xfId="0" applyFont="1" applyFill="1" applyBorder="1" applyAlignment="1">
      <alignment vertical="center"/>
    </xf>
    <xf numFmtId="176" fontId="25" fillId="0" borderId="0" xfId="0" applyNumberFormat="1" applyFont="1" applyAlignment="1">
      <alignment/>
    </xf>
    <xf numFmtId="169" fontId="30" fillId="0" borderId="15" xfId="0" applyNumberFormat="1" applyFont="1" applyFill="1" applyBorder="1" applyAlignment="1">
      <alignment vertical="center"/>
    </xf>
    <xf numFmtId="177" fontId="27" fillId="0" borderId="27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center" wrapText="1"/>
    </xf>
    <xf numFmtId="0" fontId="27" fillId="0" borderId="14" xfId="0" applyFont="1" applyBorder="1" applyAlignment="1">
      <alignment/>
    </xf>
    <xf numFmtId="169" fontId="25" fillId="0" borderId="22" xfId="0" applyNumberFormat="1" applyFont="1" applyFill="1" applyBorder="1" applyAlignment="1">
      <alignment vertical="center"/>
    </xf>
    <xf numFmtId="169" fontId="27" fillId="0" borderId="22" xfId="0" applyNumberFormat="1" applyFont="1" applyFill="1" applyBorder="1" applyAlignment="1">
      <alignment vertical="center"/>
    </xf>
    <xf numFmtId="169" fontId="30" fillId="0" borderId="22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180"/>
    </xf>
    <xf numFmtId="175" fontId="25" fillId="0" borderId="13" xfId="0" applyNumberFormat="1" applyFont="1" applyBorder="1" applyAlignment="1">
      <alignment horizontal="center" vertical="center" wrapText="1"/>
    </xf>
    <xf numFmtId="165" fontId="25" fillId="0" borderId="25" xfId="0" applyNumberFormat="1" applyFont="1" applyFill="1" applyBorder="1" applyAlignment="1">
      <alignment vertical="center"/>
    </xf>
    <xf numFmtId="165" fontId="27" fillId="0" borderId="25" xfId="0" applyNumberFormat="1" applyFont="1" applyFill="1" applyBorder="1" applyAlignment="1">
      <alignment vertical="center"/>
    </xf>
    <xf numFmtId="165" fontId="30" fillId="0" borderId="25" xfId="0" applyNumberFormat="1" applyFont="1" applyFill="1" applyBorder="1" applyAlignment="1">
      <alignment vertical="center"/>
    </xf>
    <xf numFmtId="165" fontId="30" fillId="0" borderId="25" xfId="0" applyNumberFormat="1" applyFont="1" applyBorder="1" applyAlignment="1">
      <alignment vertical="center"/>
    </xf>
    <xf numFmtId="165" fontId="27" fillId="0" borderId="26" xfId="0" applyNumberFormat="1" applyFont="1" applyFill="1" applyBorder="1" applyAlignment="1">
      <alignment vertical="center"/>
    </xf>
    <xf numFmtId="176" fontId="25" fillId="0" borderId="28" xfId="0" applyNumberFormat="1" applyFont="1" applyFill="1" applyBorder="1" applyAlignment="1">
      <alignment/>
    </xf>
    <xf numFmtId="176" fontId="25" fillId="0" borderId="0" xfId="0" applyNumberFormat="1" applyFont="1" applyBorder="1" applyAlignment="1">
      <alignment/>
    </xf>
    <xf numFmtId="179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7" fillId="0" borderId="20" xfId="0" applyNumberFormat="1" applyFont="1" applyFill="1" applyBorder="1" applyAlignment="1">
      <alignment vertical="center"/>
    </xf>
    <xf numFmtId="170" fontId="15" fillId="0" borderId="15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167" fontId="9" fillId="0" borderId="15" xfId="0" applyNumberFormat="1" applyFont="1" applyBorder="1" applyAlignment="1">
      <alignment horizontal="right" vertical="center"/>
    </xf>
    <xf numFmtId="181" fontId="9" fillId="0" borderId="2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81" fontId="8" fillId="0" borderId="2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/>
    </xf>
    <xf numFmtId="167" fontId="9" fillId="0" borderId="15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181" fontId="8" fillId="0" borderId="20" xfId="0" applyNumberFormat="1" applyFont="1" applyBorder="1" applyAlignment="1">
      <alignment/>
    </xf>
    <xf numFmtId="182" fontId="8" fillId="0" borderId="20" xfId="0" applyNumberFormat="1" applyFont="1" applyBorder="1" applyAlignment="1">
      <alignment/>
    </xf>
    <xf numFmtId="0" fontId="32" fillId="0" borderId="0" xfId="0" applyFont="1" applyAlignment="1">
      <alignment/>
    </xf>
    <xf numFmtId="165" fontId="9" fillId="0" borderId="15" xfId="0" applyNumberFormat="1" applyFont="1" applyBorder="1" applyAlignment="1">
      <alignment vertical="center"/>
    </xf>
    <xf numFmtId="167" fontId="8" fillId="0" borderId="14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167" fontId="9" fillId="0" borderId="22" xfId="0" applyNumberFormat="1" applyFont="1" applyBorder="1" applyAlignment="1">
      <alignment vertical="center"/>
    </xf>
    <xf numFmtId="167" fontId="8" fillId="0" borderId="22" xfId="0" applyNumberFormat="1" applyFont="1" applyBorder="1" applyAlignment="1">
      <alignment vertical="center"/>
    </xf>
    <xf numFmtId="167" fontId="8" fillId="0" borderId="22" xfId="0" applyNumberFormat="1" applyFont="1" applyBorder="1" applyAlignment="1">
      <alignment/>
    </xf>
    <xf numFmtId="185" fontId="2" fillId="0" borderId="15" xfId="0" applyNumberFormat="1" applyFont="1" applyBorder="1" applyAlignment="1">
      <alignment horizontal="center"/>
    </xf>
    <xf numFmtId="185" fontId="2" fillId="0" borderId="15" xfId="0" applyNumberFormat="1" applyFont="1" applyBorder="1" applyAlignment="1">
      <alignment/>
    </xf>
    <xf numFmtId="186" fontId="2" fillId="0" borderId="15" xfId="0" applyNumberFormat="1" applyFont="1" applyBorder="1" applyAlignment="1">
      <alignment horizontal="center"/>
    </xf>
    <xf numFmtId="175" fontId="18" fillId="0" borderId="16" xfId="0" applyNumberFormat="1" applyFont="1" applyBorder="1" applyAlignment="1">
      <alignment horizontal="center" vertical="center"/>
    </xf>
    <xf numFmtId="170" fontId="15" fillId="0" borderId="0" xfId="0" applyNumberFormat="1" applyFont="1" applyBorder="1" applyAlignment="1">
      <alignment horizontal="right" vertical="center"/>
    </xf>
    <xf numFmtId="170" fontId="15" fillId="0" borderId="22" xfId="0" applyNumberFormat="1" applyFont="1" applyBorder="1" applyAlignment="1">
      <alignment horizontal="right" vertical="center"/>
    </xf>
    <xf numFmtId="169" fontId="15" fillId="0" borderId="12" xfId="0" applyNumberFormat="1" applyFont="1" applyBorder="1" applyAlignment="1">
      <alignment horizontal="right" vertical="center"/>
    </xf>
    <xf numFmtId="170" fontId="15" fillId="0" borderId="12" xfId="0" applyNumberFormat="1" applyFont="1" applyBorder="1" applyAlignment="1">
      <alignment horizontal="right" vertical="center"/>
    </xf>
    <xf numFmtId="170" fontId="15" fillId="0" borderId="22" xfId="0" applyNumberFormat="1" applyFont="1" applyBorder="1" applyAlignment="1">
      <alignment/>
    </xf>
    <xf numFmtId="170" fontId="15" fillId="0" borderId="14" xfId="0" applyNumberFormat="1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176" fontId="18" fillId="0" borderId="29" xfId="0" applyNumberFormat="1" applyFont="1" applyFill="1" applyBorder="1" applyAlignment="1">
      <alignment vertical="center"/>
    </xf>
    <xf numFmtId="169" fontId="18" fillId="0" borderId="29" xfId="0" applyNumberFormat="1" applyFont="1" applyFill="1" applyBorder="1" applyAlignment="1">
      <alignment vertical="center"/>
    </xf>
    <xf numFmtId="169" fontId="18" fillId="0" borderId="29" xfId="0" applyNumberFormat="1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176" fontId="18" fillId="0" borderId="25" xfId="0" applyNumberFormat="1" applyFont="1" applyFill="1" applyBorder="1" applyAlignment="1">
      <alignment vertical="center"/>
    </xf>
    <xf numFmtId="169" fontId="18" fillId="0" borderId="25" xfId="0" applyNumberFormat="1" applyFont="1" applyFill="1" applyBorder="1" applyAlignment="1">
      <alignment vertical="center"/>
    </xf>
    <xf numFmtId="169" fontId="21" fillId="0" borderId="25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76" fontId="18" fillId="0" borderId="26" xfId="0" applyNumberFormat="1" applyFont="1" applyFill="1" applyBorder="1" applyAlignment="1">
      <alignment vertical="center"/>
    </xf>
    <xf numFmtId="169" fontId="18" fillId="0" borderId="26" xfId="0" applyNumberFormat="1" applyFont="1" applyFill="1" applyBorder="1" applyAlignment="1">
      <alignment vertical="center"/>
    </xf>
    <xf numFmtId="169" fontId="21" fillId="0" borderId="26" xfId="0" applyNumberFormat="1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167" fontId="25" fillId="0" borderId="25" xfId="0" applyNumberFormat="1" applyFont="1" applyFill="1" applyBorder="1" applyAlignment="1">
      <alignment vertical="center"/>
    </xf>
    <xf numFmtId="167" fontId="27" fillId="0" borderId="25" xfId="0" applyNumberFormat="1" applyFont="1" applyFill="1" applyBorder="1" applyAlignment="1">
      <alignment vertical="center"/>
    </xf>
    <xf numFmtId="167" fontId="30" fillId="0" borderId="25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 textRotation="180"/>
    </xf>
    <xf numFmtId="186" fontId="33" fillId="0" borderId="16" xfId="0" applyNumberFormat="1" applyFont="1" applyBorder="1" applyAlignment="1">
      <alignment horizontal="center"/>
    </xf>
    <xf numFmtId="168" fontId="14" fillId="0" borderId="22" xfId="0" applyNumberFormat="1" applyFont="1" applyBorder="1" applyAlignment="1">
      <alignment horizontal="center" vertical="center" wrapText="1"/>
    </xf>
    <xf numFmtId="168" fontId="14" fillId="0" borderId="20" xfId="0" applyNumberFormat="1" applyFont="1" applyBorder="1" applyAlignment="1">
      <alignment horizontal="center" vertical="center"/>
    </xf>
    <xf numFmtId="168" fontId="14" fillId="0" borderId="30" xfId="0" applyNumberFormat="1" applyFont="1" applyBorder="1" applyAlignment="1">
      <alignment horizontal="center" vertical="center" wrapText="1"/>
    </xf>
    <xf numFmtId="168" fontId="14" fillId="0" borderId="31" xfId="0" applyNumberFormat="1" applyFont="1" applyBorder="1" applyAlignment="1">
      <alignment horizontal="center" vertical="center"/>
    </xf>
    <xf numFmtId="169" fontId="25" fillId="0" borderId="19" xfId="0" applyNumberFormat="1" applyFont="1" applyFill="1" applyBorder="1" applyAlignment="1">
      <alignment vertical="center"/>
    </xf>
    <xf numFmtId="175" fontId="25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 vertical="center" wrapText="1"/>
    </xf>
    <xf numFmtId="165" fontId="25" fillId="0" borderId="29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165" fontId="25" fillId="0" borderId="2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90"/>
    </xf>
    <xf numFmtId="0" fontId="0" fillId="0" borderId="14" xfId="0" applyFont="1" applyBorder="1" applyAlignment="1">
      <alignment/>
    </xf>
    <xf numFmtId="168" fontId="14" fillId="0" borderId="12" xfId="0" applyNumberFormat="1" applyFont="1" applyBorder="1" applyAlignment="1">
      <alignment horizontal="center" vertical="center" wrapText="1"/>
    </xf>
    <xf numFmtId="168" fontId="14" fillId="0" borderId="13" xfId="0" applyNumberFormat="1" applyFont="1" applyBorder="1" applyAlignment="1">
      <alignment horizontal="center" vertical="center"/>
    </xf>
    <xf numFmtId="169" fontId="27" fillId="0" borderId="13" xfId="0" applyNumberFormat="1" applyFont="1" applyFill="1" applyBorder="1" applyAlignment="1">
      <alignment vertical="center"/>
    </xf>
    <xf numFmtId="172" fontId="27" fillId="0" borderId="22" xfId="0" applyNumberFormat="1" applyFont="1" applyFill="1" applyBorder="1" applyAlignment="1">
      <alignment vertical="center"/>
    </xf>
    <xf numFmtId="169" fontId="25" fillId="0" borderId="12" xfId="0" applyNumberFormat="1" applyFont="1" applyFill="1" applyBorder="1" applyAlignment="1">
      <alignment vertical="center"/>
    </xf>
    <xf numFmtId="169" fontId="27" fillId="0" borderId="12" xfId="0" applyNumberFormat="1" applyFont="1" applyFill="1" applyBorder="1" applyAlignment="1">
      <alignment vertical="center"/>
    </xf>
    <xf numFmtId="179" fontId="27" fillId="0" borderId="13" xfId="0" applyNumberFormat="1" applyFont="1" applyBorder="1" applyAlignment="1">
      <alignment/>
    </xf>
    <xf numFmtId="169" fontId="25" fillId="0" borderId="17" xfId="0" applyNumberFormat="1" applyFont="1" applyFill="1" applyBorder="1" applyAlignment="1">
      <alignment vertical="center"/>
    </xf>
    <xf numFmtId="169" fontId="22" fillId="0" borderId="13" xfId="0" applyNumberFormat="1" applyFont="1" applyFill="1" applyBorder="1" applyAlignment="1">
      <alignment/>
    </xf>
    <xf numFmtId="175" fontId="18" fillId="0" borderId="13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/>
    </xf>
    <xf numFmtId="171" fontId="16" fillId="0" borderId="14" xfId="0" applyNumberFormat="1" applyFont="1" applyBorder="1" applyAlignment="1">
      <alignment/>
    </xf>
    <xf numFmtId="0" fontId="0" fillId="0" borderId="13" xfId="0" applyFont="1" applyBorder="1" applyAlignment="1" quotePrefix="1">
      <alignment horizontal="left"/>
    </xf>
    <xf numFmtId="0" fontId="16" fillId="0" borderId="20" xfId="0" applyFont="1" applyBorder="1" applyAlignment="1" quotePrefix="1">
      <alignment horizontal="left"/>
    </xf>
    <xf numFmtId="0" fontId="0" fillId="0" borderId="20" xfId="0" applyBorder="1" applyAlignment="1">
      <alignment horizontal="center" vertical="center" textRotation="180"/>
    </xf>
    <xf numFmtId="0" fontId="15" fillId="0" borderId="19" xfId="0" applyFont="1" applyBorder="1" applyAlignment="1" quotePrefix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169" fontId="15" fillId="0" borderId="16" xfId="0" applyNumberFormat="1" applyFont="1" applyBorder="1" applyAlignment="1">
      <alignment vertical="center"/>
    </xf>
    <xf numFmtId="169" fontId="15" fillId="0" borderId="15" xfId="0" applyNumberFormat="1" applyFont="1" applyBorder="1" applyAlignment="1">
      <alignment vertical="center"/>
    </xf>
    <xf numFmtId="169" fontId="15" fillId="0" borderId="22" xfId="0" applyNumberFormat="1" applyFont="1" applyBorder="1" applyAlignment="1">
      <alignment vertical="center"/>
    </xf>
    <xf numFmtId="165" fontId="15" fillId="0" borderId="15" xfId="0" applyNumberFormat="1" applyFont="1" applyBorder="1" applyAlignment="1">
      <alignment vertical="center"/>
    </xf>
    <xf numFmtId="177" fontId="27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164" fontId="15" fillId="0" borderId="12" xfId="0" applyNumberFormat="1" applyFont="1" applyBorder="1" applyAlignment="1">
      <alignment vertical="center"/>
    </xf>
    <xf numFmtId="0" fontId="15" fillId="0" borderId="13" xfId="0" applyFont="1" applyBorder="1" applyAlignment="1">
      <alignment/>
    </xf>
    <xf numFmtId="0" fontId="0" fillId="0" borderId="11" xfId="0" applyFont="1" applyBorder="1" applyAlignment="1">
      <alignment/>
    </xf>
    <xf numFmtId="164" fontId="15" fillId="0" borderId="14" xfId="0" applyNumberFormat="1" applyFont="1" applyBorder="1" applyAlignment="1">
      <alignment horizontal="right"/>
    </xf>
    <xf numFmtId="170" fontId="15" fillId="0" borderId="13" xfId="0" applyNumberFormat="1" applyFont="1" applyBorder="1" applyAlignment="1">
      <alignment/>
    </xf>
    <xf numFmtId="170" fontId="15" fillId="0" borderId="20" xfId="0" applyNumberFormat="1" applyFont="1" applyBorder="1" applyAlignment="1">
      <alignment/>
    </xf>
    <xf numFmtId="187" fontId="15" fillId="0" borderId="16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vertical="center"/>
    </xf>
    <xf numFmtId="165" fontId="15" fillId="0" borderId="15" xfId="0" applyNumberFormat="1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166" fontId="15" fillId="0" borderId="10" xfId="0" applyNumberFormat="1" applyFont="1" applyBorder="1" applyAlignment="1">
      <alignment horizontal="center" vertical="center"/>
    </xf>
    <xf numFmtId="172" fontId="15" fillId="0" borderId="12" xfId="0" applyNumberFormat="1" applyFont="1" applyBorder="1" applyAlignment="1">
      <alignment horizontal="right" vertical="center"/>
    </xf>
    <xf numFmtId="172" fontId="15" fillId="0" borderId="30" xfId="0" applyNumberFormat="1" applyFont="1" applyBorder="1" applyAlignment="1">
      <alignment horizontal="right" vertical="center"/>
    </xf>
    <xf numFmtId="172" fontId="15" fillId="0" borderId="22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15" fillId="0" borderId="12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/>
    </xf>
    <xf numFmtId="172" fontId="0" fillId="0" borderId="30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171" fontId="25" fillId="0" borderId="16" xfId="0" applyNumberFormat="1" applyFont="1" applyFill="1" applyBorder="1" applyAlignment="1">
      <alignment vertical="center"/>
    </xf>
    <xf numFmtId="171" fontId="27" fillId="0" borderId="15" xfId="0" applyNumberFormat="1" applyFont="1" applyFill="1" applyBorder="1" applyAlignment="1">
      <alignment vertical="center"/>
    </xf>
    <xf numFmtId="171" fontId="27" fillId="0" borderId="14" xfId="0" applyNumberFormat="1" applyFont="1" applyFill="1" applyBorder="1" applyAlignment="1">
      <alignment vertical="center"/>
    </xf>
    <xf numFmtId="171" fontId="25" fillId="0" borderId="19" xfId="0" applyNumberFormat="1" applyFont="1" applyFill="1" applyBorder="1" applyAlignment="1">
      <alignment vertical="center"/>
    </xf>
    <xf numFmtId="171" fontId="27" fillId="0" borderId="22" xfId="0" applyNumberFormat="1" applyFont="1" applyFill="1" applyBorder="1" applyAlignment="1">
      <alignment vertical="center"/>
    </xf>
    <xf numFmtId="171" fontId="27" fillId="0" borderId="20" xfId="0" applyNumberFormat="1" applyFont="1" applyFill="1" applyBorder="1" applyAlignment="1">
      <alignment vertical="center"/>
    </xf>
    <xf numFmtId="165" fontId="25" fillId="0" borderId="23" xfId="0" applyNumberFormat="1" applyFont="1" applyFill="1" applyBorder="1" applyAlignment="1">
      <alignment vertical="center"/>
    </xf>
    <xf numFmtId="165" fontId="27" fillId="0" borderId="14" xfId="0" applyNumberFormat="1" applyFont="1" applyFill="1" applyBorder="1" applyAlignment="1">
      <alignment vertical="center"/>
    </xf>
    <xf numFmtId="172" fontId="25" fillId="0" borderId="19" xfId="0" applyNumberFormat="1" applyFont="1" applyFill="1" applyBorder="1" applyAlignment="1">
      <alignment vertical="center"/>
    </xf>
    <xf numFmtId="172" fontId="25" fillId="0" borderId="22" xfId="0" applyNumberFormat="1" applyFont="1" applyFill="1" applyBorder="1" applyAlignment="1">
      <alignment vertical="center"/>
    </xf>
    <xf numFmtId="171" fontId="25" fillId="0" borderId="15" xfId="0" applyNumberFormat="1" applyFont="1" applyFill="1" applyBorder="1" applyAlignment="1">
      <alignment vertical="center"/>
    </xf>
    <xf numFmtId="171" fontId="25" fillId="0" borderId="22" xfId="0" applyNumberFormat="1" applyFont="1" applyFill="1" applyBorder="1" applyAlignment="1">
      <alignment vertical="center"/>
    </xf>
    <xf numFmtId="171" fontId="27" fillId="0" borderId="15" xfId="0" applyNumberFormat="1" applyFont="1" applyFill="1" applyBorder="1" applyAlignment="1">
      <alignment/>
    </xf>
    <xf numFmtId="171" fontId="27" fillId="0" borderId="22" xfId="0" applyNumberFormat="1" applyFont="1" applyFill="1" applyBorder="1" applyAlignment="1">
      <alignment/>
    </xf>
    <xf numFmtId="171" fontId="30" fillId="0" borderId="15" xfId="0" applyNumberFormat="1" applyFont="1" applyFill="1" applyBorder="1" applyAlignment="1">
      <alignment vertical="center"/>
    </xf>
    <xf numFmtId="171" fontId="30" fillId="0" borderId="22" xfId="0" applyNumberFormat="1" applyFont="1" applyFill="1" applyBorder="1" applyAlignment="1">
      <alignment vertical="center"/>
    </xf>
    <xf numFmtId="171" fontId="30" fillId="0" borderId="15" xfId="0" applyNumberFormat="1" applyFont="1" applyBorder="1" applyAlignment="1">
      <alignment vertical="center"/>
    </xf>
    <xf numFmtId="171" fontId="0" fillId="0" borderId="14" xfId="0" applyNumberFormat="1" applyFont="1" applyBorder="1" applyAlignment="1">
      <alignment/>
    </xf>
    <xf numFmtId="171" fontId="0" fillId="0" borderId="20" xfId="0" applyNumberFormat="1" applyFont="1" applyBorder="1" applyAlignment="1">
      <alignment/>
    </xf>
    <xf numFmtId="172" fontId="25" fillId="0" borderId="12" xfId="0" applyNumberFormat="1" applyFont="1" applyFill="1" applyBorder="1" applyAlignment="1">
      <alignment vertical="center"/>
    </xf>
    <xf numFmtId="172" fontId="27" fillId="0" borderId="12" xfId="0" applyNumberFormat="1" applyFont="1" applyFill="1" applyBorder="1" applyAlignment="1">
      <alignment vertical="center"/>
    </xf>
    <xf numFmtId="172" fontId="30" fillId="0" borderId="12" xfId="0" applyNumberFormat="1" applyFont="1" applyFill="1" applyBorder="1" applyAlignment="1">
      <alignment vertical="center"/>
    </xf>
    <xf numFmtId="172" fontId="25" fillId="0" borderId="17" xfId="0" applyNumberFormat="1" applyFont="1" applyFill="1" applyBorder="1" applyAlignment="1">
      <alignment vertical="center"/>
    </xf>
    <xf numFmtId="169" fontId="30" fillId="0" borderId="12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vertical="center"/>
    </xf>
    <xf numFmtId="164" fontId="15" fillId="0" borderId="22" xfId="0" applyNumberFormat="1" applyFont="1" applyBorder="1" applyAlignment="1">
      <alignment horizontal="right"/>
    </xf>
    <xf numFmtId="0" fontId="15" fillId="0" borderId="19" xfId="0" applyFont="1" applyBorder="1" applyAlignment="1">
      <alignment horizontal="left" wrapText="1"/>
    </xf>
    <xf numFmtId="187" fontId="3" fillId="0" borderId="22" xfId="0" applyNumberFormat="1" applyFont="1" applyBorder="1" applyAlignment="1">
      <alignment horizontal="center" vertical="center"/>
    </xf>
    <xf numFmtId="187" fontId="3" fillId="0" borderId="15" xfId="0" applyNumberFormat="1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188" fontId="3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172" fontId="16" fillId="0" borderId="12" xfId="0" applyNumberFormat="1" applyFont="1" applyBorder="1" applyAlignment="1">
      <alignment/>
    </xf>
    <xf numFmtId="172" fontId="16" fillId="0" borderId="30" xfId="0" applyNumberFormat="1" applyFont="1" applyBorder="1" applyAlignment="1">
      <alignment/>
    </xf>
    <xf numFmtId="172" fontId="16" fillId="0" borderId="22" xfId="0" applyNumberFormat="1" applyFont="1" applyBorder="1" applyAlignment="1">
      <alignment/>
    </xf>
    <xf numFmtId="172" fontId="15" fillId="0" borderId="17" xfId="0" applyNumberFormat="1" applyFont="1" applyBorder="1" applyAlignment="1">
      <alignment/>
    </xf>
    <xf numFmtId="0" fontId="0" fillId="0" borderId="13" xfId="0" applyBorder="1" applyAlignment="1">
      <alignment horizontal="center" vertical="center" textRotation="180"/>
    </xf>
    <xf numFmtId="172" fontId="15" fillId="0" borderId="19" xfId="0" applyNumberFormat="1" applyFont="1" applyBorder="1" applyAlignment="1">
      <alignment/>
    </xf>
    <xf numFmtId="169" fontId="27" fillId="0" borderId="15" xfId="0" applyNumberFormat="1" applyFont="1" applyFill="1" applyBorder="1" applyAlignment="1">
      <alignment/>
    </xf>
    <xf numFmtId="169" fontId="27" fillId="0" borderId="22" xfId="0" applyNumberFormat="1" applyFont="1" applyFill="1" applyBorder="1" applyAlignment="1">
      <alignment/>
    </xf>
    <xf numFmtId="175" fontId="25" fillId="0" borderId="1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172" fontId="15" fillId="0" borderId="33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165" fontId="8" fillId="0" borderId="22" xfId="0" applyNumberFormat="1" applyFont="1" applyBorder="1" applyAlignment="1">
      <alignment/>
    </xf>
    <xf numFmtId="181" fontId="8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right" vertical="center"/>
    </xf>
    <xf numFmtId="172" fontId="3" fillId="0" borderId="14" xfId="0" applyNumberFormat="1" applyFont="1" applyBorder="1" applyAlignment="1">
      <alignment horizontal="right" vertical="center"/>
    </xf>
    <xf numFmtId="172" fontId="15" fillId="0" borderId="17" xfId="0" applyNumberFormat="1" applyFont="1" applyBorder="1" applyAlignment="1">
      <alignment horizontal="right" vertical="center"/>
    </xf>
    <xf numFmtId="169" fontId="30" fillId="0" borderId="12" xfId="0" applyNumberFormat="1" applyFont="1" applyFill="1" applyBorder="1" applyAlignment="1">
      <alignment/>
    </xf>
    <xf numFmtId="168" fontId="14" fillId="0" borderId="33" xfId="0" applyNumberFormat="1" applyFont="1" applyBorder="1" applyAlignment="1">
      <alignment horizontal="center" vertical="center" wrapText="1"/>
    </xf>
    <xf numFmtId="175" fontId="25" fillId="0" borderId="34" xfId="0" applyNumberFormat="1" applyFont="1" applyBorder="1" applyAlignment="1">
      <alignment horizontal="center" vertical="center" wrapText="1"/>
    </xf>
    <xf numFmtId="171" fontId="15" fillId="0" borderId="19" xfId="0" applyNumberFormat="1" applyFont="1" applyBorder="1" applyAlignment="1">
      <alignment horizontal="center"/>
    </xf>
    <xf numFmtId="171" fontId="0" fillId="0" borderId="22" xfId="0" applyNumberFormat="1" applyFont="1" applyBorder="1" applyAlignment="1">
      <alignment horizontal="center"/>
    </xf>
    <xf numFmtId="171" fontId="16" fillId="0" borderId="22" xfId="0" applyNumberFormat="1" applyFont="1" applyBorder="1" applyAlignment="1">
      <alignment horizontal="center"/>
    </xf>
    <xf numFmtId="171" fontId="0" fillId="0" borderId="22" xfId="0" applyNumberFormat="1" applyFont="1" applyBorder="1" applyAlignment="1">
      <alignment horizontal="center"/>
    </xf>
    <xf numFmtId="172" fontId="16" fillId="0" borderId="22" xfId="0" applyNumberFormat="1" applyFont="1" applyBorder="1" applyAlignment="1">
      <alignment horizontal="center"/>
    </xf>
    <xf numFmtId="171" fontId="16" fillId="0" borderId="20" xfId="0" applyNumberFormat="1" applyFont="1" applyBorder="1" applyAlignment="1">
      <alignment/>
    </xf>
    <xf numFmtId="171" fontId="30" fillId="0" borderId="22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71" fontId="25" fillId="0" borderId="33" xfId="0" applyNumberFormat="1" applyFont="1" applyFill="1" applyBorder="1" applyAlignment="1">
      <alignment vertical="center"/>
    </xf>
    <xf numFmtId="171" fontId="27" fillId="0" borderId="30" xfId="0" applyNumberFormat="1" applyFont="1" applyFill="1" applyBorder="1" applyAlignment="1">
      <alignment vertical="center"/>
    </xf>
    <xf numFmtId="171" fontId="25" fillId="0" borderId="30" xfId="0" applyNumberFormat="1" applyFont="1" applyFill="1" applyBorder="1" applyAlignment="1">
      <alignment vertical="center"/>
    </xf>
    <xf numFmtId="171" fontId="30" fillId="0" borderId="30" xfId="0" applyNumberFormat="1" applyFont="1" applyFill="1" applyBorder="1" applyAlignment="1">
      <alignment vertical="center"/>
    </xf>
    <xf numFmtId="171" fontId="27" fillId="0" borderId="31" xfId="0" applyNumberFormat="1" applyFont="1" applyFill="1" applyBorder="1" applyAlignment="1">
      <alignment vertical="center"/>
    </xf>
    <xf numFmtId="169" fontId="25" fillId="0" borderId="33" xfId="0" applyNumberFormat="1" applyFont="1" applyFill="1" applyBorder="1" applyAlignment="1">
      <alignment vertical="center"/>
    </xf>
    <xf numFmtId="169" fontId="27" fillId="0" borderId="30" xfId="0" applyNumberFormat="1" applyFont="1" applyFill="1" applyBorder="1" applyAlignment="1">
      <alignment vertical="center"/>
    </xf>
    <xf numFmtId="169" fontId="27" fillId="0" borderId="31" xfId="0" applyNumberFormat="1" applyFont="1" applyFill="1" applyBorder="1" applyAlignment="1">
      <alignment vertical="center"/>
    </xf>
    <xf numFmtId="172" fontId="25" fillId="0" borderId="33" xfId="0" applyNumberFormat="1" applyFont="1" applyFill="1" applyBorder="1" applyAlignment="1">
      <alignment vertical="center"/>
    </xf>
    <xf numFmtId="172" fontId="25" fillId="0" borderId="30" xfId="0" applyNumberFormat="1" applyFont="1" applyFill="1" applyBorder="1" applyAlignment="1">
      <alignment vertical="center"/>
    </xf>
    <xf numFmtId="172" fontId="27" fillId="0" borderId="30" xfId="0" applyNumberFormat="1" applyFont="1" applyFill="1" applyBorder="1" applyAlignment="1">
      <alignment vertical="center"/>
    </xf>
    <xf numFmtId="172" fontId="30" fillId="0" borderId="30" xfId="0" applyNumberFormat="1" applyFont="1" applyFill="1" applyBorder="1" applyAlignment="1">
      <alignment vertical="center"/>
    </xf>
    <xf numFmtId="179" fontId="27" fillId="0" borderId="31" xfId="0" applyNumberFormat="1" applyFont="1" applyBorder="1" applyAlignment="1">
      <alignment/>
    </xf>
    <xf numFmtId="0" fontId="33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181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15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68" fontId="14" fillId="0" borderId="17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172" fontId="0" fillId="0" borderId="30" xfId="0" applyNumberFormat="1" applyFont="1" applyBorder="1" applyAlignment="1">
      <alignment horizontal="right" vertical="center"/>
    </xf>
    <xf numFmtId="172" fontId="0" fillId="0" borderId="22" xfId="0" applyNumberFormat="1" applyFont="1" applyBorder="1" applyAlignment="1">
      <alignment horizontal="right" vertical="center"/>
    </xf>
    <xf numFmtId="172" fontId="0" fillId="0" borderId="31" xfId="0" applyNumberFormat="1" applyFont="1" applyBorder="1" applyAlignment="1">
      <alignment horizontal="right" vertical="center"/>
    </xf>
    <xf numFmtId="172" fontId="0" fillId="0" borderId="20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horizontal="center" vertical="center" textRotation="180"/>
    </xf>
    <xf numFmtId="0" fontId="0" fillId="0" borderId="10" xfId="0" applyBorder="1" applyAlignment="1">
      <alignment horizontal="center" vertical="center"/>
    </xf>
    <xf numFmtId="175" fontId="25" fillId="0" borderId="32" xfId="0" applyNumberFormat="1" applyFont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172" fontId="27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2" fontId="25" fillId="0" borderId="36" xfId="0" applyNumberFormat="1" applyFont="1" applyFill="1" applyBorder="1" applyAlignment="1">
      <alignment vertical="center"/>
    </xf>
    <xf numFmtId="172" fontId="27" fillId="0" borderId="37" xfId="0" applyNumberFormat="1" applyFont="1" applyFill="1" applyBorder="1" applyAlignment="1">
      <alignment vertical="center"/>
    </xf>
    <xf numFmtId="171" fontId="25" fillId="0" borderId="17" xfId="0" applyNumberFormat="1" applyFont="1" applyFill="1" applyBorder="1" applyAlignment="1">
      <alignment vertical="center"/>
    </xf>
    <xf numFmtId="171" fontId="27" fillId="0" borderId="12" xfId="0" applyNumberFormat="1" applyFont="1" applyFill="1" applyBorder="1" applyAlignment="1">
      <alignment vertical="center"/>
    </xf>
    <xf numFmtId="171" fontId="25" fillId="0" borderId="12" xfId="0" applyNumberFormat="1" applyFont="1" applyFill="1" applyBorder="1" applyAlignment="1">
      <alignment vertical="center"/>
    </xf>
    <xf numFmtId="171" fontId="30" fillId="0" borderId="12" xfId="0" applyNumberFormat="1" applyFont="1" applyFill="1" applyBorder="1" applyAlignment="1">
      <alignment vertical="center"/>
    </xf>
    <xf numFmtId="171" fontId="27" fillId="0" borderId="13" xfId="0" applyNumberFormat="1" applyFont="1" applyFill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 vertical="center"/>
    </xf>
    <xf numFmtId="169" fontId="25" fillId="0" borderId="30" xfId="0" applyNumberFormat="1" applyFont="1" applyFill="1" applyBorder="1" applyAlignment="1">
      <alignment vertical="center"/>
    </xf>
    <xf numFmtId="169" fontId="30" fillId="0" borderId="30" xfId="0" applyNumberFormat="1" applyFont="1" applyFill="1" applyBorder="1" applyAlignment="1">
      <alignment vertical="center"/>
    </xf>
    <xf numFmtId="169" fontId="30" fillId="0" borderId="30" xfId="0" applyNumberFormat="1" applyFont="1" applyFill="1" applyBorder="1" applyAlignment="1">
      <alignment/>
    </xf>
    <xf numFmtId="169" fontId="22" fillId="0" borderId="31" xfId="0" applyNumberFormat="1" applyFont="1" applyFill="1" applyBorder="1" applyAlignment="1">
      <alignment/>
    </xf>
    <xf numFmtId="175" fontId="25" fillId="0" borderId="38" xfId="0" applyNumberFormat="1" applyFont="1" applyBorder="1" applyAlignment="1">
      <alignment horizontal="center" vertical="center" wrapText="1"/>
    </xf>
    <xf numFmtId="169" fontId="25" fillId="0" borderId="36" xfId="0" applyNumberFormat="1" applyFont="1" applyFill="1" applyBorder="1" applyAlignment="1">
      <alignment vertical="center"/>
    </xf>
    <xf numFmtId="169" fontId="27" fillId="0" borderId="36" xfId="0" applyNumberFormat="1" applyFont="1" applyFill="1" applyBorder="1" applyAlignment="1">
      <alignment vertical="center"/>
    </xf>
    <xf numFmtId="169" fontId="30" fillId="0" borderId="36" xfId="0" applyNumberFormat="1" applyFont="1" applyFill="1" applyBorder="1" applyAlignment="1">
      <alignment vertical="center"/>
    </xf>
    <xf numFmtId="169" fontId="30" fillId="0" borderId="36" xfId="0" applyNumberFormat="1" applyFont="1" applyFill="1" applyBorder="1" applyAlignment="1">
      <alignment/>
    </xf>
    <xf numFmtId="169" fontId="22" fillId="0" borderId="37" xfId="0" applyNumberFormat="1" applyFont="1" applyFill="1" applyBorder="1" applyAlignment="1">
      <alignment/>
    </xf>
    <xf numFmtId="188" fontId="3" fillId="0" borderId="14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174" fontId="23" fillId="0" borderId="13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187" fontId="0" fillId="0" borderId="17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23" fillId="0" borderId="13" xfId="0" applyNumberFormat="1" applyFont="1" applyBorder="1" applyAlignment="1">
      <alignment horizontal="center"/>
    </xf>
    <xf numFmtId="172" fontId="0" fillId="0" borderId="22" xfId="0" applyNumberFormat="1" applyBorder="1" applyAlignment="1">
      <alignment/>
    </xf>
    <xf numFmtId="172" fontId="23" fillId="0" borderId="21" xfId="0" applyNumberFormat="1" applyFont="1" applyBorder="1" applyAlignment="1">
      <alignment horizontal="center"/>
    </xf>
    <xf numFmtId="187" fontId="24" fillId="0" borderId="17" xfId="0" applyNumberFormat="1" applyFont="1" applyBorder="1" applyAlignment="1">
      <alignment horizontal="right"/>
    </xf>
    <xf numFmtId="187" fontId="24" fillId="0" borderId="12" xfId="0" applyNumberFormat="1" applyFont="1" applyBorder="1" applyAlignment="1">
      <alignment horizontal="right"/>
    </xf>
    <xf numFmtId="187" fontId="24" fillId="0" borderId="13" xfId="0" applyNumberFormat="1" applyFon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" fontId="33" fillId="0" borderId="16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33" fillId="0" borderId="15" xfId="0" applyNumberFormat="1" applyFont="1" applyBorder="1" applyAlignment="1">
      <alignment horizontal="center"/>
    </xf>
    <xf numFmtId="181" fontId="9" fillId="0" borderId="2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7" fontId="24" fillId="0" borderId="17" xfId="0" applyNumberFormat="1" applyFont="1" applyBorder="1" applyAlignment="1">
      <alignment horizontal="center"/>
    </xf>
    <xf numFmtId="187" fontId="24" fillId="0" borderId="1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1" fontId="15" fillId="0" borderId="15" xfId="0" applyNumberFormat="1" applyFont="1" applyBorder="1" applyAlignment="1">
      <alignment horizontal="center"/>
    </xf>
    <xf numFmtId="171" fontId="15" fillId="0" borderId="2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1" fontId="28" fillId="0" borderId="22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/>
    </xf>
    <xf numFmtId="0" fontId="41" fillId="0" borderId="2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" fontId="43" fillId="0" borderId="22" xfId="0" applyNumberFormat="1" applyFont="1" applyBorder="1" applyAlignment="1">
      <alignment horizontal="left"/>
    </xf>
    <xf numFmtId="0" fontId="41" fillId="0" borderId="22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172" fontId="39" fillId="0" borderId="10" xfId="0" applyNumberFormat="1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172" fontId="44" fillId="0" borderId="22" xfId="0" applyNumberFormat="1" applyFont="1" applyBorder="1" applyAlignment="1">
      <alignment/>
    </xf>
    <xf numFmtId="172" fontId="44" fillId="0" borderId="15" xfId="0" applyNumberFormat="1" applyFont="1" applyBorder="1" applyAlignment="1">
      <alignment/>
    </xf>
    <xf numFmtId="187" fontId="44" fillId="0" borderId="12" xfId="0" applyNumberFormat="1" applyFont="1" applyBorder="1" applyAlignment="1">
      <alignment horizontal="right"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 quotePrefix="1">
      <alignment horizontal="left" vertical="center"/>
    </xf>
    <xf numFmtId="0" fontId="15" fillId="0" borderId="11" xfId="0" applyFont="1" applyBorder="1" applyAlignment="1" quotePrefix="1">
      <alignment horizontal="left" vertical="center"/>
    </xf>
    <xf numFmtId="0" fontId="15" fillId="0" borderId="11" xfId="0" applyFont="1" applyBorder="1" applyAlignment="1">
      <alignment vertical="center" wrapText="1"/>
    </xf>
    <xf numFmtId="172" fontId="15" fillId="0" borderId="13" xfId="0" applyNumberFormat="1" applyFont="1" applyBorder="1" applyAlignment="1">
      <alignment horizontal="right" vertical="center"/>
    </xf>
    <xf numFmtId="172" fontId="15" fillId="0" borderId="31" xfId="0" applyNumberFormat="1" applyFont="1" applyBorder="1" applyAlignment="1">
      <alignment horizontal="right" vertical="center"/>
    </xf>
    <xf numFmtId="172" fontId="15" fillId="0" borderId="20" xfId="0" applyNumberFormat="1" applyFont="1" applyBorder="1" applyAlignment="1">
      <alignment horizontal="right" vertical="center"/>
    </xf>
    <xf numFmtId="165" fontId="0" fillId="0" borderId="0" xfId="0" applyNumberFormat="1" applyAlignment="1">
      <alignment horizontal="right"/>
    </xf>
    <xf numFmtId="165" fontId="15" fillId="0" borderId="15" xfId="0" applyNumberFormat="1" applyFont="1" applyBorder="1" applyAlignment="1">
      <alignment horizontal="right" vertical="center"/>
    </xf>
    <xf numFmtId="165" fontId="15" fillId="0" borderId="15" xfId="0" applyNumberFormat="1" applyFont="1" applyBorder="1" applyAlignment="1">
      <alignment horizontal="right" vertical="center"/>
    </xf>
    <xf numFmtId="165" fontId="15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2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 textRotation="180"/>
    </xf>
    <xf numFmtId="171" fontId="0" fillId="0" borderId="15" xfId="0" applyNumberFormat="1" applyFont="1" applyBorder="1" applyAlignment="1">
      <alignment horizontal="center"/>
    </xf>
    <xf numFmtId="171" fontId="0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0" fillId="0" borderId="0" xfId="0" applyFont="1" applyAlignment="1" quotePrefix="1">
      <alignment horizontal="center" vertical="center" textRotation="180"/>
    </xf>
    <xf numFmtId="166" fontId="15" fillId="0" borderId="16" xfId="0" applyNumberFormat="1" applyFont="1" applyBorder="1" applyAlignment="1">
      <alignment horizontal="center" vertical="center"/>
    </xf>
    <xf numFmtId="166" fontId="15" fillId="0" borderId="14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180"/>
    </xf>
    <xf numFmtId="0" fontId="0" fillId="0" borderId="0" xfId="0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left" wrapText="1"/>
    </xf>
    <xf numFmtId="172" fontId="16" fillId="0" borderId="12" xfId="0" applyNumberFormat="1" applyFont="1" applyBorder="1" applyAlignment="1">
      <alignment/>
    </xf>
    <xf numFmtId="172" fontId="16" fillId="0" borderId="30" xfId="0" applyNumberFormat="1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172" fontId="16" fillId="0" borderId="22" xfId="0" applyNumberFormat="1" applyFont="1" applyBorder="1" applyAlignment="1">
      <alignment/>
    </xf>
    <xf numFmtId="172" fontId="27" fillId="0" borderId="36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6" fontId="15" fillId="0" borderId="32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 quotePrefix="1">
      <alignment horizontal="center" vertical="center" textRotation="180"/>
    </xf>
    <xf numFmtId="0" fontId="41" fillId="0" borderId="0" xfId="0" applyFont="1" applyAlignment="1" quotePrefix="1">
      <alignment horizontal="center" vertical="center" textRotation="180"/>
    </xf>
    <xf numFmtId="0" fontId="42" fillId="0" borderId="3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4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5" fontId="25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79"/>
    </xf>
    <xf numFmtId="0" fontId="0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39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0" fontId="18" fillId="0" borderId="4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5" fontId="18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75" fontId="18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5" fontId="18" fillId="0" borderId="16" xfId="0" applyNumberFormat="1" applyFont="1" applyBorder="1" applyAlignment="1">
      <alignment horizontal="center" vertical="center" wrapText="1"/>
    </xf>
    <xf numFmtId="175" fontId="18" fillId="0" borderId="14" xfId="0" applyNumberFormat="1" applyFont="1" applyBorder="1" applyAlignment="1">
      <alignment horizontal="center" vertical="center" wrapText="1"/>
    </xf>
    <xf numFmtId="0" fontId="18" fillId="0" borderId="32" xfId="0" applyNumberFormat="1" applyFont="1" applyBorder="1" applyAlignment="1">
      <alignment horizontal="center" vertical="center"/>
    </xf>
    <xf numFmtId="0" fontId="18" fillId="0" borderId="39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3895725" y="506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3381375" y="55149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0</xdr:colOff>
      <xdr:row>33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381375" y="62293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31</xdr:row>
      <xdr:rowOff>57150</xdr:rowOff>
    </xdr:from>
    <xdr:to>
      <xdr:col>4</xdr:col>
      <xdr:colOff>0</xdr:colOff>
      <xdr:row>32</xdr:row>
      <xdr:rowOff>133350</xdr:rowOff>
    </xdr:to>
    <xdr:sp>
      <xdr:nvSpPr>
        <xdr:cNvPr id="4" name="Text 3"/>
        <xdr:cNvSpPr txBox="1">
          <a:spLocks noChangeArrowheads="1"/>
        </xdr:cNvSpPr>
      </xdr:nvSpPr>
      <xdr:spPr>
        <a:xfrm>
          <a:off x="3381375" y="60769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0</xdr:colOff>
      <xdr:row>33</xdr:row>
      <xdr:rowOff>133350</xdr:rowOff>
    </xdr:to>
    <xdr:sp>
      <xdr:nvSpPr>
        <xdr:cNvPr id="5" name="Text 3"/>
        <xdr:cNvSpPr txBox="1">
          <a:spLocks noChangeArrowheads="1"/>
        </xdr:cNvSpPr>
      </xdr:nvSpPr>
      <xdr:spPr>
        <a:xfrm>
          <a:off x="3381375" y="62293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31</xdr:row>
      <xdr:rowOff>57150</xdr:rowOff>
    </xdr:from>
    <xdr:to>
      <xdr:col>4</xdr:col>
      <xdr:colOff>0</xdr:colOff>
      <xdr:row>32</xdr:row>
      <xdr:rowOff>133350</xdr:rowOff>
    </xdr:to>
    <xdr:sp>
      <xdr:nvSpPr>
        <xdr:cNvPr id="6" name="Text 3"/>
        <xdr:cNvSpPr txBox="1">
          <a:spLocks noChangeArrowheads="1"/>
        </xdr:cNvSpPr>
      </xdr:nvSpPr>
      <xdr:spPr>
        <a:xfrm>
          <a:off x="3381375" y="60769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3381375" y="92964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8">
      <selection activeCell="F26" sqref="F26"/>
    </sheetView>
  </sheetViews>
  <sheetFormatPr defaultColWidth="9.16015625" defaultRowHeight="12.75"/>
  <cols>
    <col min="1" max="1" width="8.33203125" style="2" customWidth="1"/>
    <col min="2" max="2" width="33.83203125" style="2" customWidth="1"/>
    <col min="3" max="3" width="6.33203125" style="2" customWidth="1"/>
    <col min="4" max="4" width="10.66015625" style="2" customWidth="1"/>
    <col min="5" max="5" width="9" style="2" customWidth="1"/>
    <col min="6" max="6" width="9.5" style="2" customWidth="1"/>
    <col min="7" max="7" width="11.16015625" style="2" customWidth="1"/>
    <col min="8" max="8" width="9.66015625" style="2" customWidth="1"/>
    <col min="9" max="9" width="9.83203125" style="9" customWidth="1"/>
    <col min="10" max="16384" width="9.16015625" style="2" customWidth="1"/>
  </cols>
  <sheetData>
    <row r="1" spans="1:9" ht="19.5" customHeight="1">
      <c r="A1" s="1" t="s">
        <v>203</v>
      </c>
      <c r="E1" s="3"/>
      <c r="F1" s="3"/>
      <c r="G1" s="3"/>
      <c r="H1" s="3"/>
      <c r="I1" s="5"/>
    </row>
    <row r="2" spans="3:7" ht="11.25" customHeight="1">
      <c r="C2" s="559" t="s">
        <v>0</v>
      </c>
      <c r="D2" s="560"/>
      <c r="E2" s="556" t="s">
        <v>1</v>
      </c>
      <c r="F2" s="557"/>
      <c r="G2" s="281" t="s">
        <v>2</v>
      </c>
    </row>
    <row r="3" spans="3:7" ht="15.75" customHeight="1">
      <c r="C3" s="561"/>
      <c r="D3" s="562"/>
      <c r="E3" s="363" t="s">
        <v>3</v>
      </c>
      <c r="F3" s="6" t="s">
        <v>4</v>
      </c>
      <c r="G3" s="396" t="s">
        <v>179</v>
      </c>
    </row>
    <row r="4" spans="3:7" ht="16.5" customHeight="1">
      <c r="C4" s="556" t="s">
        <v>130</v>
      </c>
      <c r="D4" s="558"/>
      <c r="E4" s="558"/>
      <c r="F4" s="558"/>
      <c r="G4" s="557"/>
    </row>
    <row r="5" spans="3:7" ht="12.75" customHeight="1">
      <c r="C5" s="400">
        <v>2006</v>
      </c>
      <c r="D5" s="222"/>
      <c r="E5" s="368">
        <v>120.675</v>
      </c>
      <c r="F5" s="349">
        <v>145.125</v>
      </c>
      <c r="G5" s="352">
        <f aca="true" t="shared" si="0" ref="G5:G11">E5/F5*100</f>
        <v>83.15245478036175</v>
      </c>
    </row>
    <row r="6" spans="3:7" ht="12.75" customHeight="1">
      <c r="C6" s="400">
        <v>2007</v>
      </c>
      <c r="D6" s="222"/>
      <c r="E6" s="368">
        <f>SUM(E7:E10)/4</f>
        <v>127.1</v>
      </c>
      <c r="F6" s="368">
        <f>SUM(F7:F10)/4</f>
        <v>153.6</v>
      </c>
      <c r="G6" s="352">
        <f t="shared" si="0"/>
        <v>82.74739583333334</v>
      </c>
    </row>
    <row r="7" spans="3:7" ht="13.5" customHeight="1">
      <c r="C7" s="400">
        <v>2007</v>
      </c>
      <c r="D7" s="222" t="s">
        <v>5</v>
      </c>
      <c r="E7" s="368">
        <v>129.1</v>
      </c>
      <c r="F7" s="350">
        <v>156.2</v>
      </c>
      <c r="G7" s="352">
        <f t="shared" si="0"/>
        <v>82.6504481434059</v>
      </c>
    </row>
    <row r="8" spans="3:7" ht="14.25" customHeight="1">
      <c r="C8" s="398"/>
      <c r="D8" s="222" t="s">
        <v>6</v>
      </c>
      <c r="E8" s="368">
        <v>126.4</v>
      </c>
      <c r="F8" s="350">
        <v>151.8</v>
      </c>
      <c r="G8" s="352">
        <f t="shared" si="0"/>
        <v>83.26745718050066</v>
      </c>
    </row>
    <row r="9" spans="3:7" ht="15" customHeight="1">
      <c r="C9" s="398"/>
      <c r="D9" s="222" t="s">
        <v>136</v>
      </c>
      <c r="E9" s="368">
        <v>126.5</v>
      </c>
      <c r="F9" s="350">
        <v>150.2</v>
      </c>
      <c r="G9" s="352">
        <f t="shared" si="0"/>
        <v>84.22103861517976</v>
      </c>
    </row>
    <row r="10" spans="3:7" ht="18.75" customHeight="1">
      <c r="C10" s="398"/>
      <c r="D10" s="222" t="s">
        <v>198</v>
      </c>
      <c r="E10" s="368">
        <v>126.4</v>
      </c>
      <c r="F10" s="350">
        <v>156.2</v>
      </c>
      <c r="G10" s="352">
        <f t="shared" si="0"/>
        <v>80.92189500640205</v>
      </c>
    </row>
    <row r="11" spans="3:7" ht="19.5" customHeight="1">
      <c r="C11" s="401">
        <v>2008</v>
      </c>
      <c r="D11" s="417" t="s">
        <v>199</v>
      </c>
      <c r="E11" s="369">
        <v>122.02</v>
      </c>
      <c r="F11" s="351">
        <v>153.7</v>
      </c>
      <c r="G11" s="450">
        <f t="shared" si="0"/>
        <v>79.38841899804815</v>
      </c>
    </row>
    <row r="12" spans="1:9" ht="15" customHeight="1">
      <c r="A12" s="7" t="s">
        <v>180</v>
      </c>
      <c r="C12" s="7"/>
      <c r="D12" s="4"/>
      <c r="E12" s="4"/>
      <c r="F12" s="4"/>
      <c r="G12" s="4"/>
      <c r="H12" s="4"/>
      <c r="I12" s="4"/>
    </row>
    <row r="13" spans="2:8" ht="1.5" customHeight="1">
      <c r="B13" s="8"/>
      <c r="C13" s="8"/>
      <c r="D13" s="4"/>
      <c r="E13" s="9"/>
      <c r="F13" s="9"/>
      <c r="G13" s="9"/>
      <c r="H13" s="9"/>
    </row>
    <row r="14" spans="1:9" ht="41.25" customHeight="1">
      <c r="A14" s="546" t="s">
        <v>240</v>
      </c>
      <c r="B14" s="546"/>
      <c r="C14" s="546"/>
      <c r="D14" s="546"/>
      <c r="E14" s="546"/>
      <c r="F14" s="546"/>
      <c r="G14" s="546"/>
      <c r="H14" s="546"/>
      <c r="I14" s="546"/>
    </row>
    <row r="15" spans="2:8" ht="2.25" customHeight="1">
      <c r="B15" s="11"/>
      <c r="C15" s="11"/>
      <c r="D15" s="11"/>
      <c r="E15" s="10"/>
      <c r="F15" s="10"/>
      <c r="G15" s="10"/>
      <c r="H15" s="10"/>
    </row>
    <row r="16" spans="1:9" ht="15" customHeight="1">
      <c r="A16" s="543" t="s">
        <v>191</v>
      </c>
      <c r="B16" s="548" t="s">
        <v>182</v>
      </c>
      <c r="C16" s="549"/>
      <c r="D16" s="569" t="s">
        <v>9</v>
      </c>
      <c r="E16" s="554" t="s">
        <v>138</v>
      </c>
      <c r="F16" s="555"/>
      <c r="G16" s="563" t="s">
        <v>131</v>
      </c>
      <c r="H16" s="564"/>
      <c r="I16" s="565"/>
    </row>
    <row r="17" spans="1:9" ht="12" customHeight="1">
      <c r="A17" s="544"/>
      <c r="B17" s="550"/>
      <c r="C17" s="551"/>
      <c r="D17" s="535"/>
      <c r="E17" s="541" t="s">
        <v>204</v>
      </c>
      <c r="F17" s="541" t="s">
        <v>253</v>
      </c>
      <c r="G17" s="566"/>
      <c r="H17" s="567"/>
      <c r="I17" s="568"/>
    </row>
    <row r="18" spans="1:9" ht="22.5" customHeight="1">
      <c r="A18" s="545"/>
      <c r="B18" s="552"/>
      <c r="C18" s="553"/>
      <c r="D18" s="536"/>
      <c r="E18" s="542"/>
      <c r="F18" s="542"/>
      <c r="G18" s="519" t="s">
        <v>134</v>
      </c>
      <c r="H18" s="518" t="s">
        <v>132</v>
      </c>
      <c r="I18" s="207" t="s">
        <v>254</v>
      </c>
    </row>
    <row r="19" spans="1:9" ht="13.5" customHeight="1">
      <c r="A19" s="398"/>
      <c r="B19" s="12" t="s">
        <v>133</v>
      </c>
      <c r="C19" s="408"/>
      <c r="D19" s="208">
        <v>10000</v>
      </c>
      <c r="E19" s="225">
        <v>10820</v>
      </c>
      <c r="F19" s="225">
        <v>10281</v>
      </c>
      <c r="G19" s="467">
        <f>(F19/E19)*100-100</f>
        <v>-4.981515711645102</v>
      </c>
      <c r="H19" s="209">
        <v>-6</v>
      </c>
      <c r="I19" s="470">
        <f>G19/H19</f>
        <v>0.830252618607517</v>
      </c>
    </row>
    <row r="20" spans="1:9" ht="16.5" customHeight="1">
      <c r="A20" s="399">
        <v>0</v>
      </c>
      <c r="B20" s="210" t="s">
        <v>183</v>
      </c>
      <c r="C20" s="409"/>
      <c r="D20" s="208">
        <v>2942</v>
      </c>
      <c r="E20" s="226">
        <v>3383</v>
      </c>
      <c r="F20" s="226">
        <v>3547</v>
      </c>
      <c r="G20" s="418">
        <f>(F20/E20)*100-100</f>
        <v>4.847768253029855</v>
      </c>
      <c r="H20" s="211">
        <v>3.987490226739638</v>
      </c>
      <c r="I20" s="211">
        <f>G20/H20</f>
        <v>1.2157442344363114</v>
      </c>
    </row>
    <row r="21" spans="1:9" ht="16.5" customHeight="1">
      <c r="A21" s="398"/>
      <c r="B21" s="212" t="s">
        <v>11</v>
      </c>
      <c r="C21" s="410"/>
      <c r="D21" s="208"/>
      <c r="E21" s="225"/>
      <c r="F21" s="225"/>
      <c r="G21" s="229"/>
      <c r="H21" s="211"/>
      <c r="I21" s="211"/>
    </row>
    <row r="22" spans="1:9" ht="16.5" customHeight="1">
      <c r="A22" s="398"/>
      <c r="B22" s="213" t="s">
        <v>12</v>
      </c>
      <c r="C22" s="411"/>
      <c r="D22" s="214">
        <v>2296</v>
      </c>
      <c r="E22" s="227">
        <v>1954</v>
      </c>
      <c r="F22" s="227">
        <v>1818</v>
      </c>
      <c r="G22" s="418">
        <f>(F22/E22)*100-100</f>
        <v>-6.960081883316278</v>
      </c>
      <c r="H22" s="211">
        <v>1.276935355147657</v>
      </c>
      <c r="I22" s="211">
        <f>93/1.01-100</f>
        <v>-7.920792079207928</v>
      </c>
    </row>
    <row r="23" spans="1:9" ht="16.5" customHeight="1">
      <c r="A23" s="400">
        <v>2</v>
      </c>
      <c r="B23" s="215" t="s">
        <v>184</v>
      </c>
      <c r="C23" s="412"/>
      <c r="D23" s="214">
        <v>31</v>
      </c>
      <c r="E23" s="227">
        <v>98</v>
      </c>
      <c r="F23" s="227">
        <v>129</v>
      </c>
      <c r="G23" s="228">
        <f>(F23/E23)*100-100</f>
        <v>31.632653061224488</v>
      </c>
      <c r="H23" s="211">
        <v>-4.003724394785863</v>
      </c>
      <c r="I23" s="211">
        <f>37</f>
        <v>37</v>
      </c>
    </row>
    <row r="24" spans="1:9" ht="16.5" customHeight="1">
      <c r="A24" s="400">
        <v>5</v>
      </c>
      <c r="B24" s="215" t="s">
        <v>185</v>
      </c>
      <c r="C24" s="412"/>
      <c r="D24" s="214">
        <v>21</v>
      </c>
      <c r="E24" s="227">
        <v>92</v>
      </c>
      <c r="F24" s="227">
        <v>103</v>
      </c>
      <c r="G24" s="228">
        <f>(F24/E24)*100-100</f>
        <v>11.956521739130437</v>
      </c>
      <c r="H24" s="211">
        <v>-4.051172707889123</v>
      </c>
      <c r="I24" s="211">
        <v>17</v>
      </c>
    </row>
    <row r="25" spans="1:9" ht="24" customHeight="1">
      <c r="A25" s="477">
        <v>6</v>
      </c>
      <c r="B25" s="13" t="s">
        <v>26</v>
      </c>
      <c r="C25" s="413"/>
      <c r="D25" s="214">
        <v>293</v>
      </c>
      <c r="E25" s="227">
        <v>1026</v>
      </c>
      <c r="F25" s="227">
        <v>845</v>
      </c>
      <c r="G25" s="418">
        <f>(F25/E25)*100-100</f>
        <v>-17.641325536062382</v>
      </c>
      <c r="H25" s="211">
        <v>8.26086956521739</v>
      </c>
      <c r="I25" s="211">
        <v>-24</v>
      </c>
    </row>
    <row r="26" spans="1:9" ht="16.5" customHeight="1">
      <c r="A26" s="400">
        <v>8</v>
      </c>
      <c r="B26" s="215" t="s">
        <v>186</v>
      </c>
      <c r="C26" s="412"/>
      <c r="D26" s="214">
        <v>6713</v>
      </c>
      <c r="E26" s="227">
        <v>6142</v>
      </c>
      <c r="F26" s="227">
        <v>5603</v>
      </c>
      <c r="G26" s="418">
        <f>(F26/E26)*100-100</f>
        <v>-8.775643112992512</v>
      </c>
      <c r="H26" s="211">
        <v>-10.130468150422118</v>
      </c>
      <c r="I26" s="211">
        <v>1</v>
      </c>
    </row>
    <row r="27" spans="1:9" ht="3.75" customHeight="1">
      <c r="A27" s="223"/>
      <c r="B27" s="14"/>
      <c r="C27" s="11"/>
      <c r="D27" s="15"/>
      <c r="E27" s="367"/>
      <c r="F27" s="217"/>
      <c r="G27" s="223"/>
      <c r="H27" s="216"/>
      <c r="I27" s="217"/>
    </row>
    <row r="28" spans="1:9" ht="15" customHeight="1">
      <c r="A28" s="75" t="s">
        <v>30</v>
      </c>
      <c r="B28" s="16"/>
      <c r="C28" s="16"/>
      <c r="D28" s="16"/>
      <c r="E28" s="403"/>
      <c r="F28" s="404"/>
      <c r="G28" s="402"/>
      <c r="H28" s="403"/>
      <c r="I28" s="404"/>
    </row>
    <row r="29" spans="1:8" ht="16.5" customHeight="1">
      <c r="A29" s="353" t="s">
        <v>252</v>
      </c>
      <c r="D29" s="16"/>
      <c r="E29" s="16"/>
      <c r="F29" s="16"/>
      <c r="G29" s="16"/>
      <c r="H29" s="16"/>
    </row>
    <row r="30" spans="2:8" ht="3.75" customHeight="1">
      <c r="B30" s="218"/>
      <c r="C30" s="218"/>
      <c r="D30" s="10"/>
      <c r="E30" s="10"/>
      <c r="F30" s="10"/>
      <c r="G30" s="10"/>
      <c r="H30" s="16"/>
    </row>
    <row r="31" spans="1:9" ht="19.5" customHeight="1">
      <c r="A31" s="547" t="s">
        <v>206</v>
      </c>
      <c r="B31" s="547"/>
      <c r="C31" s="547"/>
      <c r="D31" s="547"/>
      <c r="E31" s="547"/>
      <c r="F31" s="547"/>
      <c r="G31" s="547"/>
      <c r="H31" s="547"/>
      <c r="I31" s="547"/>
    </row>
    <row r="32" spans="2:8" ht="4.5" customHeight="1">
      <c r="B32" s="11"/>
      <c r="C32" s="11"/>
      <c r="D32" s="11"/>
      <c r="E32" s="16"/>
      <c r="F32" s="16"/>
      <c r="G32" s="16"/>
      <c r="H32" s="16"/>
    </row>
    <row r="33" spans="1:9" ht="15" customHeight="1">
      <c r="A33" s="543" t="s">
        <v>193</v>
      </c>
      <c r="B33" s="548" t="s">
        <v>182</v>
      </c>
      <c r="C33" s="549"/>
      <c r="D33" s="569" t="s">
        <v>9</v>
      </c>
      <c r="E33" s="554" t="s">
        <v>139</v>
      </c>
      <c r="F33" s="555"/>
      <c r="G33" s="563" t="s">
        <v>131</v>
      </c>
      <c r="H33" s="564"/>
      <c r="I33" s="565"/>
    </row>
    <row r="34" spans="1:9" ht="12.75" customHeight="1">
      <c r="A34" s="544"/>
      <c r="B34" s="550"/>
      <c r="C34" s="551"/>
      <c r="D34" s="535"/>
      <c r="E34" s="541" t="s">
        <v>200</v>
      </c>
      <c r="F34" s="541" t="s">
        <v>205</v>
      </c>
      <c r="G34" s="566"/>
      <c r="H34" s="567"/>
      <c r="I34" s="568"/>
    </row>
    <row r="35" spans="1:9" ht="19.5" customHeight="1">
      <c r="A35" s="545"/>
      <c r="B35" s="552"/>
      <c r="C35" s="553"/>
      <c r="D35" s="536"/>
      <c r="E35" s="542"/>
      <c r="F35" s="542"/>
      <c r="G35" s="519" t="s">
        <v>134</v>
      </c>
      <c r="H35" s="518" t="s">
        <v>132</v>
      </c>
      <c r="I35" s="207" t="s">
        <v>192</v>
      </c>
    </row>
    <row r="36" spans="1:9" ht="15.75" customHeight="1">
      <c r="A36" s="400"/>
      <c r="B36" s="12" t="s">
        <v>133</v>
      </c>
      <c r="C36" s="408"/>
      <c r="D36" s="219">
        <v>10000</v>
      </c>
      <c r="E36" s="365">
        <v>22850</v>
      </c>
      <c r="F36" s="365">
        <v>29584</v>
      </c>
      <c r="G36" s="257">
        <f aca="true" t="shared" si="1" ref="G36:G44">(F36/E36)*100-100</f>
        <v>29.47045951859957</v>
      </c>
      <c r="H36" s="469">
        <v>-1.6005121638924464</v>
      </c>
      <c r="I36" s="470">
        <v>31</v>
      </c>
    </row>
    <row r="37" spans="1:9" ht="15.75" customHeight="1">
      <c r="A37" s="400">
        <v>0</v>
      </c>
      <c r="B37" s="13" t="s">
        <v>17</v>
      </c>
      <c r="C37" s="413"/>
      <c r="D37" s="17">
        <v>1621</v>
      </c>
      <c r="E37" s="366">
        <v>3463</v>
      </c>
      <c r="F37" s="366">
        <v>6419</v>
      </c>
      <c r="G37" s="230">
        <f t="shared" si="1"/>
        <v>85.3595148714987</v>
      </c>
      <c r="H37" s="230">
        <v>15.970056144728645</v>
      </c>
      <c r="I37" s="211">
        <f>185/1.16-100</f>
        <v>59.48275862068968</v>
      </c>
    </row>
    <row r="38" spans="1:9" ht="17.25" customHeight="1">
      <c r="A38" s="400">
        <v>2</v>
      </c>
      <c r="B38" s="397" t="s">
        <v>187</v>
      </c>
      <c r="C38" s="414"/>
      <c r="D38" s="17">
        <v>221</v>
      </c>
      <c r="E38" s="366">
        <v>832</v>
      </c>
      <c r="F38" s="366">
        <v>1374</v>
      </c>
      <c r="G38" s="230">
        <f t="shared" si="1"/>
        <v>65.14423076923077</v>
      </c>
      <c r="H38" s="468">
        <v>-7.391304347826093</v>
      </c>
      <c r="I38" s="211">
        <f>165/0.93-100</f>
        <v>77.41935483870967</v>
      </c>
    </row>
    <row r="39" spans="1:9" ht="24.75" customHeight="1">
      <c r="A39" s="400">
        <v>3</v>
      </c>
      <c r="B39" s="397" t="s">
        <v>188</v>
      </c>
      <c r="C39" s="414"/>
      <c r="D39" s="17">
        <v>1789</v>
      </c>
      <c r="E39" s="366">
        <v>4919</v>
      </c>
      <c r="F39" s="366">
        <f>6577-4</f>
        <v>6573</v>
      </c>
      <c r="G39" s="230">
        <f t="shared" si="1"/>
        <v>33.624720471640586</v>
      </c>
      <c r="H39" s="230">
        <v>7.228915662650607</v>
      </c>
      <c r="I39" s="211">
        <f>134/1.07-100</f>
        <v>25.233644859813083</v>
      </c>
    </row>
    <row r="40" spans="1:9" ht="15.75" customHeight="1">
      <c r="A40" s="400">
        <v>4</v>
      </c>
      <c r="B40" s="397" t="s">
        <v>189</v>
      </c>
      <c r="C40" s="414"/>
      <c r="D40" s="17">
        <v>113</v>
      </c>
      <c r="E40" s="366">
        <v>207</v>
      </c>
      <c r="F40" s="366">
        <f>436-4</f>
        <v>432</v>
      </c>
      <c r="G40" s="230">
        <f t="shared" si="1"/>
        <v>108.69565217391303</v>
      </c>
      <c r="H40" s="230">
        <v>29.731379731379718</v>
      </c>
      <c r="I40" s="211">
        <f>209/1.3-100</f>
        <v>60.769230769230774</v>
      </c>
    </row>
    <row r="41" spans="1:9" ht="15.75" customHeight="1">
      <c r="A41" s="400">
        <v>5</v>
      </c>
      <c r="B41" s="397" t="s">
        <v>185</v>
      </c>
      <c r="C41" s="414"/>
      <c r="D41" s="17">
        <v>467</v>
      </c>
      <c r="E41" s="366">
        <v>1753</v>
      </c>
      <c r="F41" s="366">
        <f>2249-191</f>
        <v>2058</v>
      </c>
      <c r="G41" s="230">
        <f t="shared" si="1"/>
        <v>17.39874500855676</v>
      </c>
      <c r="H41" s="468">
        <v>-8.961911874533229</v>
      </c>
      <c r="I41" s="211">
        <v>28</v>
      </c>
    </row>
    <row r="42" spans="1:9" ht="23.25" customHeight="1">
      <c r="A42" s="477">
        <v>6</v>
      </c>
      <c r="B42" s="397" t="s">
        <v>26</v>
      </c>
      <c r="C42" s="414"/>
      <c r="D42" s="17">
        <v>3776</v>
      </c>
      <c r="E42" s="366">
        <v>4975</v>
      </c>
      <c r="F42" s="366">
        <f>5638-158</f>
        <v>5480</v>
      </c>
      <c r="G42" s="228">
        <f t="shared" si="1"/>
        <v>10.150753768844226</v>
      </c>
      <c r="H42" s="468">
        <v>-12.882096069868993</v>
      </c>
      <c r="I42" s="211">
        <f>110/0.87-100</f>
        <v>26.436781609195407</v>
      </c>
    </row>
    <row r="43" spans="1:9" ht="27" customHeight="1">
      <c r="A43" s="477">
        <v>7</v>
      </c>
      <c r="B43" s="397" t="s">
        <v>190</v>
      </c>
      <c r="C43" s="414"/>
      <c r="D43" s="17">
        <v>1134</v>
      </c>
      <c r="E43" s="366">
        <v>4646</v>
      </c>
      <c r="F43" s="366">
        <f>5263-309</f>
        <v>4954</v>
      </c>
      <c r="G43" s="230">
        <f t="shared" si="1"/>
        <v>6.6293585880327015</v>
      </c>
      <c r="H43" s="468">
        <v>-5.738993710691815</v>
      </c>
      <c r="I43" s="211">
        <f>107/0.94-100</f>
        <v>13.829787234042556</v>
      </c>
    </row>
    <row r="44" spans="1:9" ht="14.25" customHeight="1">
      <c r="A44" s="400">
        <v>8</v>
      </c>
      <c r="B44" s="397" t="s">
        <v>33</v>
      </c>
      <c r="C44" s="414"/>
      <c r="D44" s="17">
        <v>879</v>
      </c>
      <c r="E44" s="366">
        <v>1702</v>
      </c>
      <c r="F44" s="366">
        <f>1916-95</f>
        <v>1821</v>
      </c>
      <c r="G44" s="230">
        <f t="shared" si="1"/>
        <v>6.9917743830787344</v>
      </c>
      <c r="H44" s="468">
        <v>-14.812138728323703</v>
      </c>
      <c r="I44" s="211">
        <f>107/0.85-100</f>
        <v>25.882352941176478</v>
      </c>
    </row>
    <row r="45" spans="1:9" ht="3.75" customHeight="1">
      <c r="A45" s="401"/>
      <c r="B45" s="14"/>
      <c r="C45" s="11"/>
      <c r="D45" s="220"/>
      <c r="E45" s="15"/>
      <c r="F45" s="221"/>
      <c r="G45" s="15"/>
      <c r="H45" s="15"/>
      <c r="I45" s="224"/>
    </row>
    <row r="46" spans="1:9" ht="18" customHeight="1">
      <c r="A46" s="353" t="s">
        <v>195</v>
      </c>
      <c r="B46" s="16"/>
      <c r="C46" s="16"/>
      <c r="D46" s="405"/>
      <c r="E46" s="16"/>
      <c r="F46" s="16"/>
      <c r="G46" s="16"/>
      <c r="H46" s="16"/>
      <c r="I46" s="406"/>
    </row>
    <row r="47" spans="1:9" ht="15" customHeight="1">
      <c r="A47" s="407" t="s">
        <v>194</v>
      </c>
      <c r="B47" s="16"/>
      <c r="C47" s="16"/>
      <c r="D47" s="405"/>
      <c r="E47" s="16"/>
      <c r="F47" s="16"/>
      <c r="G47" s="16"/>
      <c r="H47" s="16"/>
      <c r="I47" s="406"/>
    </row>
    <row r="48" spans="1:8" ht="17.25" customHeight="1">
      <c r="A48" s="353" t="s">
        <v>255</v>
      </c>
      <c r="D48" s="16"/>
      <c r="E48" s="16"/>
      <c r="F48" s="16"/>
      <c r="G48" s="16"/>
      <c r="H48" s="16"/>
    </row>
    <row r="49" s="3" customFormat="1" ht="12.75" customHeight="1">
      <c r="I49" s="4"/>
    </row>
    <row r="50" s="3" customFormat="1" ht="15.75">
      <c r="I50" s="4"/>
    </row>
  </sheetData>
  <sheetProtection/>
  <mergeCells count="19">
    <mergeCell ref="E2:F2"/>
    <mergeCell ref="C4:G4"/>
    <mergeCell ref="C2:D3"/>
    <mergeCell ref="E33:F33"/>
    <mergeCell ref="G33:I34"/>
    <mergeCell ref="F34:F35"/>
    <mergeCell ref="D33:D35"/>
    <mergeCell ref="E34:E35"/>
    <mergeCell ref="G16:I17"/>
    <mergeCell ref="D16:D18"/>
    <mergeCell ref="E17:E18"/>
    <mergeCell ref="A16:A18"/>
    <mergeCell ref="A33:A35"/>
    <mergeCell ref="A14:I14"/>
    <mergeCell ref="A31:I31"/>
    <mergeCell ref="B16:C18"/>
    <mergeCell ref="B33:C35"/>
    <mergeCell ref="E16:F16"/>
    <mergeCell ref="F17:F18"/>
  </mergeCells>
  <printOptions/>
  <pageMargins left="0.38" right="0" top="0.7" bottom="0.19" header="0.46" footer="0.16"/>
  <pageSetup horizontalDpi="600" verticalDpi="600" orientation="portrait" paperSize="9" r:id="rId2"/>
  <headerFooter alignWithMargins="0">
    <oddHeader>&amp;C8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16.5" style="482" customWidth="1"/>
    <col min="2" max="15" width="8.83203125" style="482" customWidth="1"/>
    <col min="16" max="16" width="6.33203125" style="482" customWidth="1"/>
    <col min="17" max="17" width="1.171875" style="482" customWidth="1"/>
    <col min="18" max="18" width="4.16015625" style="482" customWidth="1"/>
    <col min="19" max="16384" width="9.33203125" style="482" customWidth="1"/>
  </cols>
  <sheetData>
    <row r="1" spans="1:18" ht="16.5">
      <c r="A1" s="481" t="s">
        <v>259</v>
      </c>
      <c r="R1" s="576">
        <v>17</v>
      </c>
    </row>
    <row r="2" ht="23.25" customHeight="1">
      <c r="R2" s="576"/>
    </row>
    <row r="3" spans="1:18" ht="26.25" customHeight="1">
      <c r="A3" s="483"/>
      <c r="B3" s="577" t="s">
        <v>59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9"/>
      <c r="R3" s="576"/>
    </row>
    <row r="4" spans="1:18" ht="27.75" customHeight="1">
      <c r="A4" s="484"/>
      <c r="B4" s="485">
        <v>1994</v>
      </c>
      <c r="C4" s="486">
        <v>1995</v>
      </c>
      <c r="D4" s="486">
        <v>1996</v>
      </c>
      <c r="E4" s="486">
        <v>1997</v>
      </c>
      <c r="F4" s="486">
        <v>1998</v>
      </c>
      <c r="G4" s="486">
        <v>1999</v>
      </c>
      <c r="H4" s="486">
        <v>2000</v>
      </c>
      <c r="I4" s="486">
        <v>2001</v>
      </c>
      <c r="J4" s="486">
        <v>2002</v>
      </c>
      <c r="K4" s="486">
        <v>2003</v>
      </c>
      <c r="L4" s="486">
        <v>2004</v>
      </c>
      <c r="M4" s="486">
        <v>2005</v>
      </c>
      <c r="N4" s="486">
        <v>2006</v>
      </c>
      <c r="O4" s="486">
        <v>2007</v>
      </c>
      <c r="P4" s="580">
        <v>2008</v>
      </c>
      <c r="Q4" s="581"/>
      <c r="R4" s="576"/>
    </row>
    <row r="5" spans="1:18" ht="45" customHeight="1">
      <c r="A5" s="495" t="s">
        <v>46</v>
      </c>
      <c r="B5" s="496">
        <v>63.235294117647065</v>
      </c>
      <c r="C5" s="497">
        <v>67.09558823529412</v>
      </c>
      <c r="D5" s="497">
        <v>71.69117647058825</v>
      </c>
      <c r="E5" s="497">
        <v>76.77696078431373</v>
      </c>
      <c r="F5" s="497">
        <v>79.32769607843137</v>
      </c>
      <c r="G5" s="497">
        <v>86.24264705882354</v>
      </c>
      <c r="H5" s="497">
        <v>84.09823529411766</v>
      </c>
      <c r="I5" s="497">
        <v>83.98946078431372</v>
      </c>
      <c r="J5" s="497">
        <v>91.37058823529411</v>
      </c>
      <c r="K5" s="497">
        <v>97.04240196078432</v>
      </c>
      <c r="L5" s="497">
        <v>102</v>
      </c>
      <c r="M5" s="497">
        <v>112</v>
      </c>
      <c r="N5" s="497">
        <v>116.4</v>
      </c>
      <c r="O5" s="497">
        <v>129.1</v>
      </c>
      <c r="P5" s="498">
        <v>122</v>
      </c>
      <c r="Q5" s="487">
        <v>1</v>
      </c>
      <c r="R5" s="576"/>
    </row>
    <row r="6" spans="1:18" ht="45" customHeight="1">
      <c r="A6" s="495" t="s">
        <v>47</v>
      </c>
      <c r="B6" s="496">
        <v>62.254901960784316</v>
      </c>
      <c r="C6" s="497">
        <v>67.27941176470588</v>
      </c>
      <c r="D6" s="497">
        <v>74.32598039215686</v>
      </c>
      <c r="E6" s="497">
        <v>77.32843137254902</v>
      </c>
      <c r="F6" s="497">
        <v>82.43553921568628</v>
      </c>
      <c r="G6" s="497">
        <v>85.4656862745098</v>
      </c>
      <c r="H6" s="497">
        <v>81.81397058823529</v>
      </c>
      <c r="I6" s="497">
        <v>83.44558823529412</v>
      </c>
      <c r="J6" s="497">
        <v>93.39068627450982</v>
      </c>
      <c r="K6" s="497">
        <v>98.28553921568628</v>
      </c>
      <c r="L6" s="497">
        <v>106.3</v>
      </c>
      <c r="M6" s="497">
        <v>111.7</v>
      </c>
      <c r="N6" s="497">
        <v>119.31</v>
      </c>
      <c r="O6" s="497">
        <v>126.4</v>
      </c>
      <c r="P6" s="499"/>
      <c r="Q6" s="488"/>
      <c r="R6" s="576"/>
    </row>
    <row r="7" spans="1:18" ht="45" customHeight="1">
      <c r="A7" s="495" t="s">
        <v>48</v>
      </c>
      <c r="B7" s="496">
        <v>64.4607843137255</v>
      </c>
      <c r="C7" s="497">
        <v>69.36274509803923</v>
      </c>
      <c r="D7" s="497">
        <v>77.69607843137256</v>
      </c>
      <c r="E7" s="497">
        <v>75.8578431372549</v>
      </c>
      <c r="F7" s="497">
        <v>86.47573529411765</v>
      </c>
      <c r="G7" s="497">
        <v>85.2325980392157</v>
      </c>
      <c r="H7" s="497">
        <v>78.93921568627452</v>
      </c>
      <c r="I7" s="497">
        <v>87.4857843137255</v>
      </c>
      <c r="J7" s="497">
        <v>98.28553921568628</v>
      </c>
      <c r="K7" s="497">
        <v>101.93725490196078</v>
      </c>
      <c r="L7" s="497">
        <v>109.5</v>
      </c>
      <c r="M7" s="497">
        <v>114.6</v>
      </c>
      <c r="N7" s="497">
        <v>122</v>
      </c>
      <c r="O7" s="497">
        <v>126.5</v>
      </c>
      <c r="P7" s="499"/>
      <c r="Q7" s="488"/>
      <c r="R7" s="576"/>
    </row>
    <row r="8" spans="1:18" ht="45" customHeight="1">
      <c r="A8" s="500" t="s">
        <v>49</v>
      </c>
      <c r="B8" s="496">
        <v>65.74754901960785</v>
      </c>
      <c r="C8" s="497">
        <v>70.28186274509804</v>
      </c>
      <c r="D8" s="497">
        <v>77.94117647058825</v>
      </c>
      <c r="E8" s="497">
        <v>80.88235294117648</v>
      </c>
      <c r="F8" s="497">
        <v>88.41813725490196</v>
      </c>
      <c r="G8" s="497">
        <v>85.2325980392157</v>
      </c>
      <c r="H8" s="497">
        <v>79.56078431372549</v>
      </c>
      <c r="I8" s="497">
        <v>89.19509803921568</v>
      </c>
      <c r="J8" s="497">
        <v>98.51862745098039</v>
      </c>
      <c r="K8" s="497">
        <v>102.7142156862745</v>
      </c>
      <c r="L8" s="497">
        <v>111.3</v>
      </c>
      <c r="M8" s="497">
        <v>115.2</v>
      </c>
      <c r="N8" s="497">
        <v>125</v>
      </c>
      <c r="O8" s="497">
        <v>126.4</v>
      </c>
      <c r="P8" s="499"/>
      <c r="Q8" s="488"/>
      <c r="R8" s="576"/>
    </row>
    <row r="9" spans="1:18" s="493" customFormat="1" ht="45" customHeight="1">
      <c r="A9" s="489" t="s">
        <v>10</v>
      </c>
      <c r="B9" s="490">
        <v>63.92463235294118</v>
      </c>
      <c r="C9" s="490">
        <v>68.50490196078431</v>
      </c>
      <c r="D9" s="490">
        <v>75.41360294117648</v>
      </c>
      <c r="E9" s="490">
        <v>77.71139705882354</v>
      </c>
      <c r="F9" s="490">
        <v>84.16427696078432</v>
      </c>
      <c r="G9" s="490">
        <v>85.54338235294118</v>
      </c>
      <c r="H9" s="490">
        <v>81.10305147058824</v>
      </c>
      <c r="I9" s="490">
        <v>86.02898284313726</v>
      </c>
      <c r="J9" s="490">
        <v>95.39136029411765</v>
      </c>
      <c r="K9" s="490">
        <v>99.99485294117646</v>
      </c>
      <c r="L9" s="490">
        <v>107.275</v>
      </c>
      <c r="M9" s="490">
        <v>113.375</v>
      </c>
      <c r="N9" s="490">
        <v>120.6775</v>
      </c>
      <c r="O9" s="490">
        <v>127.1</v>
      </c>
      <c r="P9" s="491"/>
      <c r="Q9" s="492"/>
      <c r="R9" s="576"/>
    </row>
    <row r="10" ht="12.75">
      <c r="R10" s="576"/>
    </row>
    <row r="11" spans="1:18" ht="18">
      <c r="A11" s="494" t="s">
        <v>239</v>
      </c>
      <c r="R11" s="576"/>
    </row>
    <row r="12" ht="12.75">
      <c r="R12" s="576"/>
    </row>
    <row r="13" ht="12.75">
      <c r="R13" s="576"/>
    </row>
    <row r="14" ht="12.75">
      <c r="R14" s="576"/>
    </row>
    <row r="15" ht="12.75">
      <c r="R15" s="576"/>
    </row>
    <row r="16" ht="12.75">
      <c r="R16" s="576"/>
    </row>
    <row r="17" ht="12.75">
      <c r="R17" s="576"/>
    </row>
    <row r="18" ht="12.75">
      <c r="R18" s="576"/>
    </row>
  </sheetData>
  <sheetProtection/>
  <mergeCells count="3">
    <mergeCell ref="R1:R18"/>
    <mergeCell ref="B3:Q3"/>
    <mergeCell ref="P4:Q4"/>
  </mergeCells>
  <printOptions/>
  <pageMargins left="0.66" right="0.23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pane xSplit="3" ySplit="5" topLeftCell="D12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K1" sqref="K1:K18"/>
    </sheetView>
  </sheetViews>
  <sheetFormatPr defaultColWidth="8.83203125" defaultRowHeight="12.75"/>
  <cols>
    <col min="1" max="1" width="9.33203125" style="79" customWidth="1"/>
    <col min="2" max="2" width="49.83203125" style="79" customWidth="1"/>
    <col min="3" max="10" width="11.33203125" style="79" customWidth="1"/>
    <col min="11" max="11" width="4.16015625" style="79" customWidth="1"/>
    <col min="12" max="16384" width="8.83203125" style="79" customWidth="1"/>
  </cols>
  <sheetData>
    <row r="1" spans="1:11" ht="27.75" customHeight="1">
      <c r="A1" s="157" t="s">
        <v>248</v>
      </c>
      <c r="K1" s="523">
        <v>18</v>
      </c>
    </row>
    <row r="2" spans="1:11" ht="19.5" customHeight="1">
      <c r="A2" s="140"/>
      <c r="H2" s="79" t="s">
        <v>50</v>
      </c>
      <c r="K2" s="582"/>
    </row>
    <row r="3" spans="4:11" ht="12.75">
      <c r="D3" s="99"/>
      <c r="E3" s="99"/>
      <c r="F3" s="99"/>
      <c r="G3" s="99"/>
      <c r="H3" s="99"/>
      <c r="I3" s="99"/>
      <c r="J3" s="99"/>
      <c r="K3" s="582"/>
    </row>
    <row r="4" spans="1:11" ht="33.75" customHeight="1">
      <c r="A4" s="583" t="s">
        <v>51</v>
      </c>
      <c r="B4" s="585" t="s">
        <v>15</v>
      </c>
      <c r="C4" s="587" t="s">
        <v>9</v>
      </c>
      <c r="D4" s="415">
        <v>2006</v>
      </c>
      <c r="E4" s="526">
        <v>2007</v>
      </c>
      <c r="F4" s="527"/>
      <c r="G4" s="527"/>
      <c r="H4" s="527"/>
      <c r="I4" s="528"/>
      <c r="J4" s="98">
        <v>2008</v>
      </c>
      <c r="K4" s="582"/>
    </row>
    <row r="5" spans="1:11" ht="24" customHeight="1">
      <c r="A5" s="584"/>
      <c r="B5" s="586"/>
      <c r="C5" s="588"/>
      <c r="D5" s="251" t="s">
        <v>178</v>
      </c>
      <c r="E5" s="143" t="s">
        <v>135</v>
      </c>
      <c r="F5" s="142" t="s">
        <v>137</v>
      </c>
      <c r="G5" s="143" t="s">
        <v>201</v>
      </c>
      <c r="H5" s="143" t="s">
        <v>229</v>
      </c>
      <c r="I5" s="251" t="s">
        <v>230</v>
      </c>
      <c r="J5" s="143" t="s">
        <v>231</v>
      </c>
      <c r="K5" s="582"/>
    </row>
    <row r="6" spans="1:11" ht="30.75" customHeight="1">
      <c r="A6" s="144"/>
      <c r="B6" s="145" t="s">
        <v>53</v>
      </c>
      <c r="C6" s="266">
        <v>10000</v>
      </c>
      <c r="D6" s="324">
        <v>145.125</v>
      </c>
      <c r="E6" s="321">
        <v>156.2</v>
      </c>
      <c r="F6" s="321">
        <v>151.8</v>
      </c>
      <c r="G6" s="321">
        <v>150.2</v>
      </c>
      <c r="H6" s="321">
        <v>156.2</v>
      </c>
      <c r="I6" s="324">
        <f>(E6+F6+G6+H6)/4</f>
        <v>153.6</v>
      </c>
      <c r="J6" s="321">
        <v>153.7</v>
      </c>
      <c r="K6" s="582"/>
    </row>
    <row r="7" spans="1:11" ht="30.75" customHeight="1">
      <c r="A7" s="146">
        <v>0</v>
      </c>
      <c r="B7" s="147" t="s">
        <v>17</v>
      </c>
      <c r="C7" s="196">
        <v>1621</v>
      </c>
      <c r="D7" s="325">
        <v>146.7</v>
      </c>
      <c r="E7" s="322">
        <v>160.3</v>
      </c>
      <c r="F7" s="322">
        <v>163.6</v>
      </c>
      <c r="G7" s="322">
        <v>168.2</v>
      </c>
      <c r="H7" s="322">
        <v>183.8</v>
      </c>
      <c r="I7" s="325">
        <f aca="true" t="shared" si="0" ref="I7:I14">(E7+F7+G7+H7)/4</f>
        <v>168.975</v>
      </c>
      <c r="J7" s="322">
        <v>186.1</v>
      </c>
      <c r="K7" s="582"/>
    </row>
    <row r="8" spans="1:11" ht="30.75" customHeight="1">
      <c r="A8" s="148">
        <v>2</v>
      </c>
      <c r="B8" s="149" t="s">
        <v>23</v>
      </c>
      <c r="C8" s="196">
        <v>221</v>
      </c>
      <c r="D8" s="325">
        <v>146.775</v>
      </c>
      <c r="E8" s="322">
        <v>161</v>
      </c>
      <c r="F8" s="322">
        <v>158.3</v>
      </c>
      <c r="G8" s="322">
        <v>156.4</v>
      </c>
      <c r="H8" s="322">
        <v>156.9</v>
      </c>
      <c r="I8" s="325">
        <f t="shared" si="0"/>
        <v>158.15</v>
      </c>
      <c r="J8" s="322">
        <v>149.1</v>
      </c>
      <c r="K8" s="582"/>
    </row>
    <row r="9" spans="1:11" ht="30.75" customHeight="1">
      <c r="A9" s="150">
        <v>3</v>
      </c>
      <c r="B9" s="151" t="s">
        <v>54</v>
      </c>
      <c r="C9" s="196">
        <v>1789</v>
      </c>
      <c r="D9" s="325">
        <v>214.2</v>
      </c>
      <c r="E9" s="322">
        <v>224.1</v>
      </c>
      <c r="F9" s="322">
        <v>217.3</v>
      </c>
      <c r="G9" s="322">
        <v>208.5</v>
      </c>
      <c r="H9" s="322">
        <v>227</v>
      </c>
      <c r="I9" s="325">
        <f t="shared" si="0"/>
        <v>219.225</v>
      </c>
      <c r="J9" s="322">
        <v>240.3</v>
      </c>
      <c r="K9" s="582"/>
    </row>
    <row r="10" spans="1:11" ht="30.75" customHeight="1">
      <c r="A10" s="150">
        <v>4</v>
      </c>
      <c r="B10" s="151" t="s">
        <v>55</v>
      </c>
      <c r="C10" s="196">
        <v>113</v>
      </c>
      <c r="D10" s="325">
        <v>118.875</v>
      </c>
      <c r="E10" s="322">
        <v>163.8</v>
      </c>
      <c r="F10" s="322">
        <v>158.9</v>
      </c>
      <c r="G10" s="322">
        <v>171.3</v>
      </c>
      <c r="H10" s="322">
        <v>183.1</v>
      </c>
      <c r="I10" s="325">
        <f t="shared" si="0"/>
        <v>169.275</v>
      </c>
      <c r="J10" s="322">
        <v>212.5</v>
      </c>
      <c r="K10" s="582"/>
    </row>
    <row r="11" spans="1:11" ht="30.75" customHeight="1">
      <c r="A11" s="150">
        <v>5</v>
      </c>
      <c r="B11" s="151" t="s">
        <v>56</v>
      </c>
      <c r="C11" s="196">
        <v>467</v>
      </c>
      <c r="D11" s="325">
        <v>122.75</v>
      </c>
      <c r="E11" s="322">
        <v>133.9</v>
      </c>
      <c r="F11" s="322">
        <v>130.3</v>
      </c>
      <c r="G11" s="322">
        <v>129</v>
      </c>
      <c r="H11" s="322">
        <v>129.6</v>
      </c>
      <c r="I11" s="325">
        <f t="shared" si="0"/>
        <v>130.70000000000002</v>
      </c>
      <c r="J11" s="322">
        <v>121.9</v>
      </c>
      <c r="K11" s="582"/>
    </row>
    <row r="12" spans="1:11" ht="30.75" customHeight="1">
      <c r="A12" s="150">
        <v>6</v>
      </c>
      <c r="B12" s="151" t="s">
        <v>26</v>
      </c>
      <c r="C12" s="196">
        <v>3776</v>
      </c>
      <c r="D12" s="325">
        <v>128.425</v>
      </c>
      <c r="E12" s="322">
        <v>137.4</v>
      </c>
      <c r="F12" s="322">
        <v>130.2</v>
      </c>
      <c r="G12" s="322">
        <v>129.6</v>
      </c>
      <c r="H12" s="322">
        <v>130.2</v>
      </c>
      <c r="I12" s="325">
        <f t="shared" si="0"/>
        <v>131.85000000000002</v>
      </c>
      <c r="J12" s="322">
        <v>119.7</v>
      </c>
      <c r="K12" s="582"/>
    </row>
    <row r="13" spans="1:11" ht="30.75" customHeight="1">
      <c r="A13" s="150">
        <v>7</v>
      </c>
      <c r="B13" s="149" t="s">
        <v>57</v>
      </c>
      <c r="C13" s="196">
        <v>1134</v>
      </c>
      <c r="D13" s="325">
        <v>117.05</v>
      </c>
      <c r="E13" s="322">
        <v>127.2</v>
      </c>
      <c r="F13" s="322">
        <v>124</v>
      </c>
      <c r="G13" s="322">
        <v>126</v>
      </c>
      <c r="H13" s="322">
        <v>124.5</v>
      </c>
      <c r="I13" s="325">
        <f t="shared" si="0"/>
        <v>125.425</v>
      </c>
      <c r="J13" s="322">
        <v>119.9</v>
      </c>
      <c r="K13" s="582"/>
    </row>
    <row r="14" spans="1:11" ht="30.75" customHeight="1">
      <c r="A14" s="152">
        <v>8</v>
      </c>
      <c r="B14" s="153" t="s">
        <v>33</v>
      </c>
      <c r="C14" s="268">
        <v>879</v>
      </c>
      <c r="D14" s="326">
        <v>124.4</v>
      </c>
      <c r="E14" s="323">
        <v>138.4</v>
      </c>
      <c r="F14" s="323">
        <v>134</v>
      </c>
      <c r="G14" s="323">
        <v>124.7</v>
      </c>
      <c r="H14" s="323">
        <v>124.7</v>
      </c>
      <c r="I14" s="326">
        <f t="shared" si="0"/>
        <v>130.45</v>
      </c>
      <c r="J14" s="323">
        <v>117.9</v>
      </c>
      <c r="K14" s="582"/>
    </row>
    <row r="15" ht="12.75">
      <c r="K15" s="582"/>
    </row>
    <row r="16" spans="1:11" ht="12.75">
      <c r="A16" s="155" t="s">
        <v>140</v>
      </c>
      <c r="K16" s="582"/>
    </row>
    <row r="17" spans="1:11" ht="13.5">
      <c r="A17" s="156" t="s">
        <v>31</v>
      </c>
      <c r="K17" s="582"/>
    </row>
    <row r="18" spans="1:11" ht="15.75">
      <c r="A18" s="471" t="s">
        <v>32</v>
      </c>
      <c r="K18" s="582"/>
    </row>
  </sheetData>
  <sheetProtection/>
  <mergeCells count="5">
    <mergeCell ref="K1:K18"/>
    <mergeCell ref="A4:A5"/>
    <mergeCell ref="B4:B5"/>
    <mergeCell ref="C4:C5"/>
    <mergeCell ref="E4:I4"/>
  </mergeCells>
  <printOptions/>
  <pageMargins left="0.52" right="0.19" top="0.79" bottom="0.54" header="0.5" footer="0.3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pane xSplit="3" ySplit="5" topLeftCell="D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K1" sqref="K1:K29"/>
    </sheetView>
  </sheetViews>
  <sheetFormatPr defaultColWidth="11.5" defaultRowHeight="12.75"/>
  <cols>
    <col min="1" max="1" width="9" style="79" customWidth="1"/>
    <col min="2" max="2" width="50.66015625" style="79" customWidth="1"/>
    <col min="3" max="10" width="11.33203125" style="79" customWidth="1"/>
    <col min="11" max="11" width="6" style="79" customWidth="1"/>
    <col min="12" max="12" width="4.5" style="79" customWidth="1"/>
    <col min="13" max="16384" width="11.5" style="79" customWidth="1"/>
  </cols>
  <sheetData>
    <row r="1" spans="1:11" ht="27" customHeight="1">
      <c r="A1" s="157" t="s">
        <v>247</v>
      </c>
      <c r="B1" s="155"/>
      <c r="C1" s="160"/>
      <c r="D1" s="160"/>
      <c r="E1" s="160"/>
      <c r="F1" s="160"/>
      <c r="G1" s="160"/>
      <c r="H1" s="160"/>
      <c r="I1" s="160"/>
      <c r="J1" s="160"/>
      <c r="K1" s="589">
        <v>19</v>
      </c>
    </row>
    <row r="2" spans="1:11" ht="18.75" customHeight="1">
      <c r="A2" s="140"/>
      <c r="B2" s="155"/>
      <c r="C2" s="160"/>
      <c r="F2" s="160"/>
      <c r="G2" s="160"/>
      <c r="H2" s="160" t="s">
        <v>59</v>
      </c>
      <c r="I2" s="160"/>
      <c r="J2" s="160"/>
      <c r="K2" s="590"/>
    </row>
    <row r="3" spans="1:11" ht="15.75" customHeight="1">
      <c r="A3" s="140"/>
      <c r="B3" s="155"/>
      <c r="C3" s="160"/>
      <c r="D3" s="160"/>
      <c r="E3" s="160"/>
      <c r="F3" s="160"/>
      <c r="G3" s="160"/>
      <c r="H3" s="160"/>
      <c r="I3" s="160"/>
      <c r="J3" s="160"/>
      <c r="K3" s="590"/>
    </row>
    <row r="4" spans="1:11" ht="20.25" customHeight="1">
      <c r="A4" s="583" t="s">
        <v>60</v>
      </c>
      <c r="B4" s="585" t="s">
        <v>15</v>
      </c>
      <c r="C4" s="587" t="s">
        <v>9</v>
      </c>
      <c r="D4" s="415">
        <v>2006</v>
      </c>
      <c r="E4" s="526">
        <v>2007</v>
      </c>
      <c r="F4" s="527"/>
      <c r="G4" s="527"/>
      <c r="H4" s="527"/>
      <c r="I4" s="528"/>
      <c r="J4" s="98">
        <v>2008</v>
      </c>
      <c r="K4" s="590"/>
    </row>
    <row r="5" spans="1:11" ht="19.5" customHeight="1">
      <c r="A5" s="584"/>
      <c r="B5" s="591"/>
      <c r="C5" s="592"/>
      <c r="D5" s="98" t="s">
        <v>178</v>
      </c>
      <c r="E5" s="143" t="s">
        <v>5</v>
      </c>
      <c r="F5" s="143" t="s">
        <v>137</v>
      </c>
      <c r="G5" s="143" t="s">
        <v>136</v>
      </c>
      <c r="H5" s="143" t="s">
        <v>229</v>
      </c>
      <c r="I5" s="251" t="s">
        <v>230</v>
      </c>
      <c r="J5" s="143" t="s">
        <v>231</v>
      </c>
      <c r="K5" s="590"/>
    </row>
    <row r="6" spans="1:11" ht="24" customHeight="1">
      <c r="A6" s="161"/>
      <c r="B6" s="42" t="s">
        <v>53</v>
      </c>
      <c r="C6" s="327">
        <v>10000</v>
      </c>
      <c r="D6" s="262">
        <v>145.125</v>
      </c>
      <c r="E6" s="321">
        <v>156.2</v>
      </c>
      <c r="F6" s="321">
        <v>151.8</v>
      </c>
      <c r="G6" s="321">
        <v>150.2</v>
      </c>
      <c r="H6" s="321">
        <v>156.2</v>
      </c>
      <c r="I6" s="262">
        <f aca="true" t="shared" si="0" ref="I6:I11">(E6+F6+G6+H6)/4</f>
        <v>153.6</v>
      </c>
      <c r="J6" s="158">
        <v>153.7</v>
      </c>
      <c r="K6" s="590"/>
    </row>
    <row r="7" spans="1:11" s="164" customFormat="1" ht="19.5" customHeight="1">
      <c r="A7" s="162" t="s">
        <v>61</v>
      </c>
      <c r="B7" s="163" t="s">
        <v>17</v>
      </c>
      <c r="C7" s="196">
        <v>1621</v>
      </c>
      <c r="D7" s="191">
        <v>146.7</v>
      </c>
      <c r="E7" s="331">
        <v>160.3</v>
      </c>
      <c r="F7" s="331">
        <v>163.6</v>
      </c>
      <c r="G7" s="331">
        <v>168.2</v>
      </c>
      <c r="H7" s="331">
        <v>183.8</v>
      </c>
      <c r="I7" s="191">
        <f t="shared" si="0"/>
        <v>168.975</v>
      </c>
      <c r="J7" s="178">
        <v>186.1</v>
      </c>
      <c r="K7" s="590"/>
    </row>
    <row r="8" spans="1:11" s="164" customFormat="1" ht="15.75" customHeight="1">
      <c r="A8" s="165" t="s">
        <v>62</v>
      </c>
      <c r="B8" s="147" t="s">
        <v>63</v>
      </c>
      <c r="C8" s="197">
        <v>101</v>
      </c>
      <c r="D8" s="192">
        <v>134.375</v>
      </c>
      <c r="E8" s="322">
        <v>143.5</v>
      </c>
      <c r="F8" s="322">
        <v>145</v>
      </c>
      <c r="G8" s="322">
        <v>144</v>
      </c>
      <c r="H8" s="322">
        <v>143.4</v>
      </c>
      <c r="I8" s="192">
        <f t="shared" si="0"/>
        <v>143.975</v>
      </c>
      <c r="J8" s="159">
        <v>144.9</v>
      </c>
      <c r="K8" s="590"/>
    </row>
    <row r="9" spans="1:11" s="164" customFormat="1" ht="15.75" customHeight="1">
      <c r="A9" s="165" t="s">
        <v>64</v>
      </c>
      <c r="B9" s="147" t="s">
        <v>65</v>
      </c>
      <c r="C9" s="197">
        <v>266</v>
      </c>
      <c r="D9" s="192">
        <v>130.4</v>
      </c>
      <c r="E9" s="322">
        <v>140.2</v>
      </c>
      <c r="F9" s="322">
        <v>153.8</v>
      </c>
      <c r="G9" s="322">
        <v>156.3</v>
      </c>
      <c r="H9" s="322">
        <v>214.4</v>
      </c>
      <c r="I9" s="192">
        <f t="shared" si="0"/>
        <v>166.175</v>
      </c>
      <c r="J9" s="159">
        <v>215.5</v>
      </c>
      <c r="K9" s="590"/>
    </row>
    <row r="10" spans="1:11" s="164" customFormat="1" ht="23.25" customHeight="1">
      <c r="A10" s="165" t="s">
        <v>66</v>
      </c>
      <c r="B10" s="166" t="s">
        <v>67</v>
      </c>
      <c r="C10" s="197">
        <v>388</v>
      </c>
      <c r="D10" s="192">
        <v>205.35</v>
      </c>
      <c r="E10" s="322">
        <v>223.7</v>
      </c>
      <c r="F10" s="322">
        <v>235.8</v>
      </c>
      <c r="G10" s="322">
        <v>242.7</v>
      </c>
      <c r="H10" s="322">
        <v>266</v>
      </c>
      <c r="I10" s="192">
        <f t="shared" si="0"/>
        <v>242.05</v>
      </c>
      <c r="J10" s="159">
        <v>257</v>
      </c>
      <c r="K10" s="590"/>
    </row>
    <row r="11" spans="1:11" s="164" customFormat="1" ht="15.75" customHeight="1">
      <c r="A11" s="165" t="s">
        <v>68</v>
      </c>
      <c r="B11" s="147" t="s">
        <v>69</v>
      </c>
      <c r="C11" s="197">
        <v>472</v>
      </c>
      <c r="D11" s="192">
        <v>125.775</v>
      </c>
      <c r="E11" s="322">
        <v>134.6</v>
      </c>
      <c r="F11" s="322">
        <v>131.6</v>
      </c>
      <c r="G11" s="322">
        <v>135.5</v>
      </c>
      <c r="H11" s="322">
        <v>134.2</v>
      </c>
      <c r="I11" s="192">
        <f t="shared" si="0"/>
        <v>133.975</v>
      </c>
      <c r="J11" s="159">
        <v>161.8</v>
      </c>
      <c r="K11" s="590"/>
    </row>
    <row r="12" spans="1:11" s="164" customFormat="1" ht="8.25" customHeight="1">
      <c r="A12" s="165"/>
      <c r="B12" s="167" t="s">
        <v>70</v>
      </c>
      <c r="C12" s="197"/>
      <c r="D12" s="361"/>
      <c r="E12" s="333"/>
      <c r="F12" s="333"/>
      <c r="G12" s="333"/>
      <c r="H12" s="333"/>
      <c r="I12" s="361"/>
      <c r="J12" s="360"/>
      <c r="K12" s="590"/>
    </row>
    <row r="13" spans="1:11" s="164" customFormat="1" ht="15" customHeight="1">
      <c r="A13" s="165"/>
      <c r="B13" s="167" t="s">
        <v>71</v>
      </c>
      <c r="C13" s="198">
        <v>196</v>
      </c>
      <c r="D13" s="193">
        <v>118.775</v>
      </c>
      <c r="E13" s="335">
        <v>125.7</v>
      </c>
      <c r="F13" s="335">
        <v>123.2</v>
      </c>
      <c r="G13" s="335">
        <v>121.7</v>
      </c>
      <c r="H13" s="335">
        <v>120.6</v>
      </c>
      <c r="I13" s="193">
        <f aca="true" t="shared" si="1" ref="I13:I18">(E13+F13+G13+H13)/4</f>
        <v>122.80000000000001</v>
      </c>
      <c r="J13" s="186">
        <v>120.6</v>
      </c>
      <c r="K13" s="590"/>
    </row>
    <row r="14" spans="1:11" s="164" customFormat="1" ht="15.75" customHeight="1">
      <c r="A14" s="165" t="s">
        <v>72</v>
      </c>
      <c r="B14" s="147" t="s">
        <v>73</v>
      </c>
      <c r="C14" s="197">
        <v>227</v>
      </c>
      <c r="D14" s="192">
        <v>128.6</v>
      </c>
      <c r="E14" s="322">
        <v>149.1</v>
      </c>
      <c r="F14" s="322">
        <v>142.7</v>
      </c>
      <c r="G14" s="322">
        <v>150.9</v>
      </c>
      <c r="H14" s="322">
        <v>155.5</v>
      </c>
      <c r="I14" s="192">
        <f t="shared" si="1"/>
        <v>149.54999999999998</v>
      </c>
      <c r="J14" s="159">
        <v>132.8</v>
      </c>
      <c r="K14" s="590"/>
    </row>
    <row r="15" spans="1:11" s="164" customFormat="1" ht="24.75" customHeight="1">
      <c r="A15" s="165" t="s">
        <v>74</v>
      </c>
      <c r="B15" s="166" t="s">
        <v>75</v>
      </c>
      <c r="C15" s="197">
        <v>167</v>
      </c>
      <c r="D15" s="192">
        <v>127.575</v>
      </c>
      <c r="E15" s="322">
        <v>142.3</v>
      </c>
      <c r="F15" s="322">
        <v>142.2</v>
      </c>
      <c r="G15" s="322">
        <v>145.3</v>
      </c>
      <c r="H15" s="322">
        <v>146.8</v>
      </c>
      <c r="I15" s="192">
        <f t="shared" si="1"/>
        <v>144.15</v>
      </c>
      <c r="J15" s="159">
        <v>140.7</v>
      </c>
      <c r="K15" s="590"/>
    </row>
    <row r="16" spans="1:11" s="164" customFormat="1" ht="19.5" customHeight="1">
      <c r="A16" s="168" t="s">
        <v>76</v>
      </c>
      <c r="B16" s="169" t="s">
        <v>23</v>
      </c>
      <c r="C16" s="196">
        <v>221</v>
      </c>
      <c r="D16" s="191">
        <v>146.775</v>
      </c>
      <c r="E16" s="331">
        <v>161</v>
      </c>
      <c r="F16" s="331">
        <v>158.3</v>
      </c>
      <c r="G16" s="331">
        <v>156.4</v>
      </c>
      <c r="H16" s="331">
        <v>156.9</v>
      </c>
      <c r="I16" s="191">
        <f t="shared" si="1"/>
        <v>158.15</v>
      </c>
      <c r="J16" s="178">
        <v>149.1</v>
      </c>
      <c r="K16" s="590"/>
    </row>
    <row r="17" spans="1:11" s="164" customFormat="1" ht="15.75" customHeight="1">
      <c r="A17" s="165" t="s">
        <v>77</v>
      </c>
      <c r="B17" s="147" t="s">
        <v>78</v>
      </c>
      <c r="C17" s="197">
        <v>102</v>
      </c>
      <c r="D17" s="192">
        <v>153.9</v>
      </c>
      <c r="E17" s="322">
        <v>169.7</v>
      </c>
      <c r="F17" s="322">
        <v>169.1</v>
      </c>
      <c r="G17" s="322">
        <v>168.6</v>
      </c>
      <c r="H17" s="322">
        <v>168</v>
      </c>
      <c r="I17" s="192">
        <f t="shared" si="1"/>
        <v>168.85</v>
      </c>
      <c r="J17" s="159">
        <v>163.1</v>
      </c>
      <c r="K17" s="590"/>
    </row>
    <row r="18" spans="1:11" s="164" customFormat="1" ht="14.25" customHeight="1">
      <c r="A18" s="165" t="s">
        <v>79</v>
      </c>
      <c r="B18" s="166" t="s">
        <v>163</v>
      </c>
      <c r="C18" s="197">
        <v>119</v>
      </c>
      <c r="D18" s="192">
        <v>140.675</v>
      </c>
      <c r="E18" s="322">
        <v>153.6</v>
      </c>
      <c r="F18" s="322">
        <v>149</v>
      </c>
      <c r="G18" s="322">
        <v>146</v>
      </c>
      <c r="H18" s="322">
        <v>147.5</v>
      </c>
      <c r="I18" s="192">
        <f t="shared" si="1"/>
        <v>149.025</v>
      </c>
      <c r="J18" s="159">
        <v>137.1</v>
      </c>
      <c r="K18" s="590"/>
    </row>
    <row r="19" spans="1:11" s="164" customFormat="1" ht="12" customHeight="1">
      <c r="A19" s="165"/>
      <c r="B19" s="166" t="s">
        <v>162</v>
      </c>
      <c r="C19" s="197"/>
      <c r="D19" s="192"/>
      <c r="E19" s="322"/>
      <c r="F19" s="322"/>
      <c r="G19" s="322"/>
      <c r="H19" s="322"/>
      <c r="I19" s="192"/>
      <c r="J19" s="159"/>
      <c r="K19" s="590"/>
    </row>
    <row r="20" spans="1:11" s="171" customFormat="1" ht="24" customHeight="1">
      <c r="A20" s="163" t="s">
        <v>80</v>
      </c>
      <c r="B20" s="170" t="s">
        <v>54</v>
      </c>
      <c r="C20" s="196">
        <v>1789</v>
      </c>
      <c r="D20" s="191">
        <v>214.2</v>
      </c>
      <c r="E20" s="331">
        <v>224.1</v>
      </c>
      <c r="F20" s="331">
        <v>217.3</v>
      </c>
      <c r="G20" s="331">
        <v>208.5</v>
      </c>
      <c r="H20" s="331">
        <v>227</v>
      </c>
      <c r="I20" s="191">
        <f aca="true" t="shared" si="2" ref="I20:I25">(E20+F20+G20+H20)/4</f>
        <v>219.225</v>
      </c>
      <c r="J20" s="178">
        <v>240.3</v>
      </c>
      <c r="K20" s="590"/>
    </row>
    <row r="21" spans="1:11" s="164" customFormat="1" ht="15.75" customHeight="1">
      <c r="A21" s="165" t="s">
        <v>81</v>
      </c>
      <c r="B21" s="147" t="s">
        <v>82</v>
      </c>
      <c r="C21" s="197">
        <v>94</v>
      </c>
      <c r="D21" s="192">
        <v>182.675</v>
      </c>
      <c r="E21" s="322">
        <v>225.5</v>
      </c>
      <c r="F21" s="322">
        <v>217.9</v>
      </c>
      <c r="G21" s="322">
        <v>229.4</v>
      </c>
      <c r="H21" s="322">
        <v>250.1</v>
      </c>
      <c r="I21" s="192">
        <f t="shared" si="2"/>
        <v>230.725</v>
      </c>
      <c r="J21" s="159">
        <v>257.4</v>
      </c>
      <c r="K21" s="590"/>
    </row>
    <row r="22" spans="1:11" s="164" customFormat="1" ht="24" customHeight="1">
      <c r="A22" s="165" t="s">
        <v>83</v>
      </c>
      <c r="B22" s="166" t="s">
        <v>84</v>
      </c>
      <c r="C22" s="197">
        <v>1554</v>
      </c>
      <c r="D22" s="192">
        <v>219.375</v>
      </c>
      <c r="E22" s="322">
        <v>228.7</v>
      </c>
      <c r="F22" s="322">
        <v>221.8</v>
      </c>
      <c r="G22" s="322">
        <v>211.3</v>
      </c>
      <c r="H22" s="322">
        <v>231.5</v>
      </c>
      <c r="I22" s="192">
        <f t="shared" si="2"/>
        <v>223.325</v>
      </c>
      <c r="J22" s="159">
        <v>245.2</v>
      </c>
      <c r="K22" s="590"/>
    </row>
    <row r="23" spans="1:11" s="164" customFormat="1" ht="15.75" customHeight="1">
      <c r="A23" s="165" t="s">
        <v>85</v>
      </c>
      <c r="B23" s="147" t="s">
        <v>86</v>
      </c>
      <c r="C23" s="197">
        <v>141</v>
      </c>
      <c r="D23" s="192">
        <v>177.8</v>
      </c>
      <c r="E23" s="322">
        <v>173</v>
      </c>
      <c r="F23" s="322">
        <v>167.8</v>
      </c>
      <c r="G23" s="322">
        <v>164.4</v>
      </c>
      <c r="H23" s="322">
        <v>162.8</v>
      </c>
      <c r="I23" s="192">
        <f t="shared" si="2"/>
        <v>167</v>
      </c>
      <c r="J23" s="159">
        <v>174.6</v>
      </c>
      <c r="K23" s="590"/>
    </row>
    <row r="24" spans="1:11" s="164" customFormat="1" ht="19.5" customHeight="1">
      <c r="A24" s="172" t="s">
        <v>87</v>
      </c>
      <c r="B24" s="169" t="s">
        <v>55</v>
      </c>
      <c r="C24" s="196">
        <v>113</v>
      </c>
      <c r="D24" s="191">
        <v>118.875</v>
      </c>
      <c r="E24" s="331">
        <v>163.8</v>
      </c>
      <c r="F24" s="331">
        <v>158.9</v>
      </c>
      <c r="G24" s="331">
        <v>171.3</v>
      </c>
      <c r="H24" s="331">
        <v>183.1</v>
      </c>
      <c r="I24" s="191">
        <f t="shared" si="2"/>
        <v>169.275</v>
      </c>
      <c r="J24" s="178">
        <v>212.5</v>
      </c>
      <c r="K24" s="590"/>
    </row>
    <row r="25" spans="1:11" s="164" customFormat="1" ht="14.25" customHeight="1">
      <c r="A25" s="165" t="s">
        <v>88</v>
      </c>
      <c r="B25" s="166" t="s">
        <v>141</v>
      </c>
      <c r="C25" s="197">
        <v>113</v>
      </c>
      <c r="D25" s="192">
        <v>118.875</v>
      </c>
      <c r="E25" s="322">
        <v>163.8</v>
      </c>
      <c r="F25" s="322">
        <v>158.9</v>
      </c>
      <c r="G25" s="322">
        <v>171.3</v>
      </c>
      <c r="H25" s="322">
        <v>183.1</v>
      </c>
      <c r="I25" s="192">
        <f t="shared" si="2"/>
        <v>169.275</v>
      </c>
      <c r="J25" s="159">
        <v>212.5</v>
      </c>
      <c r="K25" s="590"/>
    </row>
    <row r="26" spans="1:11" s="164" customFormat="1" ht="15.75" customHeight="1">
      <c r="A26" s="294"/>
      <c r="B26" s="295" t="s">
        <v>142</v>
      </c>
      <c r="C26" s="328"/>
      <c r="D26" s="205"/>
      <c r="E26" s="154"/>
      <c r="F26" s="154"/>
      <c r="G26" s="154"/>
      <c r="H26" s="154"/>
      <c r="I26" s="205"/>
      <c r="J26" s="154"/>
      <c r="K26" s="590"/>
    </row>
    <row r="27" spans="1:11" ht="6" customHeight="1">
      <c r="A27" s="155"/>
      <c r="D27" s="175"/>
      <c r="E27" s="175"/>
      <c r="F27" s="175"/>
      <c r="G27" s="175"/>
      <c r="H27" s="175"/>
      <c r="I27" s="175"/>
      <c r="J27" s="175"/>
      <c r="K27" s="590"/>
    </row>
    <row r="28" spans="1:11" ht="12.75">
      <c r="A28" s="155" t="s">
        <v>140</v>
      </c>
      <c r="D28" s="175"/>
      <c r="E28" s="175"/>
      <c r="F28" s="175"/>
      <c r="G28" s="175"/>
      <c r="H28" s="175"/>
      <c r="I28" s="175"/>
      <c r="J28" s="175"/>
      <c r="K28" s="590"/>
    </row>
    <row r="29" spans="1:11" ht="13.5">
      <c r="A29" s="156" t="s">
        <v>31</v>
      </c>
      <c r="B29" s="176"/>
      <c r="C29" s="176"/>
      <c r="D29" s="177"/>
      <c r="E29" s="177"/>
      <c r="F29" s="177"/>
      <c r="G29" s="177"/>
      <c r="H29" s="177"/>
      <c r="I29" s="177"/>
      <c r="J29" s="177"/>
      <c r="K29" s="590"/>
    </row>
    <row r="30" spans="1:10" ht="15.75">
      <c r="A30" s="471" t="s">
        <v>32</v>
      </c>
      <c r="D30" s="175"/>
      <c r="E30" s="175"/>
      <c r="F30" s="175"/>
      <c r="G30" s="175"/>
      <c r="H30" s="175"/>
      <c r="I30" s="175"/>
      <c r="J30" s="175"/>
    </row>
    <row r="31" spans="4:10" ht="12.75">
      <c r="D31" s="175"/>
      <c r="E31" s="175"/>
      <c r="F31" s="175"/>
      <c r="G31" s="175"/>
      <c r="H31" s="175"/>
      <c r="I31" s="175"/>
      <c r="J31" s="175"/>
    </row>
    <row r="32" spans="4:10" ht="12.75">
      <c r="D32" s="175"/>
      <c r="E32" s="175"/>
      <c r="F32" s="175"/>
      <c r="G32" s="175"/>
      <c r="H32" s="175"/>
      <c r="I32" s="175"/>
      <c r="J32" s="175"/>
    </row>
    <row r="33" spans="4:10" ht="12.75">
      <c r="D33" s="175"/>
      <c r="E33" s="175"/>
      <c r="F33" s="175"/>
      <c r="G33" s="175"/>
      <c r="H33" s="175"/>
      <c r="I33" s="175"/>
      <c r="J33" s="175"/>
    </row>
    <row r="34" spans="4:10" ht="12.75">
      <c r="D34" s="175"/>
      <c r="E34" s="175"/>
      <c r="F34" s="175"/>
      <c r="G34" s="175"/>
      <c r="H34" s="175"/>
      <c r="I34" s="175"/>
      <c r="J34" s="175"/>
    </row>
    <row r="35" spans="4:10" ht="12.75">
      <c r="D35" s="175"/>
      <c r="E35" s="175"/>
      <c r="F35" s="175"/>
      <c r="G35" s="175"/>
      <c r="H35" s="175"/>
      <c r="I35" s="175"/>
      <c r="J35" s="175"/>
    </row>
    <row r="36" spans="4:10" ht="12.75">
      <c r="D36" s="175"/>
      <c r="E36" s="175"/>
      <c r="F36" s="175"/>
      <c r="G36" s="175"/>
      <c r="H36" s="175"/>
      <c r="I36" s="175"/>
      <c r="J36" s="175"/>
    </row>
    <row r="37" spans="4:10" ht="12.75">
      <c r="D37" s="175"/>
      <c r="E37" s="175"/>
      <c r="F37" s="175"/>
      <c r="G37" s="175"/>
      <c r="H37" s="175"/>
      <c r="I37" s="175"/>
      <c r="J37" s="175"/>
    </row>
    <row r="38" spans="4:10" ht="12.75">
      <c r="D38" s="175"/>
      <c r="E38" s="175"/>
      <c r="F38" s="175"/>
      <c r="G38" s="175"/>
      <c r="H38" s="175"/>
      <c r="I38" s="175"/>
      <c r="J38" s="175"/>
    </row>
    <row r="39" spans="4:10" ht="12.75">
      <c r="D39" s="175"/>
      <c r="E39" s="175"/>
      <c r="F39" s="175"/>
      <c r="G39" s="175"/>
      <c r="H39" s="175"/>
      <c r="I39" s="175"/>
      <c r="J39" s="175"/>
    </row>
    <row r="40" spans="4:10" ht="12.75">
      <c r="D40" s="175"/>
      <c r="E40" s="175"/>
      <c r="F40" s="175"/>
      <c r="G40" s="175"/>
      <c r="H40" s="175"/>
      <c r="I40" s="175"/>
      <c r="J40" s="175"/>
    </row>
    <row r="41" spans="4:10" ht="12.75">
      <c r="D41" s="175"/>
      <c r="E41" s="175"/>
      <c r="F41" s="175"/>
      <c r="G41" s="175"/>
      <c r="H41" s="175"/>
      <c r="I41" s="175"/>
      <c r="J41" s="175"/>
    </row>
    <row r="42" spans="4:10" ht="12.75">
      <c r="D42" s="175"/>
      <c r="E42" s="175"/>
      <c r="F42" s="175"/>
      <c r="G42" s="175"/>
      <c r="H42" s="175"/>
      <c r="I42" s="175"/>
      <c r="J42" s="175"/>
    </row>
    <row r="43" spans="4:10" ht="12.75">
      <c r="D43" s="175"/>
      <c r="E43" s="175"/>
      <c r="F43" s="175"/>
      <c r="G43" s="175"/>
      <c r="H43" s="175"/>
      <c r="I43" s="175"/>
      <c r="J43" s="175"/>
    </row>
    <row r="44" spans="4:10" ht="12.75">
      <c r="D44" s="175"/>
      <c r="E44" s="175"/>
      <c r="F44" s="175"/>
      <c r="G44" s="175"/>
      <c r="H44" s="175"/>
      <c r="I44" s="175"/>
      <c r="J44" s="175"/>
    </row>
    <row r="45" spans="4:10" ht="12.75">
      <c r="D45" s="175"/>
      <c r="E45" s="175"/>
      <c r="F45" s="175"/>
      <c r="G45" s="175"/>
      <c r="H45" s="175"/>
      <c r="I45" s="175"/>
      <c r="J45" s="175"/>
    </row>
    <row r="46" spans="4:10" ht="12.75">
      <c r="D46" s="175"/>
      <c r="E46" s="175"/>
      <c r="F46" s="175"/>
      <c r="G46" s="175"/>
      <c r="H46" s="175"/>
      <c r="I46" s="175"/>
      <c r="J46" s="175"/>
    </row>
    <row r="47" spans="4:10" ht="12.75">
      <c r="D47" s="175"/>
      <c r="E47" s="175"/>
      <c r="F47" s="175"/>
      <c r="G47" s="175"/>
      <c r="H47" s="175"/>
      <c r="I47" s="175"/>
      <c r="J47" s="175"/>
    </row>
    <row r="48" spans="4:10" ht="12.75">
      <c r="D48" s="175"/>
      <c r="E48" s="175"/>
      <c r="F48" s="175"/>
      <c r="G48" s="175"/>
      <c r="H48" s="175"/>
      <c r="I48" s="175"/>
      <c r="J48" s="175"/>
    </row>
    <row r="49" spans="4:10" ht="12.75">
      <c r="D49" s="175"/>
      <c r="E49" s="175"/>
      <c r="F49" s="175"/>
      <c r="G49" s="175"/>
      <c r="H49" s="175"/>
      <c r="I49" s="175"/>
      <c r="J49" s="175"/>
    </row>
    <row r="50" spans="4:10" ht="12.75">
      <c r="D50" s="175"/>
      <c r="E50" s="175"/>
      <c r="F50" s="175"/>
      <c r="G50" s="175"/>
      <c r="H50" s="175"/>
      <c r="I50" s="175"/>
      <c r="J50" s="175"/>
    </row>
    <row r="51" spans="4:10" ht="12.75">
      <c r="D51" s="175"/>
      <c r="E51" s="175"/>
      <c r="F51" s="175"/>
      <c r="G51" s="175"/>
      <c r="H51" s="175"/>
      <c r="I51" s="175"/>
      <c r="J51" s="175"/>
    </row>
    <row r="52" spans="4:10" ht="12.75">
      <c r="D52" s="175"/>
      <c r="E52" s="175"/>
      <c r="F52" s="175"/>
      <c r="G52" s="175"/>
      <c r="H52" s="175"/>
      <c r="I52" s="175"/>
      <c r="J52" s="175"/>
    </row>
    <row r="53" spans="4:10" ht="12.75">
      <c r="D53" s="175"/>
      <c r="E53" s="175"/>
      <c r="F53" s="175"/>
      <c r="G53" s="175"/>
      <c r="H53" s="175"/>
      <c r="I53" s="175"/>
      <c r="J53" s="175"/>
    </row>
    <row r="54" spans="4:10" ht="12.75">
      <c r="D54" s="175"/>
      <c r="E54" s="175"/>
      <c r="F54" s="175"/>
      <c r="G54" s="175"/>
      <c r="H54" s="175"/>
      <c r="I54" s="175"/>
      <c r="J54" s="175"/>
    </row>
    <row r="55" spans="4:10" ht="12.75">
      <c r="D55" s="175"/>
      <c r="E55" s="175"/>
      <c r="F55" s="175"/>
      <c r="G55" s="175"/>
      <c r="H55" s="175"/>
      <c r="I55" s="175"/>
      <c r="J55" s="175"/>
    </row>
    <row r="56" spans="4:10" ht="12.75">
      <c r="D56" s="175"/>
      <c r="E56" s="175"/>
      <c r="F56" s="175"/>
      <c r="G56" s="175"/>
      <c r="H56" s="175"/>
      <c r="I56" s="175"/>
      <c r="J56" s="175"/>
    </row>
    <row r="57" spans="4:10" ht="12.75">
      <c r="D57" s="175"/>
      <c r="E57" s="175"/>
      <c r="F57" s="175"/>
      <c r="G57" s="175"/>
      <c r="H57" s="175"/>
      <c r="I57" s="175"/>
      <c r="J57" s="175"/>
    </row>
    <row r="58" spans="4:10" ht="12.75">
      <c r="D58" s="175"/>
      <c r="E58" s="175"/>
      <c r="F58" s="175"/>
      <c r="G58" s="175"/>
      <c r="H58" s="175"/>
      <c r="I58" s="175"/>
      <c r="J58" s="175"/>
    </row>
    <row r="59" spans="4:10" ht="12.75">
      <c r="D59" s="175"/>
      <c r="E59" s="175"/>
      <c r="F59" s="175"/>
      <c r="G59" s="175"/>
      <c r="H59" s="175"/>
      <c r="I59" s="175"/>
      <c r="J59" s="175"/>
    </row>
    <row r="60" spans="4:10" ht="12.75">
      <c r="D60" s="175"/>
      <c r="E60" s="175"/>
      <c r="F60" s="175"/>
      <c r="G60" s="175"/>
      <c r="H60" s="175"/>
      <c r="I60" s="175"/>
      <c r="J60" s="175"/>
    </row>
    <row r="61" spans="4:10" ht="12.75">
      <c r="D61" s="175"/>
      <c r="E61" s="175"/>
      <c r="F61" s="175"/>
      <c r="G61" s="175"/>
      <c r="H61" s="175"/>
      <c r="I61" s="175"/>
      <c r="J61" s="175"/>
    </row>
    <row r="62" spans="4:10" ht="12.75">
      <c r="D62" s="175"/>
      <c r="E62" s="175"/>
      <c r="F62" s="175"/>
      <c r="G62" s="175"/>
      <c r="H62" s="175"/>
      <c r="I62" s="175"/>
      <c r="J62" s="175"/>
    </row>
    <row r="63" spans="4:10" ht="12.75">
      <c r="D63" s="175"/>
      <c r="E63" s="175"/>
      <c r="F63" s="175"/>
      <c r="G63" s="175"/>
      <c r="H63" s="175"/>
      <c r="I63" s="175"/>
      <c r="J63" s="175"/>
    </row>
    <row r="64" spans="4:10" ht="12.75">
      <c r="D64" s="175"/>
      <c r="E64" s="175"/>
      <c r="F64" s="175"/>
      <c r="G64" s="175"/>
      <c r="H64" s="175"/>
      <c r="I64" s="175"/>
      <c r="J64" s="175"/>
    </row>
    <row r="65" spans="4:10" ht="12.75">
      <c r="D65" s="175"/>
      <c r="E65" s="175"/>
      <c r="F65" s="175"/>
      <c r="G65" s="175"/>
      <c r="H65" s="175"/>
      <c r="I65" s="175"/>
      <c r="J65" s="175"/>
    </row>
    <row r="66" spans="4:10" ht="12.75">
      <c r="D66" s="175"/>
      <c r="E66" s="175"/>
      <c r="F66" s="175"/>
      <c r="G66" s="175"/>
      <c r="H66" s="175"/>
      <c r="I66" s="175"/>
      <c r="J66" s="175"/>
    </row>
    <row r="67" spans="4:10" ht="12.75">
      <c r="D67" s="175"/>
      <c r="E67" s="175"/>
      <c r="F67" s="175"/>
      <c r="G67" s="175"/>
      <c r="H67" s="175"/>
      <c r="I67" s="175"/>
      <c r="J67" s="175"/>
    </row>
    <row r="68" spans="4:10" ht="12.75">
      <c r="D68" s="175"/>
      <c r="E68" s="175"/>
      <c r="F68" s="175"/>
      <c r="G68" s="175"/>
      <c r="H68" s="175"/>
      <c r="I68" s="175"/>
      <c r="J68" s="175"/>
    </row>
    <row r="69" spans="4:10" ht="12.75">
      <c r="D69" s="175"/>
      <c r="E69" s="175"/>
      <c r="F69" s="175"/>
      <c r="G69" s="175"/>
      <c r="H69" s="175"/>
      <c r="I69" s="175"/>
      <c r="J69" s="175"/>
    </row>
    <row r="70" spans="4:10" ht="12.75">
      <c r="D70" s="175"/>
      <c r="E70" s="175"/>
      <c r="F70" s="175"/>
      <c r="G70" s="175"/>
      <c r="H70" s="175"/>
      <c r="I70" s="175"/>
      <c r="J70" s="175"/>
    </row>
    <row r="71" spans="4:10" ht="12.75">
      <c r="D71" s="175"/>
      <c r="E71" s="175"/>
      <c r="F71" s="175"/>
      <c r="G71" s="175"/>
      <c r="H71" s="175"/>
      <c r="I71" s="175"/>
      <c r="J71" s="175"/>
    </row>
    <row r="72" spans="4:10" ht="12.75">
      <c r="D72" s="175"/>
      <c r="E72" s="175"/>
      <c r="F72" s="175"/>
      <c r="G72" s="175"/>
      <c r="H72" s="175"/>
      <c r="I72" s="175"/>
      <c r="J72" s="175"/>
    </row>
    <row r="73" spans="4:10" ht="12.75">
      <c r="D73" s="175"/>
      <c r="E73" s="175"/>
      <c r="F73" s="175"/>
      <c r="G73" s="175"/>
      <c r="H73" s="175"/>
      <c r="I73" s="175"/>
      <c r="J73" s="175"/>
    </row>
    <row r="74" spans="4:10" ht="12.75">
      <c r="D74" s="175"/>
      <c r="E74" s="175"/>
      <c r="F74" s="175"/>
      <c r="G74" s="175"/>
      <c r="H74" s="175"/>
      <c r="I74" s="175"/>
      <c r="J74" s="175"/>
    </row>
    <row r="75" spans="4:10" ht="12.75">
      <c r="D75" s="175"/>
      <c r="E75" s="175"/>
      <c r="F75" s="175"/>
      <c r="G75" s="175"/>
      <c r="H75" s="175"/>
      <c r="I75" s="175"/>
      <c r="J75" s="175"/>
    </row>
    <row r="76" spans="4:10" ht="12.75">
      <c r="D76" s="175"/>
      <c r="E76" s="175"/>
      <c r="F76" s="175"/>
      <c r="G76" s="175"/>
      <c r="H76" s="175"/>
      <c r="I76" s="175"/>
      <c r="J76" s="175"/>
    </row>
    <row r="77" spans="4:10" ht="12.75">
      <c r="D77" s="175"/>
      <c r="E77" s="175"/>
      <c r="F77" s="175"/>
      <c r="G77" s="175"/>
      <c r="H77" s="175"/>
      <c r="I77" s="175"/>
      <c r="J77" s="175"/>
    </row>
    <row r="78" spans="4:10" ht="12.75">
      <c r="D78" s="175"/>
      <c r="E78" s="175"/>
      <c r="F78" s="175"/>
      <c r="G78" s="175"/>
      <c r="H78" s="175"/>
      <c r="I78" s="175"/>
      <c r="J78" s="175"/>
    </row>
    <row r="79" spans="4:10" ht="12.75">
      <c r="D79" s="175"/>
      <c r="E79" s="175"/>
      <c r="F79" s="175"/>
      <c r="G79" s="175"/>
      <c r="H79" s="175"/>
      <c r="I79" s="175"/>
      <c r="J79" s="175"/>
    </row>
    <row r="80" spans="4:10" ht="12.75">
      <c r="D80" s="175"/>
      <c r="E80" s="175"/>
      <c r="F80" s="175"/>
      <c r="G80" s="175"/>
      <c r="H80" s="175"/>
      <c r="I80" s="175"/>
      <c r="J80" s="175"/>
    </row>
    <row r="81" spans="4:10" ht="12.75">
      <c r="D81" s="175"/>
      <c r="E81" s="175"/>
      <c r="F81" s="175"/>
      <c r="G81" s="175"/>
      <c r="H81" s="175"/>
      <c r="I81" s="175"/>
      <c r="J81" s="175"/>
    </row>
    <row r="82" spans="4:10" ht="12.75">
      <c r="D82" s="175"/>
      <c r="E82" s="175"/>
      <c r="F82" s="175"/>
      <c r="G82" s="175"/>
      <c r="H82" s="175"/>
      <c r="I82" s="175"/>
      <c r="J82" s="175"/>
    </row>
    <row r="83" spans="4:10" ht="12.75">
      <c r="D83" s="175"/>
      <c r="E83" s="175"/>
      <c r="F83" s="175"/>
      <c r="G83" s="175"/>
      <c r="H83" s="175"/>
      <c r="I83" s="175"/>
      <c r="J83" s="175"/>
    </row>
    <row r="84" spans="4:10" ht="12.75">
      <c r="D84" s="175"/>
      <c r="E84" s="175"/>
      <c r="F84" s="175"/>
      <c r="G84" s="175"/>
      <c r="H84" s="175"/>
      <c r="I84" s="175"/>
      <c r="J84" s="175"/>
    </row>
    <row r="85" spans="4:10" ht="12.75">
      <c r="D85" s="175"/>
      <c r="E85" s="175"/>
      <c r="F85" s="175"/>
      <c r="G85" s="175"/>
      <c r="H85" s="175"/>
      <c r="I85" s="175"/>
      <c r="J85" s="175"/>
    </row>
    <row r="86" spans="4:10" ht="12.75">
      <c r="D86" s="175"/>
      <c r="E86" s="175"/>
      <c r="F86" s="175"/>
      <c r="G86" s="175"/>
      <c r="H86" s="175"/>
      <c r="I86" s="175"/>
      <c r="J86" s="175"/>
    </row>
    <row r="87" spans="4:10" ht="12.75">
      <c r="D87" s="175"/>
      <c r="E87" s="175"/>
      <c r="F87" s="175"/>
      <c r="G87" s="175"/>
      <c r="H87" s="175"/>
      <c r="I87" s="175"/>
      <c r="J87" s="175"/>
    </row>
    <row r="88" spans="4:10" ht="12.75">
      <c r="D88" s="175"/>
      <c r="E88" s="175"/>
      <c r="F88" s="175"/>
      <c r="G88" s="175"/>
      <c r="H88" s="175"/>
      <c r="I88" s="175"/>
      <c r="J88" s="175"/>
    </row>
    <row r="89" spans="4:10" ht="12.75">
      <c r="D89" s="175"/>
      <c r="E89" s="175"/>
      <c r="F89" s="175"/>
      <c r="G89" s="175"/>
      <c r="H89" s="175"/>
      <c r="I89" s="175"/>
      <c r="J89" s="175"/>
    </row>
    <row r="90" spans="4:10" ht="12.75">
      <c r="D90" s="175"/>
      <c r="E90" s="175"/>
      <c r="F90" s="175"/>
      <c r="G90" s="175"/>
      <c r="H90" s="175"/>
      <c r="I90" s="175"/>
      <c r="J90" s="175"/>
    </row>
    <row r="91" spans="4:10" ht="12.75">
      <c r="D91" s="175"/>
      <c r="E91" s="175"/>
      <c r="F91" s="175"/>
      <c r="G91" s="175"/>
      <c r="H91" s="175"/>
      <c r="I91" s="175"/>
      <c r="J91" s="175"/>
    </row>
    <row r="92" spans="4:10" ht="12.75">
      <c r="D92" s="175"/>
      <c r="E92" s="175"/>
      <c r="F92" s="175"/>
      <c r="G92" s="175"/>
      <c r="H92" s="175"/>
      <c r="I92" s="175"/>
      <c r="J92" s="175"/>
    </row>
    <row r="93" spans="4:10" ht="12.75">
      <c r="D93" s="175"/>
      <c r="E93" s="175"/>
      <c r="F93" s="175"/>
      <c r="G93" s="175"/>
      <c r="H93" s="175"/>
      <c r="I93" s="175"/>
      <c r="J93" s="175"/>
    </row>
    <row r="94" spans="4:10" ht="12.75">
      <c r="D94" s="175"/>
      <c r="E94" s="175"/>
      <c r="F94" s="175"/>
      <c r="G94" s="175"/>
      <c r="H94" s="175"/>
      <c r="I94" s="175"/>
      <c r="J94" s="175"/>
    </row>
    <row r="95" spans="4:10" ht="12.75">
      <c r="D95" s="175"/>
      <c r="E95" s="175"/>
      <c r="F95" s="175"/>
      <c r="G95" s="175"/>
      <c r="H95" s="175"/>
      <c r="I95" s="175"/>
      <c r="J95" s="175"/>
    </row>
    <row r="96" spans="4:10" ht="12.75">
      <c r="D96" s="175"/>
      <c r="E96" s="175"/>
      <c r="F96" s="175"/>
      <c r="G96" s="175"/>
      <c r="H96" s="175"/>
      <c r="I96" s="175"/>
      <c r="J96" s="175"/>
    </row>
    <row r="97" spans="4:10" ht="12.75">
      <c r="D97" s="175"/>
      <c r="E97" s="175"/>
      <c r="F97" s="175"/>
      <c r="G97" s="175"/>
      <c r="H97" s="175"/>
      <c r="I97" s="175"/>
      <c r="J97" s="175"/>
    </row>
    <row r="98" spans="4:10" ht="12.75">
      <c r="D98" s="175"/>
      <c r="E98" s="175"/>
      <c r="F98" s="175"/>
      <c r="G98" s="175"/>
      <c r="H98" s="175"/>
      <c r="I98" s="175"/>
      <c r="J98" s="175"/>
    </row>
    <row r="99" spans="4:10" ht="12.75">
      <c r="D99" s="175"/>
      <c r="E99" s="175"/>
      <c r="F99" s="175"/>
      <c r="G99" s="175"/>
      <c r="H99" s="175"/>
      <c r="I99" s="175"/>
      <c r="J99" s="175"/>
    </row>
    <row r="100" spans="4:10" ht="12.75">
      <c r="D100" s="175"/>
      <c r="E100" s="175"/>
      <c r="F100" s="175"/>
      <c r="G100" s="175"/>
      <c r="H100" s="175"/>
      <c r="I100" s="175"/>
      <c r="J100" s="175"/>
    </row>
    <row r="101" spans="4:10" ht="12.75">
      <c r="D101" s="175"/>
      <c r="E101" s="175"/>
      <c r="F101" s="175"/>
      <c r="G101" s="175"/>
      <c r="H101" s="175"/>
      <c r="I101" s="175"/>
      <c r="J101" s="175"/>
    </row>
    <row r="102" spans="4:10" ht="12.75">
      <c r="D102" s="175"/>
      <c r="E102" s="175"/>
      <c r="F102" s="175"/>
      <c r="G102" s="175"/>
      <c r="H102" s="175"/>
      <c r="I102" s="175"/>
      <c r="J102" s="175"/>
    </row>
    <row r="103" spans="4:10" ht="12.75">
      <c r="D103" s="175"/>
      <c r="E103" s="175"/>
      <c r="F103" s="175"/>
      <c r="G103" s="175"/>
      <c r="H103" s="175"/>
      <c r="I103" s="175"/>
      <c r="J103" s="175"/>
    </row>
    <row r="104" spans="4:10" ht="12.75">
      <c r="D104" s="175"/>
      <c r="E104" s="175"/>
      <c r="F104" s="175"/>
      <c r="G104" s="175"/>
      <c r="H104" s="175"/>
      <c r="I104" s="175"/>
      <c r="J104" s="175"/>
    </row>
  </sheetData>
  <sheetProtection/>
  <mergeCells count="5">
    <mergeCell ref="K1:K29"/>
    <mergeCell ref="A4:A5"/>
    <mergeCell ref="B4:B5"/>
    <mergeCell ref="C4:C5"/>
    <mergeCell ref="E4:I4"/>
  </mergeCells>
  <printOptions/>
  <pageMargins left="0.39" right="0.18" top="0.36" bottom="0.28" header="0.22" footer="0.4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xSplit="2" ySplit="4" topLeftCell="C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8.83203125" defaultRowHeight="12.75"/>
  <cols>
    <col min="1" max="1" width="8.83203125" style="79" customWidth="1"/>
    <col min="2" max="2" width="52.5" style="79" customWidth="1"/>
    <col min="3" max="10" width="10.83203125" style="79" customWidth="1"/>
    <col min="11" max="11" width="3.66015625" style="79" customWidth="1"/>
    <col min="12" max="16384" width="8.83203125" style="79" customWidth="1"/>
  </cols>
  <sheetData>
    <row r="1" spans="1:11" ht="18" customHeight="1">
      <c r="A1" s="157" t="s">
        <v>246</v>
      </c>
      <c r="B1" s="155"/>
      <c r="C1" s="160"/>
      <c r="D1" s="160"/>
      <c r="E1" s="160"/>
      <c r="F1" s="160"/>
      <c r="G1" s="160"/>
      <c r="H1" s="160"/>
      <c r="I1" s="160"/>
      <c r="J1" s="160"/>
      <c r="K1" s="589">
        <v>20</v>
      </c>
    </row>
    <row r="2" spans="1:11" ht="12" customHeight="1">
      <c r="A2" s="140"/>
      <c r="B2" s="155"/>
      <c r="C2" s="160"/>
      <c r="D2" s="160"/>
      <c r="F2" s="160"/>
      <c r="G2" s="160"/>
      <c r="H2" s="160" t="s">
        <v>59</v>
      </c>
      <c r="I2" s="160"/>
      <c r="J2" s="160"/>
      <c r="K2" s="582"/>
    </row>
    <row r="3" spans="1:11" ht="23.25" customHeight="1">
      <c r="A3" s="583" t="s">
        <v>60</v>
      </c>
      <c r="B3" s="585" t="s">
        <v>15</v>
      </c>
      <c r="C3" s="587" t="s">
        <v>9</v>
      </c>
      <c r="D3" s="415">
        <v>2006</v>
      </c>
      <c r="E3" s="526">
        <v>2007</v>
      </c>
      <c r="F3" s="527"/>
      <c r="G3" s="527"/>
      <c r="H3" s="527"/>
      <c r="I3" s="528"/>
      <c r="J3" s="98">
        <v>2008</v>
      </c>
      <c r="K3" s="582"/>
    </row>
    <row r="4" spans="1:11" ht="19.5" customHeight="1">
      <c r="A4" s="593"/>
      <c r="B4" s="591"/>
      <c r="C4" s="594"/>
      <c r="D4" s="98" t="s">
        <v>178</v>
      </c>
      <c r="E4" s="143" t="s">
        <v>135</v>
      </c>
      <c r="F4" s="143" t="s">
        <v>137</v>
      </c>
      <c r="G4" s="143" t="s">
        <v>136</v>
      </c>
      <c r="H4" s="143" t="s">
        <v>229</v>
      </c>
      <c r="I4" s="251" t="s">
        <v>230</v>
      </c>
      <c r="J4" s="143" t="s">
        <v>231</v>
      </c>
      <c r="K4" s="582"/>
    </row>
    <row r="5" spans="1:11" s="164" customFormat="1" ht="24" customHeight="1">
      <c r="A5" s="172" t="s">
        <v>90</v>
      </c>
      <c r="B5" s="169" t="s">
        <v>56</v>
      </c>
      <c r="C5" s="196">
        <v>467</v>
      </c>
      <c r="D5" s="321">
        <v>122.75</v>
      </c>
      <c r="E5" s="321">
        <v>133.9</v>
      </c>
      <c r="F5" s="321">
        <v>130.3</v>
      </c>
      <c r="G5" s="321">
        <v>129</v>
      </c>
      <c r="H5" s="321">
        <v>129.6</v>
      </c>
      <c r="I5" s="324">
        <f>(E5+F5+G5+H5)/4</f>
        <v>130.70000000000002</v>
      </c>
      <c r="J5" s="321">
        <v>121.9</v>
      </c>
      <c r="K5" s="582"/>
    </row>
    <row r="6" spans="1:11" s="164" customFormat="1" ht="17.25" customHeight="1">
      <c r="A6" s="165" t="s">
        <v>91</v>
      </c>
      <c r="B6" s="147" t="s">
        <v>92</v>
      </c>
      <c r="C6" s="197">
        <v>252</v>
      </c>
      <c r="D6" s="322">
        <v>117.1</v>
      </c>
      <c r="E6" s="322">
        <v>125.6</v>
      </c>
      <c r="F6" s="322">
        <v>120.4</v>
      </c>
      <c r="G6" s="322">
        <v>120.3</v>
      </c>
      <c r="H6" s="322">
        <v>118.7</v>
      </c>
      <c r="I6" s="325">
        <f>(E6+F6+G6+H6)/4</f>
        <v>121.25</v>
      </c>
      <c r="J6" s="322">
        <v>111.4</v>
      </c>
      <c r="K6" s="582"/>
    </row>
    <row r="7" spans="1:11" s="164" customFormat="1" ht="12" customHeight="1">
      <c r="A7" s="165" t="s">
        <v>93</v>
      </c>
      <c r="B7" s="166" t="s">
        <v>164</v>
      </c>
      <c r="C7" s="197">
        <v>103</v>
      </c>
      <c r="D7" s="322">
        <v>124.9</v>
      </c>
      <c r="E7" s="322">
        <v>140.7</v>
      </c>
      <c r="F7" s="322">
        <v>140.6</v>
      </c>
      <c r="G7" s="322">
        <v>134.5</v>
      </c>
      <c r="H7" s="322">
        <v>143.6</v>
      </c>
      <c r="I7" s="325">
        <f>(E7+F7+G7+H7)/4</f>
        <v>139.85</v>
      </c>
      <c r="J7" s="322">
        <v>136.9</v>
      </c>
      <c r="K7" s="582"/>
    </row>
    <row r="8" spans="1:11" s="164" customFormat="1" ht="11.25" customHeight="1">
      <c r="A8" s="165"/>
      <c r="B8" s="166" t="s">
        <v>165</v>
      </c>
      <c r="C8" s="197"/>
      <c r="D8" s="322"/>
      <c r="E8" s="322"/>
      <c r="F8" s="322"/>
      <c r="G8" s="322"/>
      <c r="H8" s="322"/>
      <c r="I8" s="325"/>
      <c r="J8" s="322"/>
      <c r="K8" s="582"/>
    </row>
    <row r="9" spans="1:11" s="164" customFormat="1" ht="17.25" customHeight="1">
      <c r="A9" s="165" t="s">
        <v>94</v>
      </c>
      <c r="B9" s="147" t="s">
        <v>95</v>
      </c>
      <c r="C9" s="197">
        <v>112</v>
      </c>
      <c r="D9" s="322">
        <v>133.475</v>
      </c>
      <c r="E9" s="322">
        <v>146.1</v>
      </c>
      <c r="F9" s="322">
        <v>142.9</v>
      </c>
      <c r="G9" s="322">
        <v>143.7</v>
      </c>
      <c r="H9" s="322">
        <v>141</v>
      </c>
      <c r="I9" s="325">
        <f>(E9+F9+G9+H9)/4</f>
        <v>143.425</v>
      </c>
      <c r="J9" s="322">
        <v>132</v>
      </c>
      <c r="K9" s="582"/>
    </row>
    <row r="10" spans="1:11" s="164" customFormat="1" ht="24" customHeight="1">
      <c r="A10" s="172" t="s">
        <v>96</v>
      </c>
      <c r="B10" s="169" t="s">
        <v>26</v>
      </c>
      <c r="C10" s="196">
        <v>3776</v>
      </c>
      <c r="D10" s="331">
        <v>128.425</v>
      </c>
      <c r="E10" s="331">
        <v>137.4</v>
      </c>
      <c r="F10" s="331">
        <v>130.2</v>
      </c>
      <c r="G10" s="331">
        <v>129.6</v>
      </c>
      <c r="H10" s="331">
        <v>130.2</v>
      </c>
      <c r="I10" s="332">
        <f>(E10+F10+G10+H10)/4</f>
        <v>131.85000000000002</v>
      </c>
      <c r="J10" s="331">
        <v>119.7</v>
      </c>
      <c r="K10" s="582"/>
    </row>
    <row r="11" spans="1:11" s="164" customFormat="1" ht="16.5" customHeight="1">
      <c r="A11" s="165" t="s">
        <v>97</v>
      </c>
      <c r="B11" s="147" t="s">
        <v>98</v>
      </c>
      <c r="C11" s="197">
        <v>305</v>
      </c>
      <c r="D11" s="322">
        <v>130.25</v>
      </c>
      <c r="E11" s="322">
        <v>144.2</v>
      </c>
      <c r="F11" s="322">
        <v>130.2</v>
      </c>
      <c r="G11" s="322">
        <v>143</v>
      </c>
      <c r="H11" s="322">
        <v>135</v>
      </c>
      <c r="I11" s="325">
        <f>(E11+F11+G11+H11)/4</f>
        <v>138.1</v>
      </c>
      <c r="J11" s="322">
        <v>126.6</v>
      </c>
      <c r="K11" s="582"/>
    </row>
    <row r="12" spans="1:11" s="164" customFormat="1" ht="9.75" customHeight="1">
      <c r="A12" s="165"/>
      <c r="B12" s="167" t="s">
        <v>70</v>
      </c>
      <c r="C12" s="197"/>
      <c r="D12" s="322"/>
      <c r="E12" s="322"/>
      <c r="F12" s="322"/>
      <c r="G12" s="322"/>
      <c r="H12" s="322"/>
      <c r="I12" s="325"/>
      <c r="J12" s="322"/>
      <c r="K12" s="582"/>
    </row>
    <row r="13" spans="1:11" ht="15" customHeight="1">
      <c r="A13" s="179"/>
      <c r="B13" s="180" t="s">
        <v>99</v>
      </c>
      <c r="C13" s="198">
        <v>226</v>
      </c>
      <c r="D13" s="335">
        <v>131.65</v>
      </c>
      <c r="E13" s="335">
        <v>140.6</v>
      </c>
      <c r="F13" s="335">
        <v>136.8</v>
      </c>
      <c r="G13" s="335">
        <v>139.8</v>
      </c>
      <c r="H13" s="335">
        <v>130.9</v>
      </c>
      <c r="I13" s="336">
        <f>(E13+F13+G13+H13)/4</f>
        <v>137.025</v>
      </c>
      <c r="J13" s="335">
        <v>119.4</v>
      </c>
      <c r="K13" s="582"/>
    </row>
    <row r="14" spans="1:11" s="164" customFormat="1" ht="18" customHeight="1">
      <c r="A14" s="165" t="s">
        <v>100</v>
      </c>
      <c r="B14" s="147" t="s">
        <v>101</v>
      </c>
      <c r="C14" s="197">
        <v>2590</v>
      </c>
      <c r="D14" s="322">
        <v>119.275</v>
      </c>
      <c r="E14" s="322">
        <v>125.4</v>
      </c>
      <c r="F14" s="322">
        <v>120.3</v>
      </c>
      <c r="G14" s="322">
        <v>118.8</v>
      </c>
      <c r="H14" s="322">
        <v>119</v>
      </c>
      <c r="I14" s="325">
        <f>(E14+F14+G14+H14)/4</f>
        <v>120.875</v>
      </c>
      <c r="J14" s="322">
        <v>108.5</v>
      </c>
      <c r="K14" s="582"/>
    </row>
    <row r="15" spans="1:11" s="164" customFormat="1" ht="8.25" customHeight="1">
      <c r="A15" s="165"/>
      <c r="B15" s="167" t="s">
        <v>70</v>
      </c>
      <c r="C15" s="197"/>
      <c r="D15" s="322"/>
      <c r="E15" s="322"/>
      <c r="F15" s="322"/>
      <c r="G15" s="322"/>
      <c r="H15" s="322"/>
      <c r="I15" s="325"/>
      <c r="J15" s="322"/>
      <c r="K15" s="582"/>
    </row>
    <row r="16" spans="1:11" ht="15" customHeight="1">
      <c r="A16" s="179"/>
      <c r="B16" s="180" t="s">
        <v>102</v>
      </c>
      <c r="C16" s="199">
        <v>1141</v>
      </c>
      <c r="D16" s="337">
        <v>118.55</v>
      </c>
      <c r="E16" s="337">
        <v>127.1</v>
      </c>
      <c r="F16" s="337">
        <v>120.9</v>
      </c>
      <c r="G16" s="337">
        <v>121.7</v>
      </c>
      <c r="H16" s="337">
        <v>119.8</v>
      </c>
      <c r="I16" s="380">
        <f>(E16+F16+G16+H16)/4</f>
        <v>122.375</v>
      </c>
      <c r="J16" s="337">
        <v>111.2</v>
      </c>
      <c r="K16" s="582"/>
    </row>
    <row r="17" spans="1:11" ht="11.25" customHeight="1">
      <c r="A17" s="179"/>
      <c r="B17" s="181" t="s">
        <v>158</v>
      </c>
      <c r="C17" s="198">
        <v>755</v>
      </c>
      <c r="D17" s="337">
        <v>113.35</v>
      </c>
      <c r="E17" s="337">
        <v>116.6</v>
      </c>
      <c r="F17" s="337">
        <v>110.9</v>
      </c>
      <c r="G17" s="337">
        <v>108.7</v>
      </c>
      <c r="H17" s="337">
        <v>112.8</v>
      </c>
      <c r="I17" s="380">
        <f>(E17+F17+G17+H17)/4</f>
        <v>112.25</v>
      </c>
      <c r="J17" s="337">
        <v>96.4</v>
      </c>
      <c r="K17" s="582"/>
    </row>
    <row r="18" spans="1:11" ht="12" customHeight="1">
      <c r="A18" s="179"/>
      <c r="B18" s="296" t="s">
        <v>159</v>
      </c>
      <c r="C18" s="198"/>
      <c r="D18" s="337"/>
      <c r="E18" s="337"/>
      <c r="F18" s="337"/>
      <c r="G18" s="337"/>
      <c r="H18" s="337"/>
      <c r="I18" s="380"/>
      <c r="J18" s="337"/>
      <c r="K18" s="582"/>
    </row>
    <row r="19" spans="1:11" ht="15" customHeight="1">
      <c r="A19" s="179"/>
      <c r="B19" s="180" t="s">
        <v>103</v>
      </c>
      <c r="C19" s="198">
        <v>235</v>
      </c>
      <c r="D19" s="337">
        <v>124.7</v>
      </c>
      <c r="E19" s="337">
        <v>128.9</v>
      </c>
      <c r="F19" s="337">
        <v>127.4</v>
      </c>
      <c r="G19" s="337">
        <v>113.2</v>
      </c>
      <c r="H19" s="337">
        <v>114.7</v>
      </c>
      <c r="I19" s="380">
        <f>(E19+F19+G19+H19)/4</f>
        <v>121.05</v>
      </c>
      <c r="J19" s="337">
        <v>105.8</v>
      </c>
      <c r="K19" s="582"/>
    </row>
    <row r="20" spans="1:11" ht="12.75" customHeight="1">
      <c r="A20" s="179"/>
      <c r="B20" s="182" t="s">
        <v>160</v>
      </c>
      <c r="C20" s="198">
        <v>217</v>
      </c>
      <c r="D20" s="335">
        <v>124.7</v>
      </c>
      <c r="E20" s="335">
        <v>131.6</v>
      </c>
      <c r="F20" s="335">
        <v>127.7</v>
      </c>
      <c r="G20" s="335">
        <v>125.1</v>
      </c>
      <c r="H20" s="335">
        <v>121.4</v>
      </c>
      <c r="I20" s="336">
        <f>(E20+F20+G20+H20)/4</f>
        <v>126.44999999999999</v>
      </c>
      <c r="J20" s="335">
        <v>112.9</v>
      </c>
      <c r="K20" s="582"/>
    </row>
    <row r="21" spans="1:11" ht="11.25" customHeight="1">
      <c r="A21" s="179"/>
      <c r="B21" s="297" t="s">
        <v>161</v>
      </c>
      <c r="C21" s="198"/>
      <c r="D21" s="335"/>
      <c r="E21" s="335"/>
      <c r="F21" s="335"/>
      <c r="G21" s="335"/>
      <c r="H21" s="335"/>
      <c r="I21" s="336"/>
      <c r="J21" s="335"/>
      <c r="K21" s="582"/>
    </row>
    <row r="22" spans="1:11" s="164" customFormat="1" ht="19.5" customHeight="1">
      <c r="A22" s="165" t="s">
        <v>104</v>
      </c>
      <c r="B22" s="147" t="s">
        <v>105</v>
      </c>
      <c r="C22" s="197">
        <v>652</v>
      </c>
      <c r="D22" s="322">
        <v>153.625</v>
      </c>
      <c r="E22" s="322">
        <v>160.7</v>
      </c>
      <c r="F22" s="322">
        <v>157.2</v>
      </c>
      <c r="G22" s="322">
        <v>154.3</v>
      </c>
      <c r="H22" s="322">
        <v>161.2</v>
      </c>
      <c r="I22" s="325">
        <f>(E22+F22+G22+H22)/4</f>
        <v>158.35</v>
      </c>
      <c r="J22" s="322">
        <v>149.9</v>
      </c>
      <c r="K22" s="582"/>
    </row>
    <row r="23" spans="1:11" s="164" customFormat="1" ht="8.25" customHeight="1">
      <c r="A23" s="165"/>
      <c r="B23" s="167" t="s">
        <v>70</v>
      </c>
      <c r="C23" s="197"/>
      <c r="D23" s="322"/>
      <c r="E23" s="322"/>
      <c r="F23" s="322"/>
      <c r="G23" s="322"/>
      <c r="H23" s="322"/>
      <c r="I23" s="325"/>
      <c r="J23" s="322"/>
      <c r="K23" s="582"/>
    </row>
    <row r="24" spans="1:11" ht="12" customHeight="1">
      <c r="A24" s="179"/>
      <c r="B24" s="181" t="s">
        <v>149</v>
      </c>
      <c r="C24" s="198">
        <v>236</v>
      </c>
      <c r="D24" s="335">
        <v>164.65</v>
      </c>
      <c r="E24" s="335">
        <v>179.8</v>
      </c>
      <c r="F24" s="335">
        <v>177.7</v>
      </c>
      <c r="G24" s="335">
        <v>174.7</v>
      </c>
      <c r="H24" s="335">
        <v>168.1</v>
      </c>
      <c r="I24" s="336">
        <f>(E24+F24+G24+H24)/4</f>
        <v>175.07500000000002</v>
      </c>
      <c r="J24" s="335">
        <v>156.4</v>
      </c>
      <c r="K24" s="582"/>
    </row>
    <row r="25" spans="1:11" ht="11.25" customHeight="1">
      <c r="A25" s="179"/>
      <c r="B25" s="296" t="s">
        <v>148</v>
      </c>
      <c r="C25" s="198"/>
      <c r="D25" s="335"/>
      <c r="E25" s="335"/>
      <c r="F25" s="335"/>
      <c r="G25" s="335"/>
      <c r="H25" s="335"/>
      <c r="I25" s="336"/>
      <c r="J25" s="335"/>
      <c r="K25" s="582"/>
    </row>
    <row r="26" spans="1:11" ht="12.75" customHeight="1">
      <c r="A26" s="183"/>
      <c r="B26" s="181" t="s">
        <v>150</v>
      </c>
      <c r="C26" s="198">
        <v>292</v>
      </c>
      <c r="D26" s="335">
        <v>155.075</v>
      </c>
      <c r="E26" s="335">
        <v>154.4</v>
      </c>
      <c r="F26" s="335">
        <v>149.6</v>
      </c>
      <c r="G26" s="335">
        <v>144.8</v>
      </c>
      <c r="H26" s="335">
        <v>165.3</v>
      </c>
      <c r="I26" s="336">
        <f>(E26+F26+G26+H26)/4</f>
        <v>153.525</v>
      </c>
      <c r="J26" s="335">
        <v>151.9</v>
      </c>
      <c r="K26" s="582"/>
    </row>
    <row r="27" spans="1:11" ht="12" customHeight="1">
      <c r="A27" s="183"/>
      <c r="B27" s="296" t="s">
        <v>151</v>
      </c>
      <c r="C27" s="198"/>
      <c r="D27" s="335"/>
      <c r="E27" s="335"/>
      <c r="F27" s="335"/>
      <c r="G27" s="335"/>
      <c r="H27" s="335"/>
      <c r="I27" s="336"/>
      <c r="J27" s="335"/>
      <c r="K27" s="582"/>
    </row>
    <row r="28" spans="1:11" s="164" customFormat="1" ht="16.5" customHeight="1">
      <c r="A28" s="165" t="s">
        <v>107</v>
      </c>
      <c r="B28" s="147" t="s">
        <v>108</v>
      </c>
      <c r="C28" s="197">
        <v>76</v>
      </c>
      <c r="D28" s="322">
        <v>207.65</v>
      </c>
      <c r="E28" s="322">
        <v>230.7</v>
      </c>
      <c r="F28" s="322">
        <v>223.7</v>
      </c>
      <c r="G28" s="322">
        <v>219.3</v>
      </c>
      <c r="H28" s="322">
        <v>221.5</v>
      </c>
      <c r="I28" s="325">
        <f>(E28+F28+G28+H28)/4</f>
        <v>223.8</v>
      </c>
      <c r="J28" s="322">
        <v>200.7</v>
      </c>
      <c r="K28" s="582"/>
    </row>
    <row r="29" spans="1:11" s="164" customFormat="1" ht="18" customHeight="1">
      <c r="A29" s="173" t="s">
        <v>109</v>
      </c>
      <c r="B29" s="184" t="s">
        <v>110</v>
      </c>
      <c r="C29" s="200">
        <v>153</v>
      </c>
      <c r="D29" s="323">
        <v>132.1</v>
      </c>
      <c r="E29" s="323">
        <v>180.7</v>
      </c>
      <c r="F29" s="323">
        <v>136.6</v>
      </c>
      <c r="G29" s="323">
        <v>136.5</v>
      </c>
      <c r="H29" s="323">
        <v>132.5</v>
      </c>
      <c r="I29" s="326">
        <f>(E29+F29+G29+H29)/4</f>
        <v>146.575</v>
      </c>
      <c r="J29" s="323">
        <v>126.7</v>
      </c>
      <c r="K29" s="582"/>
    </row>
    <row r="30" spans="1:11" ht="14.25" customHeight="1">
      <c r="A30" s="155" t="s">
        <v>140</v>
      </c>
      <c r="B30" s="176"/>
      <c r="C30" s="185"/>
      <c r="D30" s="177"/>
      <c r="E30" s="177"/>
      <c r="F30" s="177"/>
      <c r="G30" s="177"/>
      <c r="H30" s="177"/>
      <c r="I30" s="177"/>
      <c r="J30" s="177"/>
      <c r="K30" s="582"/>
    </row>
    <row r="31" spans="1:11" ht="12" customHeight="1">
      <c r="A31" s="156" t="s">
        <v>31</v>
      </c>
      <c r="B31" s="176"/>
      <c r="C31" s="185"/>
      <c r="D31" s="177"/>
      <c r="E31" s="177"/>
      <c r="F31" s="177"/>
      <c r="G31" s="177"/>
      <c r="H31" s="177"/>
      <c r="I31" s="177"/>
      <c r="J31" s="177"/>
      <c r="K31" s="141"/>
    </row>
    <row r="32" spans="1:11" ht="15.75">
      <c r="A32" s="471" t="s">
        <v>32</v>
      </c>
      <c r="K32" s="141"/>
    </row>
  </sheetData>
  <sheetProtection/>
  <mergeCells count="5">
    <mergeCell ref="K1:K30"/>
    <mergeCell ref="A3:A4"/>
    <mergeCell ref="B3:B4"/>
    <mergeCell ref="C3:C4"/>
    <mergeCell ref="E3:I3"/>
  </mergeCells>
  <printOptions/>
  <pageMargins left="0.58" right="0.25" top="0.68" bottom="0.16" header="0.27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pane xSplit="3" ySplit="5" topLeftCell="G10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K26" sqref="K26"/>
    </sheetView>
  </sheetViews>
  <sheetFormatPr defaultColWidth="8.83203125" defaultRowHeight="12.75"/>
  <cols>
    <col min="1" max="1" width="8.83203125" style="79" customWidth="1"/>
    <col min="2" max="2" width="52.5" style="79" customWidth="1"/>
    <col min="3" max="10" width="10.83203125" style="79" customWidth="1"/>
    <col min="11" max="11" width="4" style="141" customWidth="1"/>
    <col min="12" max="16384" width="8.83203125" style="79" customWidth="1"/>
  </cols>
  <sheetData>
    <row r="1" spans="1:11" ht="29.25" customHeight="1">
      <c r="A1" s="157" t="s">
        <v>246</v>
      </c>
      <c r="B1" s="155"/>
      <c r="C1" s="160"/>
      <c r="D1" s="160"/>
      <c r="E1" s="160"/>
      <c r="F1" s="160"/>
      <c r="G1" s="160"/>
      <c r="H1" s="160"/>
      <c r="I1" s="160"/>
      <c r="J1" s="160"/>
      <c r="K1" s="523" t="s">
        <v>260</v>
      </c>
    </row>
    <row r="2" spans="1:11" ht="18.75" customHeight="1">
      <c r="A2" s="140"/>
      <c r="B2" s="155"/>
      <c r="C2" s="160"/>
      <c r="E2" s="160" t="s">
        <v>59</v>
      </c>
      <c r="F2" s="160"/>
      <c r="G2" s="160"/>
      <c r="H2" s="160"/>
      <c r="I2" s="160"/>
      <c r="J2" s="160"/>
      <c r="K2" s="582"/>
    </row>
    <row r="3" ht="12" customHeight="1">
      <c r="K3" s="582"/>
    </row>
    <row r="4" spans="1:11" ht="23.25" customHeight="1">
      <c r="A4" s="583" t="s">
        <v>60</v>
      </c>
      <c r="B4" s="585" t="s">
        <v>15</v>
      </c>
      <c r="C4" s="587" t="s">
        <v>9</v>
      </c>
      <c r="D4" s="415">
        <v>2006</v>
      </c>
      <c r="E4" s="526">
        <v>2007</v>
      </c>
      <c r="F4" s="527"/>
      <c r="G4" s="527"/>
      <c r="H4" s="527"/>
      <c r="I4" s="528"/>
      <c r="J4" s="98">
        <v>2008</v>
      </c>
      <c r="K4" s="582"/>
    </row>
    <row r="5" spans="1:11" ht="27" customHeight="1">
      <c r="A5" s="593"/>
      <c r="B5" s="591"/>
      <c r="C5" s="594"/>
      <c r="D5" s="98" t="s">
        <v>178</v>
      </c>
      <c r="E5" s="143" t="s">
        <v>135</v>
      </c>
      <c r="F5" s="143" t="s">
        <v>137</v>
      </c>
      <c r="G5" s="143" t="s">
        <v>136</v>
      </c>
      <c r="H5" s="143" t="s">
        <v>229</v>
      </c>
      <c r="I5" s="251" t="s">
        <v>230</v>
      </c>
      <c r="J5" s="143" t="s">
        <v>231</v>
      </c>
      <c r="K5" s="582"/>
    </row>
    <row r="6" spans="1:11" s="164" customFormat="1" ht="30" customHeight="1">
      <c r="A6" s="172" t="s">
        <v>111</v>
      </c>
      <c r="B6" s="169" t="s">
        <v>57</v>
      </c>
      <c r="C6" s="196">
        <v>1134</v>
      </c>
      <c r="D6" s="324">
        <v>117.05</v>
      </c>
      <c r="E6" s="321">
        <v>127.2</v>
      </c>
      <c r="F6" s="321">
        <v>124</v>
      </c>
      <c r="G6" s="321">
        <v>126</v>
      </c>
      <c r="H6" s="321">
        <v>124.5</v>
      </c>
      <c r="I6" s="324">
        <f>(E6+F6+G6+H6)/4</f>
        <v>125.425</v>
      </c>
      <c r="J6" s="321">
        <v>119.9</v>
      </c>
      <c r="K6" s="582"/>
    </row>
    <row r="7" spans="1:11" s="164" customFormat="1" ht="24" customHeight="1">
      <c r="A7" s="165" t="s">
        <v>112</v>
      </c>
      <c r="B7" s="147" t="s">
        <v>113</v>
      </c>
      <c r="C7" s="197">
        <v>157</v>
      </c>
      <c r="D7" s="325">
        <v>118.525</v>
      </c>
      <c r="E7" s="322">
        <v>131.6</v>
      </c>
      <c r="F7" s="322">
        <v>124.7</v>
      </c>
      <c r="G7" s="322">
        <v>123</v>
      </c>
      <c r="H7" s="322">
        <v>116.9</v>
      </c>
      <c r="I7" s="325">
        <f>(E7+F7+G7+H7)/4</f>
        <v>124.05000000000001</v>
      </c>
      <c r="J7" s="322">
        <v>117.7</v>
      </c>
      <c r="K7" s="582"/>
    </row>
    <row r="8" spans="1:11" s="164" customFormat="1" ht="24" customHeight="1">
      <c r="A8" s="165" t="s">
        <v>114</v>
      </c>
      <c r="B8" s="166" t="s">
        <v>115</v>
      </c>
      <c r="C8" s="197">
        <v>194</v>
      </c>
      <c r="D8" s="325">
        <v>119.375</v>
      </c>
      <c r="E8" s="322">
        <v>135.5</v>
      </c>
      <c r="F8" s="322">
        <v>136.1</v>
      </c>
      <c r="G8" s="322">
        <v>139.3</v>
      </c>
      <c r="H8" s="322">
        <v>140.3</v>
      </c>
      <c r="I8" s="325">
        <f>(E8+F8+G8+H8)/4</f>
        <v>137.8</v>
      </c>
      <c r="J8" s="322">
        <v>130.1</v>
      </c>
      <c r="K8" s="582"/>
    </row>
    <row r="9" spans="1:11" s="164" customFormat="1" ht="12.75" customHeight="1">
      <c r="A9" s="165" t="s">
        <v>116</v>
      </c>
      <c r="B9" s="166" t="s">
        <v>157</v>
      </c>
      <c r="C9" s="197">
        <v>216</v>
      </c>
      <c r="D9" s="325">
        <v>114.1</v>
      </c>
      <c r="E9" s="322">
        <v>127.8</v>
      </c>
      <c r="F9" s="322">
        <v>125</v>
      </c>
      <c r="G9" s="322">
        <v>124.9</v>
      </c>
      <c r="H9" s="322">
        <v>125.8</v>
      </c>
      <c r="I9" s="325">
        <f>(E9+F9+G9+H9)/4</f>
        <v>125.87500000000001</v>
      </c>
      <c r="J9" s="322">
        <v>118</v>
      </c>
      <c r="K9" s="582"/>
    </row>
    <row r="10" spans="1:11" s="164" customFormat="1" ht="12.75" customHeight="1">
      <c r="A10" s="165"/>
      <c r="B10" s="166" t="s">
        <v>156</v>
      </c>
      <c r="C10" s="197"/>
      <c r="D10" s="325"/>
      <c r="E10" s="322"/>
      <c r="F10" s="322"/>
      <c r="G10" s="322"/>
      <c r="H10" s="322"/>
      <c r="I10" s="325"/>
      <c r="J10" s="322"/>
      <c r="K10" s="582"/>
    </row>
    <row r="11" spans="1:11" s="164" customFormat="1" ht="24" customHeight="1">
      <c r="A11" s="165" t="s">
        <v>117</v>
      </c>
      <c r="B11" s="147" t="s">
        <v>118</v>
      </c>
      <c r="C11" s="197">
        <v>567</v>
      </c>
      <c r="D11" s="325">
        <v>116.975</v>
      </c>
      <c r="E11" s="322">
        <v>123</v>
      </c>
      <c r="F11" s="322">
        <v>119.3</v>
      </c>
      <c r="G11" s="322">
        <v>122.6</v>
      </c>
      <c r="H11" s="322">
        <v>120.7</v>
      </c>
      <c r="I11" s="325">
        <f>(E11+F11+G11+H11)/4</f>
        <v>121.39999999999999</v>
      </c>
      <c r="J11" s="322">
        <v>117.7</v>
      </c>
      <c r="K11" s="582"/>
    </row>
    <row r="12" spans="1:11" s="164" customFormat="1" ht="13.5" customHeight="1">
      <c r="A12" s="165"/>
      <c r="B12" s="167" t="s">
        <v>70</v>
      </c>
      <c r="C12" s="197"/>
      <c r="D12" s="334"/>
      <c r="E12" s="333"/>
      <c r="F12" s="333"/>
      <c r="G12" s="333"/>
      <c r="H12" s="333"/>
      <c r="I12" s="334"/>
      <c r="J12" s="333"/>
      <c r="K12" s="582"/>
    </row>
    <row r="13" spans="1:11" ht="12" customHeight="1">
      <c r="A13" s="183"/>
      <c r="B13" s="181" t="s">
        <v>154</v>
      </c>
      <c r="C13" s="198">
        <v>378</v>
      </c>
      <c r="D13" s="336">
        <v>122.575</v>
      </c>
      <c r="E13" s="335">
        <v>128.7</v>
      </c>
      <c r="F13" s="335">
        <v>125.3</v>
      </c>
      <c r="G13" s="335">
        <v>124.4</v>
      </c>
      <c r="H13" s="335">
        <v>124.4</v>
      </c>
      <c r="I13" s="336">
        <f>(E13+F13+G13+H13)/4</f>
        <v>125.69999999999999</v>
      </c>
      <c r="J13" s="335">
        <v>117.8</v>
      </c>
      <c r="K13" s="582"/>
    </row>
    <row r="14" spans="1:11" ht="11.25" customHeight="1">
      <c r="A14" s="183"/>
      <c r="B14" s="181" t="s">
        <v>155</v>
      </c>
      <c r="C14" s="198"/>
      <c r="D14" s="336"/>
      <c r="E14" s="335"/>
      <c r="F14" s="335"/>
      <c r="G14" s="335"/>
      <c r="H14" s="335"/>
      <c r="I14" s="336"/>
      <c r="J14" s="335"/>
      <c r="K14" s="582"/>
    </row>
    <row r="15" spans="1:11" s="164" customFormat="1" ht="30" customHeight="1">
      <c r="A15" s="172" t="s">
        <v>119</v>
      </c>
      <c r="B15" s="169" t="s">
        <v>33</v>
      </c>
      <c r="C15" s="196">
        <v>879</v>
      </c>
      <c r="D15" s="332">
        <v>124.4</v>
      </c>
      <c r="E15" s="331">
        <v>138.4</v>
      </c>
      <c r="F15" s="331">
        <v>134</v>
      </c>
      <c r="G15" s="331">
        <v>124.7</v>
      </c>
      <c r="H15" s="331">
        <v>124.7</v>
      </c>
      <c r="I15" s="332">
        <f>(E15+F15+G15+H15)/4</f>
        <v>130.45</v>
      </c>
      <c r="J15" s="331">
        <v>117.9</v>
      </c>
      <c r="K15" s="582"/>
    </row>
    <row r="16" spans="1:11" s="164" customFormat="1" ht="24" customHeight="1">
      <c r="A16" s="165" t="s">
        <v>120</v>
      </c>
      <c r="B16" s="147" t="s">
        <v>121</v>
      </c>
      <c r="C16" s="197">
        <v>179</v>
      </c>
      <c r="D16" s="325">
        <v>119.5</v>
      </c>
      <c r="E16" s="322">
        <v>156.9</v>
      </c>
      <c r="F16" s="322">
        <v>153.1</v>
      </c>
      <c r="G16" s="322">
        <v>152.3</v>
      </c>
      <c r="H16" s="322">
        <v>151.6</v>
      </c>
      <c r="I16" s="325">
        <f>(E16+F16+G16+H16)/4</f>
        <v>153.475</v>
      </c>
      <c r="J16" s="322">
        <v>143.3</v>
      </c>
      <c r="K16" s="582"/>
    </row>
    <row r="17" spans="1:11" s="164" customFormat="1" ht="24" customHeight="1">
      <c r="A17" s="165" t="s">
        <v>122</v>
      </c>
      <c r="B17" s="147" t="s">
        <v>123</v>
      </c>
      <c r="C17" s="197">
        <v>700</v>
      </c>
      <c r="D17" s="325">
        <v>125.625</v>
      </c>
      <c r="E17" s="322">
        <v>121.6</v>
      </c>
      <c r="F17" s="322">
        <v>129.1</v>
      </c>
      <c r="G17" s="322">
        <v>117.7</v>
      </c>
      <c r="H17" s="322">
        <v>117.8</v>
      </c>
      <c r="I17" s="325">
        <f>(E17+F17+G17+H17)/4</f>
        <v>121.55</v>
      </c>
      <c r="J17" s="322">
        <v>111.4</v>
      </c>
      <c r="K17" s="582"/>
    </row>
    <row r="18" spans="1:11" s="164" customFormat="1" ht="9" customHeight="1">
      <c r="A18" s="187"/>
      <c r="B18" s="167" t="s">
        <v>70</v>
      </c>
      <c r="C18" s="197"/>
      <c r="D18" s="325"/>
      <c r="E18" s="322"/>
      <c r="F18" s="322"/>
      <c r="G18" s="322"/>
      <c r="H18" s="322"/>
      <c r="I18" s="325"/>
      <c r="J18" s="322"/>
      <c r="K18" s="582"/>
    </row>
    <row r="19" spans="1:11" ht="16.5" customHeight="1">
      <c r="A19" s="179"/>
      <c r="B19" s="180" t="s">
        <v>124</v>
      </c>
      <c r="C19" s="198">
        <v>195</v>
      </c>
      <c r="D19" s="336">
        <v>139.95</v>
      </c>
      <c r="E19" s="335">
        <v>147.6</v>
      </c>
      <c r="F19" s="335">
        <v>143.3</v>
      </c>
      <c r="G19" s="335">
        <v>143.3</v>
      </c>
      <c r="H19" s="335">
        <v>142.5</v>
      </c>
      <c r="I19" s="336">
        <f>(E19+F19+G19+H19)/4</f>
        <v>144.175</v>
      </c>
      <c r="J19" s="335">
        <v>131.2</v>
      </c>
      <c r="K19" s="582"/>
    </row>
    <row r="20" spans="1:11" ht="12.75" customHeight="1">
      <c r="A20" s="179"/>
      <c r="B20" s="181" t="s">
        <v>152</v>
      </c>
      <c r="C20" s="198">
        <v>233</v>
      </c>
      <c r="D20" s="336">
        <v>122.325</v>
      </c>
      <c r="E20" s="335">
        <v>128.9</v>
      </c>
      <c r="F20" s="335">
        <v>123.2</v>
      </c>
      <c r="G20" s="335">
        <v>89.4</v>
      </c>
      <c r="H20" s="335">
        <v>87.1</v>
      </c>
      <c r="I20" s="336">
        <f>(E20+F20+G20+H20)/4</f>
        <v>107.15</v>
      </c>
      <c r="J20" s="335">
        <v>84.4</v>
      </c>
      <c r="K20" s="582"/>
    </row>
    <row r="21" spans="1:11" ht="12.75">
      <c r="A21" s="270"/>
      <c r="B21" s="265" t="s">
        <v>153</v>
      </c>
      <c r="C21" s="381"/>
      <c r="D21" s="339"/>
      <c r="E21" s="338"/>
      <c r="F21" s="338"/>
      <c r="G21" s="338"/>
      <c r="H21" s="338"/>
      <c r="I21" s="339"/>
      <c r="J21" s="338"/>
      <c r="K21" s="582"/>
    </row>
    <row r="22" spans="1:11" ht="18.75" customHeight="1">
      <c r="A22" s="155" t="s">
        <v>140</v>
      </c>
      <c r="K22" s="582"/>
    </row>
    <row r="23" spans="1:11" ht="13.5">
      <c r="A23" s="156" t="s">
        <v>31</v>
      </c>
      <c r="K23" s="582"/>
    </row>
    <row r="24" spans="1:11" ht="15.75">
      <c r="A24" s="471" t="s">
        <v>32</v>
      </c>
      <c r="K24" s="582"/>
    </row>
    <row r="25" ht="12.75">
      <c r="K25" s="582"/>
    </row>
  </sheetData>
  <sheetProtection/>
  <mergeCells count="5">
    <mergeCell ref="K1:K25"/>
    <mergeCell ref="A4:A5"/>
    <mergeCell ref="B4:B5"/>
    <mergeCell ref="C4:C5"/>
    <mergeCell ref="E4:I4"/>
  </mergeCells>
  <printOptions/>
  <pageMargins left="0.74" right="0.22" top="0.63" bottom="0.31" header="0.5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pane xSplit="3" ySplit="6" topLeftCell="D1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11.5" defaultRowHeight="12.75"/>
  <cols>
    <col min="1" max="1" width="10.5" style="79" customWidth="1"/>
    <col min="2" max="2" width="59.33203125" style="79" customWidth="1"/>
    <col min="3" max="3" width="10.33203125" style="79" customWidth="1"/>
    <col min="4" max="4" width="10.66015625" style="79" customWidth="1"/>
    <col min="5" max="5" width="11" style="79" customWidth="1"/>
    <col min="6" max="6" width="11.16015625" style="79" customWidth="1"/>
    <col min="7" max="7" width="12.16015625" style="79" customWidth="1"/>
    <col min="8" max="8" width="11.16015625" style="79" customWidth="1"/>
    <col min="9" max="9" width="4.66015625" style="141" customWidth="1"/>
    <col min="10" max="16384" width="11.5" style="79" customWidth="1"/>
  </cols>
  <sheetData>
    <row r="1" spans="1:9" ht="27" customHeight="1">
      <c r="A1" s="157" t="s">
        <v>245</v>
      </c>
      <c r="B1" s="155"/>
      <c r="C1" s="160"/>
      <c r="D1" s="160"/>
      <c r="E1" s="160"/>
      <c r="F1" s="160"/>
      <c r="G1" s="160"/>
      <c r="H1" s="160"/>
      <c r="I1" s="523">
        <v>22</v>
      </c>
    </row>
    <row r="2" spans="1:9" ht="19.5" customHeight="1">
      <c r="A2" s="140"/>
      <c r="B2" s="155"/>
      <c r="C2" s="160"/>
      <c r="D2" s="160"/>
      <c r="E2" s="160"/>
      <c r="F2" s="160"/>
      <c r="G2" s="160"/>
      <c r="H2" s="160"/>
      <c r="I2" s="523"/>
    </row>
    <row r="3" spans="1:9" ht="18.75" customHeight="1">
      <c r="A3" s="140"/>
      <c r="B3" s="155"/>
      <c r="C3" s="160"/>
      <c r="D3" s="160"/>
      <c r="E3" s="160"/>
      <c r="F3" s="160"/>
      <c r="G3" s="160" t="s">
        <v>59</v>
      </c>
      <c r="I3" s="523"/>
    </row>
    <row r="4" spans="1:9" ht="12" customHeight="1">
      <c r="A4" s="140"/>
      <c r="B4" s="155"/>
      <c r="C4" s="160"/>
      <c r="D4" s="160"/>
      <c r="E4" s="160"/>
      <c r="F4" s="160"/>
      <c r="G4" s="160"/>
      <c r="H4" s="160"/>
      <c r="I4" s="523"/>
    </row>
    <row r="5" spans="1:9" ht="27" customHeight="1">
      <c r="A5" s="583" t="s">
        <v>51</v>
      </c>
      <c r="B5" s="585" t="s">
        <v>15</v>
      </c>
      <c r="C5" s="587" t="s">
        <v>125</v>
      </c>
      <c r="D5" s="595" t="s">
        <v>126</v>
      </c>
      <c r="E5" s="596"/>
      <c r="F5" s="596"/>
      <c r="G5" s="596"/>
      <c r="H5" s="597"/>
      <c r="I5" s="523"/>
    </row>
    <row r="6" spans="1:9" ht="57" customHeight="1">
      <c r="A6" s="593"/>
      <c r="B6" s="591"/>
      <c r="C6" s="594"/>
      <c r="D6" s="195" t="s">
        <v>211</v>
      </c>
      <c r="E6" s="195" t="s">
        <v>212</v>
      </c>
      <c r="F6" s="427" t="s">
        <v>213</v>
      </c>
      <c r="G6" s="373" t="s">
        <v>214</v>
      </c>
      <c r="H6" s="263" t="s">
        <v>215</v>
      </c>
      <c r="I6" s="523"/>
    </row>
    <row r="7" spans="1:9" ht="31.5" customHeight="1">
      <c r="A7" s="144"/>
      <c r="B7" s="145" t="s">
        <v>53</v>
      </c>
      <c r="C7" s="266">
        <v>10000</v>
      </c>
      <c r="D7" s="275">
        <f>('Table-11'!F6/'Table-11'!E6)*100-100</f>
        <v>-2.81690140845069</v>
      </c>
      <c r="E7" s="278">
        <f>('Table-11'!G6/'Table-11'!F6)*100-100</f>
        <v>-1.0540184453228107</v>
      </c>
      <c r="F7" s="278">
        <f>('Table-11'!H6/'Table-11'!G6)*100-100</f>
        <v>3.994673768308928</v>
      </c>
      <c r="G7" s="388">
        <f>('Table-11'!J6/'Table-11'!H6)*100-100</f>
        <v>-1.6005121638924464</v>
      </c>
      <c r="H7" s="262">
        <f>('Table-11'!J6/'Table-11'!E6)*100-100</f>
        <v>-1.6005121638924464</v>
      </c>
      <c r="I7" s="523"/>
    </row>
    <row r="8" spans="1:9" ht="31.5" customHeight="1">
      <c r="A8" s="146">
        <v>0</v>
      </c>
      <c r="B8" s="166" t="s">
        <v>17</v>
      </c>
      <c r="C8" s="196">
        <v>1621</v>
      </c>
      <c r="D8" s="276">
        <f>('Table-11'!F7/'Table-11'!E7)*100-100</f>
        <v>2.0586400499064155</v>
      </c>
      <c r="E8" s="276">
        <f>('Table-11'!G7/'Table-11'!F7)*100-100</f>
        <v>2.8117359413202934</v>
      </c>
      <c r="F8" s="276">
        <f>('Table-11'!H7/'Table-11'!G7)*100-100</f>
        <v>9.274673008323433</v>
      </c>
      <c r="G8" s="389">
        <f>('Table-11'!J7/'Table-11'!H7)*100-100</f>
        <v>1.251360174102274</v>
      </c>
      <c r="H8" s="192">
        <f>('Table-11'!J7/'Table-11'!E7)*100-100</f>
        <v>16.094822208359318</v>
      </c>
      <c r="I8" s="523"/>
    </row>
    <row r="9" spans="1:9" ht="31.5" customHeight="1">
      <c r="A9" s="148">
        <v>2</v>
      </c>
      <c r="B9" s="151" t="s">
        <v>23</v>
      </c>
      <c r="C9" s="196">
        <v>221</v>
      </c>
      <c r="D9" s="276">
        <f>('Table-11'!F8/'Table-11'!E8)*100-100</f>
        <v>-1.6770186335403565</v>
      </c>
      <c r="E9" s="276">
        <f>('Table-11'!G8/'Table-11'!F8)*100-100</f>
        <v>-1.200252684775748</v>
      </c>
      <c r="F9" s="276">
        <f>('Table-11'!H8/'Table-11'!G8)*100-100</f>
        <v>0.31969309462915874</v>
      </c>
      <c r="G9" s="389">
        <f>('Table-11'!J8/'Table-11'!H8)*100-100</f>
        <v>-4.971319311663493</v>
      </c>
      <c r="H9" s="192">
        <f>('Table-11'!J8/'Table-11'!E8)*100-100</f>
        <v>-7.391304347826093</v>
      </c>
      <c r="I9" s="523"/>
    </row>
    <row r="10" spans="1:9" ht="31.5" customHeight="1">
      <c r="A10" s="150">
        <v>3</v>
      </c>
      <c r="B10" s="151" t="s">
        <v>54</v>
      </c>
      <c r="C10" s="196">
        <v>1789</v>
      </c>
      <c r="D10" s="276">
        <f>('Table-11'!F9/'Table-11'!E9)*100-100</f>
        <v>-3.0343596608656753</v>
      </c>
      <c r="E10" s="276">
        <f>('Table-11'!G9/'Table-11'!F9)*100-100</f>
        <v>-4.0497008743672325</v>
      </c>
      <c r="F10" s="276">
        <f>('Table-11'!H9/'Table-11'!G9)*100-100</f>
        <v>8.872901678657058</v>
      </c>
      <c r="G10" s="389">
        <f>('Table-11'!J9/'Table-11'!H9)*100-100</f>
        <v>5.859030837004411</v>
      </c>
      <c r="H10" s="192">
        <f>('Table-11'!J9/'Table-11'!E9)*100-100</f>
        <v>7.228915662650607</v>
      </c>
      <c r="I10" s="523"/>
    </row>
    <row r="11" spans="1:9" ht="31.5" customHeight="1">
      <c r="A11" s="150">
        <v>4</v>
      </c>
      <c r="B11" s="151" t="s">
        <v>55</v>
      </c>
      <c r="C11" s="196">
        <v>113</v>
      </c>
      <c r="D11" s="276">
        <f>('Table-11'!F10/'Table-11'!E10)*100-100</f>
        <v>-2.991452991452988</v>
      </c>
      <c r="E11" s="276">
        <f>('Table-11'!G10/'Table-11'!F10)*100-100</f>
        <v>7.8036500943990035</v>
      </c>
      <c r="F11" s="276">
        <f>('Table-11'!H10/'Table-11'!G10)*100-100</f>
        <v>6.888499708114409</v>
      </c>
      <c r="G11" s="389">
        <f>('Table-11'!J10/'Table-11'!H10)*100-100</f>
        <v>16.056799563080276</v>
      </c>
      <c r="H11" s="192">
        <f>('Table-11'!J10/'Table-11'!E10)*100-100</f>
        <v>29.731379731379718</v>
      </c>
      <c r="I11" s="523"/>
    </row>
    <row r="12" spans="1:9" ht="31.5" customHeight="1">
      <c r="A12" s="150">
        <v>5</v>
      </c>
      <c r="B12" s="151" t="s">
        <v>56</v>
      </c>
      <c r="C12" s="196">
        <v>467</v>
      </c>
      <c r="D12" s="276">
        <f>('Table-11'!F11/'Table-11'!E11)*100-100</f>
        <v>-2.688573562359963</v>
      </c>
      <c r="E12" s="276">
        <f>('Table-11'!G11/'Table-11'!F11)*100-100</f>
        <v>-0.9976976208749164</v>
      </c>
      <c r="F12" s="276">
        <f>('Table-11'!H11/'Table-11'!G11)*100-100</f>
        <v>0.46511627906976116</v>
      </c>
      <c r="G12" s="389">
        <f>('Table-11'!J11/'Table-11'!H11)*100-100</f>
        <v>-5.94135802469134</v>
      </c>
      <c r="H12" s="192">
        <f>('Table-11'!J11/'Table-11'!E11)*100-100</f>
        <v>-8.961911874533229</v>
      </c>
      <c r="I12" s="523"/>
    </row>
    <row r="13" spans="1:9" ht="31.5" customHeight="1">
      <c r="A13" s="150">
        <v>6</v>
      </c>
      <c r="B13" s="151" t="s">
        <v>26</v>
      </c>
      <c r="C13" s="196">
        <v>3776</v>
      </c>
      <c r="D13" s="276">
        <f>('Table-11'!F12/'Table-11'!E12)*100-100</f>
        <v>-5.24017467248909</v>
      </c>
      <c r="E13" s="276">
        <f>('Table-11'!G12/'Table-11'!F12)*100-100</f>
        <v>-0.4608294930875587</v>
      </c>
      <c r="F13" s="276">
        <f>('Table-11'!H12/'Table-11'!G12)*100-100</f>
        <v>0.4629629629629477</v>
      </c>
      <c r="G13" s="389">
        <f>('Table-11'!J12/'Table-11'!H12)*100-100</f>
        <v>-8.064516129032256</v>
      </c>
      <c r="H13" s="192">
        <f>('Table-11'!J12/'Table-11'!E12)*100-100</f>
        <v>-12.882096069868993</v>
      </c>
      <c r="I13" s="523"/>
    </row>
    <row r="14" spans="1:9" ht="31.5" customHeight="1">
      <c r="A14" s="150">
        <v>7</v>
      </c>
      <c r="B14" s="151" t="s">
        <v>57</v>
      </c>
      <c r="C14" s="196">
        <v>1134</v>
      </c>
      <c r="D14" s="276">
        <f>('Table-11'!F13/'Table-11'!E13)*100-100</f>
        <v>-2.5157232704402475</v>
      </c>
      <c r="E14" s="276">
        <f>('Table-11'!G13/'Table-11'!F13)*100-100</f>
        <v>1.6129032258064484</v>
      </c>
      <c r="F14" s="276">
        <f>('Table-11'!H13/'Table-11'!G13)*100-100</f>
        <v>-1.1904761904761898</v>
      </c>
      <c r="G14" s="389">
        <f>('Table-11'!J13/'Table-11'!H13)*100-100</f>
        <v>-3.6947791164658668</v>
      </c>
      <c r="H14" s="192">
        <f>('Table-11'!J13/'Table-11'!E13)*100-100</f>
        <v>-5.738993710691815</v>
      </c>
      <c r="I14" s="523"/>
    </row>
    <row r="15" spans="1:9" ht="31.5" customHeight="1">
      <c r="A15" s="152">
        <v>8</v>
      </c>
      <c r="B15" s="267" t="s">
        <v>33</v>
      </c>
      <c r="C15" s="268">
        <v>879</v>
      </c>
      <c r="D15" s="273">
        <f>('Table-11'!F14/'Table-11'!E14)*100-100</f>
        <v>-3.1791907514450912</v>
      </c>
      <c r="E15" s="273">
        <f>('Table-11'!G14/'Table-11'!F14)*100-100</f>
        <v>-6.9402985074626855</v>
      </c>
      <c r="F15" s="273">
        <f>('Table-11'!H14/'Table-11'!G14)*100-100</f>
        <v>0</v>
      </c>
      <c r="G15" s="390">
        <f>('Table-11'!J14/'Table-11'!H14)*100-100</f>
        <v>-5.453087409783478</v>
      </c>
      <c r="H15" s="205">
        <f>('Table-11'!J14/'Table-11'!E14)*100-100</f>
        <v>-14.812138728323703</v>
      </c>
      <c r="I15" s="523"/>
    </row>
    <row r="16" ht="12.75">
      <c r="I16" s="523"/>
    </row>
    <row r="17" spans="1:9" ht="15" customHeight="1">
      <c r="A17" s="155" t="s">
        <v>140</v>
      </c>
      <c r="I17" s="523"/>
    </row>
    <row r="18" ht="15" customHeight="1">
      <c r="I18" s="523"/>
    </row>
    <row r="19" spans="1:9" ht="12.75">
      <c r="A19" s="176"/>
      <c r="B19" s="176"/>
      <c r="C19" s="176"/>
      <c r="D19" s="177"/>
      <c r="E19" s="177"/>
      <c r="F19" s="177"/>
      <c r="G19" s="177"/>
      <c r="H19" s="177"/>
      <c r="I19" s="523"/>
    </row>
    <row r="20" spans="4:9" ht="12.75">
      <c r="D20" s="175"/>
      <c r="E20" s="175"/>
      <c r="F20" s="175"/>
      <c r="G20" s="175"/>
      <c r="H20" s="175"/>
      <c r="I20" s="255"/>
    </row>
    <row r="21" spans="4:9" ht="12.75">
      <c r="D21" s="175"/>
      <c r="E21" s="175"/>
      <c r="F21" s="175"/>
      <c r="G21" s="175"/>
      <c r="H21" s="175"/>
      <c r="I21" s="269"/>
    </row>
    <row r="22" spans="4:8" ht="12.75">
      <c r="D22" s="175"/>
      <c r="E22" s="175"/>
      <c r="F22" s="175"/>
      <c r="G22" s="175"/>
      <c r="H22" s="175"/>
    </row>
    <row r="23" spans="4:8" ht="12.75">
      <c r="D23" s="175"/>
      <c r="E23" s="175"/>
      <c r="F23" s="175"/>
      <c r="G23" s="175"/>
      <c r="H23" s="175"/>
    </row>
    <row r="24" spans="4:8" ht="12.75">
      <c r="D24" s="175"/>
      <c r="E24" s="175"/>
      <c r="F24" s="175"/>
      <c r="G24" s="175"/>
      <c r="H24" s="175"/>
    </row>
    <row r="25" spans="4:8" ht="12.75">
      <c r="D25" s="175"/>
      <c r="E25" s="175"/>
      <c r="F25" s="175"/>
      <c r="G25" s="175"/>
      <c r="H25" s="175"/>
    </row>
    <row r="26" spans="4:8" ht="12.75">
      <c r="D26" s="175"/>
      <c r="E26" s="175"/>
      <c r="F26" s="175"/>
      <c r="G26" s="175"/>
      <c r="H26" s="175"/>
    </row>
    <row r="27" spans="4:8" ht="12.75">
      <c r="D27" s="175"/>
      <c r="E27" s="175"/>
      <c r="F27" s="175"/>
      <c r="G27" s="175"/>
      <c r="H27" s="175"/>
    </row>
    <row r="28" spans="4:8" ht="12.75">
      <c r="D28" s="175"/>
      <c r="E28" s="175"/>
      <c r="F28" s="175"/>
      <c r="G28" s="175"/>
      <c r="H28" s="175"/>
    </row>
    <row r="29" spans="4:8" ht="12.75">
      <c r="D29" s="175"/>
      <c r="E29" s="175"/>
      <c r="F29" s="175"/>
      <c r="G29" s="175"/>
      <c r="H29" s="175"/>
    </row>
    <row r="30" spans="4:8" ht="12.75">
      <c r="D30" s="175"/>
      <c r="E30" s="175"/>
      <c r="F30" s="175"/>
      <c r="G30" s="175"/>
      <c r="H30" s="175"/>
    </row>
    <row r="31" spans="4:8" ht="12.75">
      <c r="D31" s="175"/>
      <c r="E31" s="175"/>
      <c r="F31" s="175"/>
      <c r="G31" s="175"/>
      <c r="H31" s="175"/>
    </row>
    <row r="32" spans="4:8" ht="12.75">
      <c r="D32" s="175"/>
      <c r="E32" s="175"/>
      <c r="F32" s="175"/>
      <c r="G32" s="175"/>
      <c r="H32" s="175"/>
    </row>
    <row r="33" spans="4:8" ht="12.75">
      <c r="D33" s="175"/>
      <c r="E33" s="175"/>
      <c r="F33" s="175"/>
      <c r="G33" s="175"/>
      <c r="H33" s="175"/>
    </row>
    <row r="34" spans="4:8" ht="12.75">
      <c r="D34" s="175"/>
      <c r="E34" s="175"/>
      <c r="F34" s="175"/>
      <c r="G34" s="175"/>
      <c r="H34" s="175"/>
    </row>
    <row r="35" spans="4:8" ht="12.75">
      <c r="D35" s="175"/>
      <c r="E35" s="175"/>
      <c r="F35" s="175"/>
      <c r="G35" s="175"/>
      <c r="H35" s="175"/>
    </row>
    <row r="36" spans="4:8" ht="12.75">
      <c r="D36" s="175"/>
      <c r="E36" s="175"/>
      <c r="F36" s="175"/>
      <c r="G36" s="175"/>
      <c r="H36" s="175"/>
    </row>
    <row r="37" spans="4:8" ht="12.75">
      <c r="D37" s="175"/>
      <c r="E37" s="175"/>
      <c r="F37" s="175"/>
      <c r="G37" s="175"/>
      <c r="H37" s="175"/>
    </row>
    <row r="38" spans="4:8" ht="12.75">
      <c r="D38" s="175"/>
      <c r="E38" s="175"/>
      <c r="F38" s="175"/>
      <c r="G38" s="175"/>
      <c r="H38" s="175"/>
    </row>
    <row r="39" spans="4:8" ht="12.75">
      <c r="D39" s="175"/>
      <c r="E39" s="175"/>
      <c r="F39" s="175"/>
      <c r="G39" s="175"/>
      <c r="H39" s="175"/>
    </row>
    <row r="40" spans="4:8" ht="12.75">
      <c r="D40" s="175"/>
      <c r="E40" s="175"/>
      <c r="F40" s="175"/>
      <c r="G40" s="175"/>
      <c r="H40" s="175"/>
    </row>
    <row r="41" spans="4:8" ht="12.75">
      <c r="D41" s="175"/>
      <c r="E41" s="175"/>
      <c r="F41" s="175"/>
      <c r="G41" s="175"/>
      <c r="H41" s="175"/>
    </row>
    <row r="42" spans="4:8" ht="12.75">
      <c r="D42" s="175"/>
      <c r="E42" s="175"/>
      <c r="F42" s="175"/>
      <c r="G42" s="175"/>
      <c r="H42" s="175"/>
    </row>
    <row r="43" spans="4:8" ht="12.75">
      <c r="D43" s="175"/>
      <c r="E43" s="175"/>
      <c r="F43" s="175"/>
      <c r="G43" s="175"/>
      <c r="H43" s="175"/>
    </row>
    <row r="44" spans="4:8" ht="12.75">
      <c r="D44" s="175"/>
      <c r="E44" s="175"/>
      <c r="F44" s="175"/>
      <c r="G44" s="175"/>
      <c r="H44" s="175"/>
    </row>
    <row r="45" spans="4:8" ht="12.75">
      <c r="D45" s="175"/>
      <c r="E45" s="175"/>
      <c r="F45" s="175"/>
      <c r="G45" s="175"/>
      <c r="H45" s="175"/>
    </row>
    <row r="46" spans="4:8" ht="12.75">
      <c r="D46" s="175"/>
      <c r="E46" s="175"/>
      <c r="F46" s="175"/>
      <c r="G46" s="175"/>
      <c r="H46" s="175"/>
    </row>
    <row r="47" spans="4:8" ht="12.75">
      <c r="D47" s="175"/>
      <c r="E47" s="175"/>
      <c r="F47" s="175"/>
      <c r="G47" s="175"/>
      <c r="H47" s="175"/>
    </row>
    <row r="48" spans="4:8" ht="12.75">
      <c r="D48" s="175"/>
      <c r="E48" s="175"/>
      <c r="F48" s="175"/>
      <c r="G48" s="175"/>
      <c r="H48" s="175"/>
    </row>
    <row r="49" spans="4:8" ht="12.75">
      <c r="D49" s="175"/>
      <c r="E49" s="175"/>
      <c r="F49" s="175"/>
      <c r="G49" s="175"/>
      <c r="H49" s="175"/>
    </row>
    <row r="50" spans="4:8" ht="12.75">
      <c r="D50" s="175"/>
      <c r="E50" s="175"/>
      <c r="F50" s="175"/>
      <c r="G50" s="175"/>
      <c r="H50" s="175"/>
    </row>
    <row r="51" spans="4:8" ht="12.75">
      <c r="D51" s="175"/>
      <c r="E51" s="175"/>
      <c r="F51" s="175"/>
      <c r="G51" s="175"/>
      <c r="H51" s="175"/>
    </row>
    <row r="52" spans="4:8" ht="12.75">
      <c r="D52" s="175"/>
      <c r="E52" s="175"/>
      <c r="F52" s="175"/>
      <c r="G52" s="175"/>
      <c r="H52" s="175"/>
    </row>
    <row r="53" spans="4:8" ht="12.75">
      <c r="D53" s="175"/>
      <c r="E53" s="175"/>
      <c r="F53" s="175"/>
      <c r="G53" s="175"/>
      <c r="H53" s="175"/>
    </row>
    <row r="54" spans="4:8" ht="12.75">
      <c r="D54" s="175"/>
      <c r="E54" s="175"/>
      <c r="F54" s="175"/>
      <c r="G54" s="175"/>
      <c r="H54" s="175"/>
    </row>
    <row r="55" spans="4:8" ht="12.75">
      <c r="D55" s="175"/>
      <c r="E55" s="175"/>
      <c r="F55" s="175"/>
      <c r="G55" s="175"/>
      <c r="H55" s="175"/>
    </row>
    <row r="56" spans="4:8" ht="12.75">
      <c r="D56" s="175"/>
      <c r="E56" s="175"/>
      <c r="F56" s="175"/>
      <c r="G56" s="175"/>
      <c r="H56" s="175"/>
    </row>
    <row r="57" spans="4:8" ht="12.75">
      <c r="D57" s="175"/>
      <c r="E57" s="175"/>
      <c r="F57" s="175"/>
      <c r="G57" s="175"/>
      <c r="H57" s="175"/>
    </row>
    <row r="58" spans="4:8" ht="12.75">
      <c r="D58" s="175"/>
      <c r="E58" s="175"/>
      <c r="F58" s="175"/>
      <c r="G58" s="175"/>
      <c r="H58" s="175"/>
    </row>
    <row r="59" spans="4:8" ht="12.75">
      <c r="D59" s="175"/>
      <c r="E59" s="175"/>
      <c r="F59" s="175"/>
      <c r="G59" s="175"/>
      <c r="H59" s="175"/>
    </row>
    <row r="60" spans="4:8" ht="12.75">
      <c r="D60" s="175"/>
      <c r="E60" s="175"/>
      <c r="F60" s="175"/>
      <c r="G60" s="175"/>
      <c r="H60" s="175"/>
    </row>
    <row r="61" spans="4:8" ht="12.75">
      <c r="D61" s="175"/>
      <c r="E61" s="175"/>
      <c r="F61" s="175"/>
      <c r="G61" s="175"/>
      <c r="H61" s="175"/>
    </row>
    <row r="62" spans="4:8" ht="12.75">
      <c r="D62" s="175"/>
      <c r="E62" s="175"/>
      <c r="F62" s="175"/>
      <c r="G62" s="175"/>
      <c r="H62" s="175"/>
    </row>
    <row r="63" spans="4:8" ht="12.75">
      <c r="D63" s="175"/>
      <c r="E63" s="175"/>
      <c r="F63" s="175"/>
      <c r="G63" s="175"/>
      <c r="H63" s="175"/>
    </row>
    <row r="64" spans="4:8" ht="12.75">
      <c r="D64" s="175"/>
      <c r="E64" s="175"/>
      <c r="F64" s="175"/>
      <c r="G64" s="175"/>
      <c r="H64" s="175"/>
    </row>
    <row r="65" spans="4:8" ht="12.75">
      <c r="D65" s="175"/>
      <c r="E65" s="175"/>
      <c r="F65" s="175"/>
      <c r="G65" s="175"/>
      <c r="H65" s="175"/>
    </row>
    <row r="66" spans="4:8" ht="12.75">
      <c r="D66" s="175"/>
      <c r="E66" s="175"/>
      <c r="F66" s="175"/>
      <c r="G66" s="175"/>
      <c r="H66" s="175"/>
    </row>
    <row r="67" spans="4:8" ht="12.75">
      <c r="D67" s="175"/>
      <c r="E67" s="175"/>
      <c r="F67" s="175"/>
      <c r="G67" s="175"/>
      <c r="H67" s="175"/>
    </row>
    <row r="68" spans="4:8" ht="12.75">
      <c r="D68" s="175"/>
      <c r="E68" s="175"/>
      <c r="F68" s="175"/>
      <c r="G68" s="175"/>
      <c r="H68" s="175"/>
    </row>
    <row r="69" spans="4:8" ht="12.75">
      <c r="D69" s="175"/>
      <c r="E69" s="175"/>
      <c r="F69" s="175"/>
      <c r="G69" s="175"/>
      <c r="H69" s="175"/>
    </row>
    <row r="70" spans="4:8" ht="12.75">
      <c r="D70" s="175"/>
      <c r="E70" s="175"/>
      <c r="F70" s="175"/>
      <c r="G70" s="175"/>
      <c r="H70" s="175"/>
    </row>
    <row r="71" spans="4:8" ht="12.75">
      <c r="D71" s="175"/>
      <c r="E71" s="175"/>
      <c r="F71" s="175"/>
      <c r="G71" s="175"/>
      <c r="H71" s="175"/>
    </row>
    <row r="72" spans="4:8" ht="12.75">
      <c r="D72" s="175"/>
      <c r="E72" s="175"/>
      <c r="F72" s="175"/>
      <c r="G72" s="175"/>
      <c r="H72" s="175"/>
    </row>
    <row r="73" spans="4:8" ht="12.75">
      <c r="D73" s="175"/>
      <c r="E73" s="175"/>
      <c r="F73" s="175"/>
      <c r="G73" s="175"/>
      <c r="H73" s="175"/>
    </row>
    <row r="74" spans="4:8" ht="12.75">
      <c r="D74" s="175"/>
      <c r="E74" s="175"/>
      <c r="F74" s="175"/>
      <c r="G74" s="175"/>
      <c r="H74" s="175"/>
    </row>
    <row r="75" spans="4:8" ht="12.75">
      <c r="D75" s="175"/>
      <c r="E75" s="175"/>
      <c r="F75" s="175"/>
      <c r="G75" s="175"/>
      <c r="H75" s="175"/>
    </row>
    <row r="76" spans="4:8" ht="12.75">
      <c r="D76" s="175"/>
      <c r="E76" s="175"/>
      <c r="F76" s="175"/>
      <c r="G76" s="175"/>
      <c r="H76" s="175"/>
    </row>
    <row r="77" spans="4:8" ht="12.75">
      <c r="D77" s="175"/>
      <c r="E77" s="175"/>
      <c r="F77" s="175"/>
      <c r="G77" s="175"/>
      <c r="H77" s="175"/>
    </row>
    <row r="78" spans="4:8" ht="12.75">
      <c r="D78" s="175"/>
      <c r="E78" s="175"/>
      <c r="F78" s="175"/>
      <c r="G78" s="175"/>
      <c r="H78" s="175"/>
    </row>
    <row r="79" spans="4:8" ht="12.75">
      <c r="D79" s="175"/>
      <c r="E79" s="175"/>
      <c r="F79" s="175"/>
      <c r="G79" s="175"/>
      <c r="H79" s="175"/>
    </row>
    <row r="80" spans="4:8" ht="12.75">
      <c r="D80" s="175"/>
      <c r="E80" s="175"/>
      <c r="F80" s="175"/>
      <c r="G80" s="175"/>
      <c r="H80" s="175"/>
    </row>
    <row r="81" spans="4:8" ht="12.75">
      <c r="D81" s="175"/>
      <c r="E81" s="175"/>
      <c r="F81" s="175"/>
      <c r="G81" s="175"/>
      <c r="H81" s="175"/>
    </row>
    <row r="82" spans="4:8" ht="12.75">
      <c r="D82" s="175"/>
      <c r="E82" s="175"/>
      <c r="F82" s="175"/>
      <c r="G82" s="175"/>
      <c r="H82" s="175"/>
    </row>
    <row r="83" spans="4:8" ht="12.75">
      <c r="D83" s="175"/>
      <c r="E83" s="175"/>
      <c r="F83" s="175"/>
      <c r="G83" s="175"/>
      <c r="H83" s="175"/>
    </row>
    <row r="84" spans="4:8" ht="12.75">
      <c r="D84" s="175"/>
      <c r="E84" s="175"/>
      <c r="F84" s="175"/>
      <c r="G84" s="175"/>
      <c r="H84" s="175"/>
    </row>
    <row r="85" spans="4:8" ht="12.75">
      <c r="D85" s="175"/>
      <c r="E85" s="175"/>
      <c r="F85" s="175"/>
      <c r="G85" s="175"/>
      <c r="H85" s="175"/>
    </row>
    <row r="86" spans="4:8" ht="12.75">
      <c r="D86" s="175"/>
      <c r="E86" s="175"/>
      <c r="F86" s="175"/>
      <c r="G86" s="175"/>
      <c r="H86" s="175"/>
    </row>
    <row r="87" spans="4:8" ht="12.75">
      <c r="D87" s="175"/>
      <c r="E87" s="175"/>
      <c r="F87" s="175"/>
      <c r="G87" s="175"/>
      <c r="H87" s="175"/>
    </row>
    <row r="88" spans="4:8" ht="12.75">
      <c r="D88" s="175"/>
      <c r="E88" s="175"/>
      <c r="F88" s="175"/>
      <c r="G88" s="175"/>
      <c r="H88" s="175"/>
    </row>
    <row r="89" spans="4:8" ht="12.75">
      <c r="D89" s="175"/>
      <c r="E89" s="175"/>
      <c r="F89" s="175"/>
      <c r="G89" s="175"/>
      <c r="H89" s="175"/>
    </row>
    <row r="90" spans="4:8" ht="12.75">
      <c r="D90" s="175"/>
      <c r="E90" s="175"/>
      <c r="F90" s="175"/>
      <c r="G90" s="175"/>
      <c r="H90" s="175"/>
    </row>
    <row r="91" spans="4:8" ht="12.75">
      <c r="D91" s="175"/>
      <c r="E91" s="175"/>
      <c r="F91" s="175"/>
      <c r="G91" s="175"/>
      <c r="H91" s="175"/>
    </row>
    <row r="92" spans="4:8" ht="12.75">
      <c r="D92" s="175"/>
      <c r="E92" s="175"/>
      <c r="F92" s="175"/>
      <c r="G92" s="175"/>
      <c r="H92" s="175"/>
    </row>
    <row r="93" spans="4:8" ht="12.75">
      <c r="D93" s="175"/>
      <c r="E93" s="175"/>
      <c r="F93" s="175"/>
      <c r="G93" s="175"/>
      <c r="H93" s="175"/>
    </row>
    <row r="94" spans="4:8" ht="12.75">
      <c r="D94" s="175"/>
      <c r="E94" s="175"/>
      <c r="F94" s="175"/>
      <c r="G94" s="175"/>
      <c r="H94" s="175"/>
    </row>
  </sheetData>
  <sheetProtection/>
  <mergeCells count="5">
    <mergeCell ref="I1:I19"/>
    <mergeCell ref="A5:A6"/>
    <mergeCell ref="B5:B6"/>
    <mergeCell ref="C5:C6"/>
    <mergeCell ref="D5:H5"/>
  </mergeCells>
  <printOptions/>
  <pageMargins left="0.92" right="0.19" top="0.63" bottom="0.38" header="0.36" footer="0.2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H15" sqref="H15"/>
    </sheetView>
  </sheetViews>
  <sheetFormatPr defaultColWidth="8.83203125" defaultRowHeight="12.75"/>
  <cols>
    <col min="1" max="1" width="8.5" style="79" customWidth="1"/>
    <col min="2" max="2" width="67.16015625" style="79" customWidth="1"/>
    <col min="3" max="3" width="11.83203125" style="79" customWidth="1"/>
    <col min="4" max="6" width="10.83203125" style="79" customWidth="1"/>
    <col min="7" max="7" width="10" style="79" customWidth="1"/>
    <col min="8" max="8" width="9.83203125" style="79" customWidth="1"/>
    <col min="9" max="9" width="7.33203125" style="141" customWidth="1"/>
    <col min="10" max="16384" width="8.83203125" style="79" customWidth="1"/>
  </cols>
  <sheetData>
    <row r="1" spans="1:9" ht="24" customHeight="1">
      <c r="A1" s="157" t="s">
        <v>244</v>
      </c>
      <c r="B1" s="155"/>
      <c r="C1" s="160"/>
      <c r="D1" s="160"/>
      <c r="E1" s="160"/>
      <c r="F1" s="160"/>
      <c r="G1" s="160"/>
      <c r="H1" s="160"/>
      <c r="I1" s="523">
        <v>23</v>
      </c>
    </row>
    <row r="2" spans="1:9" ht="14.25" customHeight="1">
      <c r="A2" s="140"/>
      <c r="B2" s="155"/>
      <c r="C2" s="160"/>
      <c r="D2" s="160"/>
      <c r="E2" s="160"/>
      <c r="F2" s="160" t="s">
        <v>50</v>
      </c>
      <c r="G2" s="160"/>
      <c r="I2" s="582"/>
    </row>
    <row r="3" spans="1:9" ht="6.75" customHeight="1">
      <c r="A3" s="140"/>
      <c r="B3" s="155"/>
      <c r="C3" s="160"/>
      <c r="D3" s="160"/>
      <c r="E3" s="160"/>
      <c r="F3" s="160"/>
      <c r="G3" s="160"/>
      <c r="H3" s="160"/>
      <c r="I3" s="582"/>
    </row>
    <row r="4" spans="1:9" ht="19.5" customHeight="1">
      <c r="A4" s="583" t="s">
        <v>60</v>
      </c>
      <c r="B4" s="585" t="s">
        <v>15</v>
      </c>
      <c r="C4" s="587" t="s">
        <v>9</v>
      </c>
      <c r="D4" s="595" t="s">
        <v>126</v>
      </c>
      <c r="E4" s="596"/>
      <c r="F4" s="596"/>
      <c r="G4" s="596"/>
      <c r="H4" s="597"/>
      <c r="I4" s="582"/>
    </row>
    <row r="5" spans="1:9" ht="53.25" customHeight="1">
      <c r="A5" s="593"/>
      <c r="B5" s="591"/>
      <c r="C5" s="594"/>
      <c r="D5" s="195" t="s">
        <v>216</v>
      </c>
      <c r="E5" s="195" t="s">
        <v>217</v>
      </c>
      <c r="F5" s="195" t="s">
        <v>218</v>
      </c>
      <c r="G5" s="373" t="s">
        <v>219</v>
      </c>
      <c r="H5" s="263" t="s">
        <v>220</v>
      </c>
      <c r="I5" s="582"/>
    </row>
    <row r="6" spans="1:9" s="171" customFormat="1" ht="17.25" customHeight="1">
      <c r="A6" s="161"/>
      <c r="B6" s="42" t="s">
        <v>53</v>
      </c>
      <c r="C6" s="327">
        <v>10000</v>
      </c>
      <c r="D6" s="343">
        <f>('Table-12'!F6/'Table-12'!E6)*100-100</f>
        <v>-2.81690140845069</v>
      </c>
      <c r="E6" s="343">
        <f>('Table-12'!G6/'Table-12'!F6)*100-100</f>
        <v>-1.0540184453228107</v>
      </c>
      <c r="F6" s="343">
        <f>('Table-12'!H6/'Table-12'!G6)*100-100</f>
        <v>3.994673768308928</v>
      </c>
      <c r="G6" s="391">
        <f>('Table-12'!J6/'Table-12'!H6)*100-100</f>
        <v>-1.6005121638924464</v>
      </c>
      <c r="H6" s="329">
        <f>('Table-12'!J6/'Table-12'!E6)*100-100</f>
        <v>-1.6005121638924464</v>
      </c>
      <c r="I6" s="582"/>
    </row>
    <row r="7" spans="1:9" s="164" customFormat="1" ht="16.5" customHeight="1">
      <c r="A7" s="162" t="s">
        <v>61</v>
      </c>
      <c r="B7" s="188" t="s">
        <v>17</v>
      </c>
      <c r="C7" s="196">
        <v>1621</v>
      </c>
      <c r="D7" s="340">
        <f>('Table-12'!F7/'Table-12'!E7)*100-100</f>
        <v>2.0586400499064155</v>
      </c>
      <c r="E7" s="340">
        <f>('Table-12'!G7/'Table-12'!F7)*100-100</f>
        <v>2.8117359413202934</v>
      </c>
      <c r="F7" s="340">
        <f>('Table-12'!H7/'Table-12'!G7)*100-100</f>
        <v>9.274673008323433</v>
      </c>
      <c r="G7" s="392">
        <f>('Table-12'!J7/'Table-12'!H7)*100-100</f>
        <v>1.251360174102274</v>
      </c>
      <c r="H7" s="330">
        <f>('Table-12'!J7/'Table-12'!E7)*100-100</f>
        <v>16.094822208359318</v>
      </c>
      <c r="I7" s="582"/>
    </row>
    <row r="8" spans="1:9" s="171" customFormat="1" ht="17.25" customHeight="1">
      <c r="A8" s="165" t="s">
        <v>62</v>
      </c>
      <c r="B8" s="166" t="s">
        <v>63</v>
      </c>
      <c r="C8" s="197">
        <v>101</v>
      </c>
      <c r="D8" s="341">
        <f>('Table-12'!F8/'Table-12'!E8)*100-100</f>
        <v>1.045296167247372</v>
      </c>
      <c r="E8" s="341">
        <f>('Table-12'!G8/'Table-12'!F8)*100-100</f>
        <v>-0.6896551724137936</v>
      </c>
      <c r="F8" s="341">
        <f>('Table-12'!H8/'Table-12'!G8)*100-100</f>
        <v>-0.4166666666666714</v>
      </c>
      <c r="G8" s="393">
        <f>('Table-12'!J8/'Table-12'!H8)*100-100</f>
        <v>1.0460251046025064</v>
      </c>
      <c r="H8" s="274">
        <f>('Table-12'!J8/'Table-12'!E8)*100-100</f>
        <v>0.9756097560975547</v>
      </c>
      <c r="I8" s="582"/>
    </row>
    <row r="9" spans="1:9" s="164" customFormat="1" ht="16.5" customHeight="1">
      <c r="A9" s="165" t="s">
        <v>64</v>
      </c>
      <c r="B9" s="166" t="s">
        <v>65</v>
      </c>
      <c r="C9" s="197">
        <v>266</v>
      </c>
      <c r="D9" s="341">
        <f>('Table-12'!F9/'Table-12'!E9)*100-100</f>
        <v>9.700427960057084</v>
      </c>
      <c r="E9" s="341">
        <f>('Table-12'!G9/'Table-12'!F9)*100-100</f>
        <v>1.625487646293891</v>
      </c>
      <c r="F9" s="341">
        <f>('Table-12'!H9/'Table-12'!G9)*100-100</f>
        <v>37.17210492642354</v>
      </c>
      <c r="G9" s="393">
        <f>('Table-12'!J9/'Table-12'!H9)*100-100</f>
        <v>0.5130597014925371</v>
      </c>
      <c r="H9" s="274">
        <f>('Table-12'!J9/'Table-12'!E9)*100-100</f>
        <v>53.70898716119831</v>
      </c>
      <c r="I9" s="582"/>
    </row>
    <row r="10" spans="1:9" s="164" customFormat="1" ht="12" customHeight="1">
      <c r="A10" s="165" t="s">
        <v>66</v>
      </c>
      <c r="B10" s="166" t="s">
        <v>177</v>
      </c>
      <c r="C10" s="197">
        <v>388</v>
      </c>
      <c r="D10" s="341">
        <f>('Table-12'!F10/'Table-12'!E10)*100-100</f>
        <v>5.409029950827019</v>
      </c>
      <c r="E10" s="341">
        <f>('Table-12'!G10/'Table-12'!F10)*100-100</f>
        <v>2.9262086513994774</v>
      </c>
      <c r="F10" s="341">
        <f>('Table-12'!H10/'Table-12'!G10)*100-100</f>
        <v>9.6003296250515</v>
      </c>
      <c r="G10" s="393">
        <f>('Table-12'!J10/'Table-12'!H10)*100-100</f>
        <v>-3.383458646616546</v>
      </c>
      <c r="H10" s="274">
        <f>('Table-12'!J10/'Table-12'!E10)*100-100</f>
        <v>14.886008046490844</v>
      </c>
      <c r="I10" s="582"/>
    </row>
    <row r="11" spans="1:9" s="164" customFormat="1" ht="11.25" customHeight="1">
      <c r="A11" s="165"/>
      <c r="B11" s="166" t="s">
        <v>166</v>
      </c>
      <c r="C11" s="197"/>
      <c r="D11" s="341"/>
      <c r="E11" s="341"/>
      <c r="F11" s="341"/>
      <c r="G11" s="393"/>
      <c r="H11" s="428"/>
      <c r="I11" s="582"/>
    </row>
    <row r="12" spans="1:9" s="164" customFormat="1" ht="18.75" customHeight="1">
      <c r="A12" s="165" t="s">
        <v>68</v>
      </c>
      <c r="B12" s="166" t="s">
        <v>69</v>
      </c>
      <c r="C12" s="197">
        <v>472</v>
      </c>
      <c r="D12" s="341">
        <f>('Table-12'!F11/'Table-12'!E11)*100-100</f>
        <v>-2.2288261515601846</v>
      </c>
      <c r="E12" s="341">
        <f>('Table-12'!G11/'Table-12'!F11)*100-100</f>
        <v>2.963525835866278</v>
      </c>
      <c r="F12" s="341">
        <f>('Table-12'!H11/'Table-12'!G11)*100-100</f>
        <v>-0.9594095940959448</v>
      </c>
      <c r="G12" s="393">
        <f>('Table-12'!J11/'Table-12'!H11)*100-100</f>
        <v>20.566318926974688</v>
      </c>
      <c r="H12" s="429">
        <f>('Table-12'!J11/'Table-12'!E11)*100-100</f>
        <v>20.20802377414563</v>
      </c>
      <c r="I12" s="582"/>
    </row>
    <row r="13" spans="1:9" s="171" customFormat="1" ht="18.75" customHeight="1">
      <c r="A13" s="165"/>
      <c r="B13" s="189" t="s">
        <v>70</v>
      </c>
      <c r="C13" s="197"/>
      <c r="D13" s="340"/>
      <c r="E13" s="340"/>
      <c r="F13" s="340"/>
      <c r="G13" s="392"/>
      <c r="H13" s="430"/>
      <c r="I13" s="582"/>
    </row>
    <row r="14" spans="1:9" s="164" customFormat="1" ht="18.75" customHeight="1">
      <c r="A14" s="165"/>
      <c r="B14" s="189" t="s">
        <v>71</v>
      </c>
      <c r="C14" s="198">
        <v>196</v>
      </c>
      <c r="D14" s="342">
        <f>('Table-12'!F13/'Table-12'!E13)*100-100</f>
        <v>-1.9888623707239361</v>
      </c>
      <c r="E14" s="342">
        <f>('Table-12'!G13/'Table-12'!F13)*100-100</f>
        <v>-1.2175324675324646</v>
      </c>
      <c r="F14" s="342">
        <f>('Table-12'!H13/'Table-12'!G13)*100-100</f>
        <v>-0.9038619556285994</v>
      </c>
      <c r="G14" s="394">
        <f>('Table-12'!J13/'Table-12'!H13)*100-100</f>
        <v>0</v>
      </c>
      <c r="H14" s="429">
        <f>('Table-12'!J13/'Table-12'!E13)*100-100</f>
        <v>-4.057279236276855</v>
      </c>
      <c r="I14" s="582"/>
    </row>
    <row r="15" spans="1:9" s="164" customFormat="1" ht="18.75" customHeight="1">
      <c r="A15" s="165" t="s">
        <v>72</v>
      </c>
      <c r="B15" s="166" t="s">
        <v>73</v>
      </c>
      <c r="C15" s="197">
        <v>227</v>
      </c>
      <c r="D15" s="341">
        <f>('Table-12'!F14/'Table-12'!E14)*100-100</f>
        <v>-4.2924211938296395</v>
      </c>
      <c r="E15" s="341">
        <f>('Table-12'!G14/'Table-12'!F14)*100-100</f>
        <v>5.746320953048368</v>
      </c>
      <c r="F15" s="341">
        <f>('Table-12'!H14/'Table-12'!G14)*100-100</f>
        <v>3.048376408217351</v>
      </c>
      <c r="G15" s="393">
        <f>('Table-12'!J14/'Table-12'!H14)*100-100</f>
        <v>-14.598070739549826</v>
      </c>
      <c r="H15" s="540">
        <f>('Table-12'!J14/'Table-12'!E14)*100-100</f>
        <v>-10.932260228034863</v>
      </c>
      <c r="I15" s="582"/>
    </row>
    <row r="16" spans="1:9" s="164" customFormat="1" ht="18.75" customHeight="1">
      <c r="A16" s="165" t="s">
        <v>74</v>
      </c>
      <c r="B16" s="166" t="s">
        <v>75</v>
      </c>
      <c r="C16" s="197">
        <v>167</v>
      </c>
      <c r="D16" s="341">
        <f>('Table-12'!F15/'Table-12'!E15)*100-100</f>
        <v>-0.07027406886859922</v>
      </c>
      <c r="E16" s="341">
        <f>('Table-12'!G15/'Table-12'!F15)*100-100</f>
        <v>2.1800281293952395</v>
      </c>
      <c r="F16" s="341">
        <f>('Table-12'!H15/'Table-12'!G15)*100-100</f>
        <v>1.0323468685478332</v>
      </c>
      <c r="G16" s="393">
        <f>('Table-12'!J15/'Table-12'!H15)*100-100</f>
        <v>-4.155313351498663</v>
      </c>
      <c r="H16" s="429">
        <f>('Table-12'!J15/'Table-12'!E15)*100-100</f>
        <v>-1.124385101897417</v>
      </c>
      <c r="I16" s="582"/>
    </row>
    <row r="17" spans="1:9" s="164" customFormat="1" ht="18.75" customHeight="1">
      <c r="A17" s="168" t="s">
        <v>76</v>
      </c>
      <c r="B17" s="170" t="s">
        <v>23</v>
      </c>
      <c r="C17" s="196">
        <v>221</v>
      </c>
      <c r="D17" s="340">
        <f>('Table-12'!F16/'Table-12'!E16)*100-100</f>
        <v>-1.6770186335403565</v>
      </c>
      <c r="E17" s="340">
        <f>('Table-12'!G16/'Table-12'!F16)*100-100</f>
        <v>-1.200252684775748</v>
      </c>
      <c r="F17" s="340">
        <f>('Table-12'!H16/'Table-12'!G16)*100-100</f>
        <v>0.31969309462915874</v>
      </c>
      <c r="G17" s="392">
        <f>('Table-12'!J16/'Table-12'!H16)*100-100</f>
        <v>-4.971319311663493</v>
      </c>
      <c r="H17" s="330">
        <f>('Table-12'!J16/'Table-12'!E16)*100-100</f>
        <v>-7.391304347826093</v>
      </c>
      <c r="I17" s="582"/>
    </row>
    <row r="18" spans="1:9" s="164" customFormat="1" ht="18.75" customHeight="1">
      <c r="A18" s="165" t="s">
        <v>77</v>
      </c>
      <c r="B18" s="166" t="s">
        <v>78</v>
      </c>
      <c r="C18" s="197">
        <v>102</v>
      </c>
      <c r="D18" s="341">
        <f>('Table-12'!F17/'Table-12'!E17)*100-100</f>
        <v>-0.3535651149086618</v>
      </c>
      <c r="E18" s="341">
        <f>('Table-12'!G17/'Table-12'!F17)*100-100</f>
        <v>-0.29568302779419753</v>
      </c>
      <c r="F18" s="341">
        <f>('Table-12'!H17/'Table-12'!G17)*100-100</f>
        <v>-0.35587188612099396</v>
      </c>
      <c r="G18" s="393">
        <f>('Table-12'!J17/'Table-12'!H17)*100-100</f>
        <v>-2.9166666666666714</v>
      </c>
      <c r="H18" s="274">
        <f>('Table-12'!J17/'Table-12'!E17)*100-100</f>
        <v>-3.8892162639952943</v>
      </c>
      <c r="I18" s="582"/>
    </row>
    <row r="19" spans="1:9" s="171" customFormat="1" ht="12.75" customHeight="1">
      <c r="A19" s="165" t="s">
        <v>79</v>
      </c>
      <c r="B19" s="166" t="s">
        <v>167</v>
      </c>
      <c r="C19" s="197">
        <v>119</v>
      </c>
      <c r="D19" s="341">
        <f>('Table-12'!F18/'Table-12'!E18)*100-100</f>
        <v>-2.994791666666657</v>
      </c>
      <c r="E19" s="341">
        <f>('Table-12'!G18/'Table-12'!F18)*100-100</f>
        <v>-2.0134228187919376</v>
      </c>
      <c r="F19" s="341">
        <f>('Table-12'!H18/'Table-12'!G18)*100-100</f>
        <v>1.0273972602739718</v>
      </c>
      <c r="G19" s="393">
        <f>('Table-12'!J18/'Table-12'!H18)*100-100</f>
        <v>-7.050847457627114</v>
      </c>
      <c r="H19" s="274">
        <f>('Table-12'!J18/'Table-12'!E18)*100-100</f>
        <v>-10.7421875</v>
      </c>
      <c r="I19" s="582"/>
    </row>
    <row r="20" spans="1:9" s="171" customFormat="1" ht="12" customHeight="1">
      <c r="A20" s="165"/>
      <c r="B20" s="166" t="s">
        <v>168</v>
      </c>
      <c r="C20" s="197"/>
      <c r="D20" s="341"/>
      <c r="E20" s="341"/>
      <c r="F20" s="341"/>
      <c r="G20" s="393"/>
      <c r="H20" s="274"/>
      <c r="I20" s="582"/>
    </row>
    <row r="21" spans="1:9" s="164" customFormat="1" ht="18.75" customHeight="1">
      <c r="A21" s="163" t="s">
        <v>80</v>
      </c>
      <c r="B21" s="170" t="s">
        <v>54</v>
      </c>
      <c r="C21" s="196">
        <v>1789</v>
      </c>
      <c r="D21" s="340">
        <f>('Table-12'!F20/'Table-12'!E20)*100-100</f>
        <v>-3.0343596608656753</v>
      </c>
      <c r="E21" s="340">
        <f>('Table-12'!G20/'Table-12'!F20)*100-100</f>
        <v>-4.0497008743672325</v>
      </c>
      <c r="F21" s="340">
        <f>('Table-12'!H20/'Table-12'!G20)*100-100</f>
        <v>8.872901678657058</v>
      </c>
      <c r="G21" s="392">
        <f>('Table-12'!J20/'Table-12'!H20)*100-100</f>
        <v>5.859030837004411</v>
      </c>
      <c r="H21" s="330">
        <f>('Table-12'!J20/'Table-12'!E20)*100-100</f>
        <v>7.228915662650607</v>
      </c>
      <c r="I21" s="582"/>
    </row>
    <row r="22" spans="1:9" s="164" customFormat="1" ht="18.75" customHeight="1">
      <c r="A22" s="165" t="s">
        <v>81</v>
      </c>
      <c r="B22" s="166" t="s">
        <v>82</v>
      </c>
      <c r="C22" s="197">
        <v>94</v>
      </c>
      <c r="D22" s="341">
        <f>('Table-12'!F21/'Table-12'!E21)*100-100</f>
        <v>-3.370288248337033</v>
      </c>
      <c r="E22" s="341">
        <f>('Table-12'!G21/'Table-12'!F21)*100-100</f>
        <v>5.277650298301978</v>
      </c>
      <c r="F22" s="341">
        <f>('Table-12'!H21/'Table-12'!G21)*100-100</f>
        <v>9.023539668700948</v>
      </c>
      <c r="G22" s="393">
        <f>('Table-12'!J21/'Table-12'!H21)*100-100</f>
        <v>2.918832467013189</v>
      </c>
      <c r="H22" s="274">
        <f>('Table-12'!J21/'Table-12'!E21)*100-100</f>
        <v>14.146341463414629</v>
      </c>
      <c r="I22" s="582"/>
    </row>
    <row r="23" spans="1:9" s="164" customFormat="1" ht="12" customHeight="1">
      <c r="A23" s="165" t="s">
        <v>83</v>
      </c>
      <c r="B23" s="166" t="s">
        <v>84</v>
      </c>
      <c r="C23" s="197">
        <v>1554</v>
      </c>
      <c r="D23" s="341">
        <f>('Table-12'!F22/'Table-12'!E22)*100-100</f>
        <v>-3.0170529077393837</v>
      </c>
      <c r="E23" s="341">
        <f>('Table-12'!G22/'Table-12'!F22)*100-100</f>
        <v>-4.733994589720467</v>
      </c>
      <c r="F23" s="341">
        <f>('Table-12'!H22/'Table-12'!G22)*100-100</f>
        <v>9.559867486985326</v>
      </c>
      <c r="G23" s="393">
        <f>('Table-12'!J22/'Table-12'!H22)*100-100</f>
        <v>5.917926565874737</v>
      </c>
      <c r="H23" s="274">
        <f>('Table-12'!J22/'Table-12'!E22)*100-100</f>
        <v>7.214691735898555</v>
      </c>
      <c r="I23" s="582"/>
    </row>
    <row r="24" spans="1:9" s="164" customFormat="1" ht="11.25" customHeight="1">
      <c r="A24" s="165"/>
      <c r="B24" s="166" t="s">
        <v>169</v>
      </c>
      <c r="C24" s="197"/>
      <c r="D24" s="341"/>
      <c r="E24" s="341"/>
      <c r="F24" s="341"/>
      <c r="G24" s="393"/>
      <c r="H24" s="428"/>
      <c r="I24" s="582"/>
    </row>
    <row r="25" spans="1:9" s="164" customFormat="1" ht="18.75" customHeight="1">
      <c r="A25" s="165" t="s">
        <v>85</v>
      </c>
      <c r="B25" s="166" t="s">
        <v>86</v>
      </c>
      <c r="C25" s="197">
        <v>141</v>
      </c>
      <c r="D25" s="341">
        <f>('Table-12'!F23/'Table-12'!E23)*100-100</f>
        <v>-3.0057803468208135</v>
      </c>
      <c r="E25" s="341">
        <f>('Table-12'!G23/'Table-12'!F23)*100-100</f>
        <v>-2.026221692491063</v>
      </c>
      <c r="F25" s="341">
        <f>('Table-12'!H23/'Table-12'!G23)*100-100</f>
        <v>-0.9732360097323607</v>
      </c>
      <c r="G25" s="393">
        <f>('Table-12'!J23/'Table-12'!H23)*100-100</f>
        <v>7.248157248157241</v>
      </c>
      <c r="H25" s="429">
        <f>('Table-12'!J23/'Table-12'!E23)*100-100</f>
        <v>0.9248554913294811</v>
      </c>
      <c r="I25" s="582"/>
    </row>
    <row r="26" spans="1:9" s="164" customFormat="1" ht="18.75" customHeight="1">
      <c r="A26" s="172" t="s">
        <v>87</v>
      </c>
      <c r="B26" s="170" t="s">
        <v>55</v>
      </c>
      <c r="C26" s="196">
        <v>113</v>
      </c>
      <c r="D26" s="340">
        <f>('Table-12'!F24/'Table-12'!E24)*100-100</f>
        <v>-2.991452991452988</v>
      </c>
      <c r="E26" s="340">
        <f>('Table-12'!G24/'Table-12'!F24)*100-100</f>
        <v>7.8036500943990035</v>
      </c>
      <c r="F26" s="340">
        <f>('Table-12'!H24/'Table-12'!G24)*100-100</f>
        <v>6.888499708114409</v>
      </c>
      <c r="G26" s="392">
        <f>('Table-12'!J24/'Table-12'!H24)*100-100</f>
        <v>16.056799563080276</v>
      </c>
      <c r="H26" s="431">
        <f>('Table-12'!J24/'Table-12'!E24)*100-100</f>
        <v>29.731379731379718</v>
      </c>
      <c r="I26" s="582"/>
    </row>
    <row r="27" spans="1:9" s="171" customFormat="1" ht="24" customHeight="1">
      <c r="A27" s="165" t="s">
        <v>88</v>
      </c>
      <c r="B27" s="166" t="s">
        <v>89</v>
      </c>
      <c r="C27" s="197">
        <v>113</v>
      </c>
      <c r="D27" s="341">
        <f>('Table-12'!F25/'Table-12'!E25)*100-100</f>
        <v>-2.991452991452988</v>
      </c>
      <c r="E27" s="341">
        <f>('Table-12'!G25/'Table-12'!F25)*100-100</f>
        <v>7.8036500943990035</v>
      </c>
      <c r="F27" s="341">
        <f>('Table-12'!H25/'Table-12'!G25)*100-100</f>
        <v>6.888499708114409</v>
      </c>
      <c r="G27" s="393">
        <f>('Table-12'!J25/'Table-12'!H25)*100-100</f>
        <v>16.056799563080276</v>
      </c>
      <c r="H27" s="429">
        <f>('Table-12'!J25/'Table-12'!E25)*100-100</f>
        <v>29.731379731379718</v>
      </c>
      <c r="I27" s="582"/>
    </row>
    <row r="28" spans="1:9" ht="6" customHeight="1">
      <c r="A28" s="190"/>
      <c r="B28" s="310"/>
      <c r="C28" s="382"/>
      <c r="D28" s="277"/>
      <c r="E28" s="277"/>
      <c r="F28" s="277"/>
      <c r="G28" s="395"/>
      <c r="H28" s="432"/>
      <c r="I28" s="582"/>
    </row>
    <row r="29" spans="1:9" ht="4.5" customHeight="1">
      <c r="A29" s="155"/>
      <c r="D29" s="175"/>
      <c r="E29" s="175"/>
      <c r="F29" s="175"/>
      <c r="G29" s="175"/>
      <c r="H29" s="175"/>
      <c r="I29" s="582"/>
    </row>
    <row r="30" spans="1:9" ht="14.25" customHeight="1">
      <c r="A30" s="155" t="s">
        <v>140</v>
      </c>
      <c r="B30" s="176"/>
      <c r="C30" s="176"/>
      <c r="D30" s="177"/>
      <c r="E30" s="177"/>
      <c r="F30" s="177"/>
      <c r="G30" s="177"/>
      <c r="H30" s="177"/>
      <c r="I30" s="582"/>
    </row>
    <row r="31" spans="4:8" ht="13.5" customHeight="1">
      <c r="D31" s="175"/>
      <c r="E31" s="175"/>
      <c r="F31" s="175"/>
      <c r="G31" s="175"/>
      <c r="H31" s="175"/>
    </row>
    <row r="32" spans="1:8" ht="12.75">
      <c r="A32" s="176"/>
      <c r="B32" s="176"/>
      <c r="C32" s="185"/>
      <c r="D32" s="177"/>
      <c r="E32" s="177"/>
      <c r="F32" s="177"/>
      <c r="G32" s="177"/>
      <c r="H32" s="177"/>
    </row>
  </sheetData>
  <sheetProtection/>
  <mergeCells count="5">
    <mergeCell ref="I1:I30"/>
    <mergeCell ref="A4:A5"/>
    <mergeCell ref="B4:B5"/>
    <mergeCell ref="C4:C5"/>
    <mergeCell ref="D4:H4"/>
  </mergeCells>
  <printOptions/>
  <pageMargins left="1" right="0.22" top="0.42" bottom="0.3" header="0.4" footer="0.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3" sqref="F3"/>
    </sheetView>
  </sheetViews>
  <sheetFormatPr defaultColWidth="11.5" defaultRowHeight="12.75"/>
  <cols>
    <col min="1" max="1" width="8.66015625" style="79" customWidth="1"/>
    <col min="2" max="2" width="65.83203125" style="79" customWidth="1"/>
    <col min="3" max="3" width="10.83203125" style="79" customWidth="1"/>
    <col min="4" max="6" width="11.83203125" style="79" customWidth="1"/>
    <col min="7" max="7" width="10.16015625" style="79" customWidth="1"/>
    <col min="8" max="8" width="10" style="79" customWidth="1"/>
    <col min="9" max="9" width="5.33203125" style="79" customWidth="1"/>
    <col min="10" max="16384" width="11.5" style="79" customWidth="1"/>
  </cols>
  <sheetData>
    <row r="1" ht="20.25" customHeight="1">
      <c r="A1" s="157" t="s">
        <v>243</v>
      </c>
    </row>
    <row r="2" spans="2:9" ht="12" customHeight="1">
      <c r="B2"/>
      <c r="C2"/>
      <c r="D2"/>
      <c r="E2"/>
      <c r="F2"/>
      <c r="G2"/>
      <c r="H2"/>
      <c r="I2" s="523">
        <v>24</v>
      </c>
    </row>
    <row r="3" spans="1:9" ht="11.25" customHeight="1">
      <c r="A3"/>
      <c r="B3"/>
      <c r="C3"/>
      <c r="D3"/>
      <c r="E3"/>
      <c r="F3" s="160" t="s">
        <v>50</v>
      </c>
      <c r="H3"/>
      <c r="I3" s="523"/>
    </row>
    <row r="4" spans="1:9" ht="13.5" customHeight="1">
      <c r="A4" s="140"/>
      <c r="B4" s="155"/>
      <c r="C4" s="160"/>
      <c r="I4" s="598"/>
    </row>
    <row r="5" spans="1:9" ht="3.75" customHeight="1">
      <c r="A5" s="140"/>
      <c r="B5" s="155"/>
      <c r="C5" s="160"/>
      <c r="I5" s="598"/>
    </row>
    <row r="6" spans="1:9" ht="16.5" customHeight="1">
      <c r="A6" s="583" t="s">
        <v>127</v>
      </c>
      <c r="B6" s="585" t="s">
        <v>15</v>
      </c>
      <c r="C6" s="587" t="s">
        <v>9</v>
      </c>
      <c r="D6" s="595" t="s">
        <v>126</v>
      </c>
      <c r="E6" s="596"/>
      <c r="F6" s="596"/>
      <c r="G6" s="596"/>
      <c r="H6" s="597"/>
      <c r="I6" s="598"/>
    </row>
    <row r="7" spans="1:9" ht="52.5" customHeight="1">
      <c r="A7" s="593"/>
      <c r="B7" s="591"/>
      <c r="C7" s="594"/>
      <c r="D7" s="362" t="s">
        <v>221</v>
      </c>
      <c r="E7" s="195" t="s">
        <v>222</v>
      </c>
      <c r="F7" s="195" t="s">
        <v>223</v>
      </c>
      <c r="G7" s="373" t="s">
        <v>219</v>
      </c>
      <c r="H7" s="263" t="s">
        <v>220</v>
      </c>
      <c r="I7" s="598"/>
    </row>
    <row r="8" spans="1:9" s="171" customFormat="1" ht="18.75" customHeight="1">
      <c r="A8" s="172" t="s">
        <v>90</v>
      </c>
      <c r="B8" s="170" t="s">
        <v>56</v>
      </c>
      <c r="C8" s="196">
        <v>467</v>
      </c>
      <c r="D8" s="278">
        <f>('Table-12 cont''d'!F5/'Table-12 cont''d'!E5)*100-100</f>
        <v>-2.688573562359963</v>
      </c>
      <c r="E8" s="278">
        <f>('Table-12 cont''d'!G5/'Table-12 cont''d'!F5)*100-100</f>
        <v>-0.9976976208749164</v>
      </c>
      <c r="F8" s="433">
        <f>('Table-12 cont''d'!H5/'Table-12 cont''d'!G5)*100-100</f>
        <v>0.46511627906976116</v>
      </c>
      <c r="G8" s="383">
        <f>('Table-12 cont''d'!J5/'Table-12 cont''d'!H5)*100-100</f>
        <v>-5.94135802469134</v>
      </c>
      <c r="H8" s="324">
        <f>('Table-12 cont''d'!J5/'Table-12 cont''d'!E5)*100-100</f>
        <v>-8.961911874533229</v>
      </c>
      <c r="I8" s="598"/>
    </row>
    <row r="9" spans="1:9" ht="18.75" customHeight="1">
      <c r="A9" s="165" t="s">
        <v>91</v>
      </c>
      <c r="B9" s="166" t="s">
        <v>92</v>
      </c>
      <c r="C9" s="197">
        <v>252</v>
      </c>
      <c r="D9" s="276">
        <f>('Table-12 cont''d'!F6/'Table-12 cont''d'!E6)*100-100</f>
        <v>-4.140127388535021</v>
      </c>
      <c r="E9" s="276">
        <f>('Table-12 cont''d'!G6/'Table-12 cont''d'!F6)*100-100</f>
        <v>-0.08305647840532515</v>
      </c>
      <c r="F9" s="434">
        <f>('Table-12 cont''d'!H6/'Table-12 cont''d'!G6)*100-100</f>
        <v>-1.3300083125519393</v>
      </c>
      <c r="G9" s="384">
        <f>('Table-12 cont''d'!J6/'Table-12 cont''d'!H6)*100-100</f>
        <v>-6.149957877000844</v>
      </c>
      <c r="H9" s="325">
        <f>('Table-12 cont''d'!J6/'Table-12 cont''d'!E6)*100-100</f>
        <v>-11.30573248407643</v>
      </c>
      <c r="I9" s="598"/>
    </row>
    <row r="10" spans="1:9" ht="11.25" customHeight="1">
      <c r="A10" s="165" t="s">
        <v>93</v>
      </c>
      <c r="B10" s="166" t="s">
        <v>173</v>
      </c>
      <c r="C10" s="197">
        <v>103</v>
      </c>
      <c r="D10" s="276">
        <f>('Table-12 cont''d'!F7/'Table-12 cont''d'!E7)*100-100</f>
        <v>-0.07107320540156081</v>
      </c>
      <c r="E10" s="276">
        <f>('Table-12 cont''d'!G7/'Table-12 cont''d'!F7)*100-100</f>
        <v>-4.338549075391171</v>
      </c>
      <c r="F10" s="434">
        <f>('Table-12 cont''d'!H7/'Table-12 cont''d'!G7)*100-100</f>
        <v>6.765799256505574</v>
      </c>
      <c r="G10" s="384">
        <f>('Table-12 cont''d'!J7/'Table-12 cont''d'!H7)*100-100</f>
        <v>-4.6657381615598865</v>
      </c>
      <c r="H10" s="325">
        <f>('Table-12 cont''d'!J7/'Table-12 cont''d'!E7)*100-100</f>
        <v>-2.700781805259396</v>
      </c>
      <c r="I10" s="598"/>
    </row>
    <row r="11" spans="1:9" ht="12" customHeight="1">
      <c r="A11" s="165"/>
      <c r="B11" s="166" t="s">
        <v>172</v>
      </c>
      <c r="C11" s="197"/>
      <c r="D11" s="276"/>
      <c r="E11" s="276"/>
      <c r="F11" s="434"/>
      <c r="G11" s="384"/>
      <c r="H11" s="325"/>
      <c r="I11" s="598"/>
    </row>
    <row r="12" spans="1:9" s="164" customFormat="1" ht="18.75" customHeight="1">
      <c r="A12" s="165" t="s">
        <v>94</v>
      </c>
      <c r="B12" s="166" t="s">
        <v>95</v>
      </c>
      <c r="C12" s="197">
        <v>112</v>
      </c>
      <c r="D12" s="276">
        <f>('Table-12 cont''d'!F9/'Table-12 cont''d'!E9)*100-100</f>
        <v>-2.1902806297056827</v>
      </c>
      <c r="E12" s="276">
        <f>('Table-12 cont''d'!G9/'Table-12 cont''d'!F9)*100-100</f>
        <v>0.5598320503848839</v>
      </c>
      <c r="F12" s="434">
        <f>('Table-12 cont''d'!H9/'Table-12 cont''d'!G9)*100-100</f>
        <v>-1.878914405010434</v>
      </c>
      <c r="G12" s="384">
        <f>('Table-12 cont''d'!J9/'Table-12 cont''d'!H9)*100-100</f>
        <v>-6.38297872340425</v>
      </c>
      <c r="H12" s="325">
        <f>('Table-12 cont''d'!J9/'Table-12 cont''d'!E9)*100-100</f>
        <v>-9.650924024640645</v>
      </c>
      <c r="I12" s="598"/>
    </row>
    <row r="13" spans="1:9" s="171" customFormat="1" ht="24.75" customHeight="1">
      <c r="A13" s="172" t="s">
        <v>96</v>
      </c>
      <c r="B13" s="170" t="s">
        <v>26</v>
      </c>
      <c r="C13" s="196">
        <v>3776</v>
      </c>
      <c r="D13" s="275">
        <f>('Table-12 cont''d'!F10/'Table-12 cont''d'!E10)*100-100</f>
        <v>-5.24017467248909</v>
      </c>
      <c r="E13" s="275">
        <f>('Table-12 cont''d'!G10/'Table-12 cont''d'!F10)*100-100</f>
        <v>-0.4608294930875587</v>
      </c>
      <c r="F13" s="435">
        <f>('Table-12 cont''d'!H10/'Table-12 cont''d'!G10)*100-100</f>
        <v>0.4629629629629477</v>
      </c>
      <c r="G13" s="385">
        <f>('Table-12 cont''d'!J10/'Table-12 cont''d'!H10)*100-100</f>
        <v>-8.064516129032256</v>
      </c>
      <c r="H13" s="332">
        <f>('Table-12 cont''d'!J10/'Table-12 cont''d'!E10)*100-100</f>
        <v>-12.882096069868993</v>
      </c>
      <c r="I13" s="598"/>
    </row>
    <row r="14" spans="1:9" ht="18.75" customHeight="1">
      <c r="A14" s="165" t="s">
        <v>97</v>
      </c>
      <c r="B14" s="166" t="s">
        <v>98</v>
      </c>
      <c r="C14" s="197">
        <v>305</v>
      </c>
      <c r="D14" s="276">
        <f>('Table-12 cont''d'!F11/'Table-12 cont''d'!E11)*100-100</f>
        <v>-9.708737864077662</v>
      </c>
      <c r="E14" s="276">
        <f>('Table-12 cont''d'!G11/'Table-12 cont''d'!F11)*100-100</f>
        <v>9.83102918586792</v>
      </c>
      <c r="F14" s="434">
        <f>('Table-12 cont''d'!H11/'Table-12 cont''d'!G11)*100-100</f>
        <v>-5.5944055944056</v>
      </c>
      <c r="G14" s="384">
        <f>('Table-12 cont''d'!J11/'Table-12 cont''d'!H11)*100-100</f>
        <v>-6.2222222222222285</v>
      </c>
      <c r="H14" s="325">
        <f>('Table-12 cont''d'!J11/'Table-12 cont''d'!E11)*100-100</f>
        <v>-12.205270457697637</v>
      </c>
      <c r="I14" s="598"/>
    </row>
    <row r="15" spans="1:9" s="171" customFormat="1" ht="11.25" customHeight="1">
      <c r="A15" s="165"/>
      <c r="B15" s="189" t="s">
        <v>70</v>
      </c>
      <c r="C15" s="197"/>
      <c r="D15" s="276"/>
      <c r="E15" s="276"/>
      <c r="F15" s="434"/>
      <c r="G15" s="384"/>
      <c r="H15" s="325"/>
      <c r="I15" s="598"/>
    </row>
    <row r="16" spans="1:9" s="345" customFormat="1" ht="13.5" customHeight="1">
      <c r="A16" s="179"/>
      <c r="B16" s="181" t="s">
        <v>99</v>
      </c>
      <c r="C16" s="198">
        <v>226</v>
      </c>
      <c r="D16" s="344">
        <f>('Table-12 cont''d'!F13/'Table-12 cont''d'!E13)*100-100</f>
        <v>-2.7027027027026804</v>
      </c>
      <c r="E16" s="344">
        <f>('Table-12 cont''d'!G13/'Table-12 cont''d'!F13)*100-100</f>
        <v>2.192982456140342</v>
      </c>
      <c r="F16" s="436">
        <f>('Table-12 cont''d'!H13/'Table-12 cont''d'!G13)*100-100</f>
        <v>-6.366237482117313</v>
      </c>
      <c r="G16" s="386">
        <f>('Table-12 cont''d'!J13/'Table-12 cont''d'!H13)*100-100</f>
        <v>-8.785332314744082</v>
      </c>
      <c r="H16" s="336">
        <f>('Table-12 cont''d'!J13/'Table-12 cont''d'!E13)*100-100</f>
        <v>-15.078236130867708</v>
      </c>
      <c r="I16" s="598"/>
    </row>
    <row r="17" spans="1:9" s="171" customFormat="1" ht="18.75" customHeight="1">
      <c r="A17" s="165" t="s">
        <v>100</v>
      </c>
      <c r="B17" s="166" t="s">
        <v>128</v>
      </c>
      <c r="C17" s="197">
        <v>2590</v>
      </c>
      <c r="D17" s="276">
        <f>('Table-12 cont''d'!F14/'Table-12 cont''d'!E14)*100-100</f>
        <v>-4.066985645933016</v>
      </c>
      <c r="E17" s="276">
        <f>('Table-12 cont''d'!G14/'Table-12 cont''d'!F14)*100-100</f>
        <v>-1.2468827930174626</v>
      </c>
      <c r="F17" s="434">
        <f>('Table-12 cont''d'!H14/'Table-12 cont''d'!G14)*100-100</f>
        <v>0.16835016835017313</v>
      </c>
      <c r="G17" s="384">
        <f>('Table-12 cont''d'!J14/'Table-12 cont''d'!H14)*100-100</f>
        <v>-8.82352941176471</v>
      </c>
      <c r="H17" s="325">
        <f>('Table-12 cont''d'!J14/'Table-12 cont''d'!E14)*100-100</f>
        <v>-13.476874003189792</v>
      </c>
      <c r="I17" s="598"/>
    </row>
    <row r="18" spans="1:9" ht="10.5" customHeight="1">
      <c r="A18" s="165"/>
      <c r="B18" s="189" t="s">
        <v>70</v>
      </c>
      <c r="C18" s="197"/>
      <c r="D18" s="276"/>
      <c r="E18" s="276"/>
      <c r="F18" s="434"/>
      <c r="G18" s="384"/>
      <c r="H18" s="325"/>
      <c r="I18" s="598"/>
    </row>
    <row r="19" spans="1:9" s="345" customFormat="1" ht="12.75" customHeight="1">
      <c r="A19" s="179"/>
      <c r="B19" s="181" t="s">
        <v>102</v>
      </c>
      <c r="C19" s="199">
        <v>1141</v>
      </c>
      <c r="D19" s="344">
        <f>('Table-12 cont''d'!F16/'Table-12 cont''d'!E16)*100-100</f>
        <v>-4.878048780487802</v>
      </c>
      <c r="E19" s="344">
        <f>('Table-12 cont''d'!G16/'Table-12 cont''d'!F16)*100-100</f>
        <v>0.6617038875103418</v>
      </c>
      <c r="F19" s="436">
        <f>('Table-12 cont''d'!H16/'Table-12 cont''d'!G16)*100-100</f>
        <v>-1.561216105176669</v>
      </c>
      <c r="G19" s="386">
        <f>('Table-12 cont''d'!J16/'Table-12 cont''d'!H16)*100-100</f>
        <v>-7.178631051752916</v>
      </c>
      <c r="H19" s="336">
        <f>('Table-12 cont''d'!J16/'Table-12 cont''d'!E16)*100-100</f>
        <v>-12.509834775767104</v>
      </c>
      <c r="I19" s="598"/>
    </row>
    <row r="20" spans="1:9" s="345" customFormat="1" ht="10.5" customHeight="1">
      <c r="A20" s="179"/>
      <c r="B20" s="181" t="s">
        <v>143</v>
      </c>
      <c r="C20" s="198">
        <v>755</v>
      </c>
      <c r="D20" s="344">
        <f>('Table-12 cont''d'!F17/'Table-12 cont''d'!E17)*100-100</f>
        <v>-4.888507718696388</v>
      </c>
      <c r="E20" s="344">
        <f>('Table-12 cont''d'!G17/'Table-12 cont''d'!F17)*100-100</f>
        <v>-1.9837691614066841</v>
      </c>
      <c r="F20" s="436">
        <f>('Table-12 cont''d'!H17/'Table-12 cont''d'!G17)*100-100</f>
        <v>3.7718491260349367</v>
      </c>
      <c r="G20" s="386">
        <f>('Table-12 cont''d'!J17/'Table-12 cont''d'!H17)*100-100</f>
        <v>-14.539007092198574</v>
      </c>
      <c r="H20" s="336">
        <f>('Table-12 cont''d'!J17/'Table-12 cont''d'!E17)*100-100</f>
        <v>-17.324185248713547</v>
      </c>
      <c r="I20" s="598"/>
    </row>
    <row r="21" spans="1:9" ht="14.25" customHeight="1">
      <c r="A21" s="179"/>
      <c r="B21" s="181" t="s">
        <v>144</v>
      </c>
      <c r="C21" s="198"/>
      <c r="D21" s="344"/>
      <c r="E21" s="344"/>
      <c r="F21" s="436"/>
      <c r="G21" s="386"/>
      <c r="H21" s="336"/>
      <c r="I21" s="598"/>
    </row>
    <row r="22" spans="1:9" s="345" customFormat="1" ht="18.75" customHeight="1">
      <c r="A22" s="179"/>
      <c r="B22" s="181" t="s">
        <v>103</v>
      </c>
      <c r="C22" s="198">
        <v>235</v>
      </c>
      <c r="D22" s="344">
        <f>('Table-12 cont''d'!F19/'Table-12 cont''d'!E19)*100-100</f>
        <v>-1.163692785104729</v>
      </c>
      <c r="E22" s="344">
        <f>('Table-12 cont''d'!G19/'Table-12 cont''d'!F19)*100-100</f>
        <v>-11.14599686028258</v>
      </c>
      <c r="F22" s="436">
        <f>('Table-12 cont''d'!H19/'Table-12 cont''d'!G19)*100-100</f>
        <v>1.3250883392226172</v>
      </c>
      <c r="G22" s="386">
        <f>('Table-12 cont''d'!J19/'Table-12 cont''d'!H19)*100-100</f>
        <v>-7.759372275501306</v>
      </c>
      <c r="H22" s="336">
        <f>('Table-12 cont''d'!J19/'Table-12 cont''d'!E19)*100-100</f>
        <v>-17.92086889061288</v>
      </c>
      <c r="I22" s="598"/>
    </row>
    <row r="23" spans="1:9" s="345" customFormat="1" ht="23.25" customHeight="1">
      <c r="A23" s="179"/>
      <c r="B23" s="182" t="s">
        <v>129</v>
      </c>
      <c r="C23" s="198">
        <v>217</v>
      </c>
      <c r="D23" s="344">
        <f>('Table-12 cont''d'!F20/'Table-12 cont''d'!E20)*100-100</f>
        <v>-2.9635258358662497</v>
      </c>
      <c r="E23" s="344">
        <f>('Table-12 cont''d'!G20/'Table-12 cont''d'!F20)*100-100</f>
        <v>-2.036021926389992</v>
      </c>
      <c r="F23" s="436">
        <f>('Table-12 cont''d'!H20/'Table-12 cont''d'!G20)*100-100</f>
        <v>-2.9576338928856813</v>
      </c>
      <c r="G23" s="386">
        <f>('Table-12 cont''d'!J20/'Table-12 cont''d'!H20)*100-100</f>
        <v>-7.001647446457994</v>
      </c>
      <c r="H23" s="336">
        <f>('Table-12 cont''d'!J20/'Table-12 cont''d'!E20)*100-100</f>
        <v>-14.209726443768986</v>
      </c>
      <c r="I23" s="598"/>
    </row>
    <row r="24" spans="1:9" ht="18.75" customHeight="1">
      <c r="A24" s="165" t="s">
        <v>104</v>
      </c>
      <c r="B24" s="166" t="s">
        <v>105</v>
      </c>
      <c r="C24" s="197">
        <v>652</v>
      </c>
      <c r="D24" s="276">
        <f>('Table-12 cont''d'!F22/'Table-12 cont''d'!E22)*100-100</f>
        <v>-2.177971375233355</v>
      </c>
      <c r="E24" s="276">
        <f>('Table-12 cont''d'!G22/'Table-12 cont''d'!F22)*100-100</f>
        <v>-1.84478371501271</v>
      </c>
      <c r="F24" s="434">
        <f>('Table-12 cont''d'!H22/'Table-12 cont''d'!G22)*100-100</f>
        <v>4.471808165910545</v>
      </c>
      <c r="G24" s="384">
        <f>('Table-12 cont''d'!J22/'Table-12 cont''d'!H22)*100-100</f>
        <v>-7.009925558312645</v>
      </c>
      <c r="H24" s="325">
        <f>('Table-12 cont''d'!J22/'Table-12 cont''d'!E22)*100-100</f>
        <v>-6.720597386434335</v>
      </c>
      <c r="I24" s="598"/>
    </row>
    <row r="25" spans="1:9" ht="10.5" customHeight="1">
      <c r="A25" s="165"/>
      <c r="B25" s="189" t="s">
        <v>70</v>
      </c>
      <c r="C25" s="197"/>
      <c r="D25" s="276"/>
      <c r="E25" s="276"/>
      <c r="F25" s="434"/>
      <c r="G25" s="438"/>
      <c r="H25" s="325"/>
      <c r="I25" s="598"/>
    </row>
    <row r="26" spans="1:9" s="346" customFormat="1" ht="11.25" customHeight="1">
      <c r="A26" s="179"/>
      <c r="B26" s="181" t="s">
        <v>170</v>
      </c>
      <c r="C26" s="198">
        <v>236</v>
      </c>
      <c r="D26" s="344">
        <f>('Table-12 cont''d'!F24/'Table-12 cont''d'!E24)*100-100</f>
        <v>-1.1679644048943345</v>
      </c>
      <c r="E26" s="344">
        <f>('Table-12 cont''d'!G24/'Table-12 cont''d'!F24)*100-100</f>
        <v>-1.6882386043894257</v>
      </c>
      <c r="F26" s="436">
        <f>('Table-12 cont''d'!H24/'Table-12 cont''d'!G24)*100-100</f>
        <v>-3.7779049799656548</v>
      </c>
      <c r="G26" s="384">
        <f>('Table-12 cont''d'!J24/'Table-12 cont''d'!H24)*100-100</f>
        <v>-6.960142772159429</v>
      </c>
      <c r="H26" s="336">
        <f>('Table-12 cont''d'!J24/'Table-12 cont''d'!E24)*100-100</f>
        <v>-13.014460511679644</v>
      </c>
      <c r="I26" s="598"/>
    </row>
    <row r="27" spans="1:9" s="171" customFormat="1" ht="14.25" customHeight="1">
      <c r="A27" s="179"/>
      <c r="B27" s="181" t="s">
        <v>145</v>
      </c>
      <c r="C27" s="198"/>
      <c r="D27" s="344"/>
      <c r="E27" s="344"/>
      <c r="F27" s="436"/>
      <c r="G27" s="439"/>
      <c r="H27" s="336"/>
      <c r="I27" s="598"/>
    </row>
    <row r="28" spans="1:9" s="345" customFormat="1" ht="12.75" customHeight="1">
      <c r="A28" s="183"/>
      <c r="B28" s="181" t="s">
        <v>106</v>
      </c>
      <c r="C28" s="198">
        <v>292</v>
      </c>
      <c r="D28" s="344">
        <f>('Table-12 cont''d'!F26/'Table-12 cont''d'!E26)*100-100</f>
        <v>-3.1088082901554515</v>
      </c>
      <c r="E28" s="344">
        <f>('Table-12 cont''d'!G26/'Table-12 cont''d'!F26)*100-100</f>
        <v>-3.2085561497326154</v>
      </c>
      <c r="F28" s="436">
        <f>('Table-12 cont''d'!H26/'Table-12 cont''d'!G26)*100-100</f>
        <v>14.157458563535926</v>
      </c>
      <c r="G28" s="386">
        <f>('Table-12 cont''d'!J26/'Table-12 cont''d'!H26)*100-100</f>
        <v>-8.106473079249852</v>
      </c>
      <c r="H28" s="336">
        <f>('Table-12 cont''d'!J26/'Table-12 cont''d'!E26)*100-100</f>
        <v>-1.6191709844559483</v>
      </c>
      <c r="I28" s="598"/>
    </row>
    <row r="29" spans="1:9" ht="12.75" customHeight="1">
      <c r="A29" s="183"/>
      <c r="B29" s="181" t="s">
        <v>171</v>
      </c>
      <c r="C29" s="198"/>
      <c r="D29" s="344"/>
      <c r="E29" s="344"/>
      <c r="F29" s="436"/>
      <c r="G29" s="438"/>
      <c r="H29" s="336"/>
      <c r="I29" s="598"/>
    </row>
    <row r="30" spans="1:9" ht="12.75" customHeight="1">
      <c r="A30" s="165" t="s">
        <v>107</v>
      </c>
      <c r="B30" s="166" t="s">
        <v>108</v>
      </c>
      <c r="C30" s="197">
        <v>76</v>
      </c>
      <c r="D30" s="276">
        <f>('Table-12 cont''d'!F28/'Table-12 cont''d'!E28)*100-100</f>
        <v>-3.0342436064152594</v>
      </c>
      <c r="E30" s="276">
        <f>('Table-12 cont''d'!G28/'Table-12 cont''d'!F28)*100-100</f>
        <v>-1.9669199821188954</v>
      </c>
      <c r="F30" s="434">
        <f>('Table-12 cont''d'!H28/'Table-12 cont''d'!G28)*100-100</f>
        <v>1.0031919744641868</v>
      </c>
      <c r="G30" s="386">
        <f>('Table-12 cont''d'!J28/'Table-12 cont''d'!H28)*100-100</f>
        <v>-9.390519187358919</v>
      </c>
      <c r="H30" s="325">
        <f>('Table-12 cont''d'!J28/'Table-12 cont''d'!E28)*100-100</f>
        <v>-13.0039011703511</v>
      </c>
      <c r="I30" s="598"/>
    </row>
    <row r="31" spans="1:9" s="171" customFormat="1" ht="15.75" customHeight="1">
      <c r="A31" s="173" t="s">
        <v>109</v>
      </c>
      <c r="B31" s="174" t="s">
        <v>110</v>
      </c>
      <c r="C31" s="200">
        <v>153</v>
      </c>
      <c r="D31" s="273">
        <f>('Table-12 cont''d'!F29/'Table-12 cont''d'!E29)*100-100</f>
        <v>-24.405091311566125</v>
      </c>
      <c r="E31" s="273">
        <f>('Table-12 cont''d'!G29/'Table-12 cont''d'!F29)*100-100</f>
        <v>-0.07320644216690653</v>
      </c>
      <c r="F31" s="437">
        <f>('Table-12 cont''d'!H29/'Table-12 cont''d'!G29)*100-100</f>
        <v>-2.930402930402934</v>
      </c>
      <c r="G31" s="387">
        <f>('Table-12 cont''d'!J29/'Table-12 cont''d'!H29)*100-100</f>
        <v>-4.377358490566024</v>
      </c>
      <c r="H31" s="326">
        <f>('Table-12 cont''d'!J29/'Table-12 cont''d'!E29)*100-100</f>
        <v>-29.883785279468725</v>
      </c>
      <c r="I31" s="598"/>
    </row>
    <row r="32" spans="3:9" ht="4.5" customHeight="1">
      <c r="C32" s="201"/>
      <c r="D32" s="204"/>
      <c r="E32" s="204"/>
      <c r="F32" s="204"/>
      <c r="G32" s="204"/>
      <c r="H32" s="204"/>
      <c r="I32" s="598"/>
    </row>
    <row r="33" spans="1:9" ht="12.75" customHeight="1">
      <c r="A33" s="155" t="s">
        <v>30</v>
      </c>
      <c r="B33" s="176"/>
      <c r="C33" s="202"/>
      <c r="D33" s="203"/>
      <c r="E33" s="203"/>
      <c r="F33" s="203"/>
      <c r="G33" s="203"/>
      <c r="H33" s="203"/>
      <c r="I33" s="598"/>
    </row>
    <row r="34" ht="12.75" customHeight="1">
      <c r="I34" s="598"/>
    </row>
    <row r="35" spans="1:9" ht="12.75">
      <c r="A35" s="176"/>
      <c r="B35" s="176"/>
      <c r="C35" s="185"/>
      <c r="I35" s="194"/>
    </row>
    <row r="36" spans="1:3" ht="12.75">
      <c r="A36" s="176"/>
      <c r="B36" s="176"/>
      <c r="C36" s="176"/>
    </row>
    <row r="37" spans="1:3" ht="12.75">
      <c r="A37" s="176"/>
      <c r="B37" s="176"/>
      <c r="C37" s="176"/>
    </row>
  </sheetData>
  <sheetProtection/>
  <mergeCells count="5">
    <mergeCell ref="I2:I34"/>
    <mergeCell ref="A6:A7"/>
    <mergeCell ref="B6:B7"/>
    <mergeCell ref="C6:C7"/>
    <mergeCell ref="D6:H6"/>
  </mergeCells>
  <printOptions/>
  <pageMargins left="0.89" right="0.22" top="0.35" bottom="0.19" header="0.21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7" sqref="J7"/>
    </sheetView>
  </sheetViews>
  <sheetFormatPr defaultColWidth="9.33203125" defaultRowHeight="12.75"/>
  <cols>
    <col min="1" max="1" width="9.5" style="0" customWidth="1"/>
    <col min="2" max="2" width="69" style="0" customWidth="1"/>
    <col min="3" max="3" width="10.33203125" style="0" customWidth="1"/>
    <col min="4" max="6" width="11.16015625" style="0" customWidth="1"/>
    <col min="7" max="7" width="10" style="0" customWidth="1"/>
    <col min="8" max="8" width="10.33203125" style="0" customWidth="1"/>
    <col min="9" max="9" width="3.83203125" style="0" customWidth="1"/>
  </cols>
  <sheetData>
    <row r="1" spans="1:9" ht="31.5" customHeight="1">
      <c r="A1" s="157" t="s">
        <v>243</v>
      </c>
      <c r="I1" s="523">
        <v>25</v>
      </c>
    </row>
    <row r="2" spans="1:9" ht="18.75" customHeight="1">
      <c r="A2" s="121"/>
      <c r="I2" s="523"/>
    </row>
    <row r="3" spans="6:9" ht="12.75">
      <c r="F3" t="s">
        <v>50</v>
      </c>
      <c r="I3" s="523"/>
    </row>
    <row r="4" spans="1:9" ht="30" customHeight="1">
      <c r="A4" s="599" t="s">
        <v>60</v>
      </c>
      <c r="B4" s="601" t="s">
        <v>15</v>
      </c>
      <c r="C4" s="603" t="s">
        <v>9</v>
      </c>
      <c r="D4" s="595" t="s">
        <v>126</v>
      </c>
      <c r="E4" s="596"/>
      <c r="F4" s="596"/>
      <c r="G4" s="596"/>
      <c r="H4" s="597"/>
      <c r="I4" s="523"/>
    </row>
    <row r="5" spans="1:9" ht="53.25" customHeight="1">
      <c r="A5" s="600"/>
      <c r="B5" s="602"/>
      <c r="C5" s="604"/>
      <c r="D5" s="280" t="s">
        <v>224</v>
      </c>
      <c r="E5" s="280" t="s">
        <v>225</v>
      </c>
      <c r="F5" s="280" t="s">
        <v>226</v>
      </c>
      <c r="G5" s="373" t="s">
        <v>219</v>
      </c>
      <c r="H5" s="444" t="s">
        <v>220</v>
      </c>
      <c r="I5" s="523"/>
    </row>
    <row r="6" spans="1:9" ht="30" customHeight="1">
      <c r="A6" s="172" t="s">
        <v>111</v>
      </c>
      <c r="B6" s="170" t="s">
        <v>57</v>
      </c>
      <c r="C6" s="252">
        <v>1134</v>
      </c>
      <c r="D6" s="275">
        <f>('Table-12 cont''d ..'!F6/'Table-12 cont''d ..'!E6)*100-100</f>
        <v>-2.5157232704402475</v>
      </c>
      <c r="E6" s="275">
        <f>('Table-12 cont''d ..'!G6/'Table-12 cont''d ..'!F6)*100-100</f>
        <v>1.6129032258064484</v>
      </c>
      <c r="F6" s="275">
        <f>('Table-12 cont''d ..'!H6/'Table-12 cont''d ..'!G6)*100-100</f>
        <v>-1.1904761904761898</v>
      </c>
      <c r="G6" s="440">
        <f>('Table-12 cont''d ..'!J6/'Table-12 cont''d ..'!H6)*100-100</f>
        <v>-3.6947791164658668</v>
      </c>
      <c r="H6" s="445">
        <f>('Table-12 cont''d ..'!J6/'Table-12 cont''d ..'!E6)*100-100</f>
        <v>-5.738993710691815</v>
      </c>
      <c r="I6" s="523"/>
    </row>
    <row r="7" spans="1:9" ht="21.75" customHeight="1">
      <c r="A7" s="165" t="s">
        <v>112</v>
      </c>
      <c r="B7" s="166" t="s">
        <v>113</v>
      </c>
      <c r="C7" s="253">
        <v>157</v>
      </c>
      <c r="D7" s="276">
        <f>('Table-12 cont''d ..'!F7/'Table-12 cont''d ..'!E7)*100-100</f>
        <v>-5.2431610942249165</v>
      </c>
      <c r="E7" s="276">
        <f>('Table-12 cont''d ..'!G7/'Table-12 cont''d ..'!F7)*100-100</f>
        <v>-1.3632718524458625</v>
      </c>
      <c r="F7" s="276">
        <f>('Table-12 cont''d ..'!H7/'Table-12 cont''d ..'!G7)*100-100</f>
        <v>-4.959349593495929</v>
      </c>
      <c r="G7" s="389">
        <f>('Table-12 cont''d ..'!J7/'Table-12 cont''d ..'!H7)*100-100</f>
        <v>0.6843455945252401</v>
      </c>
      <c r="H7" s="446">
        <f>('Table-12 cont''d ..'!J7/'Table-12 cont''d ..'!E7)*100-100</f>
        <v>-10.562310030395125</v>
      </c>
      <c r="I7" s="523"/>
    </row>
    <row r="8" spans="1:9" ht="25.5" customHeight="1">
      <c r="A8" s="165" t="s">
        <v>114</v>
      </c>
      <c r="B8" s="166" t="s">
        <v>115</v>
      </c>
      <c r="C8" s="253">
        <v>194</v>
      </c>
      <c r="D8" s="276">
        <f>('Table-12 cont''d ..'!F8/'Table-12 cont''d ..'!E8)*100-100</f>
        <v>0.4428044280442691</v>
      </c>
      <c r="E8" s="276">
        <f>('Table-12 cont''d ..'!G8/'Table-12 cont''d ..'!F8)*100-100</f>
        <v>2.351212343864816</v>
      </c>
      <c r="F8" s="276">
        <f>('Table-12 cont''d ..'!H8/'Table-12 cont''d ..'!G8)*100-100</f>
        <v>0.7178750897343775</v>
      </c>
      <c r="G8" s="389">
        <f>('Table-12 cont''d ..'!J8/'Table-12 cont''d ..'!H8)*100-100</f>
        <v>-7.270135424091237</v>
      </c>
      <c r="H8" s="446">
        <f>('Table-12 cont''d ..'!J8/'Table-12 cont''d ..'!E8)*100-100</f>
        <v>-3.9852398523985215</v>
      </c>
      <c r="I8" s="523"/>
    </row>
    <row r="9" spans="1:9" ht="12" customHeight="1">
      <c r="A9" s="165" t="s">
        <v>116</v>
      </c>
      <c r="B9" s="166" t="s">
        <v>175</v>
      </c>
      <c r="C9" s="253">
        <v>216</v>
      </c>
      <c r="D9" s="276">
        <f>('Table-12 cont''d ..'!F9/'Table-12 cont''d ..'!E9)*100-100</f>
        <v>-2.1909233176838825</v>
      </c>
      <c r="E9" s="276">
        <f>('Table-12 cont''d ..'!G9/'Table-12 cont''d ..'!F9)*100-100</f>
        <v>-0.07999999999998408</v>
      </c>
      <c r="F9" s="276">
        <f>('Table-12 cont''d ..'!H9/'Table-12 cont''d ..'!G9)*100-100</f>
        <v>0.7205764611689176</v>
      </c>
      <c r="G9" s="389">
        <f>('Table-12 cont''d ..'!J9/'Table-12 cont''d ..'!H9)*100-100</f>
        <v>-6.2003179650238565</v>
      </c>
      <c r="H9" s="446">
        <f>('Table-12 cont''d ..'!J9/'Table-12 cont''d ..'!E9)*100-100</f>
        <v>-7.668231611893589</v>
      </c>
      <c r="I9" s="523"/>
    </row>
    <row r="10" spans="1:9" ht="12" customHeight="1">
      <c r="A10" s="165"/>
      <c r="B10" s="166" t="s">
        <v>146</v>
      </c>
      <c r="C10" s="253"/>
      <c r="D10" s="276"/>
      <c r="E10" s="276"/>
      <c r="F10" s="276"/>
      <c r="G10" s="389"/>
      <c r="H10" s="446"/>
      <c r="I10" s="523"/>
    </row>
    <row r="11" spans="1:9" ht="21.75" customHeight="1">
      <c r="A11" s="165" t="s">
        <v>117</v>
      </c>
      <c r="B11" s="166" t="s">
        <v>118</v>
      </c>
      <c r="C11" s="253">
        <v>567</v>
      </c>
      <c r="D11" s="276">
        <f>('Table-12 cont''d ..'!F11/'Table-12 cont''d ..'!E11)*100-100</f>
        <v>-3.00813008130082</v>
      </c>
      <c r="E11" s="276">
        <f>('Table-12 cont''d ..'!G11/'Table-12 cont''d ..'!F11)*100-100</f>
        <v>2.766135792120707</v>
      </c>
      <c r="F11" s="276">
        <f>('Table-12 cont''d ..'!H11/'Table-12 cont''d ..'!G11)*100-100</f>
        <v>-1.5497553017944483</v>
      </c>
      <c r="G11" s="389">
        <f>('Table-12 cont''d ..'!J11/'Table-12 cont''d ..'!H11)*100-100</f>
        <v>-2.4855012427506153</v>
      </c>
      <c r="H11" s="446">
        <f>('Table-12 cont''d ..'!J11/'Table-12 cont''d ..'!E11)*100-100</f>
        <v>-4.3089430894308975</v>
      </c>
      <c r="I11" s="523"/>
    </row>
    <row r="12" spans="1:9" ht="13.5" customHeight="1">
      <c r="A12" s="165"/>
      <c r="B12" s="189" t="s">
        <v>70</v>
      </c>
      <c r="C12" s="253"/>
      <c r="D12" s="275"/>
      <c r="E12" s="275"/>
      <c r="F12" s="275"/>
      <c r="G12" s="440"/>
      <c r="H12" s="445"/>
      <c r="I12" s="523"/>
    </row>
    <row r="13" spans="1:9" s="345" customFormat="1" ht="10.5" customHeight="1">
      <c r="A13" s="183"/>
      <c r="B13" s="181" t="s">
        <v>176</v>
      </c>
      <c r="C13" s="254">
        <v>378</v>
      </c>
      <c r="D13" s="344">
        <f>('Table-12 cont''d ..'!F13/'Table-12 cont''d ..'!E13)*100-100</f>
        <v>-2.6418026418026415</v>
      </c>
      <c r="E13" s="344">
        <f>('Table-12 cont''d ..'!G13/'Table-12 cont''d ..'!F13)*100-100</f>
        <v>-0.71827613727055</v>
      </c>
      <c r="F13" s="344">
        <f>('Table-12 cont''d ..'!H13/'Table-12 cont''d ..'!G13)*100-100</f>
        <v>0</v>
      </c>
      <c r="G13" s="441">
        <f>('Table-12 cont''d ..'!J13/'Table-12 cont''d ..'!H13)*100-100</f>
        <v>-5.305466237942127</v>
      </c>
      <c r="H13" s="447">
        <f>('Table-12 cont''d ..'!J13/'Table-12 cont''d ..'!E13)*100-100</f>
        <v>-8.469308469308473</v>
      </c>
      <c r="I13" s="523"/>
    </row>
    <row r="14" spans="1:9" ht="12" customHeight="1">
      <c r="A14" s="183"/>
      <c r="B14" s="181" t="s">
        <v>155</v>
      </c>
      <c r="C14" s="254"/>
      <c r="D14" s="344"/>
      <c r="E14" s="344"/>
      <c r="F14" s="344"/>
      <c r="G14" s="441"/>
      <c r="H14" s="447"/>
      <c r="I14" s="523"/>
    </row>
    <row r="15" spans="1:9" ht="30" customHeight="1">
      <c r="A15" s="172" t="s">
        <v>119</v>
      </c>
      <c r="B15" s="170" t="s">
        <v>33</v>
      </c>
      <c r="C15" s="252">
        <v>879</v>
      </c>
      <c r="D15" s="275">
        <f>('Table-12 cont''d ..'!F15/'Table-12 cont''d ..'!E15)*100-100</f>
        <v>-3.1791907514450912</v>
      </c>
      <c r="E15" s="275">
        <f>('Table-12 cont''d ..'!G15/'Table-12 cont''d ..'!F15)*100-100</f>
        <v>-6.9402985074626855</v>
      </c>
      <c r="F15" s="275">
        <f>('Table-12 cont''d ..'!H15/'Table-12 cont''d ..'!G15)*100-100</f>
        <v>0</v>
      </c>
      <c r="G15" s="440">
        <f>('Table-12 cont''d ..'!J15/'Table-12 cont''d ..'!H15)*100-100</f>
        <v>-5.453087409783478</v>
      </c>
      <c r="H15" s="445">
        <f>('Table-12 cont''d ..'!J15/'Table-12 cont''d ..'!E15)*100-100</f>
        <v>-14.812138728323703</v>
      </c>
      <c r="I15" s="523"/>
    </row>
    <row r="16" spans="1:9" ht="24.75" customHeight="1">
      <c r="A16" s="165" t="s">
        <v>120</v>
      </c>
      <c r="B16" s="166" t="s">
        <v>121</v>
      </c>
      <c r="C16" s="253">
        <v>179</v>
      </c>
      <c r="D16" s="276">
        <f>('Table-12 cont''d ..'!F16/'Table-12 cont''d ..'!E16)*100-100</f>
        <v>-2.4219247928617023</v>
      </c>
      <c r="E16" s="276">
        <f>('Table-12 cont''d ..'!G16/'Table-12 cont''d ..'!F16)*100-100</f>
        <v>-0.5225342913128657</v>
      </c>
      <c r="F16" s="276">
        <f>('Table-12 cont''d ..'!H16/'Table-12 cont''d ..'!G16)*100-100</f>
        <v>-0.45961917268549257</v>
      </c>
      <c r="G16" s="389">
        <f>('Table-12 cont''d ..'!J16/'Table-12 cont''d ..'!H16)*100-100</f>
        <v>-5.4749340369393025</v>
      </c>
      <c r="H16" s="446">
        <f>('Table-12 cont''d ..'!J16/'Table-12 cont''d ..'!E16)*100-100</f>
        <v>-8.667941363926062</v>
      </c>
      <c r="I16" s="523"/>
    </row>
    <row r="17" spans="1:9" ht="21.75" customHeight="1">
      <c r="A17" s="165" t="s">
        <v>122</v>
      </c>
      <c r="B17" s="166" t="s">
        <v>123</v>
      </c>
      <c r="C17" s="253">
        <v>700</v>
      </c>
      <c r="D17" s="276">
        <f>('Table-12 cont''d ..'!F17/'Table-12 cont''d ..'!E17)*100-100</f>
        <v>6.16776315789474</v>
      </c>
      <c r="E17" s="276">
        <f>('Table-12 cont''d ..'!G17/'Table-12 cont''d ..'!F17)*100-100</f>
        <v>-8.830364058869094</v>
      </c>
      <c r="F17" s="276">
        <f>('Table-12 cont''d ..'!H17/'Table-12 cont''d ..'!G17)*100-100</f>
        <v>0.08496176720476001</v>
      </c>
      <c r="G17" s="389">
        <f>('Table-12 cont''d ..'!J17/'Table-12 cont''d ..'!H17)*100-100</f>
        <v>-5.432937181663831</v>
      </c>
      <c r="H17" s="446">
        <f>('Table-12 cont''d ..'!J17/'Table-12 cont''d ..'!E17)*100-100</f>
        <v>-8.388157894736835</v>
      </c>
      <c r="I17" s="523"/>
    </row>
    <row r="18" spans="1:9" ht="12.75" customHeight="1">
      <c r="A18" s="187"/>
      <c r="B18" s="189" t="s">
        <v>70</v>
      </c>
      <c r="C18" s="253"/>
      <c r="D18" s="371"/>
      <c r="E18" s="371"/>
      <c r="F18" s="371"/>
      <c r="G18" s="442"/>
      <c r="H18" s="448"/>
      <c r="I18" s="523"/>
    </row>
    <row r="19" spans="1:9" s="345" customFormat="1" ht="16.5" customHeight="1">
      <c r="A19" s="179"/>
      <c r="B19" s="181" t="s">
        <v>124</v>
      </c>
      <c r="C19" s="254">
        <v>195</v>
      </c>
      <c r="D19" s="344">
        <f>('Table-12 cont''d ..'!F19/'Table-12 cont''d ..'!E19)*100-100</f>
        <v>-2.913279132791317</v>
      </c>
      <c r="E19" s="344">
        <f>('Table-12 cont''d ..'!G19/'Table-12 cont''d ..'!F19)*100-100</f>
        <v>0</v>
      </c>
      <c r="F19" s="344">
        <f>('Table-12 cont''d ..'!H19/'Table-12 cont''d ..'!G19)*100-100</f>
        <v>-0.558269364968595</v>
      </c>
      <c r="G19" s="441">
        <f>('Table-12 cont''d ..'!J19/'Table-12 cont''d ..'!H19)*100-100</f>
        <v>-7.929824561403521</v>
      </c>
      <c r="H19" s="447">
        <f>('Table-12 cont''d ..'!J19/'Table-12 cont''d ..'!E19)*100-100</f>
        <v>-11.111111111111114</v>
      </c>
      <c r="I19" s="523"/>
    </row>
    <row r="20" spans="1:9" s="345" customFormat="1" ht="10.5" customHeight="1">
      <c r="A20" s="179"/>
      <c r="B20" s="181" t="s">
        <v>174</v>
      </c>
      <c r="C20" s="254">
        <v>233</v>
      </c>
      <c r="D20" s="344">
        <f>('Table-12 cont''d ..'!F20/'Table-12 cont''d ..'!E20)*100-100</f>
        <v>-4.4220325833979786</v>
      </c>
      <c r="E20" s="344">
        <f>('Table-12 cont''d ..'!G20/'Table-12 cont''d ..'!F20)*100-100</f>
        <v>-27.43506493506493</v>
      </c>
      <c r="F20" s="344">
        <f>('Table-12 cont''d ..'!H20/'Table-12 cont''d ..'!G20)*100-100</f>
        <v>-2.5727069351230654</v>
      </c>
      <c r="G20" s="441">
        <f>('Table-12 cont''d ..'!J20/'Table-12 cont''d ..'!H20)*100-100</f>
        <v>-3.0998851894374155</v>
      </c>
      <c r="H20" s="447">
        <f>('Table-12 cont''d ..'!J20/'Table-12 cont''d ..'!E20)*100-100</f>
        <v>-34.52288595810707</v>
      </c>
      <c r="I20" s="523"/>
    </row>
    <row r="21" spans="1:9" ht="14.25" customHeight="1">
      <c r="A21" s="264"/>
      <c r="B21" s="265" t="s">
        <v>153</v>
      </c>
      <c r="C21" s="264"/>
      <c r="D21" s="279"/>
      <c r="E21" s="279"/>
      <c r="F21" s="279"/>
      <c r="G21" s="443"/>
      <c r="H21" s="449"/>
      <c r="I21" s="523"/>
    </row>
    <row r="22" spans="1:9" ht="17.25" customHeight="1">
      <c r="A22" s="129" t="s">
        <v>140</v>
      </c>
      <c r="D22" s="130"/>
      <c r="E22" s="130"/>
      <c r="F22" s="130"/>
      <c r="G22" s="130"/>
      <c r="H22" s="130"/>
      <c r="I22" s="523"/>
    </row>
    <row r="23" spans="4:9" ht="18" customHeight="1">
      <c r="D23" s="130"/>
      <c r="E23" s="130"/>
      <c r="F23" s="130"/>
      <c r="G23" s="130"/>
      <c r="H23" s="130"/>
      <c r="I23" s="523"/>
    </row>
    <row r="24" spans="4:9" ht="12.75">
      <c r="D24" s="130"/>
      <c r="E24" s="130"/>
      <c r="F24" s="130"/>
      <c r="G24" s="130"/>
      <c r="H24" s="130"/>
      <c r="I24" s="523"/>
    </row>
    <row r="25" spans="4:9" ht="12.75">
      <c r="D25" s="131"/>
      <c r="E25" s="131"/>
      <c r="F25" s="131"/>
      <c r="G25" s="131"/>
      <c r="H25" s="131"/>
      <c r="I25" s="523"/>
    </row>
    <row r="26" spans="4:9" ht="12.75">
      <c r="D26" s="130"/>
      <c r="E26" s="130"/>
      <c r="F26" s="130"/>
      <c r="G26" s="130"/>
      <c r="H26" s="130"/>
      <c r="I26" s="256"/>
    </row>
    <row r="27" spans="4:8" ht="12.75">
      <c r="D27" s="130"/>
      <c r="E27" s="130"/>
      <c r="F27" s="130"/>
      <c r="G27" s="130"/>
      <c r="H27" s="130"/>
    </row>
    <row r="28" spans="4:8" ht="12.75">
      <c r="D28" s="131"/>
      <c r="E28" s="131"/>
      <c r="F28" s="131"/>
      <c r="G28" s="131"/>
      <c r="H28" s="131"/>
    </row>
  </sheetData>
  <sheetProtection/>
  <mergeCells count="5">
    <mergeCell ref="I1:I25"/>
    <mergeCell ref="A4:A5"/>
    <mergeCell ref="B4:B5"/>
    <mergeCell ref="C4:C5"/>
    <mergeCell ref="D4:H4"/>
  </mergeCells>
  <printOptions/>
  <pageMargins left="0.61" right="0.19" top="0.59" bottom="0.48" header="0.39" footer="0.2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14" sqref="H14"/>
    </sheetView>
  </sheetViews>
  <sheetFormatPr defaultColWidth="9.33203125" defaultRowHeight="12.75"/>
  <cols>
    <col min="1" max="1" width="11.16015625" style="0" customWidth="1"/>
    <col min="2" max="2" width="62.16015625" style="0" customWidth="1"/>
    <col min="3" max="8" width="10.83203125" style="0" customWidth="1"/>
    <col min="9" max="9" width="7.33203125" style="0" customWidth="1"/>
  </cols>
  <sheetData>
    <row r="1" spans="1:9" ht="27.75" customHeight="1">
      <c r="A1" s="157" t="s">
        <v>242</v>
      </c>
      <c r="I1" s="575">
        <v>26</v>
      </c>
    </row>
    <row r="2" spans="1:9" ht="19.5" customHeight="1">
      <c r="A2" s="121"/>
      <c r="I2" s="605"/>
    </row>
    <row r="3" ht="12.75">
      <c r="I3" s="605"/>
    </row>
    <row r="4" spans="1:9" ht="33.75" customHeight="1">
      <c r="A4" s="599" t="s">
        <v>51</v>
      </c>
      <c r="B4" s="601" t="s">
        <v>15</v>
      </c>
      <c r="C4" s="608" t="s">
        <v>9</v>
      </c>
      <c r="D4" s="610" t="s">
        <v>52</v>
      </c>
      <c r="E4" s="612">
        <v>2003</v>
      </c>
      <c r="F4" s="613"/>
      <c r="G4" s="613"/>
      <c r="H4" s="614"/>
      <c r="I4" s="605"/>
    </row>
    <row r="5" spans="1:9" ht="24" customHeight="1">
      <c r="A5" s="606"/>
      <c r="B5" s="607"/>
      <c r="C5" s="609"/>
      <c r="D5" s="611"/>
      <c r="E5" s="231" t="s">
        <v>5</v>
      </c>
      <c r="F5" s="231" t="s">
        <v>6</v>
      </c>
      <c r="G5" s="231" t="s">
        <v>7</v>
      </c>
      <c r="H5" s="238" t="s">
        <v>8</v>
      </c>
      <c r="I5" s="605"/>
    </row>
    <row r="6" spans="1:9" ht="30.75" customHeight="1">
      <c r="A6" s="122"/>
      <c r="B6" s="123" t="s">
        <v>53</v>
      </c>
      <c r="C6" s="239">
        <v>10000</v>
      </c>
      <c r="D6" s="240">
        <v>100</v>
      </c>
      <c r="E6" s="241">
        <v>100.60760339831867</v>
      </c>
      <c r="F6" s="241">
        <v>97.11458629464586</v>
      </c>
      <c r="G6" s="241">
        <v>101.3676625497454</v>
      </c>
      <c r="H6" s="241">
        <v>100.91014775729002</v>
      </c>
      <c r="I6" s="605"/>
    </row>
    <row r="7" spans="1:9" ht="30.75" customHeight="1">
      <c r="A7" s="124">
        <v>0</v>
      </c>
      <c r="B7" s="242" t="s">
        <v>17</v>
      </c>
      <c r="C7" s="243">
        <v>1621</v>
      </c>
      <c r="D7" s="244">
        <v>100</v>
      </c>
      <c r="E7" s="245">
        <v>99.3993846728378</v>
      </c>
      <c r="F7" s="245">
        <v>95.61474362327529</v>
      </c>
      <c r="G7" s="245">
        <v>102.80363101939535</v>
      </c>
      <c r="H7" s="245">
        <v>102.18224068449153</v>
      </c>
      <c r="I7" s="605"/>
    </row>
    <row r="8" spans="1:9" ht="30.75" customHeight="1">
      <c r="A8" s="125">
        <v>2</v>
      </c>
      <c r="B8" s="246" t="s">
        <v>23</v>
      </c>
      <c r="C8" s="243">
        <v>221</v>
      </c>
      <c r="D8" s="244">
        <v>100</v>
      </c>
      <c r="E8" s="245">
        <v>91.62954410253244</v>
      </c>
      <c r="F8" s="245">
        <v>92.84081326726533</v>
      </c>
      <c r="G8" s="245">
        <v>101.69622956344251</v>
      </c>
      <c r="H8" s="245">
        <v>113.83341306675972</v>
      </c>
      <c r="I8" s="605"/>
    </row>
    <row r="9" spans="1:9" ht="30.75" customHeight="1">
      <c r="A9" s="126">
        <v>3</v>
      </c>
      <c r="B9" s="127" t="s">
        <v>54</v>
      </c>
      <c r="C9" s="243">
        <v>1789</v>
      </c>
      <c r="D9" s="244">
        <v>100</v>
      </c>
      <c r="E9" s="245">
        <v>112.9942339379231</v>
      </c>
      <c r="F9" s="245">
        <v>90.713368934726</v>
      </c>
      <c r="G9" s="245">
        <v>99.9</v>
      </c>
      <c r="H9" s="245">
        <v>96.41731924913731</v>
      </c>
      <c r="I9" s="605"/>
    </row>
    <row r="10" spans="1:9" ht="30.75" customHeight="1">
      <c r="A10" s="126">
        <v>4</v>
      </c>
      <c r="B10" s="127" t="s">
        <v>55</v>
      </c>
      <c r="C10" s="243">
        <v>113</v>
      </c>
      <c r="D10" s="244">
        <v>100</v>
      </c>
      <c r="E10" s="245">
        <v>104.6911596496548</v>
      </c>
      <c r="F10" s="245">
        <v>95.13061709590055</v>
      </c>
      <c r="G10" s="245">
        <v>106.37651391057477</v>
      </c>
      <c r="H10" s="245">
        <v>93.8</v>
      </c>
      <c r="I10" s="605"/>
    </row>
    <row r="11" spans="1:9" ht="30.75" customHeight="1">
      <c r="A11" s="126">
        <v>5</v>
      </c>
      <c r="B11" s="127" t="s">
        <v>56</v>
      </c>
      <c r="C11" s="243">
        <v>467</v>
      </c>
      <c r="D11" s="244">
        <v>100</v>
      </c>
      <c r="E11" s="245">
        <v>97.66787195494632</v>
      </c>
      <c r="F11" s="245">
        <v>99.21430947366952</v>
      </c>
      <c r="G11" s="245">
        <v>101.73466376980048</v>
      </c>
      <c r="H11" s="245">
        <v>101.38315480158366</v>
      </c>
      <c r="I11" s="605"/>
    </row>
    <row r="12" spans="1:9" ht="30.75" customHeight="1">
      <c r="A12" s="126">
        <v>6</v>
      </c>
      <c r="B12" s="127" t="s">
        <v>26</v>
      </c>
      <c r="C12" s="243">
        <v>3776</v>
      </c>
      <c r="D12" s="244">
        <v>100</v>
      </c>
      <c r="E12" s="245">
        <v>97.90786948096935</v>
      </c>
      <c r="F12" s="245">
        <v>99.42436037407532</v>
      </c>
      <c r="G12" s="245">
        <v>101.33047210444295</v>
      </c>
      <c r="H12" s="245">
        <v>101.3372980405124</v>
      </c>
      <c r="I12" s="605"/>
    </row>
    <row r="13" spans="1:9" ht="30.75" customHeight="1">
      <c r="A13" s="126">
        <v>7</v>
      </c>
      <c r="B13" s="246" t="s">
        <v>57</v>
      </c>
      <c r="C13" s="243">
        <v>1134</v>
      </c>
      <c r="D13" s="244">
        <v>100</v>
      </c>
      <c r="E13" s="245">
        <v>97.58415116552396</v>
      </c>
      <c r="F13" s="245">
        <v>100.56338256246904</v>
      </c>
      <c r="G13" s="245">
        <v>101.97188462998612</v>
      </c>
      <c r="H13" s="245">
        <v>99.88058164202084</v>
      </c>
      <c r="I13" s="605"/>
    </row>
    <row r="14" spans="1:9" ht="30.75" customHeight="1">
      <c r="A14" s="128">
        <v>8</v>
      </c>
      <c r="B14" s="247" t="s">
        <v>33</v>
      </c>
      <c r="C14" s="248">
        <v>879</v>
      </c>
      <c r="D14" s="249">
        <v>100</v>
      </c>
      <c r="E14" s="250">
        <v>96.36643096940925</v>
      </c>
      <c r="F14" s="250">
        <v>98.71578039612353</v>
      </c>
      <c r="G14" s="250">
        <v>100.22131318649458</v>
      </c>
      <c r="H14" s="250">
        <v>104.69647544797265</v>
      </c>
      <c r="I14" s="605"/>
    </row>
    <row r="15" ht="12.75">
      <c r="I15" s="605"/>
    </row>
    <row r="16" spans="1:9" ht="12.75">
      <c r="A16" s="129" t="s">
        <v>58</v>
      </c>
      <c r="I16" s="605"/>
    </row>
    <row r="17" ht="12.75">
      <c r="I17" s="605"/>
    </row>
  </sheetData>
  <sheetProtection/>
  <mergeCells count="6">
    <mergeCell ref="I1:I17"/>
    <mergeCell ref="A4:A5"/>
    <mergeCell ref="B4:B5"/>
    <mergeCell ref="C4:C5"/>
    <mergeCell ref="D4:D5"/>
    <mergeCell ref="E4:H4"/>
  </mergeCells>
  <printOptions/>
  <pageMargins left="0.75" right="0.3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7">
      <selection activeCell="A15" sqref="A15"/>
    </sheetView>
  </sheetViews>
  <sheetFormatPr defaultColWidth="9.33203125" defaultRowHeight="12.75"/>
  <cols>
    <col min="1" max="1" width="9.16015625" style="0" customWidth="1"/>
    <col min="2" max="2" width="3.83203125" style="0" customWidth="1"/>
    <col min="3" max="3" width="44.33203125" style="0" customWidth="1"/>
    <col min="4" max="11" width="10.33203125" style="0" customWidth="1"/>
    <col min="12" max="12" width="7" style="0" customWidth="1"/>
  </cols>
  <sheetData>
    <row r="1" spans="1:12" ht="21.75" customHeight="1">
      <c r="A1" s="18" t="s">
        <v>233</v>
      </c>
      <c r="B1" s="19"/>
      <c r="C1" s="19"/>
      <c r="D1" s="20"/>
      <c r="E1" s="21"/>
      <c r="F1" s="21"/>
      <c r="G1" s="21"/>
      <c r="H1" s="21"/>
      <c r="I1" s="21"/>
      <c r="J1" s="21"/>
      <c r="K1" s="21"/>
      <c r="L1" s="523">
        <v>9</v>
      </c>
    </row>
    <row r="2" spans="1:12" ht="21.75" customHeight="1">
      <c r="A2" s="18"/>
      <c r="B2" s="19"/>
      <c r="C2" s="19"/>
      <c r="D2" s="20"/>
      <c r="E2" s="21"/>
      <c r="F2" s="21"/>
      <c r="G2" s="21"/>
      <c r="H2" s="21"/>
      <c r="I2" s="21"/>
      <c r="J2" s="21"/>
      <c r="K2" s="21"/>
      <c r="L2" s="523"/>
    </row>
    <row r="3" spans="1:12" ht="13.5" customHeight="1">
      <c r="A3" s="18"/>
      <c r="B3" s="19"/>
      <c r="C3" s="19"/>
      <c r="D3" s="20"/>
      <c r="E3" s="21"/>
      <c r="H3" s="21"/>
      <c r="I3" s="160" t="s">
        <v>59</v>
      </c>
      <c r="J3" s="21"/>
      <c r="K3" s="21"/>
      <c r="L3" s="523"/>
    </row>
    <row r="4" spans="1:12" ht="8.25" customHeight="1">
      <c r="A4" s="23"/>
      <c r="B4" s="24"/>
      <c r="C4" s="24"/>
      <c r="D4" s="25"/>
      <c r="E4" s="26"/>
      <c r="F4" s="26"/>
      <c r="G4" s="26"/>
      <c r="H4" s="26"/>
      <c r="I4" s="26"/>
      <c r="J4" s="26"/>
      <c r="K4" s="26"/>
      <c r="L4" s="523"/>
    </row>
    <row r="5" spans="1:12" ht="18" customHeight="1">
      <c r="A5" s="28" t="s">
        <v>13</v>
      </c>
      <c r="B5" s="30"/>
      <c r="C5" s="31"/>
      <c r="D5" s="524" t="s">
        <v>9</v>
      </c>
      <c r="E5" s="161">
        <v>2006</v>
      </c>
      <c r="F5" s="526">
        <v>2007</v>
      </c>
      <c r="G5" s="527"/>
      <c r="H5" s="527"/>
      <c r="I5" s="527"/>
      <c r="J5" s="528"/>
      <c r="K5" s="98">
        <v>2008</v>
      </c>
      <c r="L5" s="523"/>
    </row>
    <row r="6" spans="1:12" ht="25.5" customHeight="1">
      <c r="A6" s="33" t="s">
        <v>14</v>
      </c>
      <c r="B6" s="35"/>
      <c r="C6" s="36" t="s">
        <v>15</v>
      </c>
      <c r="D6" s="525"/>
      <c r="E6" s="37" t="s">
        <v>178</v>
      </c>
      <c r="F6" s="41" t="s">
        <v>5</v>
      </c>
      <c r="G6" s="41" t="s">
        <v>181</v>
      </c>
      <c r="H6" s="41" t="s">
        <v>7</v>
      </c>
      <c r="I6" s="41" t="s">
        <v>236</v>
      </c>
      <c r="J6" s="311" t="s">
        <v>16</v>
      </c>
      <c r="K6" s="41" t="s">
        <v>228</v>
      </c>
      <c r="L6" s="523"/>
    </row>
    <row r="7" spans="1:12" ht="45" customHeight="1">
      <c r="A7" s="77"/>
      <c r="B7" s="108"/>
      <c r="C7" s="109" t="s">
        <v>44</v>
      </c>
      <c r="D7" s="282">
        <v>10000</v>
      </c>
      <c r="E7" s="304">
        <v>120.675</v>
      </c>
      <c r="F7" s="304">
        <v>129.1</v>
      </c>
      <c r="G7" s="304">
        <v>126.4</v>
      </c>
      <c r="H7" s="304">
        <v>126.5</v>
      </c>
      <c r="I7" s="304">
        <v>126.4</v>
      </c>
      <c r="J7" s="304">
        <f aca="true" t="shared" si="0" ref="J7:J12">(F7+G7+H7+I7)/4</f>
        <v>127.1</v>
      </c>
      <c r="K7" s="304">
        <v>122</v>
      </c>
      <c r="L7" s="523"/>
    </row>
    <row r="8" spans="1:12" ht="37.5" customHeight="1">
      <c r="A8" s="42">
        <v>0</v>
      </c>
      <c r="B8" s="44" t="s">
        <v>17</v>
      </c>
      <c r="C8" s="45"/>
      <c r="D8" s="298">
        <v>2942</v>
      </c>
      <c r="E8" s="49">
        <v>123.775</v>
      </c>
      <c r="F8" s="49">
        <v>127.9</v>
      </c>
      <c r="G8" s="49">
        <v>128.3</v>
      </c>
      <c r="H8" s="49">
        <v>130.5</v>
      </c>
      <c r="I8" s="49">
        <v>132</v>
      </c>
      <c r="J8" s="49">
        <f t="shared" si="0"/>
        <v>129.675</v>
      </c>
      <c r="K8" s="49">
        <v>133</v>
      </c>
      <c r="L8" s="523"/>
    </row>
    <row r="9" spans="1:12" ht="37.5" customHeight="1">
      <c r="A9" s="42">
        <v>2</v>
      </c>
      <c r="B9" s="537" t="s">
        <v>23</v>
      </c>
      <c r="C9" s="538"/>
      <c r="D9" s="60">
        <v>31</v>
      </c>
      <c r="E9" s="62">
        <v>102.475</v>
      </c>
      <c r="F9" s="62">
        <v>107.4</v>
      </c>
      <c r="G9" s="62">
        <v>104.9</v>
      </c>
      <c r="H9" s="62">
        <v>113.4</v>
      </c>
      <c r="I9" s="62">
        <v>109.7</v>
      </c>
      <c r="J9" s="62">
        <f t="shared" si="0"/>
        <v>108.85000000000001</v>
      </c>
      <c r="K9" s="62">
        <v>103.1</v>
      </c>
      <c r="L9" s="523"/>
    </row>
    <row r="10" spans="1:12" ht="37.5" customHeight="1">
      <c r="A10" s="42">
        <v>5</v>
      </c>
      <c r="B10" s="537" t="s">
        <v>147</v>
      </c>
      <c r="C10" s="538"/>
      <c r="D10" s="60">
        <v>21</v>
      </c>
      <c r="E10" s="62">
        <v>129.1</v>
      </c>
      <c r="F10" s="62">
        <v>140.7</v>
      </c>
      <c r="G10" s="62">
        <v>137.9</v>
      </c>
      <c r="H10" s="62">
        <v>137.9</v>
      </c>
      <c r="I10" s="62">
        <v>140.7</v>
      </c>
      <c r="J10" s="62">
        <f t="shared" si="0"/>
        <v>139.3</v>
      </c>
      <c r="K10" s="62">
        <v>135</v>
      </c>
      <c r="L10" s="523"/>
    </row>
    <row r="11" spans="1:12" ht="37.5" customHeight="1">
      <c r="A11" s="42">
        <v>6</v>
      </c>
      <c r="B11" s="537" t="s">
        <v>26</v>
      </c>
      <c r="C11" s="538"/>
      <c r="D11" s="46">
        <v>293</v>
      </c>
      <c r="E11" s="49">
        <v>106.65</v>
      </c>
      <c r="F11" s="49">
        <v>115</v>
      </c>
      <c r="G11" s="49">
        <v>112.5</v>
      </c>
      <c r="H11" s="49">
        <v>112.1</v>
      </c>
      <c r="I11" s="49">
        <v>127.9</v>
      </c>
      <c r="J11" s="49">
        <f t="shared" si="0"/>
        <v>116.875</v>
      </c>
      <c r="K11" s="49">
        <v>124.5</v>
      </c>
      <c r="L11" s="523"/>
    </row>
    <row r="12" spans="1:12" ht="37.5" customHeight="1">
      <c r="A12" s="77">
        <v>8</v>
      </c>
      <c r="B12" s="521" t="s">
        <v>33</v>
      </c>
      <c r="C12" s="522"/>
      <c r="D12" s="347">
        <v>6713</v>
      </c>
      <c r="E12" s="475">
        <v>120</v>
      </c>
      <c r="F12" s="475">
        <v>130.3</v>
      </c>
      <c r="G12" s="475">
        <v>126.2</v>
      </c>
      <c r="H12" s="475">
        <v>125.46</v>
      </c>
      <c r="I12" s="475">
        <v>124</v>
      </c>
      <c r="J12" s="476">
        <f t="shared" si="0"/>
        <v>126.49</v>
      </c>
      <c r="K12" s="475">
        <v>117.1</v>
      </c>
      <c r="L12" s="523"/>
    </row>
    <row r="13" spans="1:12" ht="12.75">
      <c r="A13" s="270"/>
      <c r="B13" s="103"/>
      <c r="C13" s="286"/>
      <c r="D13" s="283"/>
      <c r="E13" s="284"/>
      <c r="F13" s="284"/>
      <c r="G13" s="284"/>
      <c r="H13" s="284"/>
      <c r="I13" s="284"/>
      <c r="J13" s="379"/>
      <c r="K13" s="284"/>
      <c r="L13" s="523"/>
    </row>
    <row r="14" spans="1:12" ht="15.75">
      <c r="A14" s="407" t="s">
        <v>256</v>
      </c>
      <c r="L14" s="523"/>
    </row>
    <row r="15" spans="1:12" ht="15.75">
      <c r="A15" t="s">
        <v>237</v>
      </c>
      <c r="L15" s="523"/>
    </row>
    <row r="16" ht="12.75">
      <c r="L16" s="523"/>
    </row>
    <row r="17" ht="12.75">
      <c r="L17" s="523"/>
    </row>
    <row r="18" ht="12.75">
      <c r="L18" s="523"/>
    </row>
    <row r="19" ht="12.75">
      <c r="L19" s="523"/>
    </row>
    <row r="20" ht="12.75">
      <c r="L20" s="27"/>
    </row>
    <row r="21" ht="12.75">
      <c r="L21" s="27"/>
    </row>
    <row r="22" ht="12.75">
      <c r="L22" s="27"/>
    </row>
    <row r="23" ht="12.75">
      <c r="L23" s="27"/>
    </row>
    <row r="24" ht="12.75">
      <c r="L24" s="27"/>
    </row>
    <row r="25" ht="12.75">
      <c r="L25" s="27"/>
    </row>
    <row r="26" ht="12.75">
      <c r="L26" s="27"/>
    </row>
  </sheetData>
  <sheetProtection/>
  <mergeCells count="7">
    <mergeCell ref="B11:C11"/>
    <mergeCell ref="B12:C12"/>
    <mergeCell ref="L1:L19"/>
    <mergeCell ref="D5:D6"/>
    <mergeCell ref="F5:J5"/>
    <mergeCell ref="B9:C9"/>
    <mergeCell ref="B10:C10"/>
  </mergeCells>
  <printOptions/>
  <pageMargins left="0.75" right="0.3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xSplit="4" ySplit="6" topLeftCell="E1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J3" sqref="J3"/>
    </sheetView>
  </sheetViews>
  <sheetFormatPr defaultColWidth="9.33203125" defaultRowHeight="12.75"/>
  <cols>
    <col min="1" max="1" width="7.5" style="0" customWidth="1"/>
    <col min="2" max="2" width="0.65625" style="0" customWidth="1"/>
    <col min="3" max="3" width="0.328125" style="0" customWidth="1"/>
    <col min="4" max="4" width="53.66015625" style="0" customWidth="1"/>
    <col min="5" max="12" width="10.83203125" style="0" customWidth="1"/>
    <col min="13" max="13" width="4.16015625" style="0" customWidth="1"/>
  </cols>
  <sheetData>
    <row r="1" spans="1:13" ht="21.75" customHeight="1">
      <c r="A1" s="18" t="s">
        <v>235</v>
      </c>
      <c r="B1" s="19"/>
      <c r="C1" s="19"/>
      <c r="D1" s="19"/>
      <c r="E1" s="20"/>
      <c r="F1" s="21"/>
      <c r="G1" s="21"/>
      <c r="H1" s="21"/>
      <c r="I1" s="21"/>
      <c r="J1" s="21"/>
      <c r="K1" s="21"/>
      <c r="L1" s="21"/>
      <c r="M1" s="523">
        <v>10</v>
      </c>
    </row>
    <row r="2" spans="1:13" ht="21.75" customHeight="1">
      <c r="A2" s="18"/>
      <c r="B2" s="19"/>
      <c r="C2" s="19"/>
      <c r="D2" s="19"/>
      <c r="E2" s="20"/>
      <c r="F2" s="21"/>
      <c r="G2" s="21"/>
      <c r="H2" s="21"/>
      <c r="I2" s="21"/>
      <c r="J2" s="21"/>
      <c r="K2" s="21"/>
      <c r="L2" s="21"/>
      <c r="M2" s="523"/>
    </row>
    <row r="3" spans="1:13" ht="13.5" customHeight="1">
      <c r="A3" s="18"/>
      <c r="B3" s="19"/>
      <c r="C3" s="19"/>
      <c r="D3" s="19"/>
      <c r="E3" s="20"/>
      <c r="F3" s="21"/>
      <c r="H3" s="21"/>
      <c r="I3" s="21"/>
      <c r="J3" s="160" t="s">
        <v>59</v>
      </c>
      <c r="K3" s="21"/>
      <c r="L3" s="21"/>
      <c r="M3" s="529"/>
    </row>
    <row r="4" spans="1:13" ht="8.25" customHeight="1">
      <c r="A4" s="23"/>
      <c r="B4" s="24"/>
      <c r="C4" s="24"/>
      <c r="D4" s="24"/>
      <c r="E4" s="25"/>
      <c r="F4" s="26"/>
      <c r="G4" s="26"/>
      <c r="H4" s="26"/>
      <c r="I4" s="26"/>
      <c r="J4" s="26"/>
      <c r="K4" s="26"/>
      <c r="L4" s="26"/>
      <c r="M4" s="529"/>
    </row>
    <row r="5" spans="1:13" ht="18" customHeight="1">
      <c r="A5" s="28" t="s">
        <v>13</v>
      </c>
      <c r="B5" s="29"/>
      <c r="C5" s="30"/>
      <c r="D5" s="31"/>
      <c r="E5" s="524" t="s">
        <v>9</v>
      </c>
      <c r="F5" s="161">
        <v>2006</v>
      </c>
      <c r="G5" s="526">
        <v>2007</v>
      </c>
      <c r="H5" s="527"/>
      <c r="I5" s="527"/>
      <c r="J5" s="527"/>
      <c r="K5" s="528"/>
      <c r="L5" s="98">
        <v>2008</v>
      </c>
      <c r="M5" s="529"/>
    </row>
    <row r="6" spans="1:13" ht="25.5" customHeight="1">
      <c r="A6" s="33" t="s">
        <v>14</v>
      </c>
      <c r="B6" s="34"/>
      <c r="C6" s="35"/>
      <c r="D6" s="36" t="s">
        <v>15</v>
      </c>
      <c r="E6" s="525"/>
      <c r="F6" s="37" t="s">
        <v>178</v>
      </c>
      <c r="G6" s="41" t="s">
        <v>5</v>
      </c>
      <c r="H6" s="41" t="s">
        <v>181</v>
      </c>
      <c r="I6" s="41" t="s">
        <v>7</v>
      </c>
      <c r="J6" s="41" t="s">
        <v>227</v>
      </c>
      <c r="K6" s="311" t="s">
        <v>16</v>
      </c>
      <c r="L6" s="41" t="s">
        <v>228</v>
      </c>
      <c r="M6" s="529"/>
    </row>
    <row r="7" spans="1:13" ht="25.5" customHeight="1">
      <c r="A7" s="77"/>
      <c r="B7" s="111"/>
      <c r="C7" s="108"/>
      <c r="D7" s="109" t="s">
        <v>44</v>
      </c>
      <c r="E7" s="282">
        <v>10000</v>
      </c>
      <c r="F7" s="304">
        <v>120.675</v>
      </c>
      <c r="G7" s="304">
        <v>129.1</v>
      </c>
      <c r="H7" s="304">
        <v>126.4</v>
      </c>
      <c r="I7" s="304">
        <v>126.5</v>
      </c>
      <c r="J7" s="304">
        <v>126.4</v>
      </c>
      <c r="K7" s="304">
        <f>(G7+H7+I7+J7)/4</f>
        <v>127.1</v>
      </c>
      <c r="L7" s="304">
        <v>122</v>
      </c>
      <c r="M7" s="529"/>
    </row>
    <row r="8" spans="1:13" ht="20.25" customHeight="1">
      <c r="A8" s="42">
        <v>0</v>
      </c>
      <c r="B8" s="43"/>
      <c r="C8" s="44" t="s">
        <v>17</v>
      </c>
      <c r="D8" s="45"/>
      <c r="E8" s="298">
        <v>2942</v>
      </c>
      <c r="F8" s="49">
        <v>123.775</v>
      </c>
      <c r="G8" s="49">
        <v>127.9</v>
      </c>
      <c r="H8" s="49">
        <v>128.3</v>
      </c>
      <c r="I8" s="49">
        <v>130.5</v>
      </c>
      <c r="J8" s="49">
        <v>132</v>
      </c>
      <c r="K8" s="49">
        <f aca="true" t="shared" si="0" ref="K8:K21">(G8+H8+I8+J8)/4</f>
        <v>129.675</v>
      </c>
      <c r="L8" s="49">
        <v>133</v>
      </c>
      <c r="M8" s="529"/>
    </row>
    <row r="9" spans="1:13" ht="20.25" customHeight="1">
      <c r="A9" s="50"/>
      <c r="B9" s="51"/>
      <c r="C9" s="52"/>
      <c r="D9" s="53" t="s">
        <v>18</v>
      </c>
      <c r="E9" s="54">
        <v>521</v>
      </c>
      <c r="F9" s="55">
        <v>123.475</v>
      </c>
      <c r="G9" s="55">
        <v>131.3</v>
      </c>
      <c r="H9" s="55">
        <v>132.6</v>
      </c>
      <c r="I9" s="55">
        <v>140.4</v>
      </c>
      <c r="J9" s="55">
        <v>146.9</v>
      </c>
      <c r="K9" s="55">
        <f t="shared" si="0"/>
        <v>137.79999999999998</v>
      </c>
      <c r="L9" s="55">
        <v>150.7</v>
      </c>
      <c r="M9" s="529"/>
    </row>
    <row r="10" spans="1:13" ht="20.25" customHeight="1">
      <c r="A10" s="50"/>
      <c r="B10" s="56"/>
      <c r="C10" s="57"/>
      <c r="D10" s="58" t="s">
        <v>19</v>
      </c>
      <c r="E10" s="54">
        <v>55</v>
      </c>
      <c r="F10" s="55">
        <v>128.125</v>
      </c>
      <c r="G10" s="55">
        <v>177.7</v>
      </c>
      <c r="H10" s="55">
        <v>178.7</v>
      </c>
      <c r="I10" s="55">
        <v>182.2</v>
      </c>
      <c r="J10" s="55">
        <v>207</v>
      </c>
      <c r="K10" s="55">
        <f t="shared" si="0"/>
        <v>186.39999999999998</v>
      </c>
      <c r="L10" s="55">
        <v>226.1</v>
      </c>
      <c r="M10" s="529"/>
    </row>
    <row r="11" spans="1:13" ht="20.25" customHeight="1">
      <c r="A11" s="50"/>
      <c r="B11" s="56"/>
      <c r="C11" s="57"/>
      <c r="D11" s="53" t="s">
        <v>20</v>
      </c>
      <c r="E11" s="54">
        <v>2296</v>
      </c>
      <c r="F11" s="55">
        <v>123.365</v>
      </c>
      <c r="G11" s="55">
        <v>125.3</v>
      </c>
      <c r="H11" s="55">
        <v>125.3</v>
      </c>
      <c r="I11" s="55">
        <v>126.9</v>
      </c>
      <c r="J11" s="55">
        <v>126.9</v>
      </c>
      <c r="K11" s="55">
        <f t="shared" si="0"/>
        <v>126.1</v>
      </c>
      <c r="L11" s="55">
        <v>126.9</v>
      </c>
      <c r="M11" s="529"/>
    </row>
    <row r="12" spans="1:13" ht="20.25" customHeight="1">
      <c r="A12" s="50"/>
      <c r="B12" s="56"/>
      <c r="C12" s="57"/>
      <c r="D12" s="53" t="s">
        <v>21</v>
      </c>
      <c r="E12" s="54">
        <v>15</v>
      </c>
      <c r="F12" s="55">
        <v>236.065</v>
      </c>
      <c r="G12" s="55">
        <v>259</v>
      </c>
      <c r="H12" s="55">
        <v>259</v>
      </c>
      <c r="I12" s="55">
        <v>163.4</v>
      </c>
      <c r="J12" s="55">
        <v>163.4</v>
      </c>
      <c r="K12" s="55">
        <f t="shared" si="0"/>
        <v>211.2</v>
      </c>
      <c r="L12" s="55">
        <v>163.4</v>
      </c>
      <c r="M12" s="529"/>
    </row>
    <row r="13" spans="1:13" ht="20.25" customHeight="1">
      <c r="A13" s="50"/>
      <c r="B13" s="56"/>
      <c r="C13" s="57"/>
      <c r="D13" s="58" t="s">
        <v>22</v>
      </c>
      <c r="E13" s="54">
        <v>55</v>
      </c>
      <c r="F13" s="55">
        <v>110.025</v>
      </c>
      <c r="G13" s="55">
        <v>119.2</v>
      </c>
      <c r="H13" s="55">
        <v>124.4</v>
      </c>
      <c r="I13" s="55">
        <v>123.53</v>
      </c>
      <c r="J13" s="55">
        <v>121</v>
      </c>
      <c r="K13" s="55">
        <f t="shared" si="0"/>
        <v>122.0325</v>
      </c>
      <c r="L13" s="55">
        <v>120.5</v>
      </c>
      <c r="M13" s="529"/>
    </row>
    <row r="14" spans="1:13" ht="20.25" customHeight="1">
      <c r="A14" s="42">
        <v>2</v>
      </c>
      <c r="B14" s="56"/>
      <c r="C14" s="537" t="s">
        <v>23</v>
      </c>
      <c r="D14" s="538"/>
      <c r="E14" s="60">
        <v>31</v>
      </c>
      <c r="F14" s="62">
        <v>102.475</v>
      </c>
      <c r="G14" s="62">
        <v>107.4</v>
      </c>
      <c r="H14" s="517">
        <v>104.9</v>
      </c>
      <c r="I14" s="62">
        <v>113.4</v>
      </c>
      <c r="J14" s="62">
        <v>109.7</v>
      </c>
      <c r="K14" s="62">
        <f t="shared" si="0"/>
        <v>108.85000000000001</v>
      </c>
      <c r="L14" s="62">
        <v>103.1</v>
      </c>
      <c r="M14" s="529"/>
    </row>
    <row r="15" spans="1:13" ht="20.25" customHeight="1">
      <c r="A15" s="42"/>
      <c r="B15" s="56"/>
      <c r="C15" s="59"/>
      <c r="D15" s="53" t="s">
        <v>24</v>
      </c>
      <c r="E15" s="63">
        <v>31</v>
      </c>
      <c r="F15" s="55">
        <v>102.475</v>
      </c>
      <c r="G15" s="55">
        <v>107.4</v>
      </c>
      <c r="H15" s="55">
        <v>104.9</v>
      </c>
      <c r="I15" s="55">
        <v>113.4</v>
      </c>
      <c r="J15" s="55">
        <v>109.7</v>
      </c>
      <c r="K15" s="55">
        <f t="shared" si="0"/>
        <v>108.85000000000001</v>
      </c>
      <c r="L15" s="55">
        <v>103.1</v>
      </c>
      <c r="M15" s="529"/>
    </row>
    <row r="16" spans="1:13" ht="20.25" customHeight="1">
      <c r="A16" s="42">
        <v>5</v>
      </c>
      <c r="B16" s="43"/>
      <c r="C16" s="537" t="s">
        <v>147</v>
      </c>
      <c r="D16" s="538"/>
      <c r="E16" s="60">
        <v>21</v>
      </c>
      <c r="F16" s="62">
        <v>129.1</v>
      </c>
      <c r="G16" s="62">
        <v>140.7</v>
      </c>
      <c r="H16" s="62">
        <v>137.9</v>
      </c>
      <c r="I16" s="62">
        <v>137.9</v>
      </c>
      <c r="J16" s="62">
        <v>140.7</v>
      </c>
      <c r="K16" s="62">
        <f t="shared" si="0"/>
        <v>139.3</v>
      </c>
      <c r="L16" s="62">
        <v>135</v>
      </c>
      <c r="M16" s="529"/>
    </row>
    <row r="17" spans="1:13" ht="20.25" customHeight="1">
      <c r="A17" s="50"/>
      <c r="B17" s="64"/>
      <c r="C17" s="65"/>
      <c r="D17" s="66" t="s">
        <v>25</v>
      </c>
      <c r="E17" s="63">
        <v>21</v>
      </c>
      <c r="F17" s="55">
        <v>129.1</v>
      </c>
      <c r="G17" s="55">
        <v>140.7</v>
      </c>
      <c r="H17" s="55">
        <v>137.9</v>
      </c>
      <c r="I17" s="55">
        <v>137.9</v>
      </c>
      <c r="J17" s="55">
        <v>140.7</v>
      </c>
      <c r="K17" s="55">
        <f t="shared" si="0"/>
        <v>139.3</v>
      </c>
      <c r="L17" s="55">
        <v>135</v>
      </c>
      <c r="M17" s="529"/>
    </row>
    <row r="18" spans="1:13" ht="20.25" customHeight="1">
      <c r="A18" s="42">
        <v>6</v>
      </c>
      <c r="B18" s="43"/>
      <c r="C18" s="537" t="s">
        <v>26</v>
      </c>
      <c r="D18" s="538"/>
      <c r="E18" s="46">
        <v>293</v>
      </c>
      <c r="F18" s="49">
        <v>106.65</v>
      </c>
      <c r="G18" s="49">
        <v>115</v>
      </c>
      <c r="H18" s="49">
        <v>112.5</v>
      </c>
      <c r="I18" s="49">
        <v>112.1</v>
      </c>
      <c r="J18" s="49">
        <v>127.9</v>
      </c>
      <c r="K18" s="49">
        <f t="shared" si="0"/>
        <v>116.875</v>
      </c>
      <c r="L18" s="49">
        <v>124.5</v>
      </c>
      <c r="M18" s="529"/>
    </row>
    <row r="19" spans="1:13" ht="32.25" customHeight="1">
      <c r="A19" s="50"/>
      <c r="B19" s="64"/>
      <c r="C19" s="65"/>
      <c r="D19" s="67" t="s">
        <v>27</v>
      </c>
      <c r="E19" s="54">
        <v>24</v>
      </c>
      <c r="F19" s="55">
        <v>108.075</v>
      </c>
      <c r="G19" s="55">
        <v>114.7</v>
      </c>
      <c r="H19" s="55">
        <v>112.4</v>
      </c>
      <c r="I19" s="55">
        <v>127.6</v>
      </c>
      <c r="J19" s="55">
        <v>135.3</v>
      </c>
      <c r="K19" s="55">
        <f t="shared" si="0"/>
        <v>122.50000000000001</v>
      </c>
      <c r="L19" s="55">
        <v>135.1</v>
      </c>
      <c r="M19" s="529"/>
    </row>
    <row r="20" spans="1:13" ht="32.25" customHeight="1">
      <c r="A20" s="50"/>
      <c r="B20" s="64"/>
      <c r="C20" s="65"/>
      <c r="D20" s="66" t="s">
        <v>28</v>
      </c>
      <c r="E20" s="54">
        <v>226</v>
      </c>
      <c r="F20" s="68">
        <v>104.8</v>
      </c>
      <c r="G20" s="68">
        <v>113.5</v>
      </c>
      <c r="H20" s="68">
        <v>111.2</v>
      </c>
      <c r="I20" s="68">
        <v>109.07</v>
      </c>
      <c r="J20" s="68">
        <v>128.6</v>
      </c>
      <c r="K20" s="68">
        <f t="shared" si="0"/>
        <v>115.5925</v>
      </c>
      <c r="L20" s="68">
        <v>124.2</v>
      </c>
      <c r="M20" s="529"/>
    </row>
    <row r="21" spans="1:13" ht="20.25" customHeight="1">
      <c r="A21" s="69"/>
      <c r="B21" s="70"/>
      <c r="C21" s="71"/>
      <c r="D21" s="72" t="s">
        <v>29</v>
      </c>
      <c r="E21" s="309">
        <v>43</v>
      </c>
      <c r="F21" s="73">
        <v>115.65</v>
      </c>
      <c r="G21" s="73">
        <v>123.4</v>
      </c>
      <c r="H21" s="73">
        <v>119.4</v>
      </c>
      <c r="I21" s="73">
        <v>119.5</v>
      </c>
      <c r="J21" s="73">
        <v>120.7</v>
      </c>
      <c r="K21" s="73">
        <f t="shared" si="0"/>
        <v>120.75</v>
      </c>
      <c r="L21" s="73">
        <v>120.2</v>
      </c>
      <c r="M21" s="529"/>
    </row>
    <row r="22" spans="1:13" ht="18" customHeight="1">
      <c r="A22" s="75" t="s">
        <v>30</v>
      </c>
      <c r="B22" s="24"/>
      <c r="C22" s="24"/>
      <c r="D22" s="24"/>
      <c r="E22" s="74"/>
      <c r="F22" s="26"/>
      <c r="G22" s="26"/>
      <c r="H22" s="26"/>
      <c r="I22" s="26"/>
      <c r="J22" s="26"/>
      <c r="K22" s="26"/>
      <c r="L22" s="26"/>
      <c r="M22" s="529"/>
    </row>
    <row r="23" spans="1:13" ht="18" customHeight="1">
      <c r="A23" s="520" t="s">
        <v>257</v>
      </c>
      <c r="B23" s="24"/>
      <c r="C23" s="24"/>
      <c r="D23" s="24"/>
      <c r="E23" s="74"/>
      <c r="F23" s="26"/>
      <c r="G23" s="26"/>
      <c r="H23" s="26"/>
      <c r="I23" s="26"/>
      <c r="J23" s="26"/>
      <c r="K23" s="26"/>
      <c r="L23" s="26"/>
      <c r="M23" s="529"/>
    </row>
    <row r="24" spans="1:13" ht="18" customHeight="1">
      <c r="A24" s="76"/>
      <c r="B24" s="24"/>
      <c r="C24" s="24"/>
      <c r="D24" s="24"/>
      <c r="E24" s="74"/>
      <c r="F24" s="26"/>
      <c r="G24" s="26"/>
      <c r="H24" s="26"/>
      <c r="I24" s="26"/>
      <c r="J24" s="26"/>
      <c r="K24" s="26"/>
      <c r="L24" s="26"/>
      <c r="M24" s="529"/>
    </row>
    <row r="25" spans="1:13" ht="20.25" customHeight="1">
      <c r="A25" s="24"/>
      <c r="B25" s="24"/>
      <c r="C25" s="24"/>
      <c r="D25" s="24"/>
      <c r="E25" s="74"/>
      <c r="F25" s="26"/>
      <c r="G25" s="26"/>
      <c r="H25" s="26"/>
      <c r="I25" s="26"/>
      <c r="J25" s="26"/>
      <c r="K25" s="26"/>
      <c r="L25" s="26"/>
      <c r="M25" s="27"/>
    </row>
    <row r="26" spans="1:13" ht="20.25" customHeight="1">
      <c r="A26" s="24"/>
      <c r="B26" s="24"/>
      <c r="C26" s="24"/>
      <c r="D26" s="24"/>
      <c r="E26" s="74"/>
      <c r="F26" s="26"/>
      <c r="G26" s="26"/>
      <c r="H26" s="26"/>
      <c r="I26" s="26"/>
      <c r="J26" s="26"/>
      <c r="K26" s="26"/>
      <c r="L26" s="26"/>
      <c r="M26" s="27"/>
    </row>
    <row r="27" ht="20.25" customHeight="1"/>
  </sheetData>
  <sheetProtection/>
  <mergeCells count="6">
    <mergeCell ref="M1:M24"/>
    <mergeCell ref="C14:D14"/>
    <mergeCell ref="C16:D16"/>
    <mergeCell ref="C18:D18"/>
    <mergeCell ref="E5:E6"/>
    <mergeCell ref="G5:K5"/>
  </mergeCells>
  <printOptions/>
  <pageMargins left="0.66" right="0.19" top="0.58" bottom="0.52" header="0.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pane xSplit="3" ySplit="5" topLeftCell="D21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I2" sqref="I2"/>
    </sheetView>
  </sheetViews>
  <sheetFormatPr defaultColWidth="9.33203125" defaultRowHeight="12.75"/>
  <cols>
    <col min="1" max="1" width="7.66015625" style="0" customWidth="1"/>
    <col min="2" max="2" width="0.65625" style="0" hidden="1" customWidth="1"/>
    <col min="3" max="3" width="57.66015625" style="0" customWidth="1"/>
    <col min="4" max="11" width="10.83203125" style="0" customWidth="1"/>
    <col min="12" max="12" width="3.33203125" style="0" customWidth="1"/>
  </cols>
  <sheetData>
    <row r="1" spans="1:12" ht="21.75" customHeight="1">
      <c r="A1" s="18" t="s">
        <v>234</v>
      </c>
      <c r="B1" s="19"/>
      <c r="C1" s="19"/>
      <c r="D1" s="20"/>
      <c r="E1" s="21"/>
      <c r="F1" s="21"/>
      <c r="G1" s="21"/>
      <c r="H1" s="21"/>
      <c r="I1" s="21"/>
      <c r="J1" s="21"/>
      <c r="K1" s="21"/>
      <c r="L1" s="523">
        <v>11</v>
      </c>
    </row>
    <row r="2" spans="1:12" ht="21.75" customHeight="1">
      <c r="A2" s="18"/>
      <c r="B2" s="19"/>
      <c r="C2" s="19"/>
      <c r="D2" s="20"/>
      <c r="E2" s="21"/>
      <c r="G2" s="21"/>
      <c r="H2" s="21"/>
      <c r="I2" s="160" t="s">
        <v>59</v>
      </c>
      <c r="J2" s="21"/>
      <c r="K2" s="21"/>
      <c r="L2" s="523"/>
    </row>
    <row r="3" spans="1:12" ht="8.25" customHeight="1">
      <c r="A3" s="23"/>
      <c r="B3" s="24"/>
      <c r="C3" s="24"/>
      <c r="D3" s="25"/>
      <c r="E3" s="26"/>
      <c r="F3" s="26"/>
      <c r="G3" s="26"/>
      <c r="H3" s="26"/>
      <c r="I3" s="26"/>
      <c r="J3" s="26"/>
      <c r="K3" s="26"/>
      <c r="L3" s="529"/>
    </row>
    <row r="4" spans="1:12" ht="18" customHeight="1">
      <c r="A4" s="28" t="s">
        <v>13</v>
      </c>
      <c r="B4" s="30"/>
      <c r="C4" s="31"/>
      <c r="D4" s="31"/>
      <c r="E4" s="415">
        <v>2006</v>
      </c>
      <c r="F4" s="526">
        <v>2007</v>
      </c>
      <c r="G4" s="527"/>
      <c r="H4" s="527"/>
      <c r="I4" s="527"/>
      <c r="J4" s="528"/>
      <c r="K4" s="98">
        <v>2008</v>
      </c>
      <c r="L4" s="529"/>
    </row>
    <row r="5" spans="1:12" ht="25.5" customHeight="1">
      <c r="A5" s="33" t="s">
        <v>14</v>
      </c>
      <c r="B5" s="35"/>
      <c r="C5" s="36" t="s">
        <v>15</v>
      </c>
      <c r="D5" s="37" t="s">
        <v>9</v>
      </c>
      <c r="E5" s="37" t="s">
        <v>178</v>
      </c>
      <c r="F5" s="41" t="s">
        <v>5</v>
      </c>
      <c r="G5" s="41" t="s">
        <v>6</v>
      </c>
      <c r="H5" s="41" t="s">
        <v>7</v>
      </c>
      <c r="I5" s="41" t="s">
        <v>8</v>
      </c>
      <c r="J5" s="37" t="s">
        <v>16</v>
      </c>
      <c r="K5" s="41" t="s">
        <v>228</v>
      </c>
      <c r="L5" s="529"/>
    </row>
    <row r="6" spans="1:12" ht="20.25" customHeight="1">
      <c r="A6" s="77">
        <v>8</v>
      </c>
      <c r="B6" s="79"/>
      <c r="C6" s="348" t="s">
        <v>33</v>
      </c>
      <c r="D6" s="347">
        <v>6713</v>
      </c>
      <c r="E6" s="120">
        <v>120</v>
      </c>
      <c r="F6" s="120">
        <v>130.3</v>
      </c>
      <c r="G6" s="120">
        <v>126.2</v>
      </c>
      <c r="H6" s="120">
        <v>125.46</v>
      </c>
      <c r="I6" s="120">
        <v>124</v>
      </c>
      <c r="J6" s="374">
        <f>(F6+G6+H6+I6)/4</f>
        <v>126.49</v>
      </c>
      <c r="K6" s="120">
        <v>117.1</v>
      </c>
      <c r="L6" s="529"/>
    </row>
    <row r="7" spans="1:12" ht="20.25" customHeight="1">
      <c r="A7" s="83"/>
      <c r="B7" s="85"/>
      <c r="C7" s="86" t="s">
        <v>34</v>
      </c>
      <c r="D7" s="87">
        <v>6589</v>
      </c>
      <c r="E7" s="88">
        <v>119.075</v>
      </c>
      <c r="F7" s="88">
        <v>129.4</v>
      </c>
      <c r="G7" s="88">
        <v>125</v>
      </c>
      <c r="H7" s="88">
        <v>124.26</v>
      </c>
      <c r="I7" s="88">
        <v>122.7</v>
      </c>
      <c r="J7" s="375">
        <f aca="true" t="shared" si="0" ref="J7:J16">(F7+G7+H7+I7)/4</f>
        <v>125.34</v>
      </c>
      <c r="K7" s="88">
        <v>115.8</v>
      </c>
      <c r="L7" s="529"/>
    </row>
    <row r="8" spans="1:12" ht="41.25" customHeight="1">
      <c r="A8" s="83"/>
      <c r="B8" s="23"/>
      <c r="C8" s="90" t="s">
        <v>35</v>
      </c>
      <c r="D8" s="91">
        <v>1772</v>
      </c>
      <c r="E8" s="92">
        <v>116.575</v>
      </c>
      <c r="F8" s="92">
        <v>123.7</v>
      </c>
      <c r="G8" s="92">
        <v>117.3</v>
      </c>
      <c r="H8" s="92">
        <v>118.6</v>
      </c>
      <c r="I8" s="92">
        <v>116.2</v>
      </c>
      <c r="J8" s="376">
        <f t="shared" si="0"/>
        <v>118.95</v>
      </c>
      <c r="K8" s="92">
        <v>109.5</v>
      </c>
      <c r="L8" s="529"/>
    </row>
    <row r="9" spans="1:12" ht="40.5" customHeight="1">
      <c r="A9" s="83"/>
      <c r="B9" s="23"/>
      <c r="C9" s="93" t="s">
        <v>36</v>
      </c>
      <c r="D9" s="91">
        <v>1125</v>
      </c>
      <c r="E9" s="92">
        <v>109.9</v>
      </c>
      <c r="F9" s="92">
        <v>118.9</v>
      </c>
      <c r="G9" s="92">
        <v>115.5</v>
      </c>
      <c r="H9" s="92">
        <v>113.4</v>
      </c>
      <c r="I9" s="92">
        <v>110</v>
      </c>
      <c r="J9" s="376">
        <f t="shared" si="0"/>
        <v>114.45</v>
      </c>
      <c r="K9" s="92">
        <v>102.7</v>
      </c>
      <c r="L9" s="529"/>
    </row>
    <row r="10" spans="1:12" ht="36" customHeight="1">
      <c r="A10" s="83"/>
      <c r="B10" s="23"/>
      <c r="C10" s="93" t="s">
        <v>37</v>
      </c>
      <c r="D10" s="91">
        <v>286</v>
      </c>
      <c r="E10" s="92">
        <v>128.475</v>
      </c>
      <c r="F10" s="92">
        <v>136</v>
      </c>
      <c r="G10" s="92">
        <v>132.2</v>
      </c>
      <c r="H10" s="92">
        <v>134.54</v>
      </c>
      <c r="I10" s="92">
        <v>132.1</v>
      </c>
      <c r="J10" s="376">
        <f t="shared" si="0"/>
        <v>133.71</v>
      </c>
      <c r="K10" s="92">
        <v>122.3</v>
      </c>
      <c r="L10" s="529"/>
    </row>
    <row r="11" spans="1:12" ht="41.25" customHeight="1">
      <c r="A11" s="83"/>
      <c r="B11" s="23"/>
      <c r="C11" s="93" t="s">
        <v>38</v>
      </c>
      <c r="D11" s="91">
        <v>172</v>
      </c>
      <c r="E11" s="92">
        <v>111.55</v>
      </c>
      <c r="F11" s="92">
        <v>120.7</v>
      </c>
      <c r="G11" s="92">
        <v>117.4</v>
      </c>
      <c r="H11" s="92">
        <v>115.6</v>
      </c>
      <c r="I11" s="92">
        <v>113.2</v>
      </c>
      <c r="J11" s="376">
        <f t="shared" si="0"/>
        <v>116.72500000000001</v>
      </c>
      <c r="K11" s="92">
        <v>105.9</v>
      </c>
      <c r="L11" s="529"/>
    </row>
    <row r="12" spans="1:12" ht="32.25" customHeight="1">
      <c r="A12" s="83"/>
      <c r="B12" s="23"/>
      <c r="C12" s="93" t="s">
        <v>39</v>
      </c>
      <c r="D12" s="91">
        <v>3209</v>
      </c>
      <c r="E12" s="92">
        <v>123.275</v>
      </c>
      <c r="F12" s="92">
        <v>136</v>
      </c>
      <c r="G12" s="92">
        <v>132.3</v>
      </c>
      <c r="H12" s="92">
        <v>130.7</v>
      </c>
      <c r="I12" s="92">
        <v>130.3</v>
      </c>
      <c r="J12" s="376">
        <f t="shared" si="0"/>
        <v>132.325</v>
      </c>
      <c r="K12" s="92">
        <v>123.8</v>
      </c>
      <c r="L12" s="529"/>
    </row>
    <row r="13" spans="1:12" ht="32.25" customHeight="1">
      <c r="A13" s="83"/>
      <c r="B13" s="23"/>
      <c r="C13" s="93" t="s">
        <v>40</v>
      </c>
      <c r="D13" s="91">
        <v>25</v>
      </c>
      <c r="E13" s="92">
        <v>118.775</v>
      </c>
      <c r="F13" s="92">
        <v>131</v>
      </c>
      <c r="G13" s="92">
        <v>128.4</v>
      </c>
      <c r="H13" s="92">
        <v>128.4</v>
      </c>
      <c r="I13" s="92">
        <v>131</v>
      </c>
      <c r="J13" s="376">
        <f t="shared" si="0"/>
        <v>129.7</v>
      </c>
      <c r="K13" s="92">
        <v>125.8</v>
      </c>
      <c r="L13" s="529"/>
    </row>
    <row r="14" spans="1:12" ht="20.25" customHeight="1">
      <c r="A14" s="83"/>
      <c r="B14" s="23"/>
      <c r="C14" s="94" t="s">
        <v>41</v>
      </c>
      <c r="D14" s="95">
        <v>124</v>
      </c>
      <c r="E14" s="96">
        <v>168.625</v>
      </c>
      <c r="F14" s="96">
        <v>182.7</v>
      </c>
      <c r="G14" s="96">
        <v>190.1</v>
      </c>
      <c r="H14" s="516">
        <v>189.4</v>
      </c>
      <c r="I14" s="96">
        <v>191.5</v>
      </c>
      <c r="J14" s="377">
        <f t="shared" si="0"/>
        <v>188.42499999999998</v>
      </c>
      <c r="K14" s="96">
        <v>186.9</v>
      </c>
      <c r="L14" s="529"/>
    </row>
    <row r="15" spans="1:12" ht="20.25" customHeight="1">
      <c r="A15" s="83"/>
      <c r="B15" s="23"/>
      <c r="C15" s="90" t="s">
        <v>42</v>
      </c>
      <c r="D15" s="91">
        <v>38</v>
      </c>
      <c r="E15" s="92">
        <v>115.85</v>
      </c>
      <c r="F15" s="92">
        <v>126.9</v>
      </c>
      <c r="G15" s="92">
        <v>124.8</v>
      </c>
      <c r="H15" s="92">
        <v>122.4</v>
      </c>
      <c r="I15" s="92">
        <v>122.5</v>
      </c>
      <c r="J15" s="376">
        <f t="shared" si="0"/>
        <v>124.15</v>
      </c>
      <c r="K15" s="92">
        <v>116.1</v>
      </c>
      <c r="L15" s="529"/>
    </row>
    <row r="16" spans="1:12" ht="20.25" customHeight="1">
      <c r="A16" s="83"/>
      <c r="B16" s="85"/>
      <c r="C16" s="90" t="s">
        <v>43</v>
      </c>
      <c r="D16" s="91">
        <v>86</v>
      </c>
      <c r="E16" s="97">
        <v>191.925</v>
      </c>
      <c r="F16" s="97">
        <v>207.4</v>
      </c>
      <c r="G16" s="97">
        <v>218.9</v>
      </c>
      <c r="H16" s="97">
        <v>219</v>
      </c>
      <c r="I16" s="97">
        <v>222</v>
      </c>
      <c r="J16" s="378">
        <f t="shared" si="0"/>
        <v>216.825</v>
      </c>
      <c r="K16" s="97">
        <v>218.1</v>
      </c>
      <c r="L16" s="529"/>
    </row>
    <row r="17" spans="1:12" ht="5.25" customHeight="1">
      <c r="A17" s="270"/>
      <c r="B17" s="103"/>
      <c r="C17" s="286"/>
      <c r="D17" s="283"/>
      <c r="E17" s="284"/>
      <c r="F17" s="284"/>
      <c r="G17" s="284"/>
      <c r="H17" s="284"/>
      <c r="I17" s="284"/>
      <c r="J17" s="379"/>
      <c r="K17" s="284"/>
      <c r="L17" s="529"/>
    </row>
    <row r="18" spans="1:12" ht="20.25" customHeight="1">
      <c r="A18" s="75" t="s">
        <v>30</v>
      </c>
      <c r="B18" s="100"/>
      <c r="C18" s="99"/>
      <c r="D18" s="101"/>
      <c r="E18" s="102"/>
      <c r="F18" s="102"/>
      <c r="G18" s="102"/>
      <c r="H18" s="102"/>
      <c r="I18" s="102"/>
      <c r="J18" s="102"/>
      <c r="K18" s="102"/>
      <c r="L18" s="529"/>
    </row>
    <row r="19" spans="1:12" ht="20.25" customHeight="1">
      <c r="A19" s="76" t="s">
        <v>202</v>
      </c>
      <c r="B19" s="100"/>
      <c r="C19" s="99"/>
      <c r="D19" s="101"/>
      <c r="E19" s="102"/>
      <c r="F19" s="102"/>
      <c r="G19" s="102"/>
      <c r="H19" s="102"/>
      <c r="I19" s="102"/>
      <c r="J19" s="102"/>
      <c r="K19" s="102"/>
      <c r="L19" s="529"/>
    </row>
    <row r="20" spans="1:12" ht="20.25" customHeight="1">
      <c r="A20" s="76"/>
      <c r="L20" s="529"/>
    </row>
    <row r="21" ht="12.75">
      <c r="L21" s="27"/>
    </row>
    <row r="22" ht="12.75">
      <c r="L22" s="27"/>
    </row>
    <row r="23" ht="12.75">
      <c r="L23" s="27"/>
    </row>
    <row r="24" ht="12.75">
      <c r="L24" s="27"/>
    </row>
    <row r="25" ht="12.75">
      <c r="L25" s="27"/>
    </row>
  </sheetData>
  <sheetProtection/>
  <mergeCells count="2">
    <mergeCell ref="L1:L20"/>
    <mergeCell ref="F4:J4"/>
  </mergeCells>
  <printOptions/>
  <pageMargins left="0.54" right="0.19" top="0.85" bottom="0.25" header="0.44" footer="0.3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H14" sqref="H14"/>
    </sheetView>
  </sheetViews>
  <sheetFormatPr defaultColWidth="9.33203125" defaultRowHeight="12.75"/>
  <cols>
    <col min="1" max="1" width="8" style="0" customWidth="1"/>
    <col min="2" max="2" width="0.65625" style="0" hidden="1" customWidth="1"/>
    <col min="3" max="3" width="1.0078125" style="0" hidden="1" customWidth="1"/>
    <col min="4" max="4" width="57.83203125" style="0" customWidth="1"/>
    <col min="5" max="6" width="12.83203125" style="0" customWidth="1"/>
    <col min="7" max="7" width="12.33203125" style="0" customWidth="1"/>
    <col min="8" max="8" width="12.16015625" style="0" customWidth="1"/>
    <col min="9" max="9" width="12" style="0" customWidth="1"/>
    <col min="10" max="10" width="12.83203125" style="0" customWidth="1"/>
    <col min="11" max="11" width="4.5" style="0" customWidth="1"/>
  </cols>
  <sheetData>
    <row r="1" spans="1:11" ht="21.75" customHeight="1">
      <c r="A1" s="18" t="s">
        <v>241</v>
      </c>
      <c r="B1" s="19"/>
      <c r="C1" s="19"/>
      <c r="D1" s="19"/>
      <c r="E1" s="20"/>
      <c r="K1" s="523">
        <v>12</v>
      </c>
    </row>
    <row r="2" spans="1:11" ht="21.75" customHeight="1">
      <c r="A2" s="18"/>
      <c r="B2" s="19"/>
      <c r="C2" s="19"/>
      <c r="D2" s="420"/>
      <c r="E2" s="20"/>
      <c r="F2" s="160"/>
      <c r="G2" s="160"/>
      <c r="H2" s="160" t="s">
        <v>59</v>
      </c>
      <c r="I2" s="160"/>
      <c r="K2" s="523"/>
    </row>
    <row r="3" spans="1:11" ht="2.25" customHeight="1">
      <c r="A3" s="103"/>
      <c r="B3" s="104"/>
      <c r="C3" s="104"/>
      <c r="D3" s="104"/>
      <c r="E3" s="105"/>
      <c r="F3" s="27"/>
      <c r="G3" s="27"/>
      <c r="H3" s="27"/>
      <c r="I3" s="27"/>
      <c r="J3" s="27"/>
      <c r="K3" s="529"/>
    </row>
    <row r="4" spans="1:11" ht="27" customHeight="1">
      <c r="A4" s="106"/>
      <c r="B4" s="107"/>
      <c r="C4" s="107"/>
      <c r="D4" s="108"/>
      <c r="E4" s="77"/>
      <c r="F4" s="526" t="s">
        <v>126</v>
      </c>
      <c r="G4" s="527"/>
      <c r="H4" s="527"/>
      <c r="I4" s="527"/>
      <c r="J4" s="528"/>
      <c r="K4" s="529"/>
    </row>
    <row r="5" spans="1:11" ht="27" customHeight="1">
      <c r="A5" s="77" t="s">
        <v>14</v>
      </c>
      <c r="B5" s="108"/>
      <c r="C5" s="108"/>
      <c r="D5" s="109" t="s">
        <v>15</v>
      </c>
      <c r="E5" s="110" t="s">
        <v>9</v>
      </c>
      <c r="F5" s="271" t="s">
        <v>196</v>
      </c>
      <c r="G5" s="271" t="s">
        <v>207</v>
      </c>
      <c r="H5" s="419" t="s">
        <v>208</v>
      </c>
      <c r="I5" s="372" t="s">
        <v>209</v>
      </c>
      <c r="J5" s="258" t="s">
        <v>196</v>
      </c>
      <c r="K5" s="529"/>
    </row>
    <row r="6" spans="1:11" ht="13.5" customHeight="1">
      <c r="A6" s="77"/>
      <c r="B6" s="111"/>
      <c r="C6" s="108"/>
      <c r="D6" s="109"/>
      <c r="E6" s="110"/>
      <c r="F6" s="271" t="s">
        <v>45</v>
      </c>
      <c r="G6" s="271" t="s">
        <v>45</v>
      </c>
      <c r="H6" s="271" t="s">
        <v>45</v>
      </c>
      <c r="I6" s="260" t="s">
        <v>45</v>
      </c>
      <c r="J6" s="258" t="s">
        <v>45</v>
      </c>
      <c r="K6" s="529"/>
    </row>
    <row r="7" spans="1:11" ht="13.5" customHeight="1">
      <c r="A7" s="33"/>
      <c r="B7" s="34"/>
      <c r="C7" s="35"/>
      <c r="D7" s="112"/>
      <c r="E7" s="37"/>
      <c r="F7" s="272" t="s">
        <v>207</v>
      </c>
      <c r="G7" s="272" t="s">
        <v>208</v>
      </c>
      <c r="H7" s="272" t="s">
        <v>209</v>
      </c>
      <c r="I7" s="261" t="s">
        <v>210</v>
      </c>
      <c r="J7" s="259" t="s">
        <v>210</v>
      </c>
      <c r="K7" s="529"/>
    </row>
    <row r="8" spans="1:11" ht="36.75" customHeight="1">
      <c r="A8" s="77"/>
      <c r="B8" s="111"/>
      <c r="C8" s="108"/>
      <c r="D8" s="288" t="s">
        <v>44</v>
      </c>
      <c r="E8" s="266">
        <v>10000</v>
      </c>
      <c r="F8" s="312">
        <f>('Table-5'!H7/'Table-5'!G7)*100-100</f>
        <v>-2.0914020139426697</v>
      </c>
      <c r="G8" s="370">
        <f>('Table-5'!I7/'Table-5'!H7)*100-100</f>
        <v>0.0791139240506169</v>
      </c>
      <c r="H8" s="370">
        <f>('Table-5'!J7/'Table-5'!I7)*100-100</f>
        <v>-0.0790513833992037</v>
      </c>
      <c r="I8" s="313">
        <f>('Table-5'!L7/'Table-5'!J7)*100-100</f>
        <v>-3.481012658227854</v>
      </c>
      <c r="J8" s="314">
        <f>('Table-5'!L7/'Table-5'!G7)*100-100</f>
        <v>-5.49961270333074</v>
      </c>
      <c r="K8" s="529"/>
    </row>
    <row r="9" spans="1:11" ht="39.75" customHeight="1">
      <c r="A9" s="42">
        <v>0</v>
      </c>
      <c r="B9" s="43"/>
      <c r="C9" s="44" t="s">
        <v>17</v>
      </c>
      <c r="D9" s="451" t="s">
        <v>17</v>
      </c>
      <c r="E9" s="510">
        <v>2942</v>
      </c>
      <c r="F9" s="312">
        <f>('Table-5'!H8/'Table-5'!G8)*100-100</f>
        <v>0.3127443315089806</v>
      </c>
      <c r="G9" s="312">
        <f>('Table-5'!I8/'Table-5'!H8)*100-100</f>
        <v>1.7147310989867464</v>
      </c>
      <c r="H9" s="312">
        <f>('Table-5'!J8/'Table-5'!I8)*100-100</f>
        <v>1.1494252873563369</v>
      </c>
      <c r="I9" s="313">
        <f>('Table-5'!L8/'Table-5'!J8)*100-100</f>
        <v>0.7575757575757507</v>
      </c>
      <c r="J9" s="314">
        <f>('Table-5'!L8/'Table-5'!G8)*100-100</f>
        <v>3.987490226739638</v>
      </c>
      <c r="K9" s="529"/>
    </row>
    <row r="10" spans="1:11" ht="39.75" customHeight="1">
      <c r="A10" s="42">
        <v>2</v>
      </c>
      <c r="B10" s="56"/>
      <c r="C10" s="537" t="s">
        <v>23</v>
      </c>
      <c r="D10" s="538"/>
      <c r="E10" s="511">
        <v>31</v>
      </c>
      <c r="F10" s="316">
        <f>('Table-5'!H14/'Table-5'!G14)*100-100</f>
        <v>-2.327746741154556</v>
      </c>
      <c r="G10" s="316">
        <f>('Table-5'!I14/'Table-5'!H14)*100-100</f>
        <v>8.102955195424215</v>
      </c>
      <c r="H10" s="316">
        <f>('Table-5'!J14/'Table-5'!I14)*100-100</f>
        <v>-3.2627865961199234</v>
      </c>
      <c r="I10" s="313">
        <f>('Table-5'!L14/'Table-5'!J14)*100-100</f>
        <v>-6.016408386508658</v>
      </c>
      <c r="J10" s="314">
        <f>('Table-5'!L14/'Table-5'!G14)*100-100</f>
        <v>-4.003724394785863</v>
      </c>
      <c r="K10" s="529"/>
    </row>
    <row r="11" spans="1:11" ht="39.75" customHeight="1">
      <c r="A11" s="42">
        <v>5</v>
      </c>
      <c r="B11" s="43"/>
      <c r="C11" s="537" t="s">
        <v>147</v>
      </c>
      <c r="D11" s="538"/>
      <c r="E11" s="511">
        <v>21</v>
      </c>
      <c r="F11" s="316">
        <f>('Table-5'!H16/'Table-5'!G16)*100-100</f>
        <v>-1.9900497512437738</v>
      </c>
      <c r="G11" s="316">
        <f>('Table-5'!I16/'Table-5'!H16)*100-100</f>
        <v>0</v>
      </c>
      <c r="H11" s="316">
        <f>('Table-5'!J16/'Table-5'!I16)*100-100</f>
        <v>2.0304568527918576</v>
      </c>
      <c r="I11" s="313">
        <f>('Table-5'!L16/'Table-5'!J16)*100-100</f>
        <v>-4.051172707889123</v>
      </c>
      <c r="J11" s="314">
        <f>('Table-5'!L16/'Table-5'!G16)*100-100</f>
        <v>-4.051172707889123</v>
      </c>
      <c r="K11" s="529"/>
    </row>
    <row r="12" spans="1:11" ht="39.75" customHeight="1">
      <c r="A12" s="42">
        <v>6</v>
      </c>
      <c r="B12" s="43"/>
      <c r="C12" s="537" t="s">
        <v>26</v>
      </c>
      <c r="D12" s="538"/>
      <c r="E12" s="510">
        <v>293</v>
      </c>
      <c r="F12" s="316">
        <f>('Table-5'!H18/'Table-5'!G18)*100-100</f>
        <v>-2.173913043478265</v>
      </c>
      <c r="G12" s="316">
        <f>('Table-5'!I18/'Table-5'!H18)*100-100</f>
        <v>-0.3555555555555685</v>
      </c>
      <c r="H12" s="316">
        <f>('Table-5'!J18/'Table-5'!I18)*100-100</f>
        <v>14.094558429973247</v>
      </c>
      <c r="I12" s="313">
        <f>('Table-5'!L18/'Table-5'!J18)*100-100</f>
        <v>-2.6583268178264348</v>
      </c>
      <c r="J12" s="314">
        <f>('Table-5'!L18/'Table-5'!G18)*100-100</f>
        <v>8.26086956521739</v>
      </c>
      <c r="K12" s="529"/>
    </row>
    <row r="13" spans="1:11" s="501" customFormat="1" ht="39.75" customHeight="1">
      <c r="A13" s="502">
        <v>8</v>
      </c>
      <c r="B13" s="503"/>
      <c r="C13" s="504"/>
      <c r="D13" s="505" t="s">
        <v>33</v>
      </c>
      <c r="E13" s="512">
        <v>6713</v>
      </c>
      <c r="F13" s="506">
        <v>-3.146584804297774</v>
      </c>
      <c r="G13" s="506">
        <v>-0.5863708399366061</v>
      </c>
      <c r="H13" s="506">
        <v>-1.1637175195281344</v>
      </c>
      <c r="I13" s="507">
        <v>-5.564516129032256</v>
      </c>
      <c r="J13" s="508">
        <v>-10.130468150422118</v>
      </c>
      <c r="K13" s="529"/>
    </row>
    <row r="14" spans="1:11" ht="7.5" customHeight="1">
      <c r="A14" s="24"/>
      <c r="B14" s="24"/>
      <c r="C14" s="24"/>
      <c r="D14" s="24"/>
      <c r="E14" s="74"/>
      <c r="F14" s="113"/>
      <c r="G14" s="113"/>
      <c r="H14" s="515"/>
      <c r="I14" s="113"/>
      <c r="J14" s="113"/>
      <c r="K14" s="529"/>
    </row>
    <row r="15" spans="1:11" ht="20.25" customHeight="1">
      <c r="A15" s="75" t="s">
        <v>30</v>
      </c>
      <c r="B15" s="24"/>
      <c r="C15" s="24"/>
      <c r="D15" s="24"/>
      <c r="E15" s="74"/>
      <c r="F15" s="113"/>
      <c r="G15" s="113"/>
      <c r="H15" s="113"/>
      <c r="I15" s="113"/>
      <c r="J15" s="113"/>
      <c r="K15" s="529"/>
    </row>
    <row r="16" spans="1:11" ht="20.25" customHeight="1">
      <c r="A16" s="76"/>
      <c r="B16" s="24"/>
      <c r="C16" s="24"/>
      <c r="D16" s="24"/>
      <c r="E16" s="74"/>
      <c r="F16" s="113"/>
      <c r="G16" s="113"/>
      <c r="H16" s="113"/>
      <c r="I16" s="113"/>
      <c r="J16" s="113"/>
      <c r="K16" s="529"/>
    </row>
    <row r="17" spans="1:11" ht="20.25" customHeight="1">
      <c r="A17" s="24"/>
      <c r="B17" s="24"/>
      <c r="C17" s="24"/>
      <c r="D17" s="24"/>
      <c r="E17" s="74"/>
      <c r="F17" s="113"/>
      <c r="G17" s="113"/>
      <c r="H17" s="113"/>
      <c r="I17" s="113"/>
      <c r="J17" s="113"/>
      <c r="K17" s="27"/>
    </row>
    <row r="18" spans="6:10" ht="20.25" customHeight="1">
      <c r="F18" s="509"/>
      <c r="G18" s="114"/>
      <c r="H18" s="114"/>
      <c r="I18" s="114"/>
      <c r="J18" s="114"/>
    </row>
    <row r="19" spans="6:10" ht="12.75">
      <c r="F19" s="114"/>
      <c r="G19" s="114"/>
      <c r="H19" s="114"/>
      <c r="I19" s="114"/>
      <c r="J19" s="114"/>
    </row>
    <row r="20" spans="6:10" ht="12.75">
      <c r="F20" s="114"/>
      <c r="G20" s="114"/>
      <c r="H20" s="114"/>
      <c r="I20" s="114"/>
      <c r="J20" s="114"/>
    </row>
    <row r="21" spans="6:10" ht="12.75">
      <c r="F21" s="114"/>
      <c r="G21" s="114"/>
      <c r="H21" s="114"/>
      <c r="I21" s="114"/>
      <c r="J21" s="114"/>
    </row>
    <row r="22" spans="6:10" ht="12.75">
      <c r="F22" s="114"/>
      <c r="G22" s="114"/>
      <c r="H22" s="114"/>
      <c r="I22" s="114"/>
      <c r="J22" s="114"/>
    </row>
    <row r="23" spans="6:10" ht="12.75">
      <c r="F23" s="114"/>
      <c r="G23" s="114"/>
      <c r="H23" s="114"/>
      <c r="I23" s="114"/>
      <c r="J23" s="114"/>
    </row>
    <row r="24" spans="6:10" ht="12.75">
      <c r="F24" s="114"/>
      <c r="G24" s="114"/>
      <c r="H24" s="114"/>
      <c r="I24" s="114"/>
      <c r="J24" s="114"/>
    </row>
    <row r="25" spans="6:10" ht="12.75">
      <c r="F25" s="114"/>
      <c r="G25" s="114"/>
      <c r="H25" s="114"/>
      <c r="I25" s="114"/>
      <c r="J25" s="114"/>
    </row>
    <row r="26" spans="6:10" ht="12.75">
      <c r="F26" s="114"/>
      <c r="G26" s="114"/>
      <c r="H26" s="114"/>
      <c r="I26" s="114"/>
      <c r="J26" s="114"/>
    </row>
    <row r="27" spans="6:10" ht="12.75">
      <c r="F27" s="114"/>
      <c r="G27" s="114"/>
      <c r="H27" s="114"/>
      <c r="I27" s="114"/>
      <c r="J27" s="114"/>
    </row>
    <row r="28" spans="6:10" ht="12.75">
      <c r="F28" s="114"/>
      <c r="G28" s="114"/>
      <c r="H28" s="114"/>
      <c r="I28" s="114"/>
      <c r="J28" s="114"/>
    </row>
    <row r="29" spans="6:10" ht="12.75">
      <c r="F29" s="114"/>
      <c r="G29" s="114"/>
      <c r="H29" s="114"/>
      <c r="I29" s="114"/>
      <c r="J29" s="114"/>
    </row>
    <row r="30" spans="6:10" ht="12.75">
      <c r="F30" s="114"/>
      <c r="G30" s="114"/>
      <c r="H30" s="114"/>
      <c r="I30" s="114"/>
      <c r="J30" s="114"/>
    </row>
    <row r="31" spans="6:10" ht="12.75">
      <c r="F31" s="114"/>
      <c r="G31" s="114"/>
      <c r="H31" s="114"/>
      <c r="I31" s="114"/>
      <c r="J31" s="114"/>
    </row>
    <row r="32" spans="6:10" ht="12.75">
      <c r="F32" s="114"/>
      <c r="G32" s="114"/>
      <c r="H32" s="114"/>
      <c r="I32" s="114"/>
      <c r="J32" s="114"/>
    </row>
    <row r="33" spans="6:10" ht="12.75">
      <c r="F33" s="114"/>
      <c r="G33" s="114"/>
      <c r="H33" s="114"/>
      <c r="I33" s="114"/>
      <c r="J33" s="114"/>
    </row>
    <row r="34" spans="6:10" ht="12.75">
      <c r="F34" s="114"/>
      <c r="G34" s="114"/>
      <c r="H34" s="114"/>
      <c r="I34" s="114"/>
      <c r="J34" s="114"/>
    </row>
    <row r="35" spans="6:10" ht="12.75">
      <c r="F35" s="114"/>
      <c r="G35" s="114"/>
      <c r="H35" s="114"/>
      <c r="I35" s="114"/>
      <c r="J35" s="114"/>
    </row>
    <row r="36" spans="6:10" ht="12.75">
      <c r="F36" s="114"/>
      <c r="G36" s="114"/>
      <c r="H36" s="114"/>
      <c r="I36" s="114"/>
      <c r="J36" s="114"/>
    </row>
    <row r="37" spans="6:10" ht="12.75">
      <c r="F37" s="114"/>
      <c r="G37" s="114"/>
      <c r="H37" s="114"/>
      <c r="I37" s="114"/>
      <c r="J37" s="114"/>
    </row>
    <row r="38" spans="6:10" ht="12.75">
      <c r="F38" s="114"/>
      <c r="G38" s="114"/>
      <c r="H38" s="114"/>
      <c r="I38" s="114"/>
      <c r="J38" s="114"/>
    </row>
    <row r="39" spans="6:10" ht="12.75">
      <c r="F39" s="114"/>
      <c r="G39" s="114"/>
      <c r="H39" s="114"/>
      <c r="I39" s="114"/>
      <c r="J39" s="114"/>
    </row>
    <row r="40" spans="6:10" ht="12.75">
      <c r="F40" s="114"/>
      <c r="G40" s="114"/>
      <c r="H40" s="114"/>
      <c r="I40" s="114"/>
      <c r="J40" s="114"/>
    </row>
    <row r="41" spans="6:10" ht="12.75">
      <c r="F41" s="114"/>
      <c r="G41" s="114"/>
      <c r="H41" s="114"/>
      <c r="I41" s="114"/>
      <c r="J41" s="114"/>
    </row>
    <row r="42" spans="6:10" ht="12.75">
      <c r="F42" s="114"/>
      <c r="G42" s="114"/>
      <c r="H42" s="114"/>
      <c r="I42" s="114"/>
      <c r="J42" s="114"/>
    </row>
    <row r="43" spans="6:10" ht="12.75">
      <c r="F43" s="114"/>
      <c r="G43" s="114"/>
      <c r="H43" s="114"/>
      <c r="I43" s="114"/>
      <c r="J43" s="114"/>
    </row>
    <row r="44" spans="6:10" ht="12.75">
      <c r="F44" s="114"/>
      <c r="G44" s="114"/>
      <c r="H44" s="114"/>
      <c r="I44" s="114"/>
      <c r="J44" s="114"/>
    </row>
    <row r="45" spans="6:10" ht="12.75">
      <c r="F45" s="114"/>
      <c r="G45" s="114"/>
      <c r="H45" s="114"/>
      <c r="I45" s="114"/>
      <c r="J45" s="114"/>
    </row>
    <row r="46" spans="6:10" ht="12.75">
      <c r="F46" s="114"/>
      <c r="G46" s="114"/>
      <c r="H46" s="114"/>
      <c r="I46" s="114"/>
      <c r="J46" s="114"/>
    </row>
    <row r="47" spans="6:10" ht="12.75">
      <c r="F47" s="114"/>
      <c r="G47" s="114"/>
      <c r="H47" s="114"/>
      <c r="I47" s="114"/>
      <c r="J47" s="114"/>
    </row>
    <row r="48" spans="6:10" ht="12.75">
      <c r="F48" s="114"/>
      <c r="G48" s="114"/>
      <c r="H48" s="114"/>
      <c r="I48" s="114"/>
      <c r="J48" s="114"/>
    </row>
    <row r="49" spans="6:10" ht="12.75">
      <c r="F49" s="114"/>
      <c r="G49" s="114"/>
      <c r="H49" s="114"/>
      <c r="I49" s="114"/>
      <c r="J49" s="114"/>
    </row>
    <row r="50" spans="6:10" ht="12.75">
      <c r="F50" s="114"/>
      <c r="G50" s="114"/>
      <c r="H50" s="114"/>
      <c r="I50" s="114"/>
      <c r="J50" s="114"/>
    </row>
    <row r="51" spans="6:10" ht="12.75">
      <c r="F51" s="114"/>
      <c r="G51" s="114"/>
      <c r="H51" s="114"/>
      <c r="I51" s="114"/>
      <c r="J51" s="114"/>
    </row>
    <row r="52" spans="6:10" ht="12.75">
      <c r="F52" s="114"/>
      <c r="G52" s="114"/>
      <c r="H52" s="114"/>
      <c r="I52" s="114"/>
      <c r="J52" s="114"/>
    </row>
    <row r="53" spans="6:10" ht="12.75">
      <c r="F53" s="114"/>
      <c r="G53" s="114"/>
      <c r="H53" s="114"/>
      <c r="I53" s="114"/>
      <c r="J53" s="114"/>
    </row>
    <row r="54" spans="6:10" ht="12.75"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4"/>
      <c r="G56" s="114"/>
      <c r="H56" s="114"/>
      <c r="I56" s="114"/>
      <c r="J56" s="114"/>
    </row>
    <row r="57" spans="6:10" ht="12.75">
      <c r="F57" s="114"/>
      <c r="G57" s="114"/>
      <c r="H57" s="114"/>
      <c r="I57" s="114"/>
      <c r="J57" s="114"/>
    </row>
    <row r="58" spans="6:10" ht="12.75">
      <c r="F58" s="114"/>
      <c r="G58" s="114"/>
      <c r="H58" s="114"/>
      <c r="I58" s="114"/>
      <c r="J58" s="114"/>
    </row>
    <row r="59" spans="6:10" ht="12.75">
      <c r="F59" s="114"/>
      <c r="G59" s="114"/>
      <c r="H59" s="114"/>
      <c r="I59" s="114"/>
      <c r="J59" s="114"/>
    </row>
    <row r="60" spans="6:10" ht="12.75">
      <c r="F60" s="114"/>
      <c r="G60" s="114"/>
      <c r="H60" s="114"/>
      <c r="I60" s="114"/>
      <c r="J60" s="114"/>
    </row>
    <row r="61" spans="6:10" ht="12.75">
      <c r="F61" s="114"/>
      <c r="G61" s="114"/>
      <c r="H61" s="114"/>
      <c r="I61" s="114"/>
      <c r="J61" s="114"/>
    </row>
    <row r="62" spans="6:10" ht="12.75">
      <c r="F62" s="114"/>
      <c r="G62" s="114"/>
      <c r="H62" s="114"/>
      <c r="I62" s="114"/>
      <c r="J62" s="114"/>
    </row>
    <row r="63" spans="6:10" ht="12.75">
      <c r="F63" s="114"/>
      <c r="G63" s="114"/>
      <c r="H63" s="114"/>
      <c r="I63" s="114"/>
      <c r="J63" s="114"/>
    </row>
    <row r="64" spans="6:10" ht="12.75">
      <c r="F64" s="114"/>
      <c r="G64" s="114"/>
      <c r="H64" s="114"/>
      <c r="I64" s="114"/>
      <c r="J64" s="114"/>
    </row>
    <row r="65" spans="6:10" ht="12.75">
      <c r="F65" s="114"/>
      <c r="G65" s="114"/>
      <c r="H65" s="114"/>
      <c r="I65" s="114"/>
      <c r="J65" s="114"/>
    </row>
    <row r="66" spans="6:10" ht="12.75">
      <c r="F66" s="114"/>
      <c r="G66" s="114"/>
      <c r="H66" s="114"/>
      <c r="I66" s="114"/>
      <c r="J66" s="114"/>
    </row>
    <row r="67" spans="6:10" ht="12.75">
      <c r="F67" s="114"/>
      <c r="G67" s="114"/>
      <c r="H67" s="114"/>
      <c r="I67" s="114"/>
      <c r="J67" s="114"/>
    </row>
    <row r="68" spans="6:10" ht="12.75">
      <c r="F68" s="114"/>
      <c r="G68" s="114"/>
      <c r="H68" s="114"/>
      <c r="I68" s="114"/>
      <c r="J68" s="114"/>
    </row>
    <row r="69" spans="6:10" ht="12.75">
      <c r="F69" s="114"/>
      <c r="G69" s="114"/>
      <c r="H69" s="114"/>
      <c r="I69" s="114"/>
      <c r="J69" s="114"/>
    </row>
    <row r="70" spans="6:10" ht="12.75">
      <c r="F70" s="114"/>
      <c r="G70" s="114"/>
      <c r="H70" s="114"/>
      <c r="I70" s="114"/>
      <c r="J70" s="114"/>
    </row>
    <row r="71" spans="6:10" ht="12.75">
      <c r="F71" s="114"/>
      <c r="G71" s="114"/>
      <c r="H71" s="114"/>
      <c r="I71" s="114"/>
      <c r="J71" s="114"/>
    </row>
    <row r="72" spans="6:10" ht="12.75">
      <c r="F72" s="114"/>
      <c r="G72" s="114"/>
      <c r="H72" s="114"/>
      <c r="I72" s="114"/>
      <c r="J72" s="114"/>
    </row>
    <row r="73" spans="6:10" ht="12.75">
      <c r="F73" s="114"/>
      <c r="G73" s="114"/>
      <c r="H73" s="114"/>
      <c r="I73" s="114"/>
      <c r="J73" s="114"/>
    </row>
    <row r="74" spans="6:10" ht="12.75">
      <c r="F74" s="114"/>
      <c r="G74" s="114"/>
      <c r="H74" s="114"/>
      <c r="I74" s="114"/>
      <c r="J74" s="114"/>
    </row>
    <row r="75" spans="6:10" ht="12.75">
      <c r="F75" s="114"/>
      <c r="G75" s="114"/>
      <c r="H75" s="114"/>
      <c r="I75" s="114"/>
      <c r="J75" s="114"/>
    </row>
    <row r="76" spans="6:10" ht="12.75">
      <c r="F76" s="114"/>
      <c r="G76" s="114"/>
      <c r="H76" s="114"/>
      <c r="I76" s="114"/>
      <c r="J76" s="114"/>
    </row>
    <row r="77" spans="6:10" ht="12.75">
      <c r="F77" s="114"/>
      <c r="G77" s="114"/>
      <c r="H77" s="114"/>
      <c r="I77" s="114"/>
      <c r="J77" s="114"/>
    </row>
    <row r="78" spans="6:10" ht="12.75">
      <c r="F78" s="114"/>
      <c r="G78" s="114"/>
      <c r="H78" s="114"/>
      <c r="I78" s="114"/>
      <c r="J78" s="114"/>
    </row>
    <row r="79" spans="6:10" ht="12.75">
      <c r="F79" s="114"/>
      <c r="G79" s="114"/>
      <c r="H79" s="114"/>
      <c r="I79" s="114"/>
      <c r="J79" s="114"/>
    </row>
    <row r="80" spans="6:10" ht="12.75">
      <c r="F80" s="114"/>
      <c r="G80" s="114"/>
      <c r="H80" s="114"/>
      <c r="I80" s="114"/>
      <c r="J80" s="114"/>
    </row>
    <row r="81" spans="6:10" ht="12.75">
      <c r="F81" s="114"/>
      <c r="G81" s="114"/>
      <c r="H81" s="114"/>
      <c r="I81" s="114"/>
      <c r="J81" s="114"/>
    </row>
    <row r="82" spans="6:10" ht="12.75">
      <c r="F82" s="114"/>
      <c r="G82" s="114"/>
      <c r="H82" s="114"/>
      <c r="I82" s="114"/>
      <c r="J82" s="114"/>
    </row>
    <row r="83" spans="6:10" ht="12.75">
      <c r="F83" s="114"/>
      <c r="G83" s="114"/>
      <c r="H83" s="114"/>
      <c r="I83" s="114"/>
      <c r="J83" s="114"/>
    </row>
    <row r="84" spans="6:10" ht="12.75">
      <c r="F84" s="114"/>
      <c r="G84" s="114"/>
      <c r="H84" s="114"/>
      <c r="I84" s="114"/>
      <c r="J84" s="114"/>
    </row>
    <row r="85" spans="6:10" ht="12.75">
      <c r="F85" s="114"/>
      <c r="G85" s="114"/>
      <c r="H85" s="114"/>
      <c r="I85" s="114"/>
      <c r="J85" s="114"/>
    </row>
  </sheetData>
  <sheetProtection/>
  <mergeCells count="5">
    <mergeCell ref="K1:K16"/>
    <mergeCell ref="F4:J4"/>
    <mergeCell ref="C10:D10"/>
    <mergeCell ref="C11:D11"/>
    <mergeCell ref="C12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pane xSplit="4" ySplit="7" topLeftCell="E23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33203125" defaultRowHeight="12.75"/>
  <cols>
    <col min="1" max="1" width="8" style="0" customWidth="1"/>
    <col min="2" max="2" width="0.65625" style="0" hidden="1" customWidth="1"/>
    <col min="3" max="3" width="1.0078125" style="0" hidden="1" customWidth="1"/>
    <col min="4" max="4" width="61.66015625" style="0" customWidth="1"/>
    <col min="5" max="6" width="12.83203125" style="0" customWidth="1"/>
    <col min="7" max="7" width="12.33203125" style="0" customWidth="1"/>
    <col min="8" max="8" width="12.16015625" style="0" customWidth="1"/>
    <col min="9" max="9" width="12" style="0" customWidth="1"/>
    <col min="10" max="10" width="12.83203125" style="0" customWidth="1"/>
    <col min="11" max="11" width="4.5" style="0" customWidth="1"/>
  </cols>
  <sheetData>
    <row r="1" spans="1:11" ht="21.75" customHeight="1">
      <c r="A1" s="18" t="s">
        <v>251</v>
      </c>
      <c r="B1" s="19"/>
      <c r="C1" s="19"/>
      <c r="D1" s="19"/>
      <c r="E1" s="20"/>
      <c r="K1" s="523">
        <v>13</v>
      </c>
    </row>
    <row r="2" spans="1:11" ht="21.75" customHeight="1">
      <c r="A2" s="18"/>
      <c r="B2" s="19"/>
      <c r="C2" s="19"/>
      <c r="D2" s="420"/>
      <c r="E2" s="20"/>
      <c r="F2" s="160"/>
      <c r="G2" s="160"/>
      <c r="H2" s="160" t="s">
        <v>59</v>
      </c>
      <c r="I2" s="160"/>
      <c r="K2" s="523"/>
    </row>
    <row r="3" spans="1:11" ht="8.25" customHeight="1">
      <c r="A3" s="103"/>
      <c r="B3" s="104"/>
      <c r="C3" s="104"/>
      <c r="D3" s="104"/>
      <c r="E3" s="105"/>
      <c r="F3" s="27"/>
      <c r="G3" s="27"/>
      <c r="H3" s="27"/>
      <c r="I3" s="27"/>
      <c r="J3" s="27"/>
      <c r="K3" s="529"/>
    </row>
    <row r="4" spans="1:11" ht="21" customHeight="1">
      <c r="A4" s="106" t="s">
        <v>13</v>
      </c>
      <c r="B4" s="107"/>
      <c r="C4" s="107"/>
      <c r="D4" s="108"/>
      <c r="E4" s="77"/>
      <c r="F4" s="526" t="s">
        <v>126</v>
      </c>
      <c r="G4" s="527"/>
      <c r="H4" s="527"/>
      <c r="I4" s="527"/>
      <c r="J4" s="528"/>
      <c r="K4" s="529"/>
    </row>
    <row r="5" spans="1:11" ht="13.5" customHeight="1">
      <c r="A5" s="77" t="s">
        <v>14</v>
      </c>
      <c r="B5" s="108"/>
      <c r="C5" s="108"/>
      <c r="D5" s="109" t="s">
        <v>15</v>
      </c>
      <c r="E5" s="110" t="s">
        <v>9</v>
      </c>
      <c r="F5" s="271" t="s">
        <v>196</v>
      </c>
      <c r="G5" s="271" t="s">
        <v>207</v>
      </c>
      <c r="H5" s="419" t="s">
        <v>208</v>
      </c>
      <c r="I5" s="372" t="s">
        <v>209</v>
      </c>
      <c r="J5" s="258" t="s">
        <v>196</v>
      </c>
      <c r="K5" s="529"/>
    </row>
    <row r="6" spans="1:11" ht="13.5" customHeight="1">
      <c r="A6" s="77"/>
      <c r="B6" s="111"/>
      <c r="C6" s="108"/>
      <c r="D6" s="109"/>
      <c r="E6" s="110"/>
      <c r="F6" s="271" t="s">
        <v>45</v>
      </c>
      <c r="G6" s="271" t="s">
        <v>45</v>
      </c>
      <c r="H6" s="271" t="s">
        <v>45</v>
      </c>
      <c r="I6" s="260" t="s">
        <v>45</v>
      </c>
      <c r="J6" s="258" t="s">
        <v>45</v>
      </c>
      <c r="K6" s="529"/>
    </row>
    <row r="7" spans="1:11" ht="13.5" customHeight="1">
      <c r="A7" s="33"/>
      <c r="B7" s="34"/>
      <c r="C7" s="35"/>
      <c r="D7" s="112"/>
      <c r="E7" s="37"/>
      <c r="F7" s="272" t="s">
        <v>207</v>
      </c>
      <c r="G7" s="272" t="s">
        <v>208</v>
      </c>
      <c r="H7" s="272" t="s">
        <v>209</v>
      </c>
      <c r="I7" s="261" t="s">
        <v>210</v>
      </c>
      <c r="J7" s="259" t="s">
        <v>210</v>
      </c>
      <c r="K7" s="529"/>
    </row>
    <row r="8" spans="1:11" ht="22.5" customHeight="1">
      <c r="A8" s="77"/>
      <c r="B8" s="111"/>
      <c r="C8" s="108"/>
      <c r="D8" s="288" t="s">
        <v>44</v>
      </c>
      <c r="E8" s="289">
        <v>10000</v>
      </c>
      <c r="F8" s="312">
        <f>('Table-5'!H7/'Table-5'!G7)*100-100</f>
        <v>-2.0914020139426697</v>
      </c>
      <c r="G8" s="370">
        <f>('Table-5'!I7/'Table-5'!H7)*100-100</f>
        <v>0.0791139240506169</v>
      </c>
      <c r="H8" s="370">
        <f>('Table-5'!J7/'Table-5'!I7)*100-100</f>
        <v>-0.0790513833992037</v>
      </c>
      <c r="I8" s="313">
        <f>('Table-5'!L7/'Table-5'!J7)*100-100</f>
        <v>-3.481012658227854</v>
      </c>
      <c r="J8" s="314">
        <f>('Table-5'!L7/'Table-5'!G7)*100-100</f>
        <v>-5.49961270333074</v>
      </c>
      <c r="K8" s="529"/>
    </row>
    <row r="9" spans="1:11" ht="20.25" customHeight="1">
      <c r="A9" s="42">
        <v>0</v>
      </c>
      <c r="B9" s="43"/>
      <c r="C9" s="44" t="s">
        <v>17</v>
      </c>
      <c r="D9" s="451" t="s">
        <v>17</v>
      </c>
      <c r="E9" s="293">
        <v>2942</v>
      </c>
      <c r="F9" s="312">
        <f>('Table-5'!H8/'Table-5'!G8)*100-100</f>
        <v>0.3127443315089806</v>
      </c>
      <c r="G9" s="312">
        <f>('Table-5'!I8/'Table-5'!H8)*100-100</f>
        <v>1.7147310989867464</v>
      </c>
      <c r="H9" s="312">
        <f>('Table-5'!J8/'Table-5'!I8)*100-100</f>
        <v>1.1494252873563369</v>
      </c>
      <c r="I9" s="313">
        <f>('Table-5'!L8/'Table-5'!J8)*100-100</f>
        <v>0.7575757575757507</v>
      </c>
      <c r="J9" s="314">
        <f>('Table-5'!L8/'Table-5'!G8)*100-100</f>
        <v>3.987490226739638</v>
      </c>
      <c r="K9" s="529"/>
    </row>
    <row r="10" spans="1:11" ht="20.25" customHeight="1">
      <c r="A10" s="50"/>
      <c r="B10" s="51"/>
      <c r="C10" s="52"/>
      <c r="D10" s="53" t="s">
        <v>18</v>
      </c>
      <c r="E10" s="305">
        <v>521</v>
      </c>
      <c r="F10" s="315">
        <f>('Table-5'!H9/'Table-5'!G9)*100-100</f>
        <v>0.9900990099009732</v>
      </c>
      <c r="G10" s="315">
        <f>('Table-5'!I9/'Table-5'!H9)*100-100</f>
        <v>5.882352941176478</v>
      </c>
      <c r="H10" s="315">
        <f>('Table-5'!J9/'Table-5'!I9)*100-100</f>
        <v>4.629629629629633</v>
      </c>
      <c r="I10" s="421">
        <f>('Table-5'!L9/'Table-5'!J9)*100-100</f>
        <v>2.5867937372362064</v>
      </c>
      <c r="J10" s="422">
        <f>('Table-5'!L9/'Table-5'!G9)*100-100</f>
        <v>14.775323686214747</v>
      </c>
      <c r="K10" s="529"/>
    </row>
    <row r="11" spans="1:11" ht="20.25" customHeight="1">
      <c r="A11" s="50"/>
      <c r="B11" s="56"/>
      <c r="C11" s="57"/>
      <c r="D11" s="58" t="s">
        <v>19</v>
      </c>
      <c r="E11" s="305">
        <v>55</v>
      </c>
      <c r="F11" s="315">
        <f>('Table-5'!H10/'Table-5'!G10)*100-100</f>
        <v>0.5627462014631419</v>
      </c>
      <c r="G11" s="315">
        <f>('Table-5'!I10/'Table-5'!H10)*100-100</f>
        <v>1.9585898153329708</v>
      </c>
      <c r="H11" s="315">
        <f>('Table-5'!J10/'Table-5'!I10)*100-100</f>
        <v>13.611416026344685</v>
      </c>
      <c r="I11" s="421">
        <f>('Table-5'!L10/'Table-5'!J10)*100-100</f>
        <v>9.227053140096615</v>
      </c>
      <c r="J11" s="422">
        <f>('Table-5'!L10/'Table-5'!G10)*100-100</f>
        <v>27.236916150815986</v>
      </c>
      <c r="K11" s="529"/>
    </row>
    <row r="12" spans="1:11" ht="20.25" customHeight="1">
      <c r="A12" s="50"/>
      <c r="B12" s="56"/>
      <c r="C12" s="57"/>
      <c r="D12" s="53" t="s">
        <v>20</v>
      </c>
      <c r="E12" s="305">
        <v>2296</v>
      </c>
      <c r="F12" s="315">
        <f>('Table-5'!H11/'Table-5'!G11)*100-100</f>
        <v>0</v>
      </c>
      <c r="G12" s="315">
        <f>('Table-5'!I11/'Table-5'!H11)*100-100</f>
        <v>1.276935355147657</v>
      </c>
      <c r="H12" s="315">
        <f>('Table-5'!J11/'Table-5'!I11)*100-100</f>
        <v>0</v>
      </c>
      <c r="I12" s="421">
        <f>('Table-5'!L11/'Table-5'!J11)*100-100</f>
        <v>0</v>
      </c>
      <c r="J12" s="422">
        <f>('Table-5'!L11/'Table-5'!G11)*100-100</f>
        <v>1.276935355147657</v>
      </c>
      <c r="K12" s="529"/>
    </row>
    <row r="13" spans="1:11" ht="20.25" customHeight="1">
      <c r="A13" s="50"/>
      <c r="B13" s="56"/>
      <c r="C13" s="57"/>
      <c r="D13" s="53" t="s">
        <v>21</v>
      </c>
      <c r="E13" s="305">
        <v>15</v>
      </c>
      <c r="F13" s="315">
        <f>('Table-5'!H12/'Table-5'!G12)*100-100</f>
        <v>0</v>
      </c>
      <c r="G13" s="315">
        <f>('Table-5'!I12/'Table-5'!H12)*100-100</f>
        <v>-36.91119691119691</v>
      </c>
      <c r="H13" s="315">
        <f>('Table-5'!J12/'Table-5'!I12)*100-100</f>
        <v>0</v>
      </c>
      <c r="I13" s="421">
        <f>('Table-5'!L12/'Table-5'!J12)*100-100</f>
        <v>0</v>
      </c>
      <c r="J13" s="422">
        <f>('Table-5'!L12/'Table-5'!G12)*100-100</f>
        <v>-36.91119691119691</v>
      </c>
      <c r="K13" s="529"/>
    </row>
    <row r="14" spans="1:11" ht="20.25" customHeight="1">
      <c r="A14" s="50"/>
      <c r="B14" s="56"/>
      <c r="C14" s="57"/>
      <c r="D14" s="58" t="s">
        <v>22</v>
      </c>
      <c r="E14" s="305">
        <v>55</v>
      </c>
      <c r="F14" s="315">
        <f>('Table-5'!H13/'Table-5'!G13)*100-100</f>
        <v>4.362416107382543</v>
      </c>
      <c r="G14" s="315">
        <f>('Table-5'!I13/'Table-5'!H13)*100-100</f>
        <v>-0.69935691318328</v>
      </c>
      <c r="H14" s="514">
        <f>('Table-5'!J13/'Table-5'!I13)*100-100</f>
        <v>-2.0480854853072117</v>
      </c>
      <c r="I14" s="421">
        <f>('Table-5'!L13/'Table-5'!J13)*100-100</f>
        <v>-0.41322314049587305</v>
      </c>
      <c r="J14" s="422">
        <f>('Table-5'!L13/'Table-5'!G13)*100-100</f>
        <v>1.0906040268456394</v>
      </c>
      <c r="K14" s="529"/>
    </row>
    <row r="15" spans="1:11" ht="20.25" customHeight="1">
      <c r="A15" s="42">
        <v>2</v>
      </c>
      <c r="B15" s="56"/>
      <c r="C15" s="537" t="s">
        <v>23</v>
      </c>
      <c r="D15" s="538"/>
      <c r="E15" s="306">
        <v>31</v>
      </c>
      <c r="F15" s="316">
        <f>('Table-5'!H14/'Table-5'!G14)*100-100</f>
        <v>-2.327746741154556</v>
      </c>
      <c r="G15" s="316">
        <f>('Table-5'!I14/'Table-5'!H14)*100-100</f>
        <v>8.102955195424215</v>
      </c>
      <c r="H15" s="316">
        <f>('Table-5'!J14/'Table-5'!I14)*100-100</f>
        <v>-3.2627865961199234</v>
      </c>
      <c r="I15" s="313">
        <f>('Table-5'!L14/'Table-5'!J14)*100-100</f>
        <v>-6.016408386508658</v>
      </c>
      <c r="J15" s="314">
        <f>('Table-5'!L14/'Table-5'!G14)*100-100</f>
        <v>-4.003724394785863</v>
      </c>
      <c r="K15" s="529"/>
    </row>
    <row r="16" spans="1:11" ht="20.25" customHeight="1">
      <c r="A16" s="42"/>
      <c r="B16" s="56"/>
      <c r="C16" s="59"/>
      <c r="D16" s="53" t="s">
        <v>24</v>
      </c>
      <c r="E16" s="305">
        <v>31</v>
      </c>
      <c r="F16" s="315">
        <f>('Table-5'!H15/'Table-5'!G15)*100-100</f>
        <v>-2.327746741154556</v>
      </c>
      <c r="G16" s="315">
        <f>('Table-5'!I15/'Table-5'!H15)*100-100</f>
        <v>8.102955195424215</v>
      </c>
      <c r="H16" s="315">
        <f>('Table-5'!J15/'Table-5'!I15)*100-100</f>
        <v>-3.2627865961199234</v>
      </c>
      <c r="I16" s="421">
        <f>('Table-5'!L15/'Table-5'!J15)*100-100</f>
        <v>-6.016408386508658</v>
      </c>
      <c r="J16" s="422">
        <f>('Table-5'!L15/'Table-5'!G15)*100-100</f>
        <v>-4.003724394785863</v>
      </c>
      <c r="K16" s="529"/>
    </row>
    <row r="17" spans="1:11" ht="20.25" customHeight="1">
      <c r="A17" s="42">
        <v>5</v>
      </c>
      <c r="B17" s="43"/>
      <c r="C17" s="537" t="s">
        <v>147</v>
      </c>
      <c r="D17" s="538"/>
      <c r="E17" s="306">
        <v>21</v>
      </c>
      <c r="F17" s="316">
        <f>('Table-5'!H16/'Table-5'!G16)*100-100</f>
        <v>-1.9900497512437738</v>
      </c>
      <c r="G17" s="316">
        <f>('Table-5'!I16/'Table-5'!H16)*100-100</f>
        <v>0</v>
      </c>
      <c r="H17" s="316">
        <f>('Table-5'!J16/'Table-5'!I16)*100-100</f>
        <v>2.0304568527918576</v>
      </c>
      <c r="I17" s="313">
        <f>('Table-5'!L16/'Table-5'!J16)*100-100</f>
        <v>-4.051172707889123</v>
      </c>
      <c r="J17" s="314">
        <f>('Table-5'!L16/'Table-5'!G16)*100-100</f>
        <v>-4.051172707889123</v>
      </c>
      <c r="K17" s="529"/>
    </row>
    <row r="18" spans="1:11" ht="20.25" customHeight="1">
      <c r="A18" s="50"/>
      <c r="B18" s="64"/>
      <c r="C18" s="65"/>
      <c r="D18" s="66" t="s">
        <v>25</v>
      </c>
      <c r="E18" s="305">
        <v>21</v>
      </c>
      <c r="F18" s="315">
        <f>('Table-5'!H17/'Table-5'!G17)*100-100</f>
        <v>-1.9900497512437738</v>
      </c>
      <c r="G18" s="315">
        <f>('Table-5'!I17/'Table-5'!H17)*100-100</f>
        <v>0</v>
      </c>
      <c r="H18" s="315">
        <f>('Table-5'!J17/'Table-5'!I17)*100-100</f>
        <v>2.0304568527918576</v>
      </c>
      <c r="I18" s="421">
        <f>('Table-5'!L17/'Table-5'!J17)*100-100</f>
        <v>-4.051172707889123</v>
      </c>
      <c r="J18" s="422">
        <f>('Table-5'!L17/'Table-5'!G17)*100-100</f>
        <v>-4.051172707889123</v>
      </c>
      <c r="K18" s="529"/>
    </row>
    <row r="19" spans="1:11" ht="30" customHeight="1">
      <c r="A19" s="42">
        <v>6</v>
      </c>
      <c r="B19" s="43"/>
      <c r="C19" s="537" t="s">
        <v>26</v>
      </c>
      <c r="D19" s="538"/>
      <c r="E19" s="293">
        <v>293</v>
      </c>
      <c r="F19" s="316">
        <f>('Table-5'!H18/'Table-5'!G18)*100-100</f>
        <v>-2.173913043478265</v>
      </c>
      <c r="G19" s="316">
        <f>('Table-5'!I18/'Table-5'!H18)*100-100</f>
        <v>-0.3555555555555685</v>
      </c>
      <c r="H19" s="316">
        <f>('Table-5'!J18/'Table-5'!I18)*100-100</f>
        <v>14.094558429973247</v>
      </c>
      <c r="I19" s="313">
        <f>('Table-5'!L18/'Table-5'!J18)*100-100</f>
        <v>-2.6583268178264348</v>
      </c>
      <c r="J19" s="314">
        <f>('Table-5'!L18/'Table-5'!G18)*100-100</f>
        <v>8.26086956521739</v>
      </c>
      <c r="K19" s="529"/>
    </row>
    <row r="20" spans="1:11" ht="38.25" customHeight="1">
      <c r="A20" s="50"/>
      <c r="B20" s="64"/>
      <c r="C20" s="65"/>
      <c r="D20" s="67" t="s">
        <v>27</v>
      </c>
      <c r="E20" s="305">
        <v>24</v>
      </c>
      <c r="F20" s="315">
        <f>('Table-5'!H19/'Table-5'!G19)*100-100</f>
        <v>-2.0052310374890965</v>
      </c>
      <c r="G20" s="315">
        <f>('Table-5'!I19/'Table-5'!H19)*100-100</f>
        <v>13.523131672597842</v>
      </c>
      <c r="H20" s="315">
        <f>('Table-5'!J19/'Table-5'!I19)*100-100</f>
        <v>6.034482758620712</v>
      </c>
      <c r="I20" s="421">
        <f>('Table-5'!L19/'Table-5'!J19)*100-100</f>
        <v>-0.14781966001478963</v>
      </c>
      <c r="J20" s="422">
        <f>('Table-5'!L19/'Table-5'!G19)*100-100</f>
        <v>17.785527462946817</v>
      </c>
      <c r="K20" s="529"/>
    </row>
    <row r="21" spans="1:11" ht="30" customHeight="1">
      <c r="A21" s="50"/>
      <c r="B21" s="64"/>
      <c r="C21" s="65"/>
      <c r="D21" s="66" t="s">
        <v>28</v>
      </c>
      <c r="E21" s="307">
        <v>226</v>
      </c>
      <c r="F21" s="315">
        <f>('Table-5'!H20/'Table-5'!G20)*100-100</f>
        <v>-2.026431718061673</v>
      </c>
      <c r="G21" s="315">
        <f>('Table-5'!I20/'Table-5'!H20)*100-100</f>
        <v>-1.9154676258992964</v>
      </c>
      <c r="H21" s="315">
        <f>('Table-5'!J20/'Table-5'!I20)*100-100</f>
        <v>17.905931970294304</v>
      </c>
      <c r="I21" s="421">
        <f>('Table-5'!L20/'Table-5'!J20)*100-100</f>
        <v>-3.4214618973561386</v>
      </c>
      <c r="J21" s="422">
        <f>('Table-5'!L20/'Table-5'!G20)*100-100</f>
        <v>9.427312775330392</v>
      </c>
      <c r="K21" s="529"/>
    </row>
    <row r="22" spans="1:11" ht="21.75" customHeight="1">
      <c r="A22" s="69"/>
      <c r="B22" s="70"/>
      <c r="C22" s="71"/>
      <c r="D22" s="72" t="s">
        <v>29</v>
      </c>
      <c r="E22" s="308">
        <v>43</v>
      </c>
      <c r="F22" s="317">
        <f>('Table-5'!H21/'Table-5'!G21)*100-100</f>
        <v>-3.2414910858995114</v>
      </c>
      <c r="G22" s="317">
        <f>('Table-5'!I21/'Table-5'!H21)*100-100</f>
        <v>0.08375209380233173</v>
      </c>
      <c r="H22" s="317">
        <f>('Table-5'!J21/'Table-5'!I21)*100-100</f>
        <v>1.0041841004183993</v>
      </c>
      <c r="I22" s="423">
        <f>('Table-5'!L21/'Table-5'!J21)*100-100</f>
        <v>-0.4142502071250931</v>
      </c>
      <c r="J22" s="424">
        <f>('Table-5'!L21/'Table-5'!G21)*100-100</f>
        <v>-2.593192868719612</v>
      </c>
      <c r="K22" s="529"/>
    </row>
    <row r="23" spans="1:11" ht="7.5" customHeight="1">
      <c r="A23" s="24"/>
      <c r="B23" s="24"/>
      <c r="C23" s="24"/>
      <c r="D23" s="24"/>
      <c r="E23" s="74"/>
      <c r="F23" s="113"/>
      <c r="G23" s="113"/>
      <c r="H23" s="113"/>
      <c r="I23" s="113"/>
      <c r="J23" s="113"/>
      <c r="K23" s="529"/>
    </row>
    <row r="24" spans="1:11" ht="20.25" customHeight="1">
      <c r="A24" s="75" t="s">
        <v>30</v>
      </c>
      <c r="B24" s="24"/>
      <c r="C24" s="24"/>
      <c r="D24" s="24"/>
      <c r="E24" s="74"/>
      <c r="F24" s="113"/>
      <c r="G24" s="113"/>
      <c r="H24" s="113"/>
      <c r="I24" s="113"/>
      <c r="J24" s="113"/>
      <c r="K24" s="529"/>
    </row>
    <row r="25" spans="1:11" ht="20.25" customHeight="1">
      <c r="A25" s="76"/>
      <c r="B25" s="24"/>
      <c r="C25" s="24"/>
      <c r="D25" s="24"/>
      <c r="E25" s="74"/>
      <c r="F25" s="113"/>
      <c r="G25" s="113"/>
      <c r="H25" s="113"/>
      <c r="I25" s="113"/>
      <c r="J25" s="113"/>
      <c r="K25" s="529"/>
    </row>
    <row r="26" spans="1:11" ht="20.25" customHeight="1">
      <c r="A26" s="24"/>
      <c r="B26" s="24"/>
      <c r="C26" s="24"/>
      <c r="D26" s="24"/>
      <c r="E26" s="74"/>
      <c r="F26" s="113"/>
      <c r="G26" s="113"/>
      <c r="H26" s="113"/>
      <c r="I26" s="113"/>
      <c r="J26" s="113"/>
      <c r="K26" s="27"/>
    </row>
    <row r="27" spans="6:10" ht="20.25" customHeight="1">
      <c r="F27" s="114"/>
      <c r="G27" s="114"/>
      <c r="H27" s="114"/>
      <c r="I27" s="114"/>
      <c r="J27" s="114"/>
    </row>
    <row r="28" spans="6:10" ht="12.75">
      <c r="F28" s="114"/>
      <c r="G28" s="114"/>
      <c r="H28" s="114"/>
      <c r="I28" s="114"/>
      <c r="J28" s="114"/>
    </row>
    <row r="29" spans="6:10" ht="12.75">
      <c r="F29" s="114"/>
      <c r="G29" s="114"/>
      <c r="H29" s="114"/>
      <c r="I29" s="114"/>
      <c r="J29" s="114"/>
    </row>
    <row r="30" spans="6:10" ht="12.75">
      <c r="F30" s="114"/>
      <c r="G30" s="114"/>
      <c r="H30" s="114"/>
      <c r="I30" s="114"/>
      <c r="J30" s="114"/>
    </row>
    <row r="31" spans="6:10" ht="12.75">
      <c r="F31" s="114"/>
      <c r="G31" s="114"/>
      <c r="H31" s="114"/>
      <c r="I31" s="114"/>
      <c r="J31" s="114"/>
    </row>
    <row r="32" spans="6:10" ht="12.75">
      <c r="F32" s="114"/>
      <c r="G32" s="114"/>
      <c r="H32" s="114"/>
      <c r="I32" s="114"/>
      <c r="J32" s="114"/>
    </row>
    <row r="33" spans="6:10" ht="12.75">
      <c r="F33" s="114"/>
      <c r="G33" s="114"/>
      <c r="H33" s="114"/>
      <c r="I33" s="114"/>
      <c r="J33" s="114"/>
    </row>
    <row r="34" spans="6:10" ht="12.75">
      <c r="F34" s="114"/>
      <c r="G34" s="114"/>
      <c r="H34" s="114"/>
      <c r="I34" s="114"/>
      <c r="J34" s="114"/>
    </row>
    <row r="35" spans="6:10" ht="12.75">
      <c r="F35" s="114"/>
      <c r="G35" s="114"/>
      <c r="H35" s="114"/>
      <c r="I35" s="114"/>
      <c r="J35" s="114"/>
    </row>
    <row r="36" spans="6:10" ht="12.75">
      <c r="F36" s="114"/>
      <c r="G36" s="114"/>
      <c r="H36" s="114"/>
      <c r="I36" s="114"/>
      <c r="J36" s="114"/>
    </row>
    <row r="37" spans="6:10" ht="12.75">
      <c r="F37" s="114"/>
      <c r="G37" s="114"/>
      <c r="H37" s="114"/>
      <c r="I37" s="114"/>
      <c r="J37" s="114"/>
    </row>
    <row r="38" spans="6:10" ht="12.75">
      <c r="F38" s="114"/>
      <c r="G38" s="114"/>
      <c r="H38" s="114"/>
      <c r="I38" s="114"/>
      <c r="J38" s="114"/>
    </row>
    <row r="39" spans="6:10" ht="12.75">
      <c r="F39" s="114"/>
      <c r="G39" s="114"/>
      <c r="H39" s="114"/>
      <c r="I39" s="114"/>
      <c r="J39" s="114"/>
    </row>
    <row r="40" spans="6:10" ht="12.75">
      <c r="F40" s="114"/>
      <c r="G40" s="114"/>
      <c r="H40" s="114"/>
      <c r="I40" s="114"/>
      <c r="J40" s="114"/>
    </row>
    <row r="41" spans="6:10" ht="12.75">
      <c r="F41" s="114"/>
      <c r="G41" s="114"/>
      <c r="H41" s="114"/>
      <c r="I41" s="114"/>
      <c r="J41" s="114"/>
    </row>
    <row r="42" spans="6:10" ht="12.75">
      <c r="F42" s="114"/>
      <c r="G42" s="114"/>
      <c r="H42" s="114"/>
      <c r="I42" s="114"/>
      <c r="J42" s="114"/>
    </row>
    <row r="43" spans="6:10" ht="12.75">
      <c r="F43" s="114"/>
      <c r="G43" s="114"/>
      <c r="H43" s="114"/>
      <c r="I43" s="114"/>
      <c r="J43" s="114"/>
    </row>
    <row r="44" spans="6:10" ht="12.75">
      <c r="F44" s="114"/>
      <c r="G44" s="114"/>
      <c r="H44" s="114"/>
      <c r="I44" s="114"/>
      <c r="J44" s="114"/>
    </row>
    <row r="45" spans="6:10" ht="12.75">
      <c r="F45" s="114"/>
      <c r="G45" s="114"/>
      <c r="H45" s="114"/>
      <c r="I45" s="114"/>
      <c r="J45" s="114"/>
    </row>
    <row r="46" spans="6:10" ht="12.75">
      <c r="F46" s="114"/>
      <c r="G46" s="114"/>
      <c r="H46" s="114"/>
      <c r="I46" s="114"/>
      <c r="J46" s="114"/>
    </row>
    <row r="47" spans="6:10" ht="12.75">
      <c r="F47" s="114"/>
      <c r="G47" s="114"/>
      <c r="H47" s="114"/>
      <c r="I47" s="114"/>
      <c r="J47" s="114"/>
    </row>
    <row r="48" spans="6:10" ht="12.75">
      <c r="F48" s="114"/>
      <c r="G48" s="114"/>
      <c r="H48" s="114"/>
      <c r="I48" s="114"/>
      <c r="J48" s="114"/>
    </row>
    <row r="49" spans="6:10" ht="12.75">
      <c r="F49" s="114"/>
      <c r="G49" s="114"/>
      <c r="H49" s="114"/>
      <c r="I49" s="114"/>
      <c r="J49" s="114"/>
    </row>
    <row r="50" spans="6:10" ht="12.75">
      <c r="F50" s="114"/>
      <c r="G50" s="114"/>
      <c r="H50" s="114"/>
      <c r="I50" s="114"/>
      <c r="J50" s="114"/>
    </row>
    <row r="51" spans="6:10" ht="12.75">
      <c r="F51" s="114"/>
      <c r="G51" s="114"/>
      <c r="H51" s="114"/>
      <c r="I51" s="114"/>
      <c r="J51" s="114"/>
    </row>
    <row r="52" spans="6:10" ht="12.75">
      <c r="F52" s="114"/>
      <c r="G52" s="114"/>
      <c r="H52" s="114"/>
      <c r="I52" s="114"/>
      <c r="J52" s="114"/>
    </row>
    <row r="53" spans="6:10" ht="12.75">
      <c r="F53" s="114"/>
      <c r="G53" s="114"/>
      <c r="H53" s="114"/>
      <c r="I53" s="114"/>
      <c r="J53" s="114"/>
    </row>
    <row r="54" spans="6:10" ht="12.75"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4"/>
      <c r="G56" s="114"/>
      <c r="H56" s="114"/>
      <c r="I56" s="114"/>
      <c r="J56" s="114"/>
    </row>
    <row r="57" spans="6:10" ht="12.75">
      <c r="F57" s="114"/>
      <c r="G57" s="114"/>
      <c r="H57" s="114"/>
      <c r="I57" s="114"/>
      <c r="J57" s="114"/>
    </row>
    <row r="58" spans="6:10" ht="12.75">
      <c r="F58" s="114"/>
      <c r="G58" s="114"/>
      <c r="H58" s="114"/>
      <c r="I58" s="114"/>
      <c r="J58" s="114"/>
    </row>
    <row r="59" spans="6:10" ht="12.75">
      <c r="F59" s="114"/>
      <c r="G59" s="114"/>
      <c r="H59" s="114"/>
      <c r="I59" s="114"/>
      <c r="J59" s="114"/>
    </row>
    <row r="60" spans="6:10" ht="12.75">
      <c r="F60" s="114"/>
      <c r="G60" s="114"/>
      <c r="H60" s="114"/>
      <c r="I60" s="114"/>
      <c r="J60" s="114"/>
    </row>
    <row r="61" spans="6:10" ht="12.75">
      <c r="F61" s="114"/>
      <c r="G61" s="114"/>
      <c r="H61" s="114"/>
      <c r="I61" s="114"/>
      <c r="J61" s="114"/>
    </row>
    <row r="62" spans="6:10" ht="12.75">
      <c r="F62" s="114"/>
      <c r="G62" s="114"/>
      <c r="H62" s="114"/>
      <c r="I62" s="114"/>
      <c r="J62" s="114"/>
    </row>
    <row r="63" spans="6:10" ht="12.75">
      <c r="F63" s="114"/>
      <c r="G63" s="114"/>
      <c r="H63" s="114"/>
      <c r="I63" s="114"/>
      <c r="J63" s="114"/>
    </row>
    <row r="64" spans="6:10" ht="12.75">
      <c r="F64" s="114"/>
      <c r="G64" s="114"/>
      <c r="H64" s="114"/>
      <c r="I64" s="114"/>
      <c r="J64" s="114"/>
    </row>
    <row r="65" spans="6:10" ht="12.75">
      <c r="F65" s="114"/>
      <c r="G65" s="114"/>
      <c r="H65" s="114"/>
      <c r="I65" s="114"/>
      <c r="J65" s="114"/>
    </row>
    <row r="66" spans="6:10" ht="12.75">
      <c r="F66" s="114"/>
      <c r="G66" s="114"/>
      <c r="H66" s="114"/>
      <c r="I66" s="114"/>
      <c r="J66" s="114"/>
    </row>
    <row r="67" spans="6:10" ht="12.75">
      <c r="F67" s="114"/>
      <c r="G67" s="114"/>
      <c r="H67" s="114"/>
      <c r="I67" s="114"/>
      <c r="J67" s="114"/>
    </row>
    <row r="68" spans="6:10" ht="12.75">
      <c r="F68" s="114"/>
      <c r="G68" s="114"/>
      <c r="H68" s="114"/>
      <c r="I68" s="114"/>
      <c r="J68" s="114"/>
    </row>
    <row r="69" spans="6:10" ht="12.75">
      <c r="F69" s="114"/>
      <c r="G69" s="114"/>
      <c r="H69" s="114"/>
      <c r="I69" s="114"/>
      <c r="J69" s="114"/>
    </row>
    <row r="70" spans="6:10" ht="12.75">
      <c r="F70" s="114"/>
      <c r="G70" s="114"/>
      <c r="H70" s="114"/>
      <c r="I70" s="114"/>
      <c r="J70" s="114"/>
    </row>
    <row r="71" spans="6:10" ht="12.75">
      <c r="F71" s="114"/>
      <c r="G71" s="114"/>
      <c r="H71" s="114"/>
      <c r="I71" s="114"/>
      <c r="J71" s="114"/>
    </row>
    <row r="72" spans="6:10" ht="12.75">
      <c r="F72" s="114"/>
      <c r="G72" s="114"/>
      <c r="H72" s="114"/>
      <c r="I72" s="114"/>
      <c r="J72" s="114"/>
    </row>
    <row r="73" spans="6:10" ht="12.75">
      <c r="F73" s="114"/>
      <c r="G73" s="114"/>
      <c r="H73" s="114"/>
      <c r="I73" s="114"/>
      <c r="J73" s="114"/>
    </row>
    <row r="74" spans="6:10" ht="12.75">
      <c r="F74" s="114"/>
      <c r="G74" s="114"/>
      <c r="H74" s="114"/>
      <c r="I74" s="114"/>
      <c r="J74" s="114"/>
    </row>
    <row r="75" spans="6:10" ht="12.75">
      <c r="F75" s="114"/>
      <c r="G75" s="114"/>
      <c r="H75" s="114"/>
      <c r="I75" s="114"/>
      <c r="J75" s="114"/>
    </row>
    <row r="76" spans="6:10" ht="12.75">
      <c r="F76" s="114"/>
      <c r="G76" s="114"/>
      <c r="H76" s="114"/>
      <c r="I76" s="114"/>
      <c r="J76" s="114"/>
    </row>
    <row r="77" spans="6:10" ht="12.75">
      <c r="F77" s="114"/>
      <c r="G77" s="114"/>
      <c r="H77" s="114"/>
      <c r="I77" s="114"/>
      <c r="J77" s="114"/>
    </row>
    <row r="78" spans="6:10" ht="12.75">
      <c r="F78" s="114"/>
      <c r="G78" s="114"/>
      <c r="H78" s="114"/>
      <c r="I78" s="114"/>
      <c r="J78" s="114"/>
    </row>
    <row r="79" spans="6:10" ht="12.75">
      <c r="F79" s="114"/>
      <c r="G79" s="114"/>
      <c r="H79" s="114"/>
      <c r="I79" s="114"/>
      <c r="J79" s="114"/>
    </row>
    <row r="80" spans="6:10" ht="12.75">
      <c r="F80" s="114"/>
      <c r="G80" s="114"/>
      <c r="H80" s="114"/>
      <c r="I80" s="114"/>
      <c r="J80" s="114"/>
    </row>
    <row r="81" spans="6:10" ht="12.75">
      <c r="F81" s="114"/>
      <c r="G81" s="114"/>
      <c r="H81" s="114"/>
      <c r="I81" s="114"/>
      <c r="J81" s="114"/>
    </row>
    <row r="82" spans="6:10" ht="12.75">
      <c r="F82" s="114"/>
      <c r="G82" s="114"/>
      <c r="H82" s="114"/>
      <c r="I82" s="114"/>
      <c r="J82" s="114"/>
    </row>
    <row r="83" spans="6:10" ht="12.75">
      <c r="F83" s="114"/>
      <c r="G83" s="114"/>
      <c r="H83" s="114"/>
      <c r="I83" s="114"/>
      <c r="J83" s="114"/>
    </row>
    <row r="84" spans="6:10" ht="12.75">
      <c r="F84" s="114"/>
      <c r="G84" s="114"/>
      <c r="H84" s="114"/>
      <c r="I84" s="114"/>
      <c r="J84" s="114"/>
    </row>
    <row r="85" spans="6:10" ht="12.75">
      <c r="F85" s="114"/>
      <c r="G85" s="114"/>
      <c r="H85" s="114"/>
      <c r="I85" s="114"/>
      <c r="J85" s="114"/>
    </row>
    <row r="86" spans="6:10" ht="12.75">
      <c r="F86" s="114"/>
      <c r="G86" s="114"/>
      <c r="H86" s="114"/>
      <c r="I86" s="114"/>
      <c r="J86" s="114"/>
    </row>
    <row r="87" spans="6:10" ht="12.75">
      <c r="F87" s="114"/>
      <c r="G87" s="114"/>
      <c r="H87" s="114"/>
      <c r="I87" s="114"/>
      <c r="J87" s="114"/>
    </row>
    <row r="88" spans="6:10" ht="12.75">
      <c r="F88" s="114"/>
      <c r="G88" s="114"/>
      <c r="H88" s="114"/>
      <c r="I88" s="114"/>
      <c r="J88" s="114"/>
    </row>
    <row r="89" spans="6:10" ht="12.75">
      <c r="F89" s="114"/>
      <c r="G89" s="114"/>
      <c r="H89" s="114"/>
      <c r="I89" s="114"/>
      <c r="J89" s="114"/>
    </row>
    <row r="90" spans="6:10" ht="12.75">
      <c r="F90" s="114"/>
      <c r="G90" s="114"/>
      <c r="H90" s="114"/>
      <c r="I90" s="114"/>
      <c r="J90" s="114"/>
    </row>
    <row r="91" spans="6:10" ht="12.75">
      <c r="F91" s="114"/>
      <c r="G91" s="114"/>
      <c r="H91" s="114"/>
      <c r="I91" s="114"/>
      <c r="J91" s="114"/>
    </row>
    <row r="92" spans="6:10" ht="12.75">
      <c r="F92" s="114"/>
      <c r="G92" s="114"/>
      <c r="H92" s="114"/>
      <c r="I92" s="114"/>
      <c r="J92" s="114"/>
    </row>
    <row r="93" spans="6:10" ht="12.75">
      <c r="F93" s="114"/>
      <c r="G93" s="114"/>
      <c r="H93" s="114"/>
      <c r="I93" s="114"/>
      <c r="J93" s="114"/>
    </row>
    <row r="94" spans="6:10" ht="12.75">
      <c r="F94" s="114"/>
      <c r="G94" s="114"/>
      <c r="H94" s="114"/>
      <c r="I94" s="114"/>
      <c r="J94" s="114"/>
    </row>
  </sheetData>
  <sheetProtection/>
  <mergeCells count="5">
    <mergeCell ref="K1:K25"/>
    <mergeCell ref="C15:D15"/>
    <mergeCell ref="C17:D17"/>
    <mergeCell ref="C19:D19"/>
    <mergeCell ref="F4:J4"/>
  </mergeCells>
  <printOptions/>
  <pageMargins left="0.77" right="0.21" top="0.37" bottom="0.35" header="0.37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4" ySplit="8" topLeftCell="E9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L10" sqref="L10"/>
    </sheetView>
  </sheetViews>
  <sheetFormatPr defaultColWidth="9.33203125" defaultRowHeight="12.75"/>
  <cols>
    <col min="1" max="1" width="8" style="0" customWidth="1"/>
    <col min="2" max="2" width="0.65625" style="0" customWidth="1"/>
    <col min="3" max="3" width="0.82421875" style="0" customWidth="1"/>
    <col min="4" max="4" width="62.16015625" style="0" customWidth="1"/>
    <col min="5" max="10" width="12.83203125" style="0" customWidth="1"/>
    <col min="11" max="11" width="3.33203125" style="0" customWidth="1"/>
  </cols>
  <sheetData>
    <row r="1" spans="1:11" ht="21.75" customHeight="1">
      <c r="A1" s="18" t="s">
        <v>250</v>
      </c>
      <c r="B1" s="19"/>
      <c r="C1" s="19"/>
      <c r="D1" s="19"/>
      <c r="E1" s="20"/>
      <c r="K1" s="523">
        <v>14</v>
      </c>
    </row>
    <row r="2" spans="1:11" ht="9" customHeight="1">
      <c r="A2" s="18"/>
      <c r="B2" s="19"/>
      <c r="C2" s="19"/>
      <c r="D2" s="19"/>
      <c r="E2" s="20"/>
      <c r="K2" s="530"/>
    </row>
    <row r="3" spans="1:11" ht="21.75" customHeight="1">
      <c r="A3" s="18"/>
      <c r="B3" s="19"/>
      <c r="C3" s="19"/>
      <c r="D3" s="19"/>
      <c r="E3" s="20"/>
      <c r="F3" s="160"/>
      <c r="G3" s="160"/>
      <c r="H3" s="160"/>
      <c r="I3" s="160"/>
      <c r="J3" s="160"/>
      <c r="K3" s="530"/>
    </row>
    <row r="4" spans="1:11" ht="11.25" customHeight="1">
      <c r="A4" s="115"/>
      <c r="B4" s="116"/>
      <c r="C4" s="116"/>
      <c r="D4" s="116"/>
      <c r="E4" s="117"/>
      <c r="F4" s="22"/>
      <c r="G4" s="22"/>
      <c r="H4" s="255" t="s">
        <v>261</v>
      </c>
      <c r="I4" s="22"/>
      <c r="J4" s="22"/>
      <c r="K4" s="530"/>
    </row>
    <row r="5" spans="1:11" ht="20.25" customHeight="1">
      <c r="A5" s="106" t="s">
        <v>13</v>
      </c>
      <c r="B5" s="107"/>
      <c r="C5" s="107"/>
      <c r="D5" s="108"/>
      <c r="E5" s="524" t="s">
        <v>9</v>
      </c>
      <c r="F5" s="526" t="s">
        <v>126</v>
      </c>
      <c r="G5" s="527"/>
      <c r="H5" s="527"/>
      <c r="I5" s="527"/>
      <c r="J5" s="528"/>
      <c r="K5" s="530"/>
    </row>
    <row r="6" spans="1:11" ht="19.5" customHeight="1">
      <c r="A6" s="77" t="s">
        <v>14</v>
      </c>
      <c r="B6" s="108"/>
      <c r="C6" s="108"/>
      <c r="D6" s="109" t="s">
        <v>15</v>
      </c>
      <c r="E6" s="531"/>
      <c r="F6" s="271" t="s">
        <v>196</v>
      </c>
      <c r="G6" s="271" t="s">
        <v>207</v>
      </c>
      <c r="H6" s="419" t="s">
        <v>208</v>
      </c>
      <c r="I6" s="372" t="s">
        <v>209</v>
      </c>
      <c r="J6" s="258" t="s">
        <v>196</v>
      </c>
      <c r="K6" s="530"/>
    </row>
    <row r="7" spans="1:11" ht="13.5" customHeight="1">
      <c r="A7" s="77"/>
      <c r="B7" s="111"/>
      <c r="C7" s="108"/>
      <c r="D7" s="109"/>
      <c r="E7" s="531"/>
      <c r="F7" s="271" t="s">
        <v>45</v>
      </c>
      <c r="G7" s="271" t="s">
        <v>45</v>
      </c>
      <c r="H7" s="271" t="s">
        <v>45</v>
      </c>
      <c r="I7" s="260" t="s">
        <v>45</v>
      </c>
      <c r="J7" s="258" t="s">
        <v>45</v>
      </c>
      <c r="K7" s="530"/>
    </row>
    <row r="8" spans="1:11" ht="13.5" customHeight="1">
      <c r="A8" s="33"/>
      <c r="B8" s="34"/>
      <c r="C8" s="35"/>
      <c r="D8" s="112"/>
      <c r="E8" s="525"/>
      <c r="F8" s="272" t="s">
        <v>207</v>
      </c>
      <c r="G8" s="272" t="s">
        <v>208</v>
      </c>
      <c r="H8" s="272" t="s">
        <v>209</v>
      </c>
      <c r="I8" s="261" t="s">
        <v>210</v>
      </c>
      <c r="J8" s="259" t="s">
        <v>210</v>
      </c>
      <c r="K8" s="530"/>
    </row>
    <row r="9" spans="1:11" ht="20.25" customHeight="1">
      <c r="A9" s="77">
        <v>8</v>
      </c>
      <c r="B9" s="78"/>
      <c r="C9" s="532" t="s">
        <v>33</v>
      </c>
      <c r="D9" s="532"/>
      <c r="E9" s="615">
        <v>6713</v>
      </c>
      <c r="F9" s="357">
        <f>('Table-5 cont''d'!G6/'Table-5 cont''d'!F6)*100-100</f>
        <v>-3.146584804297774</v>
      </c>
      <c r="G9" s="357">
        <f>('Table-5 cont''d'!H6/'Table-5 cont''d'!G6)*100-100</f>
        <v>-0.5863708399366061</v>
      </c>
      <c r="H9" s="357">
        <f>('Table-5 cont''d'!I6/'Table-5 cont''d'!H6)*100-100</f>
        <v>-1.1637175195281344</v>
      </c>
      <c r="I9" s="364">
        <f>('Table-5 cont''d'!K6/'Table-5 cont''d'!I6)*100-100</f>
        <v>-5.564516129032256</v>
      </c>
      <c r="J9" s="359">
        <f>('Table-5 cont''d'!K6/'Table-5 cont''d'!F6)*100-100</f>
        <v>-10.130468150422118</v>
      </c>
      <c r="K9" s="530"/>
    </row>
    <row r="10" spans="1:11" ht="20.25" customHeight="1">
      <c r="A10" s="83"/>
      <c r="B10" s="84"/>
      <c r="C10" s="86" t="s">
        <v>34</v>
      </c>
      <c r="E10" s="616">
        <v>6589</v>
      </c>
      <c r="F10" s="318">
        <f>('Table-5 cont''d'!G7/'Table-5 cont''d'!F7)*100-100</f>
        <v>-3.400309119010828</v>
      </c>
      <c r="G10" s="318">
        <f>('Table-5 cont''d'!H7/'Table-5 cont''d'!G7)*100-100</f>
        <v>-0.5919999999999987</v>
      </c>
      <c r="H10" s="318">
        <f>('Table-5 cont''d'!I7/'Table-5 cont''d'!H7)*100-100</f>
        <v>-1.2554321583776016</v>
      </c>
      <c r="I10" s="319">
        <f>('Table-5 cont''d'!K7/'Table-5 cont''d'!I7)*100-100</f>
        <v>-5.623471882640601</v>
      </c>
      <c r="J10" s="320">
        <f>('Table-5 cont''d'!K7/'Table-5 cont''d'!F7)*100-100</f>
        <v>-10.51004636785163</v>
      </c>
      <c r="K10" s="530"/>
    </row>
    <row r="11" spans="1:11" ht="39.75" customHeight="1">
      <c r="A11" s="83"/>
      <c r="B11" s="89"/>
      <c r="C11" s="23"/>
      <c r="D11" s="90" t="s">
        <v>35</v>
      </c>
      <c r="E11" s="91">
        <v>1772</v>
      </c>
      <c r="F11" s="533">
        <f>('Table-5 cont''d'!G8/'Table-5 cont''d'!F8)*100-100</f>
        <v>-5.173807599029914</v>
      </c>
      <c r="G11" s="533">
        <f>('Table-5 cont''d'!H8/'Table-5 cont''d'!G8)*100-100</f>
        <v>1.108269394714398</v>
      </c>
      <c r="H11" s="533">
        <f>('Table-5 cont''d'!I8/'Table-5 cont''d'!H8)*100-100</f>
        <v>-2.0236087689713287</v>
      </c>
      <c r="I11" s="534">
        <f>('Table-5 cont''d'!K8/'Table-5 cont''d'!I8)*100-100</f>
        <v>-5.765920826161803</v>
      </c>
      <c r="J11" s="539">
        <f>('Table-5 cont''d'!K8/'Table-5 cont''d'!F8)*100-100</f>
        <v>-11.47938561034762</v>
      </c>
      <c r="K11" s="530"/>
    </row>
    <row r="12" spans="1:11" ht="39.75" customHeight="1">
      <c r="A12" s="83"/>
      <c r="B12" s="89"/>
      <c r="C12" s="23"/>
      <c r="D12" s="93" t="s">
        <v>36</v>
      </c>
      <c r="E12" s="91">
        <v>1125</v>
      </c>
      <c r="F12" s="533">
        <f>('Table-5 cont''d'!G9/'Table-5 cont''d'!F9)*100-100</f>
        <v>-2.8595458368376825</v>
      </c>
      <c r="G12" s="533">
        <f>('Table-5 cont''d'!H9/'Table-5 cont''d'!G9)*100-100</f>
        <v>-1.818181818181813</v>
      </c>
      <c r="H12" s="533">
        <f>('Table-5 cont''d'!I9/'Table-5 cont''d'!H9)*100-100</f>
        <v>-2.9982363315696716</v>
      </c>
      <c r="I12" s="534">
        <f>('Table-5 cont''d'!K9/'Table-5 cont''d'!I9)*100-100</f>
        <v>-6.636363636363626</v>
      </c>
      <c r="J12" s="539">
        <f>('Table-5 cont''d'!K9/'Table-5 cont''d'!F9)*100-100</f>
        <v>-13.624894869638354</v>
      </c>
      <c r="K12" s="530"/>
    </row>
    <row r="13" spans="1:11" ht="39.75" customHeight="1">
      <c r="A13" s="83"/>
      <c r="B13" s="89"/>
      <c r="C13" s="23"/>
      <c r="D13" s="93" t="s">
        <v>37</v>
      </c>
      <c r="E13" s="91">
        <v>286</v>
      </c>
      <c r="F13" s="533">
        <f>('Table-5 cont''d'!G10/'Table-5 cont''d'!F10)*100-100</f>
        <v>-2.7941176470588402</v>
      </c>
      <c r="G13" s="533">
        <f>('Table-5 cont''d'!H10/'Table-5 cont''d'!G10)*100-100</f>
        <v>1.7700453857791132</v>
      </c>
      <c r="H13" s="533">
        <f>('Table-5 cont''d'!I10/'Table-5 cont''d'!H10)*100-100</f>
        <v>-1.813587037312331</v>
      </c>
      <c r="I13" s="534">
        <f>('Table-5 cont''d'!K10/'Table-5 cont''d'!I10)*100-100</f>
        <v>-7.418622255866765</v>
      </c>
      <c r="J13" s="539">
        <f>('Table-5 cont''d'!K10/'Table-5 cont''d'!F10)*100-100</f>
        <v>-10.07352941176471</v>
      </c>
      <c r="K13" s="530"/>
    </row>
    <row r="14" spans="1:11" ht="39.75" customHeight="1">
      <c r="A14" s="83"/>
      <c r="B14" s="89"/>
      <c r="C14" s="23"/>
      <c r="D14" s="93" t="s">
        <v>38</v>
      </c>
      <c r="E14" s="91">
        <v>172</v>
      </c>
      <c r="F14" s="533">
        <f>('Table-5 cont''d'!G11/'Table-5 cont''d'!F11)*100-100</f>
        <v>-2.7340513670256854</v>
      </c>
      <c r="G14" s="533">
        <f>('Table-5 cont''d'!H11/'Table-5 cont''d'!G11)*100-100</f>
        <v>-1.5332197614991543</v>
      </c>
      <c r="H14" s="533">
        <f>('Table-5 cont''d'!I11/'Table-5 cont''d'!H11)*100-100</f>
        <v>-2.0761245674740394</v>
      </c>
      <c r="I14" s="534">
        <f>('Table-5 cont''d'!K11/'Table-5 cont''d'!I11)*100-100</f>
        <v>-6.448763250883388</v>
      </c>
      <c r="J14" s="539">
        <f>('Table-5 cont''d'!K11/'Table-5 cont''d'!F11)*100-100</f>
        <v>-12.261806130903068</v>
      </c>
      <c r="K14" s="530"/>
    </row>
    <row r="15" spans="1:11" ht="36" customHeight="1">
      <c r="A15" s="83"/>
      <c r="B15" s="89"/>
      <c r="C15" s="23"/>
      <c r="D15" s="93" t="s">
        <v>39</v>
      </c>
      <c r="E15" s="91">
        <v>3209</v>
      </c>
      <c r="F15" s="533">
        <f>('Table-5 cont''d'!G12/'Table-5 cont''d'!F12)*100-100</f>
        <v>-2.7205882352941018</v>
      </c>
      <c r="G15" s="533">
        <f>('Table-5 cont''d'!H12/'Table-5 cont''d'!G12)*100-100</f>
        <v>-1.2093726379440852</v>
      </c>
      <c r="H15" s="533">
        <f>('Table-5 cont''d'!I12/'Table-5 cont''d'!H12)*100-100</f>
        <v>-0.3060443764345706</v>
      </c>
      <c r="I15" s="534">
        <f>('Table-5 cont''d'!K12/'Table-5 cont''d'!I12)*100-100</f>
        <v>-4.9884881043745395</v>
      </c>
      <c r="J15" s="539">
        <f>('Table-5 cont''d'!K12/'Table-5 cont''d'!F12)*100-100</f>
        <v>-8.970588235294116</v>
      </c>
      <c r="K15" s="530"/>
    </row>
    <row r="16" spans="1:11" ht="36" customHeight="1">
      <c r="A16" s="83"/>
      <c r="B16" s="89"/>
      <c r="C16" s="23"/>
      <c r="D16" s="93" t="s">
        <v>40</v>
      </c>
      <c r="E16" s="91">
        <v>25</v>
      </c>
      <c r="F16" s="533">
        <f>('Table-5 cont''d'!G13/'Table-5 cont''d'!F13)*100-100</f>
        <v>-1.984732824427482</v>
      </c>
      <c r="G16" s="533">
        <f>('Table-5 cont''d'!H13/'Table-5 cont''d'!G13)*100-100</f>
        <v>0</v>
      </c>
      <c r="H16" s="533">
        <f>('Table-5 cont''d'!I13/'Table-5 cont''d'!H13)*100-100</f>
        <v>2.0249221183800614</v>
      </c>
      <c r="I16" s="534">
        <f>('Table-5 cont''d'!K13/'Table-5 cont''d'!I13)*100-100</f>
        <v>-3.969465648854964</v>
      </c>
      <c r="J16" s="539">
        <f>('Table-5 cont''d'!K13/'Table-5 cont''d'!F13)*100-100</f>
        <v>-3.969465648854964</v>
      </c>
      <c r="K16" s="530"/>
    </row>
    <row r="17" spans="1:11" ht="20.25" customHeight="1">
      <c r="A17" s="83"/>
      <c r="B17" s="23"/>
      <c r="C17" s="23"/>
      <c r="D17" s="94" t="s">
        <v>41</v>
      </c>
      <c r="E17" s="95">
        <v>124</v>
      </c>
      <c r="F17" s="318">
        <f>('Table-5 cont''d'!G14/'Table-5 cont''d'!F14)*100-100</f>
        <v>4.05035577449371</v>
      </c>
      <c r="G17" s="318">
        <f>('Table-5 cont''d'!H14/'Table-5 cont''d'!G14)*100-100</f>
        <v>-0.3682272488164102</v>
      </c>
      <c r="H17" s="318">
        <f>('Table-5 cont''d'!I14/'Table-5 cont''d'!H14)*100-100</f>
        <v>1.1087645195353701</v>
      </c>
      <c r="I17" s="319">
        <f>('Table-5 cont''d'!K14/'Table-5 cont''d'!I14)*100-100</f>
        <v>-2.402088772845943</v>
      </c>
      <c r="J17" s="320">
        <f>('Table-5 cont''d'!K14/'Table-5 cont''d'!F14)*100-100</f>
        <v>2.2988505747126595</v>
      </c>
      <c r="K17" s="530"/>
    </row>
    <row r="18" spans="1:11" ht="20.25" customHeight="1">
      <c r="A18" s="83"/>
      <c r="B18" s="23"/>
      <c r="C18" s="23"/>
      <c r="D18" s="90" t="s">
        <v>42</v>
      </c>
      <c r="E18" s="91">
        <v>38</v>
      </c>
      <c r="F18" s="354">
        <f>('Table-5 cont''d'!G15/'Table-5 cont''d'!F15)*100-100</f>
        <v>-1.6548463356973997</v>
      </c>
      <c r="G18" s="354">
        <f>('Table-5 cont''d'!H15/'Table-5 cont''d'!G15)*100-100</f>
        <v>-1.9230769230769198</v>
      </c>
      <c r="H18" s="354">
        <f>('Table-5 cont''d'!I15/'Table-5 cont''d'!H15)*100-100</f>
        <v>0.08169934640523024</v>
      </c>
      <c r="I18" s="355">
        <f>('Table-5 cont''d'!K15/'Table-5 cont''d'!I15)*100-100</f>
        <v>-5.224489795918373</v>
      </c>
      <c r="J18" s="356">
        <f>('Table-5 cont''d'!K15/'Table-5 cont''d'!F15)*100-100</f>
        <v>-8.510638297872347</v>
      </c>
      <c r="K18" s="530"/>
    </row>
    <row r="19" spans="1:11" ht="20.25" customHeight="1">
      <c r="A19" s="83"/>
      <c r="B19" s="84"/>
      <c r="C19" s="85"/>
      <c r="D19" s="90" t="s">
        <v>43</v>
      </c>
      <c r="E19" s="91">
        <v>86</v>
      </c>
      <c r="F19" s="354">
        <f>('Table-5 cont''d'!G16/'Table-5 cont''d'!F16)*100-100</f>
        <v>5.5448408871745585</v>
      </c>
      <c r="G19" s="354">
        <f>('Table-5 cont''d'!H16/'Table-5 cont''d'!G16)*100-100</f>
        <v>0.045682960255817306</v>
      </c>
      <c r="H19" s="354">
        <f>('Table-5 cont''d'!I16/'Table-5 cont''d'!H16)*100-100</f>
        <v>1.3698630136986338</v>
      </c>
      <c r="I19" s="355">
        <f>('Table-5 cont''d'!K16/'Table-5 cont''d'!I16)*100-100</f>
        <v>-1.756756756756758</v>
      </c>
      <c r="J19" s="356">
        <f>('Table-5 cont''d'!K16/'Table-5 cont''d'!F16)*100-100</f>
        <v>5.159112825458038</v>
      </c>
      <c r="K19" s="530"/>
    </row>
    <row r="20" spans="1:11" ht="6.75" customHeight="1">
      <c r="A20" s="270"/>
      <c r="B20" s="285"/>
      <c r="C20" s="103"/>
      <c r="D20" s="286"/>
      <c r="E20" s="283"/>
      <c r="F20" s="358"/>
      <c r="G20" s="358"/>
      <c r="H20" s="358"/>
      <c r="I20" s="425"/>
      <c r="J20" s="287"/>
      <c r="K20" s="530"/>
    </row>
    <row r="21" spans="1:11" ht="22.5" customHeight="1">
      <c r="A21" s="75" t="s">
        <v>30</v>
      </c>
      <c r="B21" s="100"/>
      <c r="C21" s="100"/>
      <c r="D21" s="99"/>
      <c r="E21" s="101"/>
      <c r="F21" s="27"/>
      <c r="G21" s="27"/>
      <c r="H21" s="27"/>
      <c r="I21" s="27"/>
      <c r="J21" s="27"/>
      <c r="K21" s="530"/>
    </row>
    <row r="22" spans="1:11" ht="12.75" customHeight="1">
      <c r="A22" s="119"/>
      <c r="B22" s="100"/>
      <c r="C22" s="100"/>
      <c r="D22" s="99"/>
      <c r="E22" s="101"/>
      <c r="F22" s="27"/>
      <c r="G22" s="27"/>
      <c r="H22" s="27"/>
      <c r="I22" s="27"/>
      <c r="J22" s="27"/>
      <c r="K22" s="118"/>
    </row>
    <row r="23" spans="6:11" ht="12.75">
      <c r="F23" s="27"/>
      <c r="G23" s="27"/>
      <c r="H23" s="27"/>
      <c r="I23" s="27"/>
      <c r="J23" s="27"/>
      <c r="K23" s="118"/>
    </row>
    <row r="24" spans="6:11" ht="12.75">
      <c r="F24" s="27"/>
      <c r="G24" s="27"/>
      <c r="H24" s="27"/>
      <c r="I24" s="27"/>
      <c r="J24" s="27"/>
      <c r="K24" s="118"/>
    </row>
    <row r="25" spans="6:11" ht="12.75">
      <c r="F25" s="27"/>
      <c r="G25" s="27"/>
      <c r="H25" s="27"/>
      <c r="I25" s="27"/>
      <c r="J25" s="27"/>
      <c r="K25" s="118"/>
    </row>
    <row r="26" spans="6:11" ht="12.75">
      <c r="F26" s="27"/>
      <c r="G26" s="27"/>
      <c r="H26" s="27"/>
      <c r="I26" s="27"/>
      <c r="J26" s="27"/>
      <c r="K26" s="118"/>
    </row>
    <row r="27" spans="6:10" ht="12.75">
      <c r="F27" s="27"/>
      <c r="G27" s="27"/>
      <c r="H27" s="27"/>
      <c r="I27" s="27"/>
      <c r="J27" s="27"/>
    </row>
  </sheetData>
  <sheetProtection/>
  <mergeCells count="4">
    <mergeCell ref="K1:K21"/>
    <mergeCell ref="E5:E8"/>
    <mergeCell ref="F5:J5"/>
    <mergeCell ref="C9:D9"/>
  </mergeCells>
  <printOptions/>
  <pageMargins left="0.71" right="0.19" top="0.39" bottom="0.35" header="0.39" footer="0.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4">
      <selection activeCell="H14" sqref="H14"/>
    </sheetView>
  </sheetViews>
  <sheetFormatPr defaultColWidth="9.33203125" defaultRowHeight="12.75"/>
  <cols>
    <col min="1" max="1" width="11" style="0" customWidth="1"/>
    <col min="2" max="2" width="0.82421875" style="0" customWidth="1"/>
    <col min="3" max="3" width="2.83203125" style="0" customWidth="1"/>
    <col min="4" max="4" width="47.33203125" style="0" customWidth="1"/>
    <col min="5" max="10" width="12.83203125" style="0" customWidth="1"/>
    <col min="11" max="11" width="7.33203125" style="0" customWidth="1"/>
  </cols>
  <sheetData>
    <row r="1" spans="1:11" ht="21.75" customHeight="1">
      <c r="A1" s="18" t="s">
        <v>249</v>
      </c>
      <c r="B1" s="19"/>
      <c r="C1" s="19"/>
      <c r="D1" s="19"/>
      <c r="E1" s="20"/>
      <c r="F1" s="20"/>
      <c r="G1" s="21"/>
      <c r="H1" s="21"/>
      <c r="I1" s="21"/>
      <c r="J1" s="21"/>
      <c r="K1" s="529">
        <v>15</v>
      </c>
    </row>
    <row r="2" spans="1:11" ht="23.25" customHeight="1">
      <c r="A2" s="23"/>
      <c r="B2" s="24"/>
      <c r="C2" s="24"/>
      <c r="D2" s="24"/>
      <c r="E2" s="25"/>
      <c r="F2" s="25"/>
      <c r="G2" s="26"/>
      <c r="H2" s="26"/>
      <c r="I2" s="26"/>
      <c r="J2" s="26"/>
      <c r="K2" s="529"/>
    </row>
    <row r="3" spans="1:11" ht="27" customHeight="1">
      <c r="A3" s="28" t="s">
        <v>13</v>
      </c>
      <c r="B3" s="29"/>
      <c r="C3" s="30"/>
      <c r="D3" s="31"/>
      <c r="E3" s="31"/>
      <c r="F3" s="32">
        <v>2003</v>
      </c>
      <c r="G3" s="570">
        <v>2003</v>
      </c>
      <c r="H3" s="571"/>
      <c r="I3" s="571"/>
      <c r="J3" s="572"/>
      <c r="K3" s="529"/>
    </row>
    <row r="4" spans="1:11" ht="27" customHeight="1">
      <c r="A4" s="251" t="s">
        <v>14</v>
      </c>
      <c r="B4" s="34"/>
      <c r="C4" s="35"/>
      <c r="D4" s="36" t="s">
        <v>15</v>
      </c>
      <c r="E4" s="37" t="s">
        <v>9</v>
      </c>
      <c r="F4" s="38" t="s">
        <v>16</v>
      </c>
      <c r="G4" s="39" t="s">
        <v>5</v>
      </c>
      <c r="H4" s="40" t="s">
        <v>6</v>
      </c>
      <c r="I4" s="39" t="s">
        <v>7</v>
      </c>
      <c r="J4" s="39" t="s">
        <v>8</v>
      </c>
      <c r="K4" s="529"/>
    </row>
    <row r="5" spans="1:11" ht="36.75" customHeight="1">
      <c r="A5" s="42"/>
      <c r="B5" s="111"/>
      <c r="C5" s="108"/>
      <c r="D5" s="109" t="s">
        <v>44</v>
      </c>
      <c r="E5" s="293">
        <v>10000</v>
      </c>
      <c r="F5" s="290">
        <v>100</v>
      </c>
      <c r="G5" s="290">
        <v>98.1</v>
      </c>
      <c r="H5" s="291">
        <v>98.5</v>
      </c>
      <c r="I5" s="292">
        <v>101.9</v>
      </c>
      <c r="J5" s="292">
        <v>101.5</v>
      </c>
      <c r="K5" s="529"/>
    </row>
    <row r="6" spans="1:11" ht="39.75" customHeight="1">
      <c r="A6" s="42">
        <v>0</v>
      </c>
      <c r="B6" s="43"/>
      <c r="C6" s="44" t="s">
        <v>17</v>
      </c>
      <c r="D6" s="45"/>
      <c r="E6" s="46">
        <v>2942</v>
      </c>
      <c r="F6" s="234">
        <f>(G6+H6+I6+J6)/4</f>
        <v>99.99999999999999</v>
      </c>
      <c r="G6" s="234">
        <v>98.1</v>
      </c>
      <c r="H6" s="47">
        <v>97.8</v>
      </c>
      <c r="I6" s="47">
        <v>102.4</v>
      </c>
      <c r="J6" s="48">
        <v>101.7</v>
      </c>
      <c r="K6" s="529"/>
    </row>
    <row r="7" spans="1:11" ht="39.75" customHeight="1">
      <c r="A7" s="42">
        <v>2</v>
      </c>
      <c r="B7" s="56"/>
      <c r="C7" s="537" t="s">
        <v>23</v>
      </c>
      <c r="D7" s="538"/>
      <c r="E7" s="60">
        <v>31</v>
      </c>
      <c r="F7" s="61">
        <f>(G7+H7+I7+J7)/4</f>
        <v>100</v>
      </c>
      <c r="G7" s="232">
        <v>95.6</v>
      </c>
      <c r="H7" s="206">
        <v>98.8</v>
      </c>
      <c r="I7" s="206">
        <v>102.8</v>
      </c>
      <c r="J7" s="233">
        <v>102.8</v>
      </c>
      <c r="K7" s="529"/>
    </row>
    <row r="8" spans="1:11" ht="39.75" customHeight="1">
      <c r="A8" s="42">
        <v>5</v>
      </c>
      <c r="B8" s="43"/>
      <c r="C8" s="537" t="s">
        <v>147</v>
      </c>
      <c r="D8" s="538"/>
      <c r="E8" s="60">
        <v>21</v>
      </c>
      <c r="F8" s="61">
        <f>(G8+H8+I8+J8)/4</f>
        <v>100</v>
      </c>
      <c r="G8" s="232">
        <v>94.2</v>
      </c>
      <c r="H8" s="206">
        <v>98.7</v>
      </c>
      <c r="I8" s="206">
        <v>103</v>
      </c>
      <c r="J8" s="233">
        <v>104.1</v>
      </c>
      <c r="K8" s="529"/>
    </row>
    <row r="9" spans="1:11" ht="39.75" customHeight="1">
      <c r="A9" s="42">
        <v>6</v>
      </c>
      <c r="B9" s="43"/>
      <c r="C9" s="537" t="s">
        <v>26</v>
      </c>
      <c r="D9" s="538"/>
      <c r="E9" s="46">
        <v>293</v>
      </c>
      <c r="F9" s="234">
        <f>(G9+H9+I9+J9)/4</f>
        <v>100.025</v>
      </c>
      <c r="G9" s="235">
        <v>99.4</v>
      </c>
      <c r="H9" s="47">
        <v>99.2</v>
      </c>
      <c r="I9" s="47">
        <v>101.9</v>
      </c>
      <c r="J9" s="48">
        <v>99.6</v>
      </c>
      <c r="K9" s="529"/>
    </row>
    <row r="10" spans="1:11" ht="39.75" customHeight="1">
      <c r="A10" s="77">
        <v>8</v>
      </c>
      <c r="B10" s="78" t="s">
        <v>33</v>
      </c>
      <c r="C10" s="79"/>
      <c r="D10" s="24"/>
      <c r="E10" s="80">
        <v>6713</v>
      </c>
      <c r="F10" s="81">
        <f>(G10+H10+I10+J10)/4</f>
        <v>100</v>
      </c>
      <c r="G10" s="81">
        <v>98.1</v>
      </c>
      <c r="H10" s="82">
        <v>98.7</v>
      </c>
      <c r="I10" s="82">
        <v>101.6</v>
      </c>
      <c r="J10" s="236">
        <v>101.6</v>
      </c>
      <c r="K10" s="529"/>
    </row>
    <row r="11" spans="1:11" ht="8.25" customHeight="1">
      <c r="A11" s="33"/>
      <c r="B11" s="299"/>
      <c r="C11" s="300"/>
      <c r="D11" s="104"/>
      <c r="E11" s="301"/>
      <c r="F11" s="302"/>
      <c r="G11" s="302"/>
      <c r="H11" s="237"/>
      <c r="I11" s="237"/>
      <c r="J11" s="303"/>
      <c r="K11" s="529"/>
    </row>
    <row r="12" ht="17.25" customHeight="1">
      <c r="K12" s="529"/>
    </row>
    <row r="13" ht="12.75">
      <c r="K13" s="529"/>
    </row>
    <row r="14" spans="1:11" ht="12.75">
      <c r="A14" s="75" t="s">
        <v>30</v>
      </c>
      <c r="H14" s="513"/>
      <c r="K14" s="529"/>
    </row>
    <row r="15" ht="12.75">
      <c r="K15" s="529"/>
    </row>
    <row r="16" ht="12.75">
      <c r="K16" s="529"/>
    </row>
    <row r="17" ht="12.75">
      <c r="K17" s="529"/>
    </row>
    <row r="18" ht="12.75">
      <c r="K18" s="22"/>
    </row>
  </sheetData>
  <sheetProtection/>
  <mergeCells count="5">
    <mergeCell ref="K1:K17"/>
    <mergeCell ref="G3:J3"/>
    <mergeCell ref="C7:D7"/>
    <mergeCell ref="C8:D8"/>
    <mergeCell ref="C9:D9"/>
  </mergeCells>
  <printOptions/>
  <pageMargins left="0.88" right="0.37" top="1.1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J6" sqref="J6"/>
    </sheetView>
  </sheetViews>
  <sheetFormatPr defaultColWidth="9.33203125" defaultRowHeight="12.75"/>
  <cols>
    <col min="1" max="1" width="16.5" style="0" customWidth="1"/>
    <col min="2" max="15" width="8.83203125" style="0" customWidth="1"/>
    <col min="16" max="16" width="7.33203125" style="0" customWidth="1"/>
    <col min="17" max="17" width="1.171875" style="0" customWidth="1"/>
    <col min="18" max="18" width="5" style="0" customWidth="1"/>
  </cols>
  <sheetData>
    <row r="1" spans="1:18" ht="39" customHeight="1">
      <c r="A1" s="573" t="s">
        <v>258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416"/>
      <c r="R1" s="575">
        <v>16</v>
      </c>
    </row>
    <row r="2" spans="1:18" ht="26.2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575"/>
    </row>
    <row r="3" spans="1:18" ht="24.75" customHeight="1">
      <c r="A3" s="479"/>
      <c r="B3" s="526" t="s">
        <v>232</v>
      </c>
      <c r="C3" s="527"/>
      <c r="D3" s="527"/>
      <c r="E3" s="528"/>
      <c r="F3" s="526" t="s">
        <v>197</v>
      </c>
      <c r="G3" s="527"/>
      <c r="H3" s="527"/>
      <c r="I3" s="527"/>
      <c r="J3" s="527"/>
      <c r="K3" s="528"/>
      <c r="L3" s="526" t="s">
        <v>59</v>
      </c>
      <c r="M3" s="571"/>
      <c r="N3" s="571"/>
      <c r="O3" s="571"/>
      <c r="P3" s="571"/>
      <c r="Q3" s="572"/>
      <c r="R3" s="575"/>
    </row>
    <row r="4" spans="1:18" ht="21.75" customHeight="1">
      <c r="A4" s="474"/>
      <c r="B4" s="466">
        <v>1994</v>
      </c>
      <c r="C4" s="464">
        <v>1995</v>
      </c>
      <c r="D4" s="464">
        <v>1996</v>
      </c>
      <c r="E4" s="465">
        <v>1997</v>
      </c>
      <c r="F4" s="118">
        <v>1998</v>
      </c>
      <c r="G4" s="426">
        <v>1999</v>
      </c>
      <c r="H4" s="426">
        <v>2000</v>
      </c>
      <c r="I4" s="426">
        <v>2001</v>
      </c>
      <c r="J4" s="426">
        <v>2002</v>
      </c>
      <c r="K4" s="426">
        <v>2003</v>
      </c>
      <c r="L4" s="426">
        <v>2004</v>
      </c>
      <c r="M4" s="452">
        <v>2005</v>
      </c>
      <c r="N4" s="452">
        <v>2006</v>
      </c>
      <c r="O4" s="454">
        <v>2007</v>
      </c>
      <c r="P4" s="574">
        <v>2008</v>
      </c>
      <c r="Q4" s="572"/>
      <c r="R4" s="575"/>
    </row>
    <row r="5" spans="1:18" ht="40.5" customHeight="1">
      <c r="A5" s="134" t="s">
        <v>46</v>
      </c>
      <c r="B5" s="132">
        <v>103.2</v>
      </c>
      <c r="C5" s="132">
        <v>109.5</v>
      </c>
      <c r="D5" s="472">
        <v>117</v>
      </c>
      <c r="E5" s="132">
        <v>125.3</v>
      </c>
      <c r="F5" s="132">
        <v>102.1</v>
      </c>
      <c r="G5" s="133">
        <v>111</v>
      </c>
      <c r="H5" s="133">
        <v>108.24</v>
      </c>
      <c r="I5" s="133">
        <v>108.1</v>
      </c>
      <c r="J5" s="133">
        <v>117.6</v>
      </c>
      <c r="K5" s="133">
        <v>124.9</v>
      </c>
      <c r="L5" s="135">
        <v>102</v>
      </c>
      <c r="M5" s="133">
        <v>112</v>
      </c>
      <c r="N5" s="461">
        <v>116.4</v>
      </c>
      <c r="O5" s="455">
        <v>129.1</v>
      </c>
      <c r="P5" s="455">
        <v>122</v>
      </c>
      <c r="Q5" s="480">
        <v>1</v>
      </c>
      <c r="R5" s="575"/>
    </row>
    <row r="6" spans="1:18" ht="40.5" customHeight="1">
      <c r="A6" s="134" t="s">
        <v>47</v>
      </c>
      <c r="B6" s="134">
        <v>101.6</v>
      </c>
      <c r="C6" s="134">
        <v>109.8</v>
      </c>
      <c r="D6" s="134">
        <v>121.3</v>
      </c>
      <c r="E6" s="134">
        <v>126.2</v>
      </c>
      <c r="F6" s="134">
        <v>106.1</v>
      </c>
      <c r="G6" s="135">
        <v>110</v>
      </c>
      <c r="H6" s="135">
        <v>105.3</v>
      </c>
      <c r="I6" s="135">
        <v>107.4</v>
      </c>
      <c r="J6" s="135">
        <v>120.2</v>
      </c>
      <c r="K6" s="135">
        <v>126.5</v>
      </c>
      <c r="L6" s="135">
        <v>106.3</v>
      </c>
      <c r="M6" s="135">
        <v>111.7</v>
      </c>
      <c r="N6" s="462">
        <v>119.31</v>
      </c>
      <c r="O6" s="456">
        <v>126.4</v>
      </c>
      <c r="P6" s="456"/>
      <c r="Q6" s="459"/>
      <c r="R6" s="575"/>
    </row>
    <row r="7" spans="1:18" ht="40.5" customHeight="1">
      <c r="A7" s="134" t="s">
        <v>48</v>
      </c>
      <c r="B7" s="134">
        <v>105.2</v>
      </c>
      <c r="C7" s="134">
        <v>113.2</v>
      </c>
      <c r="D7" s="134">
        <v>126.8</v>
      </c>
      <c r="E7" s="134">
        <v>123.8</v>
      </c>
      <c r="F7" s="134">
        <v>111.3</v>
      </c>
      <c r="G7" s="135">
        <v>109.7</v>
      </c>
      <c r="H7" s="135">
        <v>101.6</v>
      </c>
      <c r="I7" s="135">
        <v>112.6</v>
      </c>
      <c r="J7" s="135">
        <v>126.5</v>
      </c>
      <c r="K7" s="135">
        <v>131.2</v>
      </c>
      <c r="L7" s="135">
        <v>109.5</v>
      </c>
      <c r="M7" s="135">
        <v>114.6</v>
      </c>
      <c r="N7" s="462">
        <v>122</v>
      </c>
      <c r="O7" s="456">
        <v>126.5</v>
      </c>
      <c r="P7" s="456"/>
      <c r="Q7" s="459"/>
      <c r="R7" s="575"/>
    </row>
    <row r="8" spans="1:18" ht="40.5" customHeight="1">
      <c r="A8" s="136" t="s">
        <v>49</v>
      </c>
      <c r="B8" s="136">
        <v>107.3</v>
      </c>
      <c r="C8" s="136">
        <v>114.7</v>
      </c>
      <c r="D8" s="136">
        <v>127.2</v>
      </c>
      <c r="E8" s="473">
        <v>132</v>
      </c>
      <c r="F8" s="136">
        <v>113.8</v>
      </c>
      <c r="G8" s="137">
        <v>109.7</v>
      </c>
      <c r="H8" s="137">
        <v>102.4</v>
      </c>
      <c r="I8" s="137">
        <v>114.8</v>
      </c>
      <c r="J8" s="137">
        <v>126.8</v>
      </c>
      <c r="K8" s="137">
        <v>132.2</v>
      </c>
      <c r="L8" s="137">
        <v>111.3</v>
      </c>
      <c r="M8" s="137">
        <v>115.2</v>
      </c>
      <c r="N8" s="463">
        <v>125</v>
      </c>
      <c r="O8" s="457">
        <v>126.4</v>
      </c>
      <c r="P8" s="457"/>
      <c r="Q8" s="459"/>
      <c r="R8" s="575"/>
    </row>
    <row r="9" spans="1:18" ht="40.5" customHeight="1">
      <c r="A9" s="138" t="s">
        <v>10</v>
      </c>
      <c r="B9" s="139">
        <f aca="true" t="shared" si="0" ref="B9:H9">(B5+B6+B7+B8)/4</f>
        <v>104.325</v>
      </c>
      <c r="C9" s="139">
        <f t="shared" si="0"/>
        <v>111.8</v>
      </c>
      <c r="D9" s="139">
        <f t="shared" si="0"/>
        <v>123.075</v>
      </c>
      <c r="E9" s="139">
        <f t="shared" si="0"/>
        <v>126.825</v>
      </c>
      <c r="F9" s="139">
        <f t="shared" si="0"/>
        <v>108.325</v>
      </c>
      <c r="G9" s="139">
        <f t="shared" si="0"/>
        <v>110.1</v>
      </c>
      <c r="H9" s="139">
        <f t="shared" si="0"/>
        <v>104.38499999999999</v>
      </c>
      <c r="I9" s="139">
        <f aca="true" t="shared" si="1" ref="I9:O9">(I5+I6+I7+I8)/4</f>
        <v>110.72500000000001</v>
      </c>
      <c r="J9" s="139">
        <f t="shared" si="1"/>
        <v>122.775</v>
      </c>
      <c r="K9" s="139">
        <f t="shared" si="1"/>
        <v>128.7</v>
      </c>
      <c r="L9" s="139">
        <f t="shared" si="1"/>
        <v>107.275</v>
      </c>
      <c r="M9" s="139">
        <f t="shared" si="1"/>
        <v>113.37499999999999</v>
      </c>
      <c r="N9" s="139">
        <f t="shared" si="1"/>
        <v>120.67750000000001</v>
      </c>
      <c r="O9" s="453">
        <f t="shared" si="1"/>
        <v>127.1</v>
      </c>
      <c r="P9" s="458"/>
      <c r="Q9" s="460"/>
      <c r="R9" s="575"/>
    </row>
    <row r="10" ht="12.75">
      <c r="R10" s="575"/>
    </row>
    <row r="11" spans="1:18" ht="18">
      <c r="A11" s="478" t="s">
        <v>238</v>
      </c>
      <c r="R11" s="575"/>
    </row>
    <row r="12" ht="12.75">
      <c r="R12" s="575"/>
    </row>
    <row r="13" ht="12.75">
      <c r="R13" s="575"/>
    </row>
    <row r="14" spans="8:18" ht="12.75">
      <c r="H14" s="513"/>
      <c r="R14" s="575"/>
    </row>
    <row r="15" ht="12.75">
      <c r="R15" s="575"/>
    </row>
    <row r="16" ht="12.75">
      <c r="R16" s="575"/>
    </row>
    <row r="17" ht="12.75">
      <c r="R17" s="575"/>
    </row>
    <row r="18" ht="12.75">
      <c r="R18" s="256"/>
    </row>
    <row r="19" ht="12.75">
      <c r="R19" s="256"/>
    </row>
    <row r="20" ht="12.75">
      <c r="R20" s="256"/>
    </row>
    <row r="21" ht="12.75">
      <c r="R21" s="256"/>
    </row>
    <row r="22" ht="12.75">
      <c r="R22" s="256"/>
    </row>
    <row r="23" ht="12.75">
      <c r="R23" s="256"/>
    </row>
    <row r="24" ht="12.75">
      <c r="R24" s="256"/>
    </row>
  </sheetData>
  <sheetProtection/>
  <mergeCells count="6">
    <mergeCell ref="R1:R17"/>
    <mergeCell ref="A1:P1"/>
    <mergeCell ref="P4:Q4"/>
    <mergeCell ref="L3:Q3"/>
    <mergeCell ref="B3:E3"/>
    <mergeCell ref="F3:K3"/>
  </mergeCells>
  <printOptions/>
  <pageMargins left="0.6" right="0.22" top="1.3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</dc:creator>
  <cp:keywords/>
  <dc:description/>
  <cp:lastModifiedBy>madina</cp:lastModifiedBy>
  <cp:lastPrinted>2008-06-26T07:12:50Z</cp:lastPrinted>
  <dcterms:created xsi:type="dcterms:W3CDTF">1997-12-31T20:30:20Z</dcterms:created>
  <dcterms:modified xsi:type="dcterms:W3CDTF">2008-06-26T07:14:21Z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4aa0b836-0fe1-4dc9-92de-c3d7ccd9968b</vt:lpwstr>
  </property>
  <property fmtid="{D5CDD505-2E9C-101B-9397-08002B2CF9AE}" pid="5" name="PublishingVariationRelationshipLinkField">
    <vt:lpwstr>http://statsmauritius.gov.mu/Relationships List/3139_.000, /Relationships List/3139_.000</vt:lpwstr>
  </property>
</Properties>
</file>