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45" windowHeight="3735" tabRatio="604" activeTab="0"/>
  </bookViews>
  <sheets>
    <sheet name="TAB1-1T" sheetId="1" r:id="rId1"/>
    <sheet name="Tab1-2T" sheetId="2" r:id="rId2"/>
    <sheet name="TAB1-3T" sheetId="3" r:id="rId3"/>
    <sheet name="TAB1-4T" sheetId="4" r:id="rId4"/>
    <sheet name="TAB1-5T " sheetId="5" r:id="rId5"/>
    <sheet name="TAB1-6T" sheetId="6" r:id="rId6"/>
    <sheet name="Tab1-7T" sheetId="7" r:id="rId7"/>
    <sheet name="TAB1-8T" sheetId="8" r:id="rId8"/>
    <sheet name="EPZ Table 1.9" sheetId="9" r:id="rId9"/>
    <sheet name="EPZ Table 1.10" sheetId="10" r:id="rId10"/>
    <sheet name="EPZ Table 1.11" sheetId="11" r:id="rId11"/>
    <sheet name="EPZ Table 1.12" sheetId="12" r:id="rId12"/>
    <sheet name="EPZ Table 1.13" sheetId="13" r:id="rId13"/>
    <sheet name="TAB2-1 " sheetId="14" r:id="rId14"/>
    <sheet name="TAB2-3" sheetId="15" r:id="rId15"/>
    <sheet name="TAB2-4 " sheetId="16" r:id="rId16"/>
    <sheet name="TAB2-5" sheetId="17" r:id="rId17"/>
  </sheets>
  <definedNames>
    <definedName name="_xlnm.Print_Area" localSheetId="0">'TAB1-1T'!$A$1:$P$25</definedName>
    <definedName name="_xlnm.Print_Area" localSheetId="4">'TAB1-5T '!$A$1:$F$19</definedName>
  </definedNames>
  <calcPr fullCalcOnLoad="1"/>
</workbook>
</file>

<file path=xl/sharedStrings.xml><?xml version="1.0" encoding="utf-8"?>
<sst xmlns="http://schemas.openxmlformats.org/spreadsheetml/2006/main" count="634" uniqueCount="289">
  <si>
    <t>No. of enterprises</t>
  </si>
  <si>
    <t>Net  change from</t>
  </si>
  <si>
    <t>Product group</t>
  </si>
  <si>
    <t xml:space="preserve">   1.   Food</t>
  </si>
  <si>
    <t xml:space="preserve">   2.   Flowers</t>
  </si>
  <si>
    <t xml:space="preserve">   3.   Textile yarn and fabrics</t>
  </si>
  <si>
    <t xml:space="preserve">   4.   Wearing apparel :</t>
  </si>
  <si>
    <t xml:space="preserve">                                  Pullovers</t>
  </si>
  <si>
    <t xml:space="preserve">                                  Other garments </t>
  </si>
  <si>
    <t xml:space="preserve">   5.   Leather products and footwear</t>
  </si>
  <si>
    <t xml:space="preserve">   6.   Wood and paper products</t>
  </si>
  <si>
    <t xml:space="preserve">   7.   Optical goods</t>
  </si>
  <si>
    <t xml:space="preserve">   8.   Electronic  watches and clocks</t>
  </si>
  <si>
    <t xml:space="preserve">   9.   Electric and electronic products</t>
  </si>
  <si>
    <t xml:space="preserve"> 10.   Jewellery and related articles</t>
  </si>
  <si>
    <t xml:space="preserve"> 11.   Toys and carnival articles   </t>
  </si>
  <si>
    <t xml:space="preserve"> 12.   Other</t>
  </si>
  <si>
    <t xml:space="preserve"> TOTAL</t>
  </si>
  <si>
    <t xml:space="preserve"> </t>
  </si>
  <si>
    <t xml:space="preserve"> 1. No of enterprises as at December </t>
  </si>
  <si>
    <t xml:space="preserve"> - New</t>
  </si>
  <si>
    <t xml:space="preserve"> - Closures</t>
  </si>
  <si>
    <t xml:space="preserve"> 2. Employment as at December        </t>
  </si>
  <si>
    <t xml:space="preserve"> - Net change</t>
  </si>
  <si>
    <t xml:space="preserve"> - Growth rate (%)</t>
  </si>
  <si>
    <t xml:space="preserve"> 3.  Exports (f.o.b, Rs Million)</t>
  </si>
  <si>
    <t xml:space="preserve"> - Raw materials</t>
  </si>
  <si>
    <t xml:space="preserve"> - Machinery &amp; spare parts</t>
  </si>
  <si>
    <t xml:space="preserve"> 5.  Net Exports (Rs Million)</t>
  </si>
  <si>
    <t xml:space="preserve"> 6.  Net Exports to Exports (%)</t>
  </si>
  <si>
    <t xml:space="preserve"> - Share in Manufacturing(%)</t>
  </si>
  <si>
    <t xml:space="preserve"> - Share in GDP(%)</t>
  </si>
  <si>
    <t xml:space="preserve">9. Investment (Rs Million)        </t>
  </si>
  <si>
    <t xml:space="preserve"> - Machinery</t>
  </si>
  <si>
    <t>Product  group</t>
  </si>
  <si>
    <t>New projects</t>
  </si>
  <si>
    <t>Closures</t>
  </si>
  <si>
    <t>Enterprise</t>
  </si>
  <si>
    <t>Employment</t>
  </si>
  <si>
    <t>_</t>
  </si>
  <si>
    <t xml:space="preserve">                                    Pullovers</t>
  </si>
  <si>
    <t xml:space="preserve">                                    Other garments </t>
  </si>
  <si>
    <t>.</t>
  </si>
  <si>
    <t>Category</t>
  </si>
  <si>
    <t>Number as at</t>
  </si>
  <si>
    <t>Male</t>
  </si>
  <si>
    <t>Female</t>
  </si>
  <si>
    <t>Total</t>
  </si>
  <si>
    <t>Enterprises with less than 10 employees</t>
  </si>
  <si>
    <t>Outworkers</t>
  </si>
  <si>
    <t>T O T A L</t>
  </si>
  <si>
    <t>of which, expatriates</t>
  </si>
  <si>
    <t>Enterprises</t>
  </si>
  <si>
    <t>New enterprises</t>
  </si>
  <si>
    <t>C.  Net change (A-B)</t>
  </si>
  <si>
    <t>No of</t>
  </si>
  <si>
    <t xml:space="preserve">                                     Pullovers</t>
  </si>
  <si>
    <t>Sept. 98 to Sept. 99</t>
  </si>
  <si>
    <t>10.   Jewellery and related articles</t>
  </si>
  <si>
    <t xml:space="preserve">11.   Toys and carnival articles   </t>
  </si>
  <si>
    <t>12.   Other</t>
  </si>
  <si>
    <t xml:space="preserve"> No. of enterprises</t>
  </si>
  <si>
    <t>Employment size</t>
  </si>
  <si>
    <t xml:space="preserve">  25 and above</t>
  </si>
  <si>
    <t xml:space="preserve">  10 to &lt; 25</t>
  </si>
  <si>
    <t>Of which, expatriates</t>
  </si>
  <si>
    <t>…</t>
  </si>
  <si>
    <t xml:space="preserve">Expansion in existing  enterprises </t>
  </si>
  <si>
    <t xml:space="preserve">Reduction in existing enterprises </t>
  </si>
  <si>
    <t>No. of</t>
  </si>
  <si>
    <t>enterprises</t>
  </si>
  <si>
    <t xml:space="preserve">     Informatics</t>
  </si>
  <si>
    <t xml:space="preserve">      Electric  and electronic products</t>
  </si>
  <si>
    <t xml:space="preserve">      Light engineering</t>
  </si>
  <si>
    <t xml:space="preserve">      Support to jewellery</t>
  </si>
  <si>
    <t xml:space="preserve">      Support to printing and publishing</t>
  </si>
  <si>
    <t xml:space="preserve">      Other support services</t>
  </si>
  <si>
    <t xml:space="preserve">      Plastic and rubber product</t>
  </si>
  <si>
    <t xml:space="preserve">      Other</t>
  </si>
  <si>
    <t xml:space="preserve">      Informatics</t>
  </si>
  <si>
    <t xml:space="preserve">      Electric and electronic products</t>
  </si>
  <si>
    <t xml:space="preserve">      Support to jewellery </t>
  </si>
  <si>
    <t xml:space="preserve">      Plastic and rubber products</t>
  </si>
  <si>
    <t xml:space="preserve">Employment </t>
  </si>
  <si>
    <t xml:space="preserve">      Electric and Electronic products</t>
  </si>
  <si>
    <t>Enterprises with 10 or more employees</t>
  </si>
  <si>
    <t>Employment (end of period)</t>
  </si>
  <si>
    <t>Net change</t>
  </si>
  <si>
    <t xml:space="preserve">8.  Annual Growth rate of Value added (%)  </t>
  </si>
  <si>
    <r>
      <t xml:space="preserve"> 7.  Value added</t>
    </r>
    <r>
      <rPr>
        <b/>
        <vertAlign val="superscript"/>
        <sz val="10"/>
        <rFont val="Times New Roman"/>
        <family val="1"/>
      </rPr>
      <t xml:space="preserve"> ¹ </t>
    </r>
    <r>
      <rPr>
        <b/>
        <sz val="10"/>
        <rFont val="Times New Roman"/>
        <family val="1"/>
      </rPr>
      <t>at  basic prices (Rs Million)</t>
    </r>
  </si>
  <si>
    <t xml:space="preserve">  Less than 10</t>
  </si>
  <si>
    <t xml:space="preserve">          -</t>
  </si>
  <si>
    <t>Expansion in existing  enterprises ¹</t>
  </si>
  <si>
    <t>Reduction in existing enterprises ¹</t>
  </si>
  <si>
    <t>C.  Net change ( A-B )</t>
  </si>
  <si>
    <t>¹ No. of enterprises relates to those reporting expansion/reduction in their workforce by more than 25 while employment is total expansion/reduction.</t>
  </si>
  <si>
    <t xml:space="preserve">1st Qr </t>
  </si>
  <si>
    <t xml:space="preserve">2nd Qr </t>
  </si>
  <si>
    <t xml:space="preserve">3rd Qr </t>
  </si>
  <si>
    <t xml:space="preserve">4th Qr </t>
  </si>
  <si>
    <t>A. Total exports ( f.o.b )</t>
  </si>
  <si>
    <t>B. Total imports ( c.i.f )</t>
  </si>
  <si>
    <t xml:space="preserve">     Raw materials</t>
  </si>
  <si>
    <t xml:space="preserve">    Machinery</t>
  </si>
  <si>
    <t xml:space="preserve">  Net Exports (A - B)</t>
  </si>
  <si>
    <t xml:space="preserve">  Net Exports as % of total exports</t>
  </si>
  <si>
    <t>SITC section/description</t>
  </si>
  <si>
    <t>Total EPZ Exports</t>
  </si>
  <si>
    <t xml:space="preserve"> 0 - Food and live animals</t>
  </si>
  <si>
    <t>Fish &amp; fish preparations</t>
  </si>
  <si>
    <t xml:space="preserve"> 2 - Crude materials, inedible, except fuels</t>
  </si>
  <si>
    <t xml:space="preserve"> 5 - Chemicals and related products, n.e.s</t>
  </si>
  <si>
    <t xml:space="preserve"> 6 - Manufactured goods classified chiefly by material </t>
  </si>
  <si>
    <t>Textile yarn, fabrics, made up articles</t>
  </si>
  <si>
    <t>Pearls, precious  &amp; semi-precious stones</t>
  </si>
  <si>
    <t xml:space="preserve"> 7 - Machinery and transport equipment </t>
  </si>
  <si>
    <t xml:space="preserve"> 8 - Miscellaneous manufactured articles </t>
  </si>
  <si>
    <t>Articles of apparel and clothing</t>
  </si>
  <si>
    <t>Optical goods</t>
  </si>
  <si>
    <t>Watches and clocks</t>
  </si>
  <si>
    <t>Toys, games and sporting goods</t>
  </si>
  <si>
    <t>Jewellery, goldsmiths &amp; silversmiths wares</t>
  </si>
  <si>
    <t xml:space="preserve"> Other sections</t>
  </si>
  <si>
    <t>1st Qr</t>
  </si>
  <si>
    <t>2nd Qr</t>
  </si>
  <si>
    <t>3rd Qr</t>
  </si>
  <si>
    <t>4th Qr</t>
  </si>
  <si>
    <t>Total EPZ Imports</t>
  </si>
  <si>
    <t xml:space="preserve">  0 - Food and live animals</t>
  </si>
  <si>
    <t xml:space="preserve">  2 - Crude materials, inedible, except fuels</t>
  </si>
  <si>
    <t xml:space="preserve">          Cotton </t>
  </si>
  <si>
    <t xml:space="preserve">          Synthetic fibres suitable for spinning</t>
  </si>
  <si>
    <t xml:space="preserve">          Wool and other animal hair</t>
  </si>
  <si>
    <t xml:space="preserve">  3 - Mineral fuels, lubricants and related products</t>
  </si>
  <si>
    <t xml:space="preserve">  5 - Chemicals and related products, n.e.s</t>
  </si>
  <si>
    <t xml:space="preserve">  6 -  Manufactured goods classified chiefly by material </t>
  </si>
  <si>
    <t xml:space="preserve">          Leather </t>
  </si>
  <si>
    <t xml:space="preserve">          Textile yarn and fabrics </t>
  </si>
  <si>
    <t xml:space="preserve">          Pearls, precious and semi-precious stones</t>
  </si>
  <si>
    <t xml:space="preserve">  7 -  Machinery &amp; transport equipment</t>
  </si>
  <si>
    <t xml:space="preserve">  8 -  Miscellaneous manufactured articles</t>
  </si>
  <si>
    <t xml:space="preserve">         Optical goods, watches &amp; clocks</t>
  </si>
  <si>
    <t xml:space="preserve">         Jewellery, goldsmiths &amp; silversmiths wares</t>
  </si>
  <si>
    <t>Value (f.o.b): Million Rupees</t>
  </si>
  <si>
    <t>Country of destination</t>
  </si>
  <si>
    <t>Europe</t>
  </si>
  <si>
    <t xml:space="preserve">   Belgium</t>
  </si>
  <si>
    <t xml:space="preserve">   France</t>
  </si>
  <si>
    <t xml:space="preserve">   Germany</t>
  </si>
  <si>
    <t xml:space="preserve">   Italy</t>
  </si>
  <si>
    <t xml:space="preserve">   Netherlands</t>
  </si>
  <si>
    <t xml:space="preserve">   Spain</t>
  </si>
  <si>
    <t xml:space="preserve">   Switzerland</t>
  </si>
  <si>
    <t xml:space="preserve">   United Kingdom</t>
  </si>
  <si>
    <t xml:space="preserve">   Other </t>
  </si>
  <si>
    <t>Asia</t>
  </si>
  <si>
    <t xml:space="preserve">   China</t>
  </si>
  <si>
    <t xml:space="preserve">   Japan</t>
  </si>
  <si>
    <t xml:space="preserve">   Singapore</t>
  </si>
  <si>
    <t xml:space="preserve">   Other</t>
  </si>
  <si>
    <t>Africa</t>
  </si>
  <si>
    <t xml:space="preserve">   Malagasy, Republic of</t>
  </si>
  <si>
    <t xml:space="preserve">   Reunion</t>
  </si>
  <si>
    <t xml:space="preserve">   South Africa, Republic of</t>
  </si>
  <si>
    <t xml:space="preserve">   Zimbabwe</t>
  </si>
  <si>
    <t>America</t>
  </si>
  <si>
    <t xml:space="preserve">   Canada</t>
  </si>
  <si>
    <t xml:space="preserve">   U.S.A</t>
  </si>
  <si>
    <t>Oceania</t>
  </si>
  <si>
    <t xml:space="preserve">   Australia</t>
  </si>
  <si>
    <t xml:space="preserve">   New Zealand</t>
  </si>
  <si>
    <t>Value (c.i.f): Million Rupees</t>
  </si>
  <si>
    <t>Country of origin</t>
  </si>
  <si>
    <t xml:space="preserve">    Belgium</t>
  </si>
  <si>
    <t xml:space="preserve">    France</t>
  </si>
  <si>
    <t xml:space="preserve">    Germany</t>
  </si>
  <si>
    <t xml:space="preserve">    Italy</t>
  </si>
  <si>
    <t xml:space="preserve">    Netherlands</t>
  </si>
  <si>
    <t xml:space="preserve">    Spain</t>
  </si>
  <si>
    <t xml:space="preserve">    Sweden</t>
  </si>
  <si>
    <t xml:space="preserve">    Switzerland</t>
  </si>
  <si>
    <t xml:space="preserve">    United Kingdom</t>
  </si>
  <si>
    <t xml:space="preserve">    Other </t>
  </si>
  <si>
    <t xml:space="preserve">    India</t>
  </si>
  <si>
    <t xml:space="preserve">    Indonesia</t>
  </si>
  <si>
    <t xml:space="preserve">    Japan</t>
  </si>
  <si>
    <t xml:space="preserve">    Korea, Republic of</t>
  </si>
  <si>
    <t xml:space="preserve">    Malaysia</t>
  </si>
  <si>
    <t xml:space="preserve">    Pakistan</t>
  </si>
  <si>
    <t xml:space="preserve">    Singapore</t>
  </si>
  <si>
    <t xml:space="preserve">    Thailand</t>
  </si>
  <si>
    <t xml:space="preserve">    Burkina Faso</t>
  </si>
  <si>
    <t xml:space="preserve">    Malagasy, Republic of</t>
  </si>
  <si>
    <t xml:space="preserve">    Mali</t>
  </si>
  <si>
    <t xml:space="preserve">    South Africa, Republic of</t>
  </si>
  <si>
    <t xml:space="preserve">    U.S.A</t>
  </si>
  <si>
    <t xml:space="preserve">    Australia</t>
  </si>
  <si>
    <t xml:space="preserve">1st Qr  </t>
  </si>
  <si>
    <t xml:space="preserve">   India</t>
  </si>
  <si>
    <t xml:space="preserve">    Micronesia</t>
  </si>
  <si>
    <r>
      <t>2005</t>
    </r>
    <r>
      <rPr>
        <b/>
        <u val="single"/>
        <vertAlign val="superscript"/>
        <sz val="10"/>
        <rFont val="Times New Roman"/>
        <family val="1"/>
      </rPr>
      <t xml:space="preserve"> 2</t>
    </r>
  </si>
  <si>
    <t xml:space="preserve">   Austria</t>
  </si>
  <si>
    <t xml:space="preserve">   Portugal</t>
  </si>
  <si>
    <t xml:space="preserve">    Seychelles</t>
  </si>
  <si>
    <t xml:space="preserve">    Zambia</t>
  </si>
  <si>
    <t xml:space="preserve">    Brazil</t>
  </si>
  <si>
    <r>
      <t>2004</t>
    </r>
    <r>
      <rPr>
        <b/>
        <u val="single"/>
        <vertAlign val="superscript"/>
        <sz val="10"/>
        <rFont val="Times New Roman"/>
        <family val="1"/>
      </rPr>
      <t xml:space="preserve"> 1</t>
    </r>
  </si>
  <si>
    <t xml:space="preserve"> Jun. 06</t>
  </si>
  <si>
    <t xml:space="preserve"> June 2006</t>
  </si>
  <si>
    <t>Jun. 06</t>
  </si>
  <si>
    <t>June 2006</t>
  </si>
  <si>
    <t>Jan-Jun</t>
  </si>
  <si>
    <t xml:space="preserve"> June 06</t>
  </si>
  <si>
    <t>Table 1.1:- Main economic indicators: 1996 - 2006, EPZ Sector</t>
  </si>
  <si>
    <t xml:space="preserve"> 4.  Imports (c.i.f, Rs Million):</t>
  </si>
  <si>
    <r>
      <t>2006</t>
    </r>
    <r>
      <rPr>
        <b/>
        <u val="single"/>
        <vertAlign val="superscript"/>
        <sz val="10"/>
        <rFont val="Times New Roman"/>
        <family val="1"/>
      </rPr>
      <t xml:space="preserve"> 2</t>
    </r>
  </si>
  <si>
    <r>
      <t>¹</t>
    </r>
    <r>
      <rPr>
        <sz val="10"/>
        <rFont val="Times New Roman"/>
        <family val="1"/>
      </rPr>
      <t xml:space="preserve">  Revised</t>
    </r>
  </si>
  <si>
    <r>
      <t>²</t>
    </r>
    <r>
      <rPr>
        <sz val="10"/>
        <rFont val="Times New Roman"/>
        <family val="1"/>
      </rPr>
      <t xml:space="preserve">  Provisional</t>
    </r>
  </si>
  <si>
    <t>Table 1.2: - Net change in number of enterprises by product group: June 2006 - June 2007, EPZ Sector</t>
  </si>
  <si>
    <t xml:space="preserve"> Jun.  2006</t>
  </si>
  <si>
    <t>Mar. 2007</t>
  </si>
  <si>
    <t xml:space="preserve"> Jun. 2007</t>
  </si>
  <si>
    <t>Mar. 07 to Jun. 07</t>
  </si>
  <si>
    <t>Jun. 06 to Jun. 07</t>
  </si>
  <si>
    <t xml:space="preserve">       1st quarter 2007</t>
  </si>
  <si>
    <t xml:space="preserve">       2nd quarter 2007</t>
  </si>
  <si>
    <t>(-)</t>
  </si>
  <si>
    <t xml:space="preserve"> March 07</t>
  </si>
  <si>
    <t xml:space="preserve"> June 07</t>
  </si>
  <si>
    <t xml:space="preserve"> Mar. 07</t>
  </si>
  <si>
    <t xml:space="preserve"> Jun. 07</t>
  </si>
  <si>
    <t>Evolution 2nd quarter 2007</t>
  </si>
  <si>
    <t>Table 1.6:- Employment by product group and sex:  June 2006 - June 2007, EPZ Sector</t>
  </si>
  <si>
    <t>Table 1.7:- Net change in employment by product group: June 2006 - June 2007, EPZ Sector</t>
  </si>
  <si>
    <t xml:space="preserve"> June 2007</t>
  </si>
  <si>
    <r>
      <t xml:space="preserve">2006 </t>
    </r>
    <r>
      <rPr>
        <b/>
        <vertAlign val="superscript"/>
        <sz val="11"/>
        <rFont val="CG Times"/>
        <family val="0"/>
      </rPr>
      <t>1</t>
    </r>
  </si>
  <si>
    <r>
      <t xml:space="preserve">2006 </t>
    </r>
    <r>
      <rPr>
        <b/>
        <vertAlign val="superscript"/>
        <sz val="11"/>
        <rFont val="CG Times"/>
        <family val="1"/>
      </rPr>
      <t>1</t>
    </r>
  </si>
  <si>
    <r>
      <t xml:space="preserve">2007 </t>
    </r>
    <r>
      <rPr>
        <b/>
        <vertAlign val="superscript"/>
        <sz val="11"/>
        <rFont val="CG Times"/>
        <family val="1"/>
      </rPr>
      <t>1</t>
    </r>
  </si>
  <si>
    <r>
      <t>1</t>
    </r>
    <r>
      <rPr>
        <sz val="10"/>
        <rFont val="CG Times"/>
        <family val="1"/>
      </rPr>
      <t xml:space="preserve"> Provisional</t>
    </r>
  </si>
  <si>
    <r>
      <t xml:space="preserve">2006 </t>
    </r>
    <r>
      <rPr>
        <b/>
        <vertAlign val="superscript"/>
        <sz val="10"/>
        <rFont val="CG Times (W1)"/>
        <family val="0"/>
      </rPr>
      <t>1</t>
    </r>
  </si>
  <si>
    <r>
      <t xml:space="preserve">2006 </t>
    </r>
    <r>
      <rPr>
        <b/>
        <vertAlign val="superscript"/>
        <sz val="10"/>
        <rFont val="CG Times"/>
        <family val="1"/>
      </rPr>
      <t>1</t>
    </r>
  </si>
  <si>
    <r>
      <t xml:space="preserve">2007 </t>
    </r>
    <r>
      <rPr>
        <b/>
        <vertAlign val="superscript"/>
        <sz val="10"/>
        <rFont val="CG Times (W1)"/>
        <family val="1"/>
      </rPr>
      <t>1</t>
    </r>
  </si>
  <si>
    <r>
      <t>1</t>
    </r>
    <r>
      <rPr>
        <sz val="10"/>
        <rFont val="CG Times"/>
        <family val="1"/>
      </rPr>
      <t xml:space="preserve"> Provisional                         </t>
    </r>
  </si>
  <si>
    <r>
      <t>1</t>
    </r>
    <r>
      <rPr>
        <sz val="10"/>
        <rFont val="CG Times (W1)"/>
        <family val="0"/>
      </rPr>
      <t xml:space="preserve"> Provisional      </t>
    </r>
  </si>
  <si>
    <t xml:space="preserve">             -</t>
  </si>
  <si>
    <r>
      <t xml:space="preserve">2007 </t>
    </r>
    <r>
      <rPr>
        <b/>
        <vertAlign val="superscript"/>
        <sz val="10"/>
        <rFont val="CG Times"/>
        <family val="1"/>
      </rPr>
      <t>1</t>
    </r>
  </si>
  <si>
    <r>
      <t xml:space="preserve">   Hong Kong (S.A.R) </t>
    </r>
    <r>
      <rPr>
        <vertAlign val="superscript"/>
        <sz val="10"/>
        <rFont val="CG Times"/>
        <family val="1"/>
      </rPr>
      <t>2</t>
    </r>
  </si>
  <si>
    <r>
      <t>1</t>
    </r>
    <r>
      <rPr>
        <sz val="10"/>
        <rFont val="CG Times"/>
        <family val="1"/>
      </rPr>
      <t xml:space="preserve"> Provisional              </t>
    </r>
    <r>
      <rPr>
        <vertAlign val="superscript"/>
        <sz val="10"/>
        <rFont val="CG Times"/>
        <family val="1"/>
      </rPr>
      <t xml:space="preserve"> 2</t>
    </r>
    <r>
      <rPr>
        <sz val="10"/>
        <rFont val="CG Times"/>
        <family val="1"/>
      </rPr>
      <t xml:space="preserve"> Special Administrative Region of China</t>
    </r>
  </si>
  <si>
    <t xml:space="preserve">    China, mainland</t>
  </si>
  <si>
    <t xml:space="preserve">    China, Hong Kong </t>
  </si>
  <si>
    <t xml:space="preserve">    China, Taiwan</t>
  </si>
  <si>
    <r>
      <t xml:space="preserve">2007 </t>
    </r>
    <r>
      <rPr>
        <b/>
        <vertAlign val="superscript"/>
        <sz val="10"/>
        <rFont val="CG Times"/>
        <family val="0"/>
      </rPr>
      <t>1</t>
    </r>
  </si>
  <si>
    <r>
      <t xml:space="preserve">1 </t>
    </r>
    <r>
      <rPr>
        <sz val="10"/>
        <rFont val="CG Times"/>
        <family val="1"/>
      </rPr>
      <t xml:space="preserve"> Provisional                   </t>
    </r>
    <r>
      <rPr>
        <vertAlign val="superscript"/>
        <sz val="10"/>
        <rFont val="CG Times"/>
        <family val="1"/>
      </rPr>
      <t xml:space="preserve"> 2</t>
    </r>
    <r>
      <rPr>
        <sz val="10"/>
        <rFont val="CG Times"/>
        <family val="1"/>
      </rPr>
      <t xml:space="preserve"> Provisional</t>
    </r>
    <r>
      <rPr>
        <vertAlign val="superscript"/>
        <sz val="10"/>
        <rFont val="CG Times"/>
        <family val="1"/>
      </rPr>
      <t xml:space="preserve">                  3</t>
    </r>
    <r>
      <rPr>
        <sz val="10"/>
        <rFont val="CG Times"/>
        <family val="1"/>
      </rPr>
      <t xml:space="preserve">  Special Administrative Region of China</t>
    </r>
  </si>
  <si>
    <t>Table 2.1:- Net change in number of enterprises by product group, Jun. 2006 - Jun. 2007</t>
  </si>
  <si>
    <t>Mar. 07</t>
  </si>
  <si>
    <t>Jun. 07</t>
  </si>
  <si>
    <t>Mar. 07- Jun. 07</t>
  </si>
  <si>
    <t>Jun. 06 - Jun. 07</t>
  </si>
  <si>
    <t>Mar. 07 - Jun. 07</t>
  </si>
  <si>
    <t>Jun. 06- Jun. 07</t>
  </si>
  <si>
    <t>March 2007</t>
  </si>
  <si>
    <t>June 2007</t>
  </si>
  <si>
    <t>Table 2.5:- Employment by product group and sex: June  2006- June 2007, Pioneer Status Enterprises</t>
  </si>
  <si>
    <t>Table 1.3:- New enterprises and closures: 1st and 2nd quarter 2007, EPZ Sector</t>
  </si>
  <si>
    <t xml:space="preserve">   8.   Electronic watches and clocks</t>
  </si>
  <si>
    <t xml:space="preserve">   4.   Wearing apparel:</t>
  </si>
  <si>
    <t>Table 1.4:- Employment by size and sex: June 2006 - June 2007,  EPZ Sector</t>
  </si>
  <si>
    <t>Table 1.5:- Analysis of net change in EPZ employment: 2nd quarter 2007</t>
  </si>
  <si>
    <t>A.  Total employment creation:</t>
  </si>
  <si>
    <t>B.   Total employment loss:</t>
  </si>
  <si>
    <t>Table 1.8:- Expatriate employment by product group and sex: June 2006 - June 2007, EPZ Sector</t>
  </si>
  <si>
    <t>Table 1.9:- Net EPZ exports, 2005 - 2007</t>
  </si>
  <si>
    <t>Value: Million Rupees</t>
  </si>
  <si>
    <t>- 12 -</t>
  </si>
  <si>
    <t>- 13 -</t>
  </si>
  <si>
    <t xml:space="preserve">     of  which:</t>
  </si>
  <si>
    <t>Table 1.10:- EPZ exports of selected commodities by section, 2005 - 2007</t>
  </si>
  <si>
    <t>Table 1.11:- EPZ imports of selected commodities by section, 2005 - 2007</t>
  </si>
  <si>
    <t>- 14 -</t>
  </si>
  <si>
    <t xml:space="preserve">       of  which:</t>
  </si>
  <si>
    <t>Table 1.12:- EPZ exports by country of destination, 2005 - 2007</t>
  </si>
  <si>
    <t>- 15 -</t>
  </si>
  <si>
    <t>Table 1.13:- EPZ imports by country of origin, 2005 - 2007</t>
  </si>
  <si>
    <t>- 16 -</t>
  </si>
  <si>
    <t xml:space="preserve">                   Pioneer Status Enterprises</t>
  </si>
  <si>
    <t>Table 2.2:- Net change in employment by product group, Jun. 2006 - Jun. 2007</t>
  </si>
  <si>
    <t>Table 2.3:- Employment by size and sex: June 2006 - June 2007, Pioneer Status Enterprises</t>
  </si>
  <si>
    <t>Table 2.4:-  Analysis of net change in employment: 2nd quarter 2007, Pioneer Status Enterprises</t>
  </si>
  <si>
    <t xml:space="preserve"> Evolution 2nd quarter 2007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</si>
</sst>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\ \ \ "/>
    <numFmt numFmtId="173" formatCode="\(#,##0\)\ \ \ \ "/>
    <numFmt numFmtId="174" formatCode="\(#,##0\)"/>
    <numFmt numFmtId="175" formatCode="\(\-#,##0\)"/>
    <numFmt numFmtId="176" formatCode="#,##0\ "/>
    <numFmt numFmtId="177" formatCode="#,##0\ \ "/>
    <numFmt numFmtId="178" formatCode="General\ \ \ \ \ \ \ \ \ \ \ \ \ \ \ \ \ \ \ \ \ \ \ \ \ \ \ \ \ \ \ \ \ \ \ \ \ \ \ \ \ \ \ \ \ \ \ \ \ \ \ \ "/>
    <numFmt numFmtId="179" formatCode="\+#,##0\ \ "/>
    <numFmt numFmtId="180" formatCode="0.0\ \ "/>
    <numFmt numFmtId="181" formatCode="\(General\)\ \ "/>
    <numFmt numFmtId="182" formatCode="\+0.0\ \ "/>
    <numFmt numFmtId="183" formatCode="#,##0\ \ \ "/>
    <numFmt numFmtId="184" formatCode="\(#,##0\)\ \ "/>
    <numFmt numFmtId="185" formatCode="\+#,##0\ "/>
    <numFmt numFmtId="186" formatCode="\(#,##0\)\ \ \ \ \ \ "/>
    <numFmt numFmtId="187" formatCode="\(#,##0\)\ \ \ \ \ \ \ "/>
    <numFmt numFmtId="188" formatCode="#,##0\ \ \ \ \ \ "/>
    <numFmt numFmtId="189" formatCode="\(#,##0\)\ \ \ "/>
    <numFmt numFmtId="190" formatCode="\(#,##0\)\ "/>
    <numFmt numFmtId="191" formatCode="\ \ #,##0"/>
    <numFmt numFmtId="192" formatCode="#,##0\ \ \ \ \ \ \ \ \ "/>
    <numFmt numFmtId="193" formatCode="\ \ \ \ #,##0"/>
    <numFmt numFmtId="194" formatCode="mmmm\ yyyy"/>
    <numFmt numFmtId="195" formatCode="0."/>
    <numFmt numFmtId="196" formatCode="\(0\)"/>
    <numFmt numFmtId="197" formatCode="m\ \-yy"/>
    <numFmt numFmtId="198" formatCode="\-0.0\ \ \ "/>
    <numFmt numFmtId="199" formatCode="\-#,##0\ \ \ "/>
    <numFmt numFmtId="200" formatCode="0\ \ "/>
    <numFmt numFmtId="201" formatCode="\-\ #,##0"/>
    <numFmt numFmtId="202" formatCode="\ #,##0"/>
    <numFmt numFmtId="203" formatCode="\(#,##0\)\ \ \ \ \ \ \ \ \ "/>
    <numFmt numFmtId="204" formatCode="#,##0\ \ \ \ \ "/>
    <numFmt numFmtId="205" formatCode="\ \ \ \-\ \ "/>
    <numFmt numFmtId="206" formatCode="\ \ \ \-\ \ \ \ "/>
    <numFmt numFmtId="207" formatCode="\-#,##0\ \ \ \ \ "/>
    <numFmt numFmtId="208" formatCode="#,##0\ \ \ \ \ \ \ "/>
    <numFmt numFmtId="209" formatCode="#,##0\ \ \ \ \ \ \ \ "/>
    <numFmt numFmtId="210" formatCode="\ #,##0\ \ \ \ \ "/>
    <numFmt numFmtId="211" formatCode="\ \ 0"/>
    <numFmt numFmtId="212" formatCode="#,##0\ \ \ \ \ \ \ \ \ \ "/>
    <numFmt numFmtId="213" formatCode="0\ \ \ \ \ \ \ \ \ \ "/>
    <numFmt numFmtId="214" formatCode="0\ \ \ \ \ \ \ \ "/>
    <numFmt numFmtId="215" formatCode="0\ \ \ \ \ \ \ "/>
    <numFmt numFmtId="216" formatCode="0\ \ \ \ \ \ \ \ \ "/>
    <numFmt numFmtId="217" formatCode="#,##0;[Red]#,##0"/>
    <numFmt numFmtId="218" formatCode="\ \ \ \ \ \ \-\ \ "/>
    <numFmt numFmtId="219" formatCode="0\ \ \ \ "/>
    <numFmt numFmtId="220" formatCode="\ \ \ \ \-\ \ "/>
    <numFmt numFmtId="221" formatCode="\ \ \ \-\ \ \ "/>
    <numFmt numFmtId="222" formatCode="General\ \ "/>
    <numFmt numFmtId="223" formatCode="\ \ \ \-\ \ \ \ \ "/>
    <numFmt numFmtId="224" formatCode="\ \ \ \-\ "/>
    <numFmt numFmtId="225" formatCode="\ \ \ \-\ \ \ \ \ \ "/>
    <numFmt numFmtId="226" formatCode="0.0"/>
    <numFmt numFmtId="227" formatCode="\ \ \ \ \ \-\ \ "/>
  </numFmts>
  <fonts count="48">
    <font>
      <sz val="10"/>
      <name val="Arial"/>
      <family val="0"/>
    </font>
    <font>
      <sz val="10"/>
      <name val="Helv"/>
      <family val="0"/>
    </font>
    <font>
      <sz val="10"/>
      <name val="MS Sans Serif"/>
      <family val="0"/>
    </font>
    <font>
      <sz val="10"/>
      <name val="CG Times"/>
      <family val="0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u val="single"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u val="single"/>
      <vertAlign val="superscript"/>
      <sz val="10"/>
      <name val="Times New Roman"/>
      <family val="1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12"/>
      <name val="CG Times"/>
      <family val="0"/>
    </font>
    <font>
      <vertAlign val="superscript"/>
      <sz val="10"/>
      <name val="CG Times"/>
      <family val="1"/>
    </font>
    <font>
      <vertAlign val="superscript"/>
      <sz val="10"/>
      <name val="CG Times (W1)"/>
      <family val="0"/>
    </font>
    <font>
      <b/>
      <sz val="14"/>
      <name val="CG Times"/>
      <family val="1"/>
    </font>
    <font>
      <u val="single"/>
      <sz val="14"/>
      <name val="CG Times"/>
      <family val="1"/>
    </font>
    <font>
      <b/>
      <sz val="12"/>
      <name val="CG Times"/>
      <family val="1"/>
    </font>
    <font>
      <u val="single"/>
      <sz val="10"/>
      <name val="CG Times"/>
      <family val="1"/>
    </font>
    <font>
      <b/>
      <sz val="11"/>
      <name val="CG Times"/>
      <family val="1"/>
    </font>
    <font>
      <u val="single"/>
      <sz val="11"/>
      <name val="CG Times"/>
      <family val="1"/>
    </font>
    <font>
      <sz val="11"/>
      <name val="CG Times"/>
      <family val="1"/>
    </font>
    <font>
      <b/>
      <sz val="10"/>
      <name val="CG Times (W1)"/>
      <family val="0"/>
    </font>
    <font>
      <i/>
      <sz val="11"/>
      <name val="CG Times"/>
      <family val="1"/>
    </font>
    <font>
      <b/>
      <sz val="14"/>
      <name val="CG Times (W1)"/>
      <family val="0"/>
    </font>
    <font>
      <b/>
      <sz val="12"/>
      <name val="CG Times (W1)"/>
      <family val="0"/>
    </font>
    <font>
      <sz val="10"/>
      <name val="CG Times (W1)"/>
      <family val="0"/>
    </font>
    <font>
      <sz val="12"/>
      <name val="CG Times (W1)"/>
      <family val="0"/>
    </font>
    <font>
      <b/>
      <vertAlign val="superscript"/>
      <sz val="10"/>
      <name val="CG Times (W1)"/>
      <family val="0"/>
    </font>
    <font>
      <b/>
      <vertAlign val="superscript"/>
      <sz val="10"/>
      <name val="CG Times"/>
      <family val="1"/>
    </font>
    <font>
      <b/>
      <sz val="10"/>
      <name val="CG Times"/>
      <family val="1"/>
    </font>
    <font>
      <b/>
      <u val="single"/>
      <sz val="10"/>
      <name val="CG Times (W1)"/>
      <family val="0"/>
    </font>
    <font>
      <b/>
      <u val="single"/>
      <sz val="10"/>
      <name val="CG Times"/>
      <family val="1"/>
    </font>
    <font>
      <b/>
      <sz val="10"/>
      <name val="Helv"/>
      <family val="0"/>
    </font>
    <font>
      <b/>
      <sz val="10"/>
      <color indexed="8"/>
      <name val="CG Times"/>
      <family val="1"/>
    </font>
    <font>
      <i/>
      <sz val="10"/>
      <name val="CG Times (W1)"/>
      <family val="0"/>
    </font>
    <font>
      <i/>
      <sz val="10"/>
      <name val="CG Times"/>
      <family val="1"/>
    </font>
    <font>
      <b/>
      <vertAlign val="superscript"/>
      <sz val="11"/>
      <name val="CG Times"/>
      <family val="1"/>
    </font>
    <font>
      <b/>
      <i/>
      <sz val="11"/>
      <name val="CG Times"/>
      <family val="1"/>
    </font>
    <font>
      <sz val="10"/>
      <name val="Microsoft Sans Serif"/>
      <family val="2"/>
    </font>
    <font>
      <b/>
      <sz val="10"/>
      <name val="Microsoft Sans Serif"/>
      <family val="2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double"/>
      <right style="thin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75">
    <xf numFmtId="0" fontId="0" fillId="0" borderId="0" xfId="0" applyAlignment="1">
      <alignment/>
    </xf>
    <xf numFmtId="0" fontId="6" fillId="0" borderId="1" xfId="23" applyNumberFormat="1" applyFont="1" applyBorder="1" applyAlignment="1" applyProtection="1">
      <alignment horizontal="right"/>
      <protection/>
    </xf>
    <xf numFmtId="0" fontId="7" fillId="0" borderId="0" xfId="23" applyFont="1">
      <alignment/>
      <protection/>
    </xf>
    <xf numFmtId="0" fontId="4" fillId="0" borderId="0" xfId="24" applyFont="1">
      <alignment/>
      <protection/>
    </xf>
    <xf numFmtId="0" fontId="8" fillId="0" borderId="0" xfId="24" applyFont="1">
      <alignment/>
      <protection/>
    </xf>
    <xf numFmtId="0" fontId="4" fillId="0" borderId="2" xfId="24" applyFont="1" applyBorder="1" applyAlignment="1">
      <alignment horizontal="centerContinuous" vertical="center"/>
      <protection/>
    </xf>
    <xf numFmtId="0" fontId="8" fillId="0" borderId="2" xfId="24" applyFont="1" applyBorder="1" applyAlignment="1">
      <alignment horizontal="centerContinuous"/>
      <protection/>
    </xf>
    <xf numFmtId="0" fontId="8" fillId="0" borderId="3" xfId="24" applyFont="1" applyBorder="1" applyAlignment="1">
      <alignment horizontal="centerContinuous"/>
      <protection/>
    </xf>
    <xf numFmtId="17" fontId="8" fillId="0" borderId="4" xfId="24" applyNumberFormat="1" applyFont="1" applyBorder="1" applyAlignment="1">
      <alignment horizontal="centerContinuous" vertical="center"/>
      <protection/>
    </xf>
    <xf numFmtId="17" fontId="8" fillId="0" borderId="1" xfId="24" applyNumberFormat="1" applyFont="1" applyBorder="1" applyAlignment="1">
      <alignment horizontal="centerContinuous" vertical="center"/>
      <protection/>
    </xf>
    <xf numFmtId="0" fontId="8" fillId="0" borderId="5" xfId="24" applyFont="1" applyBorder="1" applyAlignment="1">
      <alignment horizontal="centerContinuous" vertical="center"/>
      <protection/>
    </xf>
    <xf numFmtId="0" fontId="8" fillId="0" borderId="0" xfId="24" applyFont="1" applyAlignment="1">
      <alignment vertical="center"/>
      <protection/>
    </xf>
    <xf numFmtId="17" fontId="8" fillId="0" borderId="6" xfId="24" applyNumberFormat="1" applyFont="1" applyBorder="1" applyAlignment="1">
      <alignment horizontal="centerContinuous" vertical="center"/>
      <protection/>
    </xf>
    <xf numFmtId="17" fontId="8" fillId="0" borderId="7" xfId="24" applyNumberFormat="1" applyFont="1" applyBorder="1" applyAlignment="1">
      <alignment horizontal="centerContinuous" vertical="center"/>
      <protection/>
    </xf>
    <xf numFmtId="17" fontId="8" fillId="0" borderId="3" xfId="24" applyNumberFormat="1" applyFont="1" applyBorder="1" applyAlignment="1">
      <alignment horizontal="centerContinuous" vertical="center"/>
      <protection/>
    </xf>
    <xf numFmtId="17" fontId="8" fillId="0" borderId="8" xfId="24" applyNumberFormat="1" applyFont="1" applyBorder="1" applyAlignment="1">
      <alignment horizontal="centerContinuous" vertical="center"/>
      <protection/>
    </xf>
    <xf numFmtId="3" fontId="8" fillId="0" borderId="0" xfId="24" applyNumberFormat="1" applyFont="1" applyBorder="1" applyAlignment="1">
      <alignment horizontal="right"/>
      <protection/>
    </xf>
    <xf numFmtId="3" fontId="8" fillId="0" borderId="9" xfId="24" applyNumberFormat="1" applyFont="1" applyBorder="1" applyAlignment="1">
      <alignment/>
      <protection/>
    </xf>
    <xf numFmtId="189" fontId="8" fillId="0" borderId="9" xfId="24" applyNumberFormat="1" applyFont="1" applyBorder="1" applyAlignment="1">
      <alignment/>
      <protection/>
    </xf>
    <xf numFmtId="3" fontId="8" fillId="0" borderId="0" xfId="24" applyNumberFormat="1" applyFont="1" applyBorder="1" applyAlignment="1">
      <alignment horizontal="right" vertical="center"/>
      <protection/>
    </xf>
    <xf numFmtId="3" fontId="4" fillId="0" borderId="3" xfId="24" applyNumberFormat="1" applyFont="1" applyBorder="1" applyAlignment="1">
      <alignment vertical="center"/>
      <protection/>
    </xf>
    <xf numFmtId="3" fontId="4" fillId="0" borderId="7" xfId="27" applyNumberFormat="1" applyFont="1" applyBorder="1" applyAlignment="1">
      <alignment vertical="center"/>
      <protection/>
    </xf>
    <xf numFmtId="0" fontId="8" fillId="0" borderId="0" xfId="27" applyFont="1">
      <alignment/>
      <protection/>
    </xf>
    <xf numFmtId="3" fontId="8" fillId="0" borderId="10" xfId="24" applyNumberFormat="1" applyFont="1" applyBorder="1" applyAlignment="1">
      <alignment horizontal="right"/>
      <protection/>
    </xf>
    <xf numFmtId="3" fontId="8" fillId="0" borderId="9" xfId="24" applyNumberFormat="1" applyFont="1" applyBorder="1" applyAlignment="1">
      <alignment horizontal="right"/>
      <protection/>
    </xf>
    <xf numFmtId="3" fontId="8" fillId="0" borderId="0" xfId="25" applyNumberFormat="1" applyFont="1" applyBorder="1" applyAlignment="1">
      <alignment horizontal="right"/>
      <protection/>
    </xf>
    <xf numFmtId="3" fontId="8" fillId="0" borderId="11" xfId="25" applyNumberFormat="1" applyFont="1" applyBorder="1" applyAlignment="1">
      <alignment horizontal="right"/>
      <protection/>
    </xf>
    <xf numFmtId="3" fontId="8" fillId="0" borderId="10" xfId="25" applyNumberFormat="1" applyFont="1" applyBorder="1" applyAlignment="1">
      <alignment horizontal="right"/>
      <protection/>
    </xf>
    <xf numFmtId="3" fontId="8" fillId="0" borderId="12" xfId="25" applyNumberFormat="1" applyFont="1" applyBorder="1" applyAlignment="1">
      <alignment horizontal="right"/>
      <protection/>
    </xf>
    <xf numFmtId="3" fontId="4" fillId="0" borderId="2" xfId="27" applyNumberFormat="1" applyFont="1" applyBorder="1" applyAlignment="1">
      <alignment vertical="center"/>
      <protection/>
    </xf>
    <xf numFmtId="3" fontId="4" fillId="0" borderId="3" xfId="27" applyNumberFormat="1" applyFont="1" applyBorder="1" applyAlignment="1">
      <alignment vertical="center"/>
      <protection/>
    </xf>
    <xf numFmtId="3" fontId="8" fillId="0" borderId="13" xfId="25" applyNumberFormat="1" applyFont="1" applyBorder="1" applyAlignment="1">
      <alignment horizontal="right"/>
      <protection/>
    </xf>
    <xf numFmtId="0" fontId="9" fillId="0" borderId="0" xfId="26" applyFont="1">
      <alignment/>
      <protection/>
    </xf>
    <xf numFmtId="0" fontId="8" fillId="0" borderId="0" xfId="26" applyFont="1">
      <alignment/>
      <protection/>
    </xf>
    <xf numFmtId="0" fontId="8" fillId="0" borderId="1" xfId="26" applyFont="1" applyBorder="1" applyAlignment="1">
      <alignment horizontal="centerContinuous"/>
      <protection/>
    </xf>
    <xf numFmtId="0" fontId="8" fillId="0" borderId="5" xfId="26" applyFont="1" applyBorder="1" applyAlignment="1">
      <alignment horizontal="centerContinuous"/>
      <protection/>
    </xf>
    <xf numFmtId="17" fontId="4" fillId="0" borderId="14" xfId="26" applyNumberFormat="1" applyFont="1" applyBorder="1" applyAlignment="1">
      <alignment horizontal="centerContinuous" vertical="center"/>
      <protection/>
    </xf>
    <xf numFmtId="0" fontId="8" fillId="0" borderId="14" xfId="26" applyFont="1" applyBorder="1" applyAlignment="1">
      <alignment horizontal="centerContinuous"/>
      <protection/>
    </xf>
    <xf numFmtId="0" fontId="8" fillId="0" borderId="15" xfId="26" applyFont="1" applyBorder="1" applyAlignment="1">
      <alignment horizontal="centerContinuous"/>
      <protection/>
    </xf>
    <xf numFmtId="17" fontId="8" fillId="0" borderId="16" xfId="26" applyNumberFormat="1" applyFont="1" applyBorder="1" applyAlignment="1">
      <alignment horizontal="center" vertical="center"/>
      <protection/>
    </xf>
    <xf numFmtId="17" fontId="8" fillId="0" borderId="17" xfId="26" applyNumberFormat="1" applyFont="1" applyBorder="1" applyAlignment="1">
      <alignment horizontal="center" vertical="center"/>
      <protection/>
    </xf>
    <xf numFmtId="188" fontId="8" fillId="0" borderId="18" xfId="26" applyNumberFormat="1" applyFont="1" applyBorder="1" applyAlignment="1">
      <alignment horizontal="right"/>
      <protection/>
    </xf>
    <xf numFmtId="188" fontId="8" fillId="0" borderId="0" xfId="26" applyNumberFormat="1" applyFont="1" applyAlignment="1">
      <alignment horizontal="right"/>
      <protection/>
    </xf>
    <xf numFmtId="186" fontId="8" fillId="0" borderId="18" xfId="26" applyNumberFormat="1" applyFont="1" applyBorder="1" applyAlignment="1">
      <alignment horizontal="right"/>
      <protection/>
    </xf>
    <xf numFmtId="186" fontId="8" fillId="0" borderId="0" xfId="26" applyNumberFormat="1" applyFont="1" applyAlignment="1">
      <alignment horizontal="right"/>
      <protection/>
    </xf>
    <xf numFmtId="0" fontId="8" fillId="0" borderId="0" xfId="26" applyFont="1" applyAlignment="1">
      <alignment horizontal="right"/>
      <protection/>
    </xf>
    <xf numFmtId="188" fontId="8" fillId="0" borderId="19" xfId="26" applyNumberFormat="1" applyFont="1" applyBorder="1" applyAlignment="1">
      <alignment horizontal="right"/>
      <protection/>
    </xf>
    <xf numFmtId="188" fontId="4" fillId="0" borderId="20" xfId="26" applyNumberFormat="1" applyFont="1" applyBorder="1" applyAlignment="1">
      <alignment horizontal="right" vertical="center"/>
      <protection/>
    </xf>
    <xf numFmtId="0" fontId="8" fillId="0" borderId="0" xfId="27" applyFont="1" applyAlignment="1">
      <alignment/>
      <protection/>
    </xf>
    <xf numFmtId="17" fontId="4" fillId="0" borderId="21" xfId="27" applyNumberFormat="1" applyFont="1" applyBorder="1" applyAlignment="1">
      <alignment horizontal="centerContinuous" vertical="center"/>
      <protection/>
    </xf>
    <xf numFmtId="0" fontId="8" fillId="0" borderId="21" xfId="27" applyFont="1" applyBorder="1" applyAlignment="1">
      <alignment horizontal="centerContinuous"/>
      <protection/>
    </xf>
    <xf numFmtId="0" fontId="8" fillId="0" borderId="22" xfId="27" applyFont="1" applyBorder="1" applyAlignment="1">
      <alignment horizontal="centerContinuous"/>
      <protection/>
    </xf>
    <xf numFmtId="17" fontId="4" fillId="0" borderId="0" xfId="27" applyNumberFormat="1" applyFont="1" applyBorder="1" applyAlignment="1">
      <alignment horizontal="centerContinuous" vertical="center"/>
      <protection/>
    </xf>
    <xf numFmtId="0" fontId="8" fillId="0" borderId="0" xfId="27" applyFont="1" applyBorder="1" applyAlignment="1">
      <alignment horizontal="centerContinuous"/>
      <protection/>
    </xf>
    <xf numFmtId="0" fontId="8" fillId="0" borderId="9" xfId="27" applyFont="1" applyBorder="1" applyAlignment="1">
      <alignment horizontal="centerContinuous"/>
      <protection/>
    </xf>
    <xf numFmtId="17" fontId="8" fillId="0" borderId="23" xfId="27" applyNumberFormat="1" applyFont="1" applyBorder="1" applyAlignment="1">
      <alignment horizontal="centerContinuous" vertical="center"/>
      <protection/>
    </xf>
    <xf numFmtId="17" fontId="8" fillId="0" borderId="6" xfId="27" applyNumberFormat="1" applyFont="1" applyBorder="1" applyAlignment="1">
      <alignment horizontal="centerContinuous" vertical="center"/>
      <protection/>
    </xf>
    <xf numFmtId="17" fontId="8" fillId="0" borderId="7" xfId="27" applyNumberFormat="1" applyFont="1" applyBorder="1" applyAlignment="1">
      <alignment horizontal="centerContinuous" vertical="center"/>
      <protection/>
    </xf>
    <xf numFmtId="17" fontId="8" fillId="0" borderId="3" xfId="27" applyNumberFormat="1" applyFont="1" applyBorder="1" applyAlignment="1">
      <alignment horizontal="centerContinuous" vertical="center"/>
      <protection/>
    </xf>
    <xf numFmtId="3" fontId="8" fillId="0" borderId="11" xfId="27" applyNumberFormat="1" applyFont="1" applyBorder="1" applyAlignment="1">
      <alignment/>
      <protection/>
    </xf>
    <xf numFmtId="3" fontId="8" fillId="0" borderId="10" xfId="27" applyNumberFormat="1" applyFont="1" applyBorder="1" applyAlignment="1">
      <alignment/>
      <protection/>
    </xf>
    <xf numFmtId="3" fontId="8" fillId="0" borderId="0" xfId="27" applyNumberFormat="1" applyFont="1" applyAlignment="1">
      <alignment/>
      <protection/>
    </xf>
    <xf numFmtId="3" fontId="8" fillId="0" borderId="9" xfId="27" applyNumberFormat="1" applyFont="1" applyBorder="1" applyAlignment="1">
      <alignment/>
      <protection/>
    </xf>
    <xf numFmtId="3" fontId="8" fillId="0" borderId="0" xfId="27" applyNumberFormat="1" applyFont="1">
      <alignment/>
      <protection/>
    </xf>
    <xf numFmtId="174" fontId="8" fillId="0" borderId="10" xfId="27" applyNumberFormat="1" applyFont="1" applyBorder="1" applyAlignment="1">
      <alignment/>
      <protection/>
    </xf>
    <xf numFmtId="174" fontId="8" fillId="0" borderId="0" xfId="27" applyNumberFormat="1" applyFont="1" applyAlignment="1">
      <alignment horizontal="right"/>
      <protection/>
    </xf>
    <xf numFmtId="174" fontId="8" fillId="0" borderId="9" xfId="27" applyNumberFormat="1" applyFont="1" applyBorder="1" applyAlignment="1">
      <alignment/>
      <protection/>
    </xf>
    <xf numFmtId="174" fontId="8" fillId="0" borderId="0" xfId="27" applyNumberFormat="1" applyFont="1" applyAlignment="1">
      <alignment/>
      <protection/>
    </xf>
    <xf numFmtId="3" fontId="8" fillId="0" borderId="19" xfId="27" applyNumberFormat="1" applyFont="1" applyBorder="1" applyAlignment="1">
      <alignment/>
      <protection/>
    </xf>
    <xf numFmtId="3" fontId="8" fillId="0" borderId="0" xfId="27" applyNumberFormat="1" applyFont="1" applyBorder="1" applyAlignment="1">
      <alignment/>
      <protection/>
    </xf>
    <xf numFmtId="188" fontId="8" fillId="0" borderId="0" xfId="27" applyNumberFormat="1" applyFont="1">
      <alignment/>
      <protection/>
    </xf>
    <xf numFmtId="0" fontId="9" fillId="0" borderId="0" xfId="29" applyFont="1">
      <alignment/>
      <protection/>
    </xf>
    <xf numFmtId="0" fontId="4" fillId="0" borderId="0" xfId="29" applyFont="1">
      <alignment/>
      <protection/>
    </xf>
    <xf numFmtId="0" fontId="8" fillId="0" borderId="0" xfId="29" applyFont="1">
      <alignment/>
      <protection/>
    </xf>
    <xf numFmtId="0" fontId="4" fillId="0" borderId="1" xfId="29" applyFont="1" applyBorder="1" applyAlignment="1">
      <alignment horizontal="centerContinuous"/>
      <protection/>
    </xf>
    <xf numFmtId="0" fontId="4" fillId="0" borderId="1" xfId="29" applyNumberFormat="1" applyFont="1" applyBorder="1" applyAlignment="1">
      <alignment horizontal="centerContinuous" vertical="center"/>
      <protection/>
    </xf>
    <xf numFmtId="0" fontId="8" fillId="0" borderId="1" xfId="29" applyFont="1" applyBorder="1" applyAlignment="1">
      <alignment horizontal="centerContinuous"/>
      <protection/>
    </xf>
    <xf numFmtId="0" fontId="8" fillId="0" borderId="5" xfId="29" applyFont="1" applyBorder="1" applyAlignment="1">
      <alignment horizontal="centerContinuous"/>
      <protection/>
    </xf>
    <xf numFmtId="0" fontId="8" fillId="0" borderId="0" xfId="29" applyFont="1" applyAlignment="1">
      <alignment horizontal="centerContinuous"/>
      <protection/>
    </xf>
    <xf numFmtId="0" fontId="4" fillId="0" borderId="14" xfId="29" applyFont="1" applyBorder="1" applyAlignment="1">
      <alignment horizontal="centerContinuous"/>
      <protection/>
    </xf>
    <xf numFmtId="0" fontId="8" fillId="0" borderId="15" xfId="29" applyFont="1" applyBorder="1" applyAlignment="1">
      <alignment horizontal="centerContinuous"/>
      <protection/>
    </xf>
    <xf numFmtId="0" fontId="8" fillId="0" borderId="14" xfId="29" applyFont="1" applyBorder="1" applyAlignment="1">
      <alignment horizontal="centerContinuous"/>
      <protection/>
    </xf>
    <xf numFmtId="0" fontId="8" fillId="0" borderId="0" xfId="29" applyFont="1" applyAlignment="1">
      <alignment horizontal="left"/>
      <protection/>
    </xf>
    <xf numFmtId="0" fontId="8" fillId="0" borderId="0" xfId="29" applyFont="1" applyAlignment="1">
      <alignment/>
      <protection/>
    </xf>
    <xf numFmtId="17" fontId="8" fillId="0" borderId="24" xfId="0" applyNumberFormat="1" applyFont="1" applyBorder="1" applyAlignment="1">
      <alignment horizontal="center" vertical="center"/>
    </xf>
    <xf numFmtId="17" fontId="8" fillId="0" borderId="25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21" xfId="0" applyFont="1" applyBorder="1" applyAlignment="1">
      <alignment horizontal="centerContinuous" vertical="center"/>
    </xf>
    <xf numFmtId="0" fontId="8" fillId="0" borderId="22" xfId="0" applyFont="1" applyBorder="1" applyAlignment="1">
      <alignment horizontal="centerContinuous" vertical="center"/>
    </xf>
    <xf numFmtId="0" fontId="4" fillId="0" borderId="22" xfId="0" applyFont="1" applyBorder="1" applyAlignment="1">
      <alignment horizontal="centerContinuous" vertical="center"/>
    </xf>
    <xf numFmtId="178" fontId="12" fillId="0" borderId="0" xfId="23" applyNumberFormat="1" applyFont="1" applyAlignment="1">
      <alignment/>
      <protection/>
    </xf>
    <xf numFmtId="0" fontId="8" fillId="0" borderId="0" xfId="23" applyFont="1">
      <alignment/>
      <protection/>
    </xf>
    <xf numFmtId="176" fontId="8" fillId="0" borderId="0" xfId="23" applyNumberFormat="1" applyFont="1">
      <alignment/>
      <protection/>
    </xf>
    <xf numFmtId="0" fontId="6" fillId="0" borderId="0" xfId="23" applyFont="1" applyAlignment="1">
      <alignment horizontal="right"/>
      <protection/>
    </xf>
    <xf numFmtId="0" fontId="8" fillId="0" borderId="0" xfId="23" applyFont="1" applyBorder="1">
      <alignment/>
      <protection/>
    </xf>
    <xf numFmtId="0" fontId="8" fillId="0" borderId="4" xfId="23" applyFont="1" applyBorder="1">
      <alignment/>
      <protection/>
    </xf>
    <xf numFmtId="0" fontId="8" fillId="0" borderId="1" xfId="23" applyFont="1" applyBorder="1">
      <alignment/>
      <protection/>
    </xf>
    <xf numFmtId="1" fontId="6" fillId="0" borderId="1" xfId="23" applyNumberFormat="1" applyFont="1" applyBorder="1" applyAlignment="1" applyProtection="1">
      <alignment horizontal="right"/>
      <protection/>
    </xf>
    <xf numFmtId="0" fontId="8" fillId="0" borderId="26" xfId="23" applyFont="1" applyBorder="1" applyAlignment="1">
      <alignment horizontal="center"/>
      <protection/>
    </xf>
    <xf numFmtId="0" fontId="4" fillId="0" borderId="26" xfId="23" applyFont="1" applyBorder="1" applyAlignment="1">
      <alignment horizontal="left"/>
      <protection/>
    </xf>
    <xf numFmtId="0" fontId="4" fillId="0" borderId="0" xfId="23" applyFont="1" applyBorder="1" applyAlignment="1">
      <alignment horizontal="left"/>
      <protection/>
    </xf>
    <xf numFmtId="177" fontId="8" fillId="0" borderId="0" xfId="23" applyNumberFormat="1" applyFont="1" applyBorder="1" applyAlignment="1">
      <alignment horizontal="right"/>
      <protection/>
    </xf>
    <xf numFmtId="0" fontId="8" fillId="0" borderId="26" xfId="23" applyFont="1" applyBorder="1">
      <alignment/>
      <protection/>
    </xf>
    <xf numFmtId="0" fontId="4" fillId="0" borderId="26" xfId="23" applyFont="1" applyBorder="1">
      <alignment/>
      <protection/>
    </xf>
    <xf numFmtId="0" fontId="8" fillId="0" borderId="0" xfId="23" applyFont="1" applyBorder="1" applyAlignment="1">
      <alignment horizontal="left"/>
      <protection/>
    </xf>
    <xf numFmtId="177" fontId="8" fillId="0" borderId="0" xfId="23" applyNumberFormat="1" applyFont="1" applyBorder="1" applyAlignment="1">
      <alignment/>
      <protection/>
    </xf>
    <xf numFmtId="199" fontId="8" fillId="0" borderId="0" xfId="23" applyNumberFormat="1" applyFont="1" applyBorder="1" applyAlignment="1">
      <alignment horizontal="right"/>
      <protection/>
    </xf>
    <xf numFmtId="179" fontId="8" fillId="0" borderId="0" xfId="23" applyNumberFormat="1" applyFont="1" applyBorder="1" applyAlignment="1">
      <alignment horizontal="right"/>
      <protection/>
    </xf>
    <xf numFmtId="185" fontId="8" fillId="0" borderId="0" xfId="23" applyNumberFormat="1" applyFont="1" applyBorder="1" applyAlignment="1">
      <alignment horizontal="right"/>
      <protection/>
    </xf>
    <xf numFmtId="198" fontId="8" fillId="0" borderId="0" xfId="23" applyNumberFormat="1" applyFont="1" applyBorder="1" applyAlignment="1">
      <alignment horizontal="right"/>
      <protection/>
    </xf>
    <xf numFmtId="182" fontId="8" fillId="0" borderId="0" xfId="23" applyNumberFormat="1" applyFont="1" applyBorder="1" applyAlignment="1">
      <alignment horizontal="right"/>
      <protection/>
    </xf>
    <xf numFmtId="180" fontId="8" fillId="0" borderId="0" xfId="23" applyNumberFormat="1" applyFont="1" applyBorder="1" applyAlignment="1">
      <alignment horizontal="right"/>
      <protection/>
    </xf>
    <xf numFmtId="180" fontId="8" fillId="0" borderId="0" xfId="23" applyNumberFormat="1" applyFont="1">
      <alignment/>
      <protection/>
    </xf>
    <xf numFmtId="0" fontId="4" fillId="0" borderId="26" xfId="23" applyFont="1" applyBorder="1" applyAlignment="1">
      <alignment/>
      <protection/>
    </xf>
    <xf numFmtId="0" fontId="4" fillId="0" borderId="0" xfId="23" applyFont="1">
      <alignment/>
      <protection/>
    </xf>
    <xf numFmtId="177" fontId="8" fillId="0" borderId="0" xfId="23" applyNumberFormat="1" applyFont="1" applyBorder="1">
      <alignment/>
      <protection/>
    </xf>
    <xf numFmtId="184" fontId="8" fillId="0" borderId="0" xfId="23" applyNumberFormat="1" applyFont="1" applyBorder="1" applyAlignment="1">
      <alignment horizontal="right"/>
      <protection/>
    </xf>
    <xf numFmtId="0" fontId="4" fillId="0" borderId="0" xfId="23" applyFont="1" applyBorder="1">
      <alignment/>
      <protection/>
    </xf>
    <xf numFmtId="0" fontId="8" fillId="0" borderId="27" xfId="23" applyFont="1" applyBorder="1">
      <alignment/>
      <protection/>
    </xf>
    <xf numFmtId="0" fontId="8" fillId="0" borderId="28" xfId="23" applyFont="1" applyBorder="1">
      <alignment/>
      <protection/>
    </xf>
    <xf numFmtId="176" fontId="8" fillId="0" borderId="28" xfId="23" applyNumberFormat="1" applyFont="1" applyBorder="1" applyAlignment="1">
      <alignment horizontal="right"/>
      <protection/>
    </xf>
    <xf numFmtId="3" fontId="8" fillId="0" borderId="28" xfId="23" applyNumberFormat="1" applyFont="1" applyBorder="1">
      <alignment/>
      <protection/>
    </xf>
    <xf numFmtId="3" fontId="8" fillId="0" borderId="29" xfId="23" applyNumberFormat="1" applyFont="1" applyBorder="1">
      <alignment/>
      <protection/>
    </xf>
    <xf numFmtId="176" fontId="8" fillId="0" borderId="0" xfId="23" applyNumberFormat="1" applyFont="1" applyBorder="1" applyAlignment="1">
      <alignment horizontal="right"/>
      <protection/>
    </xf>
    <xf numFmtId="3" fontId="8" fillId="0" borderId="0" xfId="23" applyNumberFormat="1" applyFont="1" applyBorder="1">
      <alignment/>
      <protection/>
    </xf>
    <xf numFmtId="0" fontId="9" fillId="0" borderId="0" xfId="25" applyFont="1" applyAlignment="1">
      <alignment horizontal="left"/>
      <protection/>
    </xf>
    <xf numFmtId="0" fontId="4" fillId="0" borderId="0" xfId="25" applyFont="1" applyAlignment="1">
      <alignment horizontal="left"/>
      <protection/>
    </xf>
    <xf numFmtId="0" fontId="4" fillId="0" borderId="0" xfId="25" applyFont="1">
      <alignment/>
      <protection/>
    </xf>
    <xf numFmtId="0" fontId="8" fillId="0" borderId="0" xfId="25" applyFont="1" applyAlignment="1">
      <alignment horizontal="left"/>
      <protection/>
    </xf>
    <xf numFmtId="0" fontId="8" fillId="0" borderId="0" xfId="25" applyFont="1">
      <alignment/>
      <protection/>
    </xf>
    <xf numFmtId="0" fontId="4" fillId="0" borderId="1" xfId="25" applyNumberFormat="1" applyFont="1" applyBorder="1" applyAlignment="1">
      <alignment horizontal="centerContinuous" vertical="center"/>
      <protection/>
    </xf>
    <xf numFmtId="0" fontId="8" fillId="0" borderId="1" xfId="25" applyFont="1" applyBorder="1" applyAlignment="1">
      <alignment horizontal="centerContinuous"/>
      <protection/>
    </xf>
    <xf numFmtId="0" fontId="8" fillId="0" borderId="21" xfId="25" applyFont="1" applyBorder="1" applyAlignment="1">
      <alignment horizontal="centerContinuous"/>
      <protection/>
    </xf>
    <xf numFmtId="0" fontId="8" fillId="0" borderId="3" xfId="25" applyFont="1" applyBorder="1">
      <alignment/>
      <protection/>
    </xf>
    <xf numFmtId="17" fontId="4" fillId="0" borderId="1" xfId="25" applyNumberFormat="1" applyFont="1" applyBorder="1" applyAlignment="1">
      <alignment horizontal="centerContinuous" vertical="center"/>
      <protection/>
    </xf>
    <xf numFmtId="0" fontId="8" fillId="0" borderId="9" xfId="25" applyFont="1" applyBorder="1">
      <alignment/>
      <protection/>
    </xf>
    <xf numFmtId="17" fontId="8" fillId="0" borderId="30" xfId="25" applyNumberFormat="1" applyFont="1" applyBorder="1" applyAlignment="1">
      <alignment horizontal="centerContinuous" vertical="center"/>
      <protection/>
    </xf>
    <xf numFmtId="17" fontId="8" fillId="0" borderId="16" xfId="25" applyNumberFormat="1" applyFont="1" applyBorder="1" applyAlignment="1">
      <alignment horizontal="centerContinuous" vertical="center"/>
      <protection/>
    </xf>
    <xf numFmtId="0" fontId="8" fillId="0" borderId="17" xfId="25" applyFont="1" applyBorder="1" applyAlignment="1">
      <alignment horizontal="centerContinuous" vertical="center"/>
      <protection/>
    </xf>
    <xf numFmtId="17" fontId="8" fillId="0" borderId="25" xfId="25" applyNumberFormat="1" applyFont="1" applyBorder="1" applyAlignment="1">
      <alignment horizontal="centerContinuous" vertical="center"/>
      <protection/>
    </xf>
    <xf numFmtId="0" fontId="8" fillId="0" borderId="16" xfId="25" applyFont="1" applyBorder="1" applyAlignment="1">
      <alignment horizontal="centerContinuous" vertical="center"/>
      <protection/>
    </xf>
    <xf numFmtId="0" fontId="8" fillId="0" borderId="24" xfId="25" applyFont="1" applyBorder="1" applyAlignment="1">
      <alignment horizontal="centerContinuous" vertical="center"/>
      <protection/>
    </xf>
    <xf numFmtId="0" fontId="8" fillId="0" borderId="31" xfId="25" applyFont="1" applyBorder="1" applyAlignment="1">
      <alignment horizontal="centerContinuous" vertical="center"/>
      <protection/>
    </xf>
    <xf numFmtId="0" fontId="8" fillId="0" borderId="32" xfId="25" applyFont="1" applyBorder="1">
      <alignment/>
      <protection/>
    </xf>
    <xf numFmtId="188" fontId="8" fillId="0" borderId="13" xfId="25" applyNumberFormat="1" applyFont="1" applyBorder="1" applyAlignment="1">
      <alignment horizontal="right"/>
      <protection/>
    </xf>
    <xf numFmtId="188" fontId="8" fillId="0" borderId="10" xfId="25" applyNumberFormat="1" applyFont="1" applyBorder="1" applyAlignment="1">
      <alignment horizontal="right"/>
      <protection/>
    </xf>
    <xf numFmtId="188" fontId="8" fillId="0" borderId="0" xfId="25" applyNumberFormat="1" applyFont="1" applyBorder="1" applyAlignment="1">
      <alignment horizontal="right"/>
      <protection/>
    </xf>
    <xf numFmtId="188" fontId="8" fillId="0" borderId="0" xfId="25" applyNumberFormat="1" applyFont="1" applyBorder="1" applyAlignment="1">
      <alignment horizontal="center"/>
      <protection/>
    </xf>
    <xf numFmtId="3" fontId="8" fillId="0" borderId="0" xfId="25" applyNumberFormat="1" applyFont="1" applyAlignment="1">
      <alignment horizontal="right"/>
      <protection/>
    </xf>
    <xf numFmtId="0" fontId="4" fillId="0" borderId="1" xfId="0" applyFont="1" applyBorder="1" applyAlignment="1">
      <alignment horizontal="centerContinuous" vertical="center"/>
    </xf>
    <xf numFmtId="0" fontId="8" fillId="0" borderId="5" xfId="0" applyFont="1" applyBorder="1" applyAlignment="1">
      <alignment/>
    </xf>
    <xf numFmtId="172" fontId="8" fillId="0" borderId="0" xfId="0" applyNumberFormat="1" applyFont="1" applyAlignment="1">
      <alignment/>
    </xf>
    <xf numFmtId="0" fontId="8" fillId="0" borderId="9" xfId="0" applyFont="1" applyBorder="1" applyAlignment="1">
      <alignment/>
    </xf>
    <xf numFmtId="3" fontId="8" fillId="0" borderId="10" xfId="0" applyNumberFormat="1" applyFont="1" applyBorder="1" applyAlignment="1">
      <alignment horizontal="center"/>
    </xf>
    <xf numFmtId="0" fontId="9" fillId="0" borderId="0" xfId="28" applyFont="1" applyAlignment="1" quotePrefix="1">
      <alignment horizontal="left"/>
      <protection/>
    </xf>
    <xf numFmtId="0" fontId="8" fillId="0" borderId="0" xfId="28" applyFont="1">
      <alignment/>
      <protection/>
    </xf>
    <xf numFmtId="0" fontId="8" fillId="0" borderId="0" xfId="28" applyFont="1" applyProtection="1">
      <alignment/>
      <protection locked="0"/>
    </xf>
    <xf numFmtId="0" fontId="9" fillId="0" borderId="0" xfId="28" applyFont="1" applyAlignment="1">
      <alignment horizontal="left"/>
      <protection/>
    </xf>
    <xf numFmtId="0" fontId="9" fillId="0" borderId="0" xfId="28" applyFont="1">
      <alignment/>
      <protection/>
    </xf>
    <xf numFmtId="0" fontId="8" fillId="0" borderId="0" xfId="28" applyFont="1" applyAlignment="1">
      <alignment/>
      <protection/>
    </xf>
    <xf numFmtId="0" fontId="4" fillId="0" borderId="1" xfId="28" applyFont="1" applyBorder="1" applyAlignment="1">
      <alignment horizontal="centerContinuous" vertical="center"/>
      <protection/>
    </xf>
    <xf numFmtId="0" fontId="4" fillId="0" borderId="21" xfId="28" applyFont="1" applyBorder="1" applyAlignment="1">
      <alignment horizontal="centerContinuous" vertical="center"/>
      <protection/>
    </xf>
    <xf numFmtId="0" fontId="8" fillId="0" borderId="22" xfId="28" applyFont="1" applyBorder="1" applyAlignment="1">
      <alignment horizontal="centerContinuous" vertical="center"/>
      <protection/>
    </xf>
    <xf numFmtId="0" fontId="8" fillId="0" borderId="1" xfId="28" applyFont="1" applyBorder="1">
      <alignment/>
      <protection/>
    </xf>
    <xf numFmtId="3" fontId="8" fillId="0" borderId="0" xfId="28" applyNumberFormat="1" applyFont="1" applyBorder="1" applyAlignment="1">
      <alignment horizontal="center"/>
      <protection/>
    </xf>
    <xf numFmtId="0" fontId="8" fillId="0" borderId="0" xfId="28" applyNumberFormat="1" applyFont="1" applyBorder="1" applyAlignment="1">
      <alignment horizontal="right"/>
      <protection/>
    </xf>
    <xf numFmtId="0" fontId="8" fillId="0" borderId="0" xfId="28" applyNumberFormat="1" applyFont="1" applyBorder="1" applyAlignment="1">
      <alignment horizontal="right" vertical="center"/>
      <protection/>
    </xf>
    <xf numFmtId="3" fontId="4" fillId="0" borderId="2" xfId="28" applyNumberFormat="1" applyFont="1" applyBorder="1" applyAlignment="1">
      <alignment horizontal="right" vertical="center"/>
      <protection/>
    </xf>
    <xf numFmtId="172" fontId="4" fillId="0" borderId="0" xfId="28" applyNumberFormat="1" applyFont="1">
      <alignment/>
      <protection/>
    </xf>
    <xf numFmtId="0" fontId="4" fillId="0" borderId="0" xfId="28" applyFont="1" applyBorder="1" applyAlignment="1">
      <alignment vertical="center"/>
      <protection/>
    </xf>
    <xf numFmtId="0" fontId="8" fillId="0" borderId="0" xfId="28" applyFont="1" applyAlignment="1">
      <alignment horizontal="center"/>
      <protection/>
    </xf>
    <xf numFmtId="0" fontId="9" fillId="0" borderId="0" xfId="31" applyFont="1">
      <alignment/>
      <protection/>
    </xf>
    <xf numFmtId="0" fontId="8" fillId="0" borderId="0" xfId="31" applyFont="1">
      <alignment/>
      <protection/>
    </xf>
    <xf numFmtId="0" fontId="8" fillId="0" borderId="1" xfId="31" applyFont="1" applyBorder="1" applyAlignment="1">
      <alignment horizontal="centerContinuous"/>
      <protection/>
    </xf>
    <xf numFmtId="0" fontId="8" fillId="0" borderId="33" xfId="31" applyFont="1" applyBorder="1" applyAlignment="1">
      <alignment horizontal="centerContinuous"/>
      <protection/>
    </xf>
    <xf numFmtId="0" fontId="8" fillId="0" borderId="0" xfId="31" applyFont="1" applyBorder="1">
      <alignment/>
      <protection/>
    </xf>
    <xf numFmtId="17" fontId="4" fillId="0" borderId="14" xfId="31" applyNumberFormat="1" applyFont="1" applyBorder="1" applyAlignment="1">
      <alignment horizontal="centerContinuous" vertical="center"/>
      <protection/>
    </xf>
    <xf numFmtId="0" fontId="8" fillId="0" borderId="14" xfId="31" applyFont="1" applyBorder="1" applyAlignment="1">
      <alignment horizontal="centerContinuous"/>
      <protection/>
    </xf>
    <xf numFmtId="0" fontId="8" fillId="0" borderId="26" xfId="31" applyFont="1" applyBorder="1">
      <alignment/>
      <protection/>
    </xf>
    <xf numFmtId="17" fontId="8" fillId="0" borderId="16" xfId="31" applyNumberFormat="1" applyFont="1" applyBorder="1" applyAlignment="1">
      <alignment horizontal="center" vertical="center"/>
      <protection/>
    </xf>
    <xf numFmtId="17" fontId="8" fillId="0" borderId="24" xfId="31" applyNumberFormat="1" applyFont="1" applyBorder="1" applyAlignment="1">
      <alignment horizontal="center" vertical="center"/>
      <protection/>
    </xf>
    <xf numFmtId="0" fontId="8" fillId="0" borderId="0" xfId="28" applyFont="1" applyAlignment="1">
      <alignment horizontal="center" vertical="center"/>
      <protection/>
    </xf>
    <xf numFmtId="0" fontId="8" fillId="0" borderId="32" xfId="0" applyFont="1" applyBorder="1" applyAlignment="1">
      <alignment horizontal="centerContinuous" vertical="center"/>
    </xf>
    <xf numFmtId="173" fontId="8" fillId="0" borderId="11" xfId="0" applyNumberFormat="1" applyFont="1" applyBorder="1" applyAlignment="1">
      <alignment/>
    </xf>
    <xf numFmtId="0" fontId="8" fillId="0" borderId="1" xfId="0" applyFont="1" applyBorder="1" applyAlignment="1">
      <alignment horizontal="centerContinuous" vertical="center"/>
    </xf>
    <xf numFmtId="172" fontId="8" fillId="0" borderId="34" xfId="0" applyNumberFormat="1" applyFont="1" applyBorder="1" applyAlignment="1">
      <alignment/>
    </xf>
    <xf numFmtId="172" fontId="8" fillId="0" borderId="11" xfId="0" applyNumberFormat="1" applyFont="1" applyBorder="1" applyAlignment="1">
      <alignment/>
    </xf>
    <xf numFmtId="187" fontId="8" fillId="0" borderId="9" xfId="24" applyNumberFormat="1" applyFont="1" applyBorder="1" applyAlignment="1">
      <alignment horizontal="right"/>
      <protection/>
    </xf>
    <xf numFmtId="174" fontId="8" fillId="0" borderId="0" xfId="24" applyNumberFormat="1" applyFont="1" applyBorder="1" applyAlignment="1">
      <alignment horizontal="right"/>
      <protection/>
    </xf>
    <xf numFmtId="190" fontId="8" fillId="0" borderId="10" xfId="24" applyNumberFormat="1" applyFont="1" applyBorder="1" applyAlignment="1">
      <alignment horizontal="right"/>
      <protection/>
    </xf>
    <xf numFmtId="190" fontId="8" fillId="0" borderId="9" xfId="24" applyNumberFormat="1" applyFont="1" applyBorder="1" applyAlignment="1">
      <alignment horizontal="right"/>
      <protection/>
    </xf>
    <xf numFmtId="3" fontId="4" fillId="0" borderId="7" xfId="24" applyNumberFormat="1" applyFont="1" applyBorder="1" applyAlignment="1">
      <alignment horizontal="right" vertical="center"/>
      <protection/>
    </xf>
    <xf numFmtId="3" fontId="4" fillId="0" borderId="2" xfId="24" applyNumberFormat="1" applyFont="1" applyBorder="1" applyAlignment="1">
      <alignment horizontal="right" vertical="center"/>
      <protection/>
    </xf>
    <xf numFmtId="3" fontId="4" fillId="0" borderId="3" xfId="24" applyNumberFormat="1" applyFont="1" applyBorder="1" applyAlignment="1">
      <alignment horizontal="right" vertical="center"/>
      <protection/>
    </xf>
    <xf numFmtId="3" fontId="4" fillId="0" borderId="1" xfId="25" applyNumberFormat="1" applyFont="1" applyBorder="1" applyAlignment="1">
      <alignment horizontal="center" vertical="center"/>
      <protection/>
    </xf>
    <xf numFmtId="0" fontId="4" fillId="0" borderId="5" xfId="25" applyFont="1" applyBorder="1" applyAlignment="1">
      <alignment horizontal="center" vertical="center"/>
      <protection/>
    </xf>
    <xf numFmtId="3" fontId="11" fillId="0" borderId="35" xfId="25" applyNumberFormat="1" applyFont="1" applyBorder="1" applyAlignment="1">
      <alignment horizontal="center" vertical="center"/>
      <protection/>
    </xf>
    <xf numFmtId="0" fontId="8" fillId="0" borderId="29" xfId="25" applyFont="1" applyBorder="1" applyAlignment="1">
      <alignment horizontal="center" vertical="center"/>
      <protection/>
    </xf>
    <xf numFmtId="49" fontId="4" fillId="0" borderId="14" xfId="29" applyNumberFormat="1" applyFont="1" applyBorder="1" applyAlignment="1">
      <alignment horizontal="centerContinuous" vertical="center"/>
      <protection/>
    </xf>
    <xf numFmtId="17" fontId="8" fillId="0" borderId="31" xfId="28" applyNumberFormat="1" applyFont="1" applyBorder="1" applyAlignment="1">
      <alignment horizontal="center" vertical="center"/>
      <protection/>
    </xf>
    <xf numFmtId="0" fontId="8" fillId="0" borderId="21" xfId="0" applyFont="1" applyBorder="1" applyAlignment="1">
      <alignment horizontal="centerContinuous" vertical="center"/>
    </xf>
    <xf numFmtId="0" fontId="4" fillId="0" borderId="36" xfId="0" applyFont="1" applyBorder="1" applyAlignment="1">
      <alignment horizontal="centerContinuous" vertical="center"/>
    </xf>
    <xf numFmtId="0" fontId="8" fillId="0" borderId="37" xfId="0" applyFont="1" applyBorder="1" applyAlignment="1">
      <alignment horizontal="centerContinuous" vertical="center"/>
    </xf>
    <xf numFmtId="17" fontId="8" fillId="0" borderId="38" xfId="24" applyNumberFormat="1" applyFont="1" applyBorder="1" applyAlignment="1">
      <alignment horizontal="centerContinuous" vertical="center"/>
      <protection/>
    </xf>
    <xf numFmtId="17" fontId="8" fillId="0" borderId="39" xfId="24" applyNumberFormat="1" applyFont="1" applyBorder="1" applyAlignment="1">
      <alignment horizontal="centerContinuous" vertical="center"/>
      <protection/>
    </xf>
    <xf numFmtId="0" fontId="4" fillId="0" borderId="4" xfId="25" applyFont="1" applyBorder="1" applyAlignment="1">
      <alignment horizontal="center" wrapText="1"/>
      <protection/>
    </xf>
    <xf numFmtId="0" fontId="4" fillId="0" borderId="26" xfId="25" applyFont="1" applyBorder="1" applyAlignment="1" quotePrefix="1">
      <alignment horizontal="center" wrapText="1"/>
      <protection/>
    </xf>
    <xf numFmtId="0" fontId="4" fillId="0" borderId="26" xfId="25" applyFont="1" applyBorder="1" applyAlignment="1" quotePrefix="1">
      <alignment horizontal="center"/>
      <protection/>
    </xf>
    <xf numFmtId="0" fontId="4" fillId="0" borderId="26" xfId="25" applyFont="1" applyBorder="1" applyAlignment="1">
      <alignment/>
      <protection/>
    </xf>
    <xf numFmtId="0" fontId="4" fillId="0" borderId="4" xfId="25" applyFont="1" applyBorder="1" applyAlignment="1">
      <alignment horizontal="centerContinuous" vertical="center"/>
      <protection/>
    </xf>
    <xf numFmtId="0" fontId="11" fillId="0" borderId="27" xfId="25" applyFont="1" applyBorder="1" applyAlignment="1">
      <alignment horizontal="center" vertical="top"/>
      <protection/>
    </xf>
    <xf numFmtId="3" fontId="8" fillId="0" borderId="40" xfId="25" applyNumberFormat="1" applyFont="1" applyBorder="1" applyAlignment="1">
      <alignment horizontal="right"/>
      <protection/>
    </xf>
    <xf numFmtId="3" fontId="8" fillId="0" borderId="41" xfId="25" applyNumberFormat="1" applyFont="1" applyBorder="1" applyAlignment="1">
      <alignment horizontal="right"/>
      <protection/>
    </xf>
    <xf numFmtId="17" fontId="8" fillId="0" borderId="37" xfId="25" applyNumberFormat="1" applyFont="1" applyBorder="1" applyAlignment="1">
      <alignment horizontal="centerContinuous" vertical="center"/>
      <protection/>
    </xf>
    <xf numFmtId="0" fontId="8" fillId="0" borderId="42" xfId="25" applyFont="1" applyBorder="1" applyAlignment="1">
      <alignment horizontal="centerContinuous" vertical="center"/>
      <protection/>
    </xf>
    <xf numFmtId="0" fontId="4" fillId="0" borderId="38" xfId="0" applyFont="1" applyBorder="1" applyAlignment="1">
      <alignment horizontal="centerContinuous" vertical="center"/>
    </xf>
    <xf numFmtId="172" fontId="4" fillId="0" borderId="6" xfId="0" applyNumberFormat="1" applyFont="1" applyBorder="1" applyAlignment="1">
      <alignment vertical="center"/>
    </xf>
    <xf numFmtId="172" fontId="4" fillId="0" borderId="3" xfId="0" applyNumberFormat="1" applyFont="1" applyBorder="1" applyAlignment="1">
      <alignment vertical="center"/>
    </xf>
    <xf numFmtId="17" fontId="4" fillId="0" borderId="36" xfId="27" applyNumberFormat="1" applyFont="1" applyBorder="1" applyAlignment="1">
      <alignment horizontal="centerContinuous" vertical="center"/>
      <protection/>
    </xf>
    <xf numFmtId="17" fontId="4" fillId="0" borderId="43" xfId="27" applyNumberFormat="1" applyFont="1" applyBorder="1" applyAlignment="1">
      <alignment horizontal="centerContinuous" vertical="center"/>
      <protection/>
    </xf>
    <xf numFmtId="0" fontId="8" fillId="0" borderId="4" xfId="28" applyFont="1" applyBorder="1">
      <alignment/>
      <protection/>
    </xf>
    <xf numFmtId="0" fontId="4" fillId="0" borderId="27" xfId="28" applyFont="1" applyBorder="1" applyAlignment="1">
      <alignment horizontal="center" vertical="top"/>
      <protection/>
    </xf>
    <xf numFmtId="0" fontId="8" fillId="0" borderId="26" xfId="28" applyFont="1" applyBorder="1" applyAlignment="1">
      <alignment horizontal="left"/>
      <protection/>
    </xf>
    <xf numFmtId="0" fontId="8" fillId="0" borderId="26" xfId="28" applyFont="1" applyBorder="1" applyAlignment="1" quotePrefix="1">
      <alignment horizontal="left"/>
      <protection/>
    </xf>
    <xf numFmtId="0" fontId="8" fillId="0" borderId="26" xfId="28" applyFont="1" applyBorder="1" applyAlignment="1">
      <alignment horizontal="left" vertical="center"/>
      <protection/>
    </xf>
    <xf numFmtId="0" fontId="4" fillId="0" borderId="8" xfId="28" applyFont="1" applyBorder="1" applyAlignment="1">
      <alignment horizontal="centerContinuous" vertical="center"/>
      <protection/>
    </xf>
    <xf numFmtId="191" fontId="8" fillId="0" borderId="13" xfId="28" applyNumberFormat="1" applyFont="1" applyBorder="1" applyAlignment="1">
      <alignment horizontal="center"/>
      <protection/>
    </xf>
    <xf numFmtId="191" fontId="8" fillId="0" borderId="10" xfId="28" applyNumberFormat="1" applyFont="1" applyBorder="1" applyAlignment="1">
      <alignment horizontal="center"/>
      <protection/>
    </xf>
    <xf numFmtId="193" fontId="8" fillId="0" borderId="10" xfId="28" applyNumberFormat="1" applyFont="1" applyBorder="1" applyAlignment="1">
      <alignment horizontal="center"/>
      <protection/>
    </xf>
    <xf numFmtId="191" fontId="8" fillId="0" borderId="35" xfId="28" applyNumberFormat="1" applyFont="1" applyBorder="1" applyAlignment="1">
      <alignment horizontal="center" vertical="center"/>
      <protection/>
    </xf>
    <xf numFmtId="3" fontId="4" fillId="0" borderId="7" xfId="28" applyNumberFormat="1" applyFont="1" applyBorder="1" applyAlignment="1">
      <alignment horizontal="right" vertical="center"/>
      <protection/>
    </xf>
    <xf numFmtId="3" fontId="4" fillId="0" borderId="6" xfId="28" applyNumberFormat="1" applyFont="1" applyBorder="1" applyAlignment="1">
      <alignment horizontal="right" vertical="center"/>
      <protection/>
    </xf>
    <xf numFmtId="3" fontId="4" fillId="0" borderId="2" xfId="28" applyNumberFormat="1" applyFont="1" applyBorder="1" applyAlignment="1">
      <alignment horizontal="center" vertical="center"/>
      <protection/>
    </xf>
    <xf numFmtId="17" fontId="8" fillId="0" borderId="17" xfId="28" applyNumberFormat="1" applyFont="1" applyBorder="1" applyAlignment="1">
      <alignment horizontal="center" vertical="center"/>
      <protection/>
    </xf>
    <xf numFmtId="3" fontId="8" fillId="0" borderId="44" xfId="28" applyNumberFormat="1" applyFont="1" applyBorder="1" applyAlignment="1">
      <alignment horizontal="center"/>
      <protection/>
    </xf>
    <xf numFmtId="3" fontId="8" fillId="0" borderId="44" xfId="28" applyNumberFormat="1" applyFont="1" applyBorder="1" applyAlignment="1">
      <alignment horizontal="center" vertical="center"/>
      <protection/>
    </xf>
    <xf numFmtId="3" fontId="4" fillId="0" borderId="45" xfId="28" applyNumberFormat="1" applyFont="1" applyBorder="1" applyAlignment="1">
      <alignment horizontal="center" vertical="center"/>
      <protection/>
    </xf>
    <xf numFmtId="0" fontId="8" fillId="0" borderId="4" xfId="28" applyFont="1" applyBorder="1" applyAlignment="1">
      <alignment/>
      <protection/>
    </xf>
    <xf numFmtId="172" fontId="4" fillId="0" borderId="8" xfId="28" applyNumberFormat="1" applyFont="1" applyBorder="1" applyAlignment="1">
      <alignment horizontal="center" vertical="center"/>
      <protection/>
    </xf>
    <xf numFmtId="3" fontId="8" fillId="0" borderId="0" xfId="28" applyNumberFormat="1" applyFont="1" applyBorder="1" applyAlignment="1">
      <alignment horizontal="center" vertical="center"/>
      <protection/>
    </xf>
    <xf numFmtId="0" fontId="4" fillId="0" borderId="4" xfId="29" applyFont="1" applyBorder="1" applyAlignment="1">
      <alignment horizontal="centerContinuous" vertical="center"/>
      <protection/>
    </xf>
    <xf numFmtId="0" fontId="4" fillId="0" borderId="26" xfId="29" applyFont="1" applyBorder="1" applyAlignment="1">
      <alignment horizontal="centerContinuous"/>
      <protection/>
    </xf>
    <xf numFmtId="0" fontId="8" fillId="0" borderId="27" xfId="29" applyFont="1" applyBorder="1" applyAlignment="1">
      <alignment/>
      <protection/>
    </xf>
    <xf numFmtId="0" fontId="8" fillId="0" borderId="27" xfId="29" applyFont="1" applyBorder="1">
      <alignment/>
      <protection/>
    </xf>
    <xf numFmtId="0" fontId="4" fillId="0" borderId="26" xfId="29" applyFont="1" applyBorder="1" applyAlignment="1">
      <alignment horizontal="center"/>
      <protection/>
    </xf>
    <xf numFmtId="0" fontId="11" fillId="0" borderId="27" xfId="29" applyFont="1" applyBorder="1" applyAlignment="1">
      <alignment horizontal="center" vertical="center"/>
      <protection/>
    </xf>
    <xf numFmtId="0" fontId="8" fillId="0" borderId="4" xfId="31" applyFont="1" applyBorder="1" applyAlignment="1">
      <alignment horizontal="center"/>
      <protection/>
    </xf>
    <xf numFmtId="0" fontId="4" fillId="0" borderId="26" xfId="31" applyFont="1" applyBorder="1" applyAlignment="1">
      <alignment horizontal="center"/>
      <protection/>
    </xf>
    <xf numFmtId="0" fontId="8" fillId="0" borderId="27" xfId="31" applyFont="1" applyBorder="1">
      <alignment/>
      <protection/>
    </xf>
    <xf numFmtId="0" fontId="8" fillId="0" borderId="26" xfId="31" applyFont="1" applyBorder="1" applyAlignment="1">
      <alignment horizontal="left"/>
      <protection/>
    </xf>
    <xf numFmtId="172" fontId="4" fillId="0" borderId="8" xfId="31" applyNumberFormat="1" applyFont="1" applyBorder="1" applyAlignment="1">
      <alignment horizontal="center" vertical="center"/>
      <protection/>
    </xf>
    <xf numFmtId="17" fontId="4" fillId="0" borderId="30" xfId="31" applyNumberFormat="1" applyFont="1" applyBorder="1" applyAlignment="1">
      <alignment horizontal="center"/>
      <protection/>
    </xf>
    <xf numFmtId="17" fontId="4" fillId="0" borderId="35" xfId="31" applyNumberFormat="1" applyFont="1" applyBorder="1" applyAlignment="1">
      <alignment horizontal="center" vertical="top"/>
      <protection/>
    </xf>
    <xf numFmtId="3" fontId="4" fillId="0" borderId="12" xfId="25" applyNumberFormat="1" applyFont="1" applyBorder="1" applyAlignment="1">
      <alignment horizontal="right" vertical="center"/>
      <protection/>
    </xf>
    <xf numFmtId="3" fontId="11" fillId="0" borderId="46" xfId="25" applyNumberFormat="1" applyFont="1" applyBorder="1" applyAlignment="1">
      <alignment horizontal="right" vertical="center"/>
      <protection/>
    </xf>
    <xf numFmtId="188" fontId="4" fillId="0" borderId="1" xfId="25" applyNumberFormat="1" applyFont="1" applyBorder="1" applyAlignment="1">
      <alignment horizontal="right" vertical="center"/>
      <protection/>
    </xf>
    <xf numFmtId="3" fontId="4" fillId="0" borderId="13" xfId="25" applyNumberFormat="1" applyFont="1" applyBorder="1" applyAlignment="1">
      <alignment horizontal="right" vertical="center"/>
      <protection/>
    </xf>
    <xf numFmtId="3" fontId="4" fillId="0" borderId="40" xfId="25" applyNumberFormat="1" applyFont="1" applyBorder="1" applyAlignment="1">
      <alignment horizontal="right" vertical="center"/>
      <protection/>
    </xf>
    <xf numFmtId="3" fontId="4" fillId="0" borderId="1" xfId="25" applyNumberFormat="1" applyFont="1" applyBorder="1" applyAlignment="1">
      <alignment horizontal="right" vertical="center"/>
      <protection/>
    </xf>
    <xf numFmtId="0" fontId="11" fillId="0" borderId="28" xfId="25" applyFont="1" applyBorder="1" applyAlignment="1">
      <alignment horizontal="right" vertical="center"/>
      <protection/>
    </xf>
    <xf numFmtId="3" fontId="11" fillId="0" borderId="35" xfId="25" applyNumberFormat="1" applyFont="1" applyBorder="1" applyAlignment="1">
      <alignment horizontal="right" vertical="center"/>
      <protection/>
    </xf>
    <xf numFmtId="3" fontId="11" fillId="0" borderId="47" xfId="25" applyNumberFormat="1" applyFont="1" applyBorder="1" applyAlignment="1">
      <alignment horizontal="right" vertical="center"/>
      <protection/>
    </xf>
    <xf numFmtId="3" fontId="11" fillId="0" borderId="28" xfId="25" applyNumberFormat="1" applyFont="1" applyBorder="1" applyAlignment="1">
      <alignment horizontal="right" vertical="center"/>
      <protection/>
    </xf>
    <xf numFmtId="17" fontId="4" fillId="0" borderId="21" xfId="25" applyNumberFormat="1" applyFont="1" applyBorder="1" applyAlignment="1">
      <alignment horizontal="center" vertical="center"/>
      <protection/>
    </xf>
    <xf numFmtId="0" fontId="4" fillId="0" borderId="48" xfId="28" applyFont="1" applyBorder="1" applyAlignment="1">
      <alignment horizontal="centerContinuous" vertical="center"/>
      <protection/>
    </xf>
    <xf numFmtId="0" fontId="8" fillId="0" borderId="26" xfId="28" applyNumberFormat="1" applyFont="1" applyBorder="1" applyAlignment="1">
      <alignment horizontal="right"/>
      <protection/>
    </xf>
    <xf numFmtId="0" fontId="8" fillId="0" borderId="27" xfId="28" applyNumberFormat="1" applyFont="1" applyBorder="1" applyAlignment="1">
      <alignment horizontal="right" vertical="center"/>
      <protection/>
    </xf>
    <xf numFmtId="3" fontId="4" fillId="0" borderId="8" xfId="28" applyNumberFormat="1" applyFont="1" applyBorder="1" applyAlignment="1">
      <alignment horizontal="right" vertical="center"/>
      <protection/>
    </xf>
    <xf numFmtId="191" fontId="8" fillId="0" borderId="5" xfId="28" applyNumberFormat="1" applyFont="1" applyBorder="1" applyAlignment="1">
      <alignment horizontal="center"/>
      <protection/>
    </xf>
    <xf numFmtId="191" fontId="8" fillId="0" borderId="9" xfId="28" applyNumberFormat="1" applyFont="1" applyBorder="1" applyAlignment="1">
      <alignment horizontal="center"/>
      <protection/>
    </xf>
    <xf numFmtId="193" fontId="8" fillId="0" borderId="9" xfId="28" applyNumberFormat="1" applyFont="1" applyBorder="1" applyAlignment="1">
      <alignment horizontal="center"/>
      <protection/>
    </xf>
    <xf numFmtId="177" fontId="4" fillId="0" borderId="3" xfId="28" applyNumberFormat="1" applyFont="1" applyBorder="1" applyAlignment="1">
      <alignment horizontal="center" vertical="center"/>
      <protection/>
    </xf>
    <xf numFmtId="0" fontId="4" fillId="0" borderId="5" xfId="28" applyFont="1" applyBorder="1" applyAlignment="1">
      <alignment horizontal="centerContinuous" vertical="center"/>
      <protection/>
    </xf>
    <xf numFmtId="0" fontId="8" fillId="0" borderId="0" xfId="28" applyFont="1" applyBorder="1">
      <alignment/>
      <protection/>
    </xf>
    <xf numFmtId="191" fontId="8" fillId="0" borderId="29" xfId="28" applyNumberFormat="1" applyFont="1" applyBorder="1" applyAlignment="1">
      <alignment horizontal="center" vertical="center"/>
      <protection/>
    </xf>
    <xf numFmtId="0" fontId="8" fillId="0" borderId="3" xfId="0" applyFont="1" applyBorder="1" applyAlignment="1">
      <alignment/>
    </xf>
    <xf numFmtId="0" fontId="8" fillId="0" borderId="22" xfId="0" applyFont="1" applyBorder="1" applyAlignment="1">
      <alignment/>
    </xf>
    <xf numFmtId="177" fontId="4" fillId="0" borderId="6" xfId="28" applyNumberFormat="1" applyFont="1" applyBorder="1" applyAlignment="1">
      <alignment horizontal="center" vertical="center"/>
      <protection/>
    </xf>
    <xf numFmtId="0" fontId="8" fillId="0" borderId="6" xfId="0" applyFont="1" applyBorder="1" applyAlignment="1">
      <alignment/>
    </xf>
    <xf numFmtId="0" fontId="8" fillId="0" borderId="49" xfId="29" applyFont="1" applyBorder="1" applyAlignment="1">
      <alignment horizontal="centerContinuous"/>
      <protection/>
    </xf>
    <xf numFmtId="3" fontId="8" fillId="0" borderId="50" xfId="30" applyNumberFormat="1" applyFont="1" applyBorder="1" applyAlignment="1">
      <alignment horizontal="center"/>
      <protection/>
    </xf>
    <xf numFmtId="17" fontId="4" fillId="0" borderId="51" xfId="31" applyNumberFormat="1" applyFont="1" applyBorder="1" applyAlignment="1">
      <alignment horizontal="center" vertical="top"/>
      <protection/>
    </xf>
    <xf numFmtId="17" fontId="4" fillId="0" borderId="52" xfId="31" applyNumberFormat="1" applyFont="1" applyBorder="1" applyAlignment="1">
      <alignment horizontal="center"/>
      <protection/>
    </xf>
    <xf numFmtId="17" fontId="8" fillId="0" borderId="17" xfId="31" applyNumberFormat="1" applyFont="1" applyBorder="1" applyAlignment="1">
      <alignment horizontal="center" vertical="center"/>
      <protection/>
    </xf>
    <xf numFmtId="0" fontId="8" fillId="0" borderId="4" xfId="26" applyFont="1" applyBorder="1" applyAlignment="1">
      <alignment horizontal="center"/>
      <protection/>
    </xf>
    <xf numFmtId="0" fontId="4" fillId="0" borderId="26" xfId="26" applyFont="1" applyBorder="1" applyAlignment="1">
      <alignment horizontal="center" vertical="top"/>
      <protection/>
    </xf>
    <xf numFmtId="0" fontId="8" fillId="0" borderId="27" xfId="26" applyFont="1" applyBorder="1">
      <alignment/>
      <protection/>
    </xf>
    <xf numFmtId="0" fontId="8" fillId="0" borderId="53" xfId="26" applyFont="1" applyBorder="1" applyAlignment="1">
      <alignment horizontal="left"/>
      <protection/>
    </xf>
    <xf numFmtId="0" fontId="8" fillId="0" borderId="26" xfId="26" applyFont="1" applyBorder="1" applyAlignment="1">
      <alignment horizontal="left"/>
      <protection/>
    </xf>
    <xf numFmtId="0" fontId="8" fillId="0" borderId="26" xfId="26" applyFont="1" applyBorder="1">
      <alignment/>
      <protection/>
    </xf>
    <xf numFmtId="172" fontId="4" fillId="0" borderId="8" xfId="26" applyNumberFormat="1" applyFont="1" applyBorder="1" applyAlignment="1">
      <alignment horizontal="center" vertical="center"/>
      <protection/>
    </xf>
    <xf numFmtId="17" fontId="4" fillId="0" borderId="54" xfId="26" applyNumberFormat="1" applyFont="1" applyBorder="1" applyAlignment="1">
      <alignment horizontal="center"/>
      <protection/>
    </xf>
    <xf numFmtId="17" fontId="4" fillId="0" borderId="55" xfId="26" applyNumberFormat="1" applyFont="1" applyBorder="1" applyAlignment="1">
      <alignment horizontal="center" vertical="top"/>
      <protection/>
    </xf>
    <xf numFmtId="17" fontId="8" fillId="0" borderId="24" xfId="26" applyNumberFormat="1" applyFont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183" fontId="8" fillId="0" borderId="30" xfId="29" applyNumberFormat="1" applyFont="1" applyBorder="1" applyAlignment="1">
      <alignment horizontal="centerContinuous" vertical="center"/>
      <protection/>
    </xf>
    <xf numFmtId="183" fontId="8" fillId="0" borderId="54" xfId="29" applyNumberFormat="1" applyFont="1" applyBorder="1" applyAlignment="1">
      <alignment horizontal="centerContinuous" vertical="center"/>
      <protection/>
    </xf>
    <xf numFmtId="183" fontId="8" fillId="0" borderId="17" xfId="29" applyNumberFormat="1" applyFont="1" applyBorder="1" applyAlignment="1">
      <alignment horizontal="centerContinuous" vertical="center"/>
      <protection/>
    </xf>
    <xf numFmtId="183" fontId="8" fillId="0" borderId="25" xfId="29" applyNumberFormat="1" applyFont="1" applyBorder="1" applyAlignment="1">
      <alignment horizontal="centerContinuous" vertical="center"/>
      <protection/>
    </xf>
    <xf numFmtId="183" fontId="8" fillId="0" borderId="16" xfId="29" applyNumberFormat="1" applyFont="1" applyBorder="1" applyAlignment="1">
      <alignment horizontal="centerContinuous" vertical="center"/>
      <protection/>
    </xf>
    <xf numFmtId="183" fontId="8" fillId="0" borderId="56" xfId="29" applyNumberFormat="1" applyFont="1" applyBorder="1" applyAlignment="1">
      <alignment horizontal="centerContinuous" vertical="center"/>
      <protection/>
    </xf>
    <xf numFmtId="183" fontId="8" fillId="0" borderId="57" xfId="29" applyNumberFormat="1" applyFont="1" applyBorder="1" applyAlignment="1">
      <alignment/>
      <protection/>
    </xf>
    <xf numFmtId="183" fontId="8" fillId="0" borderId="18" xfId="29" applyNumberFormat="1" applyFont="1" applyBorder="1" applyAlignment="1">
      <alignment/>
      <protection/>
    </xf>
    <xf numFmtId="183" fontId="4" fillId="0" borderId="5" xfId="29" applyNumberFormat="1" applyFont="1" applyBorder="1" applyAlignment="1">
      <alignment/>
      <protection/>
    </xf>
    <xf numFmtId="183" fontId="4" fillId="0" borderId="9" xfId="29" applyNumberFormat="1" applyFont="1" applyBorder="1" applyAlignment="1">
      <alignment/>
      <protection/>
    </xf>
    <xf numFmtId="183" fontId="8" fillId="0" borderId="55" xfId="29" applyNumberFormat="1" applyFont="1" applyBorder="1" applyAlignment="1">
      <alignment/>
      <protection/>
    </xf>
    <xf numFmtId="183" fontId="4" fillId="0" borderId="1" xfId="29" applyNumberFormat="1" applyFont="1" applyBorder="1" applyAlignment="1">
      <alignment/>
      <protection/>
    </xf>
    <xf numFmtId="183" fontId="4" fillId="0" borderId="57" xfId="29" applyNumberFormat="1" applyFont="1" applyBorder="1" applyAlignment="1">
      <alignment/>
      <protection/>
    </xf>
    <xf numFmtId="183" fontId="4" fillId="0" borderId="5" xfId="29" applyNumberFormat="1" applyFont="1" applyBorder="1" applyAlignment="1">
      <alignment horizontal="right"/>
      <protection/>
    </xf>
    <xf numFmtId="183" fontId="11" fillId="0" borderId="28" xfId="29" applyNumberFormat="1" applyFont="1" applyBorder="1" applyAlignment="1">
      <alignment vertical="center"/>
      <protection/>
    </xf>
    <xf numFmtId="183" fontId="11" fillId="0" borderId="55" xfId="29" applyNumberFormat="1" applyFont="1" applyBorder="1" applyAlignment="1">
      <alignment vertical="center"/>
      <protection/>
    </xf>
    <xf numFmtId="183" fontId="11" fillId="0" borderId="29" xfId="29" applyNumberFormat="1" applyFont="1" applyBorder="1" applyAlignment="1">
      <alignment horizontal="right" vertical="center"/>
      <protection/>
    </xf>
    <xf numFmtId="183" fontId="8" fillId="0" borderId="18" xfId="31" applyNumberFormat="1" applyFont="1" applyBorder="1" applyAlignment="1">
      <alignment horizontal="center"/>
      <protection/>
    </xf>
    <xf numFmtId="183" fontId="8" fillId="0" borderId="0" xfId="31" applyNumberFormat="1" applyFont="1" applyAlignment="1">
      <alignment horizontal="center"/>
      <protection/>
    </xf>
    <xf numFmtId="183" fontId="8" fillId="0" borderId="10" xfId="31" applyNumberFormat="1" applyFont="1" applyBorder="1" applyAlignment="1">
      <alignment horizontal="center"/>
      <protection/>
    </xf>
    <xf numFmtId="183" fontId="4" fillId="0" borderId="11" xfId="31" applyNumberFormat="1" applyFont="1" applyBorder="1" applyAlignment="1">
      <alignment horizontal="center"/>
      <protection/>
    </xf>
    <xf numFmtId="183" fontId="8" fillId="0" borderId="50" xfId="31" applyNumberFormat="1" applyFont="1" applyBorder="1" applyAlignment="1">
      <alignment horizontal="center"/>
      <protection/>
    </xf>
    <xf numFmtId="183" fontId="4" fillId="0" borderId="44" xfId="31" applyNumberFormat="1" applyFont="1" applyBorder="1" applyAlignment="1">
      <alignment horizontal="center"/>
      <protection/>
    </xf>
    <xf numFmtId="183" fontId="8" fillId="0" borderId="19" xfId="31" applyNumberFormat="1" applyFont="1" applyBorder="1" applyAlignment="1">
      <alignment horizontal="center"/>
      <protection/>
    </xf>
    <xf numFmtId="183" fontId="8" fillId="0" borderId="11" xfId="31" applyNumberFormat="1" applyFont="1" applyBorder="1" applyAlignment="1">
      <alignment horizontal="center"/>
      <protection/>
    </xf>
    <xf numFmtId="183" fontId="4" fillId="0" borderId="58" xfId="31" applyNumberFormat="1" applyFont="1" applyBorder="1" applyAlignment="1">
      <alignment horizontal="center" vertical="center"/>
      <protection/>
    </xf>
    <xf numFmtId="183" fontId="4" fillId="0" borderId="6" xfId="31" applyNumberFormat="1" applyFont="1" applyBorder="1" applyAlignment="1">
      <alignment horizontal="center" vertical="center"/>
      <protection/>
    </xf>
    <xf numFmtId="183" fontId="4" fillId="0" borderId="45" xfId="31" applyNumberFormat="1" applyFont="1" applyBorder="1" applyAlignment="1">
      <alignment horizontal="center" vertical="center"/>
      <protection/>
    </xf>
    <xf numFmtId="3" fontId="8" fillId="0" borderId="29" xfId="24" applyNumberFormat="1" applyFont="1" applyBorder="1" applyAlignment="1">
      <alignment/>
      <protection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4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Continuous"/>
    </xf>
    <xf numFmtId="0" fontId="8" fillId="0" borderId="26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45" xfId="0" applyFont="1" applyBorder="1" applyAlignment="1">
      <alignment horizontal="centerContinuous" vertic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 horizontal="center"/>
    </xf>
    <xf numFmtId="0" fontId="8" fillId="0" borderId="0" xfId="30" applyFont="1">
      <alignment/>
      <protection/>
    </xf>
    <xf numFmtId="3" fontId="8" fillId="0" borderId="0" xfId="30" applyNumberFormat="1" applyFont="1">
      <alignment/>
      <protection/>
    </xf>
    <xf numFmtId="0" fontId="9" fillId="0" borderId="0" xfId="30" applyFont="1">
      <alignment/>
      <protection/>
    </xf>
    <xf numFmtId="0" fontId="8" fillId="0" borderId="4" xfId="30" applyFont="1" applyBorder="1">
      <alignment/>
      <protection/>
    </xf>
    <xf numFmtId="0" fontId="8" fillId="0" borderId="1" xfId="30" applyFont="1" applyBorder="1" applyAlignment="1">
      <alignment horizontal="center"/>
      <protection/>
    </xf>
    <xf numFmtId="0" fontId="8" fillId="0" borderId="13" xfId="30" applyFont="1" applyBorder="1" applyAlignment="1">
      <alignment/>
      <protection/>
    </xf>
    <xf numFmtId="0" fontId="8" fillId="0" borderId="26" xfId="30" applyFont="1" applyBorder="1">
      <alignment/>
      <protection/>
    </xf>
    <xf numFmtId="0" fontId="8" fillId="0" borderId="0" xfId="30" applyFont="1" applyBorder="1" applyAlignment="1">
      <alignment horizontal="center"/>
      <protection/>
    </xf>
    <xf numFmtId="0" fontId="8" fillId="0" borderId="0" xfId="30" applyFont="1" applyBorder="1" applyAlignment="1">
      <alignment/>
      <protection/>
    </xf>
    <xf numFmtId="3" fontId="8" fillId="0" borderId="27" xfId="30" applyNumberFormat="1" applyFont="1" applyBorder="1" applyAlignment="1">
      <alignment horizontal="center" vertical="center"/>
      <protection/>
    </xf>
    <xf numFmtId="0" fontId="8" fillId="0" borderId="45" xfId="30" applyFont="1" applyBorder="1" applyAlignment="1">
      <alignment horizontal="centerContinuous" vertical="center"/>
      <protection/>
    </xf>
    <xf numFmtId="0" fontId="9" fillId="0" borderId="0" xfId="30" applyFont="1" applyBorder="1">
      <alignment/>
      <protection/>
    </xf>
    <xf numFmtId="0" fontId="8" fillId="0" borderId="0" xfId="30" applyFont="1" applyBorder="1">
      <alignment/>
      <protection/>
    </xf>
    <xf numFmtId="0" fontId="8" fillId="0" borderId="50" xfId="30" applyFont="1" applyBorder="1" applyAlignment="1">
      <alignment horizontal="center"/>
      <protection/>
    </xf>
    <xf numFmtId="0" fontId="9" fillId="0" borderId="50" xfId="30" applyFont="1" applyBorder="1" applyAlignment="1">
      <alignment horizontal="center"/>
      <protection/>
    </xf>
    <xf numFmtId="0" fontId="8" fillId="0" borderId="27" xfId="30" applyFont="1" applyBorder="1">
      <alignment/>
      <protection/>
    </xf>
    <xf numFmtId="0" fontId="8" fillId="0" borderId="28" xfId="30" applyFont="1" applyBorder="1">
      <alignment/>
      <protection/>
    </xf>
    <xf numFmtId="3" fontId="4" fillId="0" borderId="51" xfId="30" applyNumberFormat="1" applyFont="1" applyBorder="1" applyAlignment="1">
      <alignment horizontal="center"/>
      <protection/>
    </xf>
    <xf numFmtId="0" fontId="12" fillId="0" borderId="0" xfId="0" applyFont="1" applyAlignment="1">
      <alignment vertical="center"/>
    </xf>
    <xf numFmtId="0" fontId="12" fillId="0" borderId="0" xfId="24" applyFont="1">
      <alignment/>
      <protection/>
    </xf>
    <xf numFmtId="0" fontId="12" fillId="0" borderId="0" xfId="25" applyFont="1" applyAlignment="1">
      <alignment horizontal="left"/>
      <protection/>
    </xf>
    <xf numFmtId="0" fontId="12" fillId="0" borderId="0" xfId="0" applyFont="1" applyAlignment="1">
      <alignment/>
    </xf>
    <xf numFmtId="0" fontId="12" fillId="0" borderId="0" xfId="26" applyFont="1">
      <alignment/>
      <protection/>
    </xf>
    <xf numFmtId="0" fontId="12" fillId="0" borderId="0" xfId="27" applyFont="1">
      <alignment/>
      <protection/>
    </xf>
    <xf numFmtId="0" fontId="12" fillId="0" borderId="0" xfId="29" applyFont="1">
      <alignment/>
      <protection/>
    </xf>
    <xf numFmtId="0" fontId="12" fillId="0" borderId="0" xfId="30" applyFont="1" applyAlignment="1" quotePrefix="1">
      <alignment horizontal="left"/>
      <protection/>
    </xf>
    <xf numFmtId="0" fontId="12" fillId="0" borderId="0" xfId="31" applyFont="1">
      <alignment/>
      <protection/>
    </xf>
    <xf numFmtId="0" fontId="8" fillId="0" borderId="59" xfId="24" applyFont="1" applyBorder="1" applyAlignment="1">
      <alignment horizontal="centerContinuous"/>
      <protection/>
    </xf>
    <xf numFmtId="183" fontId="4" fillId="0" borderId="60" xfId="30" applyNumberFormat="1" applyFont="1" applyBorder="1" applyAlignment="1">
      <alignment horizontal="center"/>
      <protection/>
    </xf>
    <xf numFmtId="183" fontId="8" fillId="0" borderId="44" xfId="30" applyNumberFormat="1" applyFont="1" applyBorder="1" applyAlignment="1">
      <alignment horizontal="center"/>
      <protection/>
    </xf>
    <xf numFmtId="183" fontId="4" fillId="0" borderId="44" xfId="30" applyNumberFormat="1" applyFont="1" applyBorder="1" applyAlignment="1">
      <alignment horizontal="center"/>
      <protection/>
    </xf>
    <xf numFmtId="183" fontId="8" fillId="0" borderId="61" xfId="30" applyNumberFormat="1" applyFont="1" applyBorder="1" applyAlignment="1">
      <alignment horizontal="right"/>
      <protection/>
    </xf>
    <xf numFmtId="3" fontId="8" fillId="0" borderId="41" xfId="24" applyNumberFormat="1" applyFont="1" applyBorder="1" applyAlignment="1">
      <alignment horizontal="right"/>
      <protection/>
    </xf>
    <xf numFmtId="174" fontId="8" fillId="0" borderId="10" xfId="27" applyNumberFormat="1" applyFont="1" applyBorder="1" applyAlignment="1">
      <alignment horizontal="right"/>
      <protection/>
    </xf>
    <xf numFmtId="197" fontId="8" fillId="0" borderId="62" xfId="29" applyNumberFormat="1" applyFont="1" applyBorder="1" applyAlignment="1">
      <alignment horizontal="centerContinuous" vertical="center"/>
      <protection/>
    </xf>
    <xf numFmtId="197" fontId="8" fillId="0" borderId="32" xfId="29" applyNumberFormat="1" applyFont="1" applyBorder="1" applyAlignment="1">
      <alignment horizontal="centerContinuous" vertical="center"/>
      <protection/>
    </xf>
    <xf numFmtId="197" fontId="8" fillId="0" borderId="16" xfId="29" applyNumberFormat="1" applyFont="1" applyBorder="1" applyAlignment="1">
      <alignment horizontal="centerContinuous" vertical="center"/>
      <protection/>
    </xf>
    <xf numFmtId="0" fontId="8" fillId="0" borderId="4" xfId="0" applyFont="1" applyBorder="1" applyAlignment="1">
      <alignment/>
    </xf>
    <xf numFmtId="0" fontId="8" fillId="0" borderId="53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26" xfId="0" applyFont="1" applyBorder="1" applyAlignment="1">
      <alignment/>
    </xf>
    <xf numFmtId="172" fontId="4" fillId="0" borderId="8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Continuous" vertical="center"/>
    </xf>
    <xf numFmtId="3" fontId="8" fillId="0" borderId="20" xfId="0" applyNumberFormat="1" applyFont="1" applyBorder="1" applyAlignment="1">
      <alignment horizontal="centerContinuous" vertical="center"/>
    </xf>
    <xf numFmtId="0" fontId="4" fillId="0" borderId="18" xfId="0" applyNumberFormat="1" applyFont="1" applyBorder="1" applyAlignment="1">
      <alignment horizontal="center"/>
    </xf>
    <xf numFmtId="201" fontId="4" fillId="0" borderId="18" xfId="0" applyNumberFormat="1" applyFont="1" applyBorder="1" applyAlignment="1">
      <alignment horizontal="center"/>
    </xf>
    <xf numFmtId="3" fontId="8" fillId="0" borderId="55" xfId="0" applyNumberFormat="1" applyFont="1" applyBorder="1" applyAlignment="1">
      <alignment horizontal="center"/>
    </xf>
    <xf numFmtId="196" fontId="8" fillId="0" borderId="11" xfId="24" applyNumberFormat="1" applyFont="1" applyBorder="1" applyAlignment="1">
      <alignment horizontal="right"/>
      <protection/>
    </xf>
    <xf numFmtId="174" fontId="8" fillId="0" borderId="10" xfId="24" applyNumberFormat="1" applyFont="1" applyBorder="1" applyAlignment="1">
      <alignment horizontal="right"/>
      <protection/>
    </xf>
    <xf numFmtId="17" fontId="4" fillId="0" borderId="27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Continuous" vertical="center"/>
    </xf>
    <xf numFmtId="17" fontId="8" fillId="0" borderId="16" xfId="0" applyNumberFormat="1" applyFont="1" applyBorder="1" applyAlignment="1">
      <alignment horizontal="center" vertical="center"/>
    </xf>
    <xf numFmtId="172" fontId="8" fillId="0" borderId="57" xfId="0" applyNumberFormat="1" applyFont="1" applyBorder="1" applyAlignment="1">
      <alignment/>
    </xf>
    <xf numFmtId="172" fontId="8" fillId="0" borderId="18" xfId="0" applyNumberFormat="1" applyFont="1" applyBorder="1" applyAlignment="1">
      <alignment/>
    </xf>
    <xf numFmtId="173" fontId="8" fillId="0" borderId="18" xfId="0" applyNumberFormat="1" applyFont="1" applyBorder="1" applyAlignment="1">
      <alignment/>
    </xf>
    <xf numFmtId="172" fontId="4" fillId="0" borderId="20" xfId="0" applyNumberFormat="1" applyFont="1" applyBorder="1" applyAlignment="1">
      <alignment vertical="center"/>
    </xf>
    <xf numFmtId="194" fontId="4" fillId="0" borderId="12" xfId="26" applyNumberFormat="1" applyFont="1" applyBorder="1" applyAlignment="1">
      <alignment horizontal="centerContinuous" vertical="center"/>
      <protection/>
    </xf>
    <xf numFmtId="192" fontId="8" fillId="0" borderId="18" xfId="26" applyNumberFormat="1" applyFont="1" applyBorder="1" applyAlignment="1">
      <alignment horizontal="right"/>
      <protection/>
    </xf>
    <xf numFmtId="203" fontId="8" fillId="0" borderId="18" xfId="26" applyNumberFormat="1" applyFont="1" applyBorder="1" applyAlignment="1">
      <alignment horizontal="right"/>
      <protection/>
    </xf>
    <xf numFmtId="192" fontId="4" fillId="0" borderId="20" xfId="26" applyNumberFormat="1" applyFont="1" applyBorder="1" applyAlignment="1">
      <alignment horizontal="right" vertical="center"/>
      <protection/>
    </xf>
    <xf numFmtId="188" fontId="8" fillId="0" borderId="11" xfId="26" applyNumberFormat="1" applyFont="1" applyBorder="1" applyAlignment="1">
      <alignment horizontal="right"/>
      <protection/>
    </xf>
    <xf numFmtId="188" fontId="4" fillId="0" borderId="2" xfId="26" applyNumberFormat="1" applyFont="1" applyBorder="1" applyAlignment="1">
      <alignment horizontal="right" vertical="center"/>
      <protection/>
    </xf>
    <xf numFmtId="194" fontId="4" fillId="0" borderId="38" xfId="26" applyNumberFormat="1" applyFont="1" applyBorder="1" applyAlignment="1">
      <alignment horizontal="centerContinuous" vertical="center"/>
      <protection/>
    </xf>
    <xf numFmtId="17" fontId="4" fillId="0" borderId="63" xfId="26" applyNumberFormat="1" applyFont="1" applyBorder="1" applyAlignment="1">
      <alignment horizontal="center"/>
      <protection/>
    </xf>
    <xf numFmtId="17" fontId="4" fillId="0" borderId="64" xfId="26" applyNumberFormat="1" applyFont="1" applyBorder="1" applyAlignment="1">
      <alignment horizontal="center" vertical="top"/>
      <protection/>
    </xf>
    <xf numFmtId="0" fontId="8" fillId="0" borderId="53" xfId="27" applyFont="1" applyBorder="1" applyAlignment="1">
      <alignment horizontal="left"/>
      <protection/>
    </xf>
    <xf numFmtId="0" fontId="8" fillId="0" borderId="26" xfId="27" applyFont="1" applyBorder="1" applyAlignment="1">
      <alignment horizontal="left"/>
      <protection/>
    </xf>
    <xf numFmtId="0" fontId="8" fillId="0" borderId="26" xfId="27" applyFont="1" applyBorder="1">
      <alignment/>
      <protection/>
    </xf>
    <xf numFmtId="172" fontId="4" fillId="0" borderId="8" xfId="27" applyNumberFormat="1" applyFont="1" applyBorder="1" applyAlignment="1">
      <alignment horizontal="center" vertical="center"/>
      <protection/>
    </xf>
    <xf numFmtId="17" fontId="4" fillId="0" borderId="65" xfId="27" applyNumberFormat="1" applyFont="1" applyBorder="1" applyAlignment="1">
      <alignment horizontal="centerContinuous" vertical="center"/>
      <protection/>
    </xf>
    <xf numFmtId="17" fontId="4" fillId="0" borderId="11" xfId="27" applyNumberFormat="1" applyFont="1" applyBorder="1" applyAlignment="1">
      <alignment horizontal="centerContinuous" vertical="center"/>
      <protection/>
    </xf>
    <xf numFmtId="174" fontId="8" fillId="0" borderId="11" xfId="27" applyNumberFormat="1" applyFont="1" applyBorder="1" applyAlignment="1">
      <alignment/>
      <protection/>
    </xf>
    <xf numFmtId="0" fontId="8" fillId="0" borderId="4" xfId="24" applyFont="1" applyBorder="1" applyAlignment="1">
      <alignment horizontal="center"/>
      <protection/>
    </xf>
    <xf numFmtId="0" fontId="10" fillId="0" borderId="26" xfId="24" applyFont="1" applyBorder="1" applyAlignment="1">
      <alignment horizontal="centerContinuous" vertical="center"/>
      <protection/>
    </xf>
    <xf numFmtId="0" fontId="8" fillId="0" borderId="27" xfId="24" applyFont="1" applyBorder="1">
      <alignment/>
      <protection/>
    </xf>
    <xf numFmtId="0" fontId="8" fillId="0" borderId="26" xfId="24" applyFont="1" applyBorder="1" applyAlignment="1">
      <alignment horizontal="left"/>
      <protection/>
    </xf>
    <xf numFmtId="0" fontId="4" fillId="0" borderId="8" xfId="24" applyFont="1" applyBorder="1" applyAlignment="1">
      <alignment horizontal="center" vertical="center"/>
      <protection/>
    </xf>
    <xf numFmtId="0" fontId="4" fillId="0" borderId="7" xfId="24" applyFont="1" applyBorder="1" applyAlignment="1">
      <alignment horizontal="centerContinuous" vertical="center"/>
      <protection/>
    </xf>
    <xf numFmtId="17" fontId="8" fillId="0" borderId="12" xfId="24" applyNumberFormat="1" applyFont="1" applyBorder="1" applyAlignment="1">
      <alignment horizontal="centerContinuous" vertical="center"/>
      <protection/>
    </xf>
    <xf numFmtId="17" fontId="8" fillId="0" borderId="20" xfId="24" applyNumberFormat="1" applyFont="1" applyBorder="1" applyAlignment="1">
      <alignment horizontal="centerContinuous" vertical="center"/>
      <protection/>
    </xf>
    <xf numFmtId="3" fontId="8" fillId="0" borderId="46" xfId="24" applyNumberFormat="1" applyFont="1" applyBorder="1" applyAlignment="1">
      <alignment horizontal="right" vertical="center"/>
      <protection/>
    </xf>
    <xf numFmtId="3" fontId="8" fillId="0" borderId="40" xfId="24" applyNumberFormat="1" applyFont="1" applyBorder="1" applyAlignment="1">
      <alignment/>
      <protection/>
    </xf>
    <xf numFmtId="3" fontId="8" fillId="0" borderId="41" xfId="24" applyNumberFormat="1" applyFont="1" applyBorder="1" applyAlignment="1">
      <alignment/>
      <protection/>
    </xf>
    <xf numFmtId="189" fontId="8" fillId="0" borderId="41" xfId="24" applyNumberFormat="1" applyFont="1" applyBorder="1" applyAlignment="1">
      <alignment/>
      <protection/>
    </xf>
    <xf numFmtId="3" fontId="8" fillId="0" borderId="47" xfId="24" applyNumberFormat="1" applyFont="1" applyBorder="1" applyAlignment="1">
      <alignment/>
      <protection/>
    </xf>
    <xf numFmtId="3" fontId="4" fillId="0" borderId="59" xfId="24" applyNumberFormat="1" applyFont="1" applyBorder="1" applyAlignment="1">
      <alignment vertical="center"/>
      <protection/>
    </xf>
    <xf numFmtId="187" fontId="8" fillId="0" borderId="11" xfId="26" applyNumberFormat="1" applyFont="1" applyBorder="1" applyAlignment="1">
      <alignment horizontal="right"/>
      <protection/>
    </xf>
    <xf numFmtId="194" fontId="4" fillId="0" borderId="4" xfId="31" applyNumberFormat="1" applyFont="1" applyBorder="1" applyAlignment="1">
      <alignment horizontal="centerContinuous" vertical="center"/>
      <protection/>
    </xf>
    <xf numFmtId="0" fontId="8" fillId="0" borderId="15" xfId="31" applyFont="1" applyBorder="1" applyAlignment="1">
      <alignment horizontal="centerContinuous"/>
      <protection/>
    </xf>
    <xf numFmtId="183" fontId="8" fillId="0" borderId="44" xfId="31" applyNumberFormat="1" applyFont="1" applyBorder="1" applyAlignment="1">
      <alignment horizontal="center"/>
      <protection/>
    </xf>
    <xf numFmtId="172" fontId="43" fillId="0" borderId="13" xfId="0" applyNumberFormat="1" applyFont="1" applyBorder="1" applyAlignment="1">
      <alignment/>
    </xf>
    <xf numFmtId="200" fontId="43" fillId="0" borderId="0" xfId="0" applyNumberFormat="1" applyFont="1" applyAlignment="1">
      <alignment/>
    </xf>
    <xf numFmtId="0" fontId="43" fillId="0" borderId="13" xfId="0" applyFont="1" applyBorder="1" applyAlignment="1">
      <alignment/>
    </xf>
    <xf numFmtId="172" fontId="43" fillId="0" borderId="0" xfId="0" applyNumberFormat="1" applyFont="1" applyBorder="1" applyAlignment="1">
      <alignment/>
    </xf>
    <xf numFmtId="172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173" fontId="43" fillId="0" borderId="10" xfId="0" applyNumberFormat="1" applyFont="1" applyBorder="1" applyAlignment="1">
      <alignment/>
    </xf>
    <xf numFmtId="173" fontId="43" fillId="0" borderId="0" xfId="0" applyNumberFormat="1" applyFont="1" applyBorder="1" applyAlignment="1">
      <alignment/>
    </xf>
    <xf numFmtId="172" fontId="44" fillId="0" borderId="6" xfId="0" applyNumberFormat="1" applyFont="1" applyBorder="1" applyAlignment="1">
      <alignment vertical="center"/>
    </xf>
    <xf numFmtId="0" fontId="44" fillId="0" borderId="6" xfId="0" applyFont="1" applyBorder="1" applyAlignment="1">
      <alignment/>
    </xf>
    <xf numFmtId="172" fontId="44" fillId="0" borderId="2" xfId="0" applyNumberFormat="1" applyFont="1" applyBorder="1" applyAlignment="1">
      <alignment vertical="center"/>
    </xf>
    <xf numFmtId="0" fontId="45" fillId="0" borderId="0" xfId="23" applyFont="1">
      <alignment/>
      <protection/>
    </xf>
    <xf numFmtId="176" fontId="4" fillId="0" borderId="0" xfId="23" applyNumberFormat="1" applyFont="1">
      <alignment/>
      <protection/>
    </xf>
    <xf numFmtId="200" fontId="8" fillId="0" borderId="0" xfId="0" applyNumberFormat="1" applyFont="1" applyAlignment="1">
      <alignment/>
    </xf>
    <xf numFmtId="181" fontId="8" fillId="0" borderId="0" xfId="0" applyNumberFormat="1" applyFont="1" applyAlignment="1">
      <alignment/>
    </xf>
    <xf numFmtId="200" fontId="4" fillId="0" borderId="2" xfId="0" applyNumberFormat="1" applyFont="1" applyBorder="1" applyAlignment="1">
      <alignment horizontal="right" vertical="center"/>
    </xf>
    <xf numFmtId="200" fontId="8" fillId="0" borderId="0" xfId="0" applyNumberFormat="1" applyFont="1" applyBorder="1" applyAlignment="1">
      <alignment/>
    </xf>
    <xf numFmtId="181" fontId="8" fillId="0" borderId="0" xfId="0" applyNumberFormat="1" applyFont="1" applyBorder="1" applyAlignment="1">
      <alignment/>
    </xf>
    <xf numFmtId="3" fontId="46" fillId="0" borderId="43" xfId="0" applyNumberFormat="1" applyFont="1" applyBorder="1" applyAlignment="1">
      <alignment horizontal="right"/>
    </xf>
    <xf numFmtId="3" fontId="46" fillId="0" borderId="10" xfId="0" applyNumberFormat="1" applyFont="1" applyBorder="1" applyAlignment="1">
      <alignment horizontal="left" indent="5"/>
    </xf>
    <xf numFmtId="173" fontId="46" fillId="0" borderId="10" xfId="0" applyNumberFormat="1" applyFont="1" applyBorder="1" applyAlignment="1">
      <alignment/>
    </xf>
    <xf numFmtId="3" fontId="46" fillId="0" borderId="0" xfId="0" applyNumberFormat="1" applyFont="1" applyBorder="1" applyAlignment="1">
      <alignment horizontal="left" indent="5"/>
    </xf>
    <xf numFmtId="3" fontId="46" fillId="0" borderId="11" xfId="0" applyNumberFormat="1" applyFont="1" applyBorder="1" applyAlignment="1">
      <alignment horizontal="right"/>
    </xf>
    <xf numFmtId="172" fontId="47" fillId="0" borderId="2" xfId="0" applyNumberFormat="1" applyFont="1" applyBorder="1" applyAlignment="1">
      <alignment vertical="center"/>
    </xf>
    <xf numFmtId="3" fontId="8" fillId="0" borderId="0" xfId="0" applyNumberFormat="1" applyFont="1" applyAlignment="1">
      <alignment/>
    </xf>
    <xf numFmtId="196" fontId="8" fillId="0" borderId="0" xfId="24" applyNumberFormat="1" applyFont="1" applyBorder="1" applyAlignment="1">
      <alignment horizontal="right"/>
      <protection/>
    </xf>
    <xf numFmtId="3" fontId="4" fillId="0" borderId="6" xfId="24" applyNumberFormat="1" applyFont="1" applyBorder="1" applyAlignment="1">
      <alignment horizontal="right" vertical="center"/>
      <protection/>
    </xf>
    <xf numFmtId="204" fontId="4" fillId="0" borderId="9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204" fontId="8" fillId="0" borderId="9" xfId="0" applyNumberFormat="1" applyFont="1" applyBorder="1" applyAlignment="1">
      <alignment horizontal="center"/>
    </xf>
    <xf numFmtId="183" fontId="4" fillId="0" borderId="9" xfId="0" applyNumberFormat="1" applyFont="1" applyBorder="1" applyAlignment="1">
      <alignment horizontal="center"/>
    </xf>
    <xf numFmtId="192" fontId="8" fillId="0" borderId="66" xfId="26" applyNumberFormat="1" applyFont="1" applyBorder="1" applyAlignment="1">
      <alignment horizontal="right"/>
      <protection/>
    </xf>
    <xf numFmtId="188" fontId="8" fillId="0" borderId="60" xfId="26" applyNumberFormat="1" applyFont="1" applyBorder="1" applyAlignment="1">
      <alignment horizontal="right"/>
      <protection/>
    </xf>
    <xf numFmtId="188" fontId="8" fillId="0" borderId="44" xfId="26" applyNumberFormat="1" applyFont="1" applyBorder="1" applyAlignment="1">
      <alignment horizontal="right"/>
      <protection/>
    </xf>
    <xf numFmtId="203" fontId="8" fillId="0" borderId="66" xfId="26" applyNumberFormat="1" applyFont="1" applyBorder="1" applyAlignment="1">
      <alignment horizontal="right"/>
      <protection/>
    </xf>
    <xf numFmtId="187" fontId="8" fillId="0" borderId="44" xfId="26" applyNumberFormat="1" applyFont="1" applyBorder="1" applyAlignment="1">
      <alignment horizontal="right"/>
      <protection/>
    </xf>
    <xf numFmtId="188" fontId="4" fillId="0" borderId="39" xfId="26" applyNumberFormat="1" applyFont="1" applyBorder="1" applyAlignment="1">
      <alignment horizontal="right" vertical="center"/>
      <protection/>
    </xf>
    <xf numFmtId="188" fontId="4" fillId="0" borderId="6" xfId="26" applyNumberFormat="1" applyFont="1" applyBorder="1" applyAlignment="1">
      <alignment horizontal="right" vertical="center"/>
      <protection/>
    </xf>
    <xf numFmtId="188" fontId="4" fillId="0" borderId="45" xfId="26" applyNumberFormat="1" applyFont="1" applyBorder="1" applyAlignment="1">
      <alignment horizontal="right" vertical="center"/>
      <protection/>
    </xf>
    <xf numFmtId="3" fontId="8" fillId="0" borderId="43" xfId="0" applyNumberFormat="1" applyFont="1" applyBorder="1" applyAlignment="1">
      <alignment horizontal="right"/>
    </xf>
    <xf numFmtId="174" fontId="8" fillId="0" borderId="43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74" fontId="8" fillId="0" borderId="11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 vertical="center"/>
    </xf>
    <xf numFmtId="172" fontId="8" fillId="0" borderId="67" xfId="0" applyNumberFormat="1" applyFont="1" applyBorder="1" applyAlignment="1">
      <alignment/>
    </xf>
    <xf numFmtId="172" fontId="8" fillId="0" borderId="68" xfId="0" applyNumberFormat="1" applyFont="1" applyBorder="1" applyAlignment="1">
      <alignment/>
    </xf>
    <xf numFmtId="173" fontId="8" fillId="0" borderId="68" xfId="0" applyNumberFormat="1" applyFont="1" applyBorder="1" applyAlignment="1">
      <alignment/>
    </xf>
    <xf numFmtId="172" fontId="4" fillId="0" borderId="69" xfId="0" applyNumberFormat="1" applyFont="1" applyBorder="1" applyAlignment="1">
      <alignment vertical="center"/>
    </xf>
    <xf numFmtId="3" fontId="8" fillId="0" borderId="43" xfId="27" applyNumberFormat="1" applyFont="1" applyBorder="1" applyAlignment="1">
      <alignment/>
      <protection/>
    </xf>
    <xf numFmtId="174" fontId="8" fillId="0" borderId="43" xfId="27" applyNumberFormat="1" applyFont="1" applyBorder="1" applyAlignment="1">
      <alignment/>
      <protection/>
    </xf>
    <xf numFmtId="3" fontId="4" fillId="0" borderId="23" xfId="27" applyNumberFormat="1" applyFont="1" applyBorder="1" applyAlignment="1">
      <alignment vertical="center"/>
      <protection/>
    </xf>
    <xf numFmtId="0" fontId="19" fillId="0" borderId="0" xfId="22" applyFont="1" applyBorder="1" applyAlignment="1">
      <alignment horizontal="left"/>
      <protection/>
    </xf>
    <xf numFmtId="0" fontId="20" fillId="0" borderId="0" xfId="22" applyFont="1" applyBorder="1">
      <alignment/>
      <protection/>
    </xf>
    <xf numFmtId="0" fontId="3" fillId="0" borderId="0" xfId="22" applyFont="1">
      <alignment/>
      <protection/>
    </xf>
    <xf numFmtId="0" fontId="21" fillId="0" borderId="0" xfId="22" applyFont="1" applyBorder="1" applyAlignment="1">
      <alignment horizontal="left"/>
      <protection/>
    </xf>
    <xf numFmtId="0" fontId="22" fillId="0" borderId="0" xfId="22" applyFont="1" applyBorder="1">
      <alignment/>
      <protection/>
    </xf>
    <xf numFmtId="0" fontId="23" fillId="0" borderId="0" xfId="22" applyFont="1" applyBorder="1" applyAlignment="1">
      <alignment horizontal="left"/>
      <protection/>
    </xf>
    <xf numFmtId="0" fontId="24" fillId="0" borderId="0" xfId="22" applyFont="1" applyBorder="1">
      <alignment/>
      <protection/>
    </xf>
    <xf numFmtId="0" fontId="25" fillId="0" borderId="0" xfId="22" applyFont="1">
      <alignment/>
      <protection/>
    </xf>
    <xf numFmtId="0" fontId="30" fillId="0" borderId="0" xfId="22" applyFont="1" applyAlignment="1">
      <alignment horizontal="right"/>
      <protection/>
    </xf>
    <xf numFmtId="0" fontId="25" fillId="0" borderId="34" xfId="22" applyFont="1" applyBorder="1">
      <alignment/>
      <protection/>
    </xf>
    <xf numFmtId="0" fontId="25" fillId="0" borderId="14" xfId="22" applyFont="1" applyBorder="1">
      <alignment/>
      <protection/>
    </xf>
    <xf numFmtId="0" fontId="25" fillId="0" borderId="11" xfId="22" applyFont="1" applyBorder="1" applyAlignment="1">
      <alignment horizontal="centerContinuous" vertical="top"/>
      <protection/>
    </xf>
    <xf numFmtId="0" fontId="23" fillId="0" borderId="10" xfId="22" applyFont="1" applyBorder="1" applyAlignment="1">
      <alignment horizontal="centerContinuous"/>
      <protection/>
    </xf>
    <xf numFmtId="0" fontId="25" fillId="0" borderId="70" xfId="22" applyFont="1" applyBorder="1" applyAlignment="1">
      <alignment horizontal="center" vertical="center"/>
      <protection/>
    </xf>
    <xf numFmtId="0" fontId="25" fillId="0" borderId="71" xfId="22" applyFont="1" applyBorder="1" applyAlignment="1">
      <alignment horizontal="center" vertical="center"/>
      <protection/>
    </xf>
    <xf numFmtId="0" fontId="23" fillId="0" borderId="71" xfId="22" applyFont="1" applyBorder="1" applyAlignment="1">
      <alignment horizontal="center" vertical="center"/>
      <protection/>
    </xf>
    <xf numFmtId="0" fontId="25" fillId="0" borderId="72" xfId="22" applyFont="1" applyBorder="1" applyAlignment="1">
      <alignment horizontal="center" vertical="center"/>
      <protection/>
    </xf>
    <xf numFmtId="0" fontId="23" fillId="0" borderId="72" xfId="22" applyFont="1" applyBorder="1" applyAlignment="1">
      <alignment horizontal="center" vertical="center"/>
      <protection/>
    </xf>
    <xf numFmtId="0" fontId="23" fillId="0" borderId="11" xfId="22" applyFont="1" applyBorder="1" applyAlignment="1" quotePrefix="1">
      <alignment horizontal="right" vertical="center"/>
      <protection/>
    </xf>
    <xf numFmtId="0" fontId="23" fillId="0" borderId="0" xfId="22" applyFont="1" applyBorder="1" applyAlignment="1">
      <alignment horizontal="left" vertical="center"/>
      <protection/>
    </xf>
    <xf numFmtId="177" fontId="23" fillId="0" borderId="18" xfId="22" applyNumberFormat="1" applyFont="1" applyBorder="1" applyAlignment="1">
      <alignment vertical="center"/>
      <protection/>
    </xf>
    <xf numFmtId="177" fontId="23" fillId="0" borderId="11" xfId="22" applyNumberFormat="1" applyFont="1" applyBorder="1" applyAlignment="1">
      <alignment vertical="center"/>
      <protection/>
    </xf>
    <xf numFmtId="177" fontId="23" fillId="0" borderId="54" xfId="22" applyNumberFormat="1" applyFont="1" applyBorder="1" applyAlignment="1">
      <alignment vertical="center"/>
      <protection/>
    </xf>
    <xf numFmtId="177" fontId="23" fillId="0" borderId="30" xfId="22" applyNumberFormat="1" applyFont="1" applyBorder="1" applyAlignment="1">
      <alignment vertical="center"/>
      <protection/>
    </xf>
    <xf numFmtId="0" fontId="25" fillId="0" borderId="11" xfId="22" applyFont="1" applyBorder="1" applyAlignment="1">
      <alignment vertical="center"/>
      <protection/>
    </xf>
    <xf numFmtId="0" fontId="25" fillId="0" borderId="0" xfId="22" applyFont="1" applyBorder="1" applyAlignment="1">
      <alignment vertical="center"/>
      <protection/>
    </xf>
    <xf numFmtId="0" fontId="23" fillId="0" borderId="18" xfId="22" applyFont="1" applyBorder="1">
      <alignment/>
      <protection/>
    </xf>
    <xf numFmtId="0" fontId="23" fillId="0" borderId="0" xfId="22" applyFont="1" applyBorder="1">
      <alignment/>
      <protection/>
    </xf>
    <xf numFmtId="0" fontId="23" fillId="0" borderId="18" xfId="22" applyFont="1" applyBorder="1" applyAlignment="1">
      <alignment vertical="center"/>
      <protection/>
    </xf>
    <xf numFmtId="0" fontId="25" fillId="0" borderId="18" xfId="22" applyFont="1" applyBorder="1">
      <alignment/>
      <protection/>
    </xf>
    <xf numFmtId="177" fontId="23" fillId="0" borderId="10" xfId="22" applyNumberFormat="1" applyFont="1" applyBorder="1" applyAlignment="1">
      <alignment vertical="center"/>
      <protection/>
    </xf>
    <xf numFmtId="0" fontId="27" fillId="0" borderId="0" xfId="22" applyFont="1" applyBorder="1" applyAlignment="1">
      <alignment horizontal="left" vertical="center"/>
      <protection/>
    </xf>
    <xf numFmtId="184" fontId="42" fillId="0" borderId="18" xfId="22" applyNumberFormat="1" applyFont="1" applyBorder="1" applyAlignment="1" quotePrefix="1">
      <alignment horizontal="right" vertical="center"/>
      <protection/>
    </xf>
    <xf numFmtId="184" fontId="27" fillId="0" borderId="18" xfId="22" applyNumberFormat="1" applyFont="1" applyBorder="1" applyAlignment="1" quotePrefix="1">
      <alignment horizontal="right" vertical="center"/>
      <protection/>
    </xf>
    <xf numFmtId="184" fontId="42" fillId="0" borderId="18" xfId="22" applyNumberFormat="1" applyFont="1" applyBorder="1" applyAlignment="1" quotePrefix="1">
      <alignment horizontal="right" vertical="center"/>
      <protection/>
    </xf>
    <xf numFmtId="196" fontId="27" fillId="0" borderId="0" xfId="22" applyNumberFormat="1" applyFont="1" applyBorder="1" applyAlignment="1">
      <alignment horizontal="left" vertical="center"/>
      <protection/>
    </xf>
    <xf numFmtId="184" fontId="27" fillId="0" borderId="18" xfId="22" applyNumberFormat="1" applyFont="1" applyBorder="1" applyAlignment="1">
      <alignment vertical="center"/>
      <protection/>
    </xf>
    <xf numFmtId="184" fontId="42" fillId="0" borderId="18" xfId="22" applyNumberFormat="1" applyFont="1" applyBorder="1" applyAlignment="1">
      <alignment vertical="center"/>
      <protection/>
    </xf>
    <xf numFmtId="184" fontId="25" fillId="0" borderId="10" xfId="22" applyNumberFormat="1" applyFont="1" applyBorder="1" applyAlignment="1">
      <alignment vertical="center"/>
      <protection/>
    </xf>
    <xf numFmtId="0" fontId="25" fillId="0" borderId="0" xfId="22" applyFont="1" applyBorder="1" applyAlignment="1">
      <alignment horizontal="left" vertical="center"/>
      <protection/>
    </xf>
    <xf numFmtId="177" fontId="25" fillId="0" borderId="70" xfId="22" applyNumberFormat="1" applyFont="1" applyBorder="1" applyAlignment="1">
      <alignment vertical="center"/>
      <protection/>
    </xf>
    <xf numFmtId="0" fontId="23" fillId="0" borderId="70" xfId="22" applyFont="1" applyBorder="1">
      <alignment/>
      <protection/>
    </xf>
    <xf numFmtId="0" fontId="23" fillId="0" borderId="10" xfId="22" applyFont="1" applyBorder="1">
      <alignment/>
      <protection/>
    </xf>
    <xf numFmtId="0" fontId="23" fillId="0" borderId="10" xfId="22" applyFont="1" applyBorder="1">
      <alignment/>
      <protection/>
    </xf>
    <xf numFmtId="0" fontId="23" fillId="0" borderId="72" xfId="22" applyFont="1" applyBorder="1" applyAlignment="1">
      <alignment horizontal="left" vertical="center"/>
      <protection/>
    </xf>
    <xf numFmtId="0" fontId="25" fillId="0" borderId="73" xfId="22" applyFont="1" applyBorder="1" applyAlignment="1">
      <alignment horizontal="left" vertical="center"/>
      <protection/>
    </xf>
    <xf numFmtId="177" fontId="23" fillId="0" borderId="73" xfId="22" applyNumberFormat="1" applyFont="1" applyBorder="1" applyAlignment="1">
      <alignment vertical="center"/>
      <protection/>
    </xf>
    <xf numFmtId="177" fontId="23" fillId="0" borderId="72" xfId="22" applyNumberFormat="1" applyFont="1" applyBorder="1" applyAlignment="1">
      <alignment vertical="center"/>
      <protection/>
    </xf>
    <xf numFmtId="200" fontId="23" fillId="0" borderId="72" xfId="22" applyNumberFormat="1" applyFont="1" applyBorder="1" applyAlignment="1">
      <alignment vertical="center"/>
      <protection/>
    </xf>
    <xf numFmtId="200" fontId="23" fillId="0" borderId="70" xfId="22" applyNumberFormat="1" applyFont="1" applyBorder="1" applyAlignment="1">
      <alignment vertical="center"/>
      <protection/>
    </xf>
    <xf numFmtId="0" fontId="17" fillId="0" borderId="0" xfId="22" applyFont="1" applyAlignment="1">
      <alignment horizontal="left"/>
      <protection/>
    </xf>
    <xf numFmtId="0" fontId="3" fillId="0" borderId="0" xfId="22">
      <alignment/>
      <protection/>
    </xf>
    <xf numFmtId="0" fontId="3" fillId="0" borderId="0" xfId="22" applyFont="1" applyBorder="1">
      <alignment/>
      <protection/>
    </xf>
    <xf numFmtId="0" fontId="28" fillId="0" borderId="0" xfId="22" applyFont="1" applyAlignment="1" quotePrefix="1">
      <alignment horizontal="left"/>
      <protection/>
    </xf>
    <xf numFmtId="0" fontId="29" fillId="0" borderId="0" xfId="22" applyFont="1">
      <alignment/>
      <protection/>
    </xf>
    <xf numFmtId="0" fontId="30" fillId="0" borderId="0" xfId="22" applyFont="1">
      <alignment/>
      <protection/>
    </xf>
    <xf numFmtId="0" fontId="1" fillId="0" borderId="0" xfId="22" applyFont="1">
      <alignment/>
      <protection/>
    </xf>
    <xf numFmtId="0" fontId="31" fillId="0" borderId="0" xfId="22" applyFont="1">
      <alignment/>
      <protection/>
    </xf>
    <xf numFmtId="0" fontId="3" fillId="0" borderId="0" xfId="22" applyFont="1" applyAlignment="1">
      <alignment horizontal="right"/>
      <protection/>
    </xf>
    <xf numFmtId="0" fontId="30" fillId="0" borderId="70" xfId="22" applyFont="1" applyBorder="1" applyAlignment="1">
      <alignment horizontal="center" vertical="center"/>
      <protection/>
    </xf>
    <xf numFmtId="0" fontId="26" fillId="0" borderId="70" xfId="22" applyFont="1" applyBorder="1" applyAlignment="1">
      <alignment horizontal="center" vertical="center"/>
      <protection/>
    </xf>
    <xf numFmtId="0" fontId="26" fillId="0" borderId="11" xfId="22" applyFont="1" applyBorder="1" applyAlignment="1">
      <alignment horizontal="centerContinuous" vertical="center"/>
      <protection/>
    </xf>
    <xf numFmtId="0" fontId="26" fillId="0" borderId="10" xfId="22" applyFont="1" applyBorder="1" applyAlignment="1">
      <alignment horizontal="centerContinuous" vertical="center"/>
      <protection/>
    </xf>
    <xf numFmtId="177" fontId="35" fillId="0" borderId="10" xfId="22" applyNumberFormat="1" applyFont="1" applyBorder="1" applyAlignment="1">
      <alignment vertical="center"/>
      <protection/>
    </xf>
    <xf numFmtId="177" fontId="36" fillId="0" borderId="54" xfId="22" applyNumberFormat="1" applyFont="1" applyBorder="1" applyAlignment="1">
      <alignment vertical="center"/>
      <protection/>
    </xf>
    <xf numFmtId="0" fontId="37" fillId="0" borderId="0" xfId="22" applyFont="1">
      <alignment/>
      <protection/>
    </xf>
    <xf numFmtId="0" fontId="26" fillId="0" borderId="11" xfId="22" applyFont="1" applyBorder="1" applyAlignment="1">
      <alignment/>
      <protection/>
    </xf>
    <xf numFmtId="0" fontId="30" fillId="0" borderId="10" xfId="22" applyFont="1" applyBorder="1" applyAlignment="1">
      <alignment/>
      <protection/>
    </xf>
    <xf numFmtId="177" fontId="38" fillId="0" borderId="10" xfId="21" applyNumberFormat="1" applyFont="1" applyBorder="1" applyAlignment="1">
      <alignment/>
    </xf>
    <xf numFmtId="177" fontId="34" fillId="0" borderId="18" xfId="22" applyNumberFormat="1" applyFont="1" applyBorder="1" applyAlignment="1">
      <alignment/>
      <protection/>
    </xf>
    <xf numFmtId="0" fontId="1" fillId="0" borderId="0" xfId="22" applyFont="1" applyAlignment="1">
      <alignment/>
      <protection/>
    </xf>
    <xf numFmtId="0" fontId="30" fillId="0" borderId="11" xfId="22" applyFont="1" applyBorder="1" applyAlignment="1">
      <alignment/>
      <protection/>
    </xf>
    <xf numFmtId="177" fontId="26" fillId="0" borderId="10" xfId="22" applyNumberFormat="1" applyFont="1" applyBorder="1" applyAlignment="1">
      <alignment/>
      <protection/>
    </xf>
    <xf numFmtId="0" fontId="3" fillId="0" borderId="18" xfId="22" applyFont="1" applyBorder="1" applyAlignment="1">
      <alignment/>
      <protection/>
    </xf>
    <xf numFmtId="0" fontId="34" fillId="0" borderId="18" xfId="22" applyFont="1" applyBorder="1" applyAlignment="1">
      <alignment/>
      <protection/>
    </xf>
    <xf numFmtId="0" fontId="1" fillId="0" borderId="18" xfId="22" applyFont="1" applyBorder="1" applyAlignment="1">
      <alignment/>
      <protection/>
    </xf>
    <xf numFmtId="0" fontId="30" fillId="0" borderId="11" xfId="22" applyFont="1" applyBorder="1">
      <alignment/>
      <protection/>
    </xf>
    <xf numFmtId="177" fontId="39" fillId="0" borderId="10" xfId="22" applyNumberFormat="1" applyFont="1" applyBorder="1" applyAlignment="1">
      <alignment/>
      <protection/>
    </xf>
    <xf numFmtId="177" fontId="40" fillId="0" borderId="18" xfId="22" applyNumberFormat="1" applyFont="1" applyBorder="1">
      <alignment/>
      <protection/>
    </xf>
    <xf numFmtId="177" fontId="40" fillId="0" borderId="18" xfId="22" applyNumberFormat="1" applyFont="1" applyBorder="1">
      <alignment/>
      <protection/>
    </xf>
    <xf numFmtId="0" fontId="26" fillId="0" borderId="11" xfId="22" applyFont="1" applyBorder="1" applyAlignment="1">
      <alignment horizontal="left"/>
      <protection/>
    </xf>
    <xf numFmtId="0" fontId="1" fillId="0" borderId="0" xfId="22" applyFont="1" applyAlignment="1">
      <alignment vertical="top" wrapText="1"/>
      <protection/>
    </xf>
    <xf numFmtId="0" fontId="30" fillId="0" borderId="11" xfId="22" applyFont="1" applyBorder="1" applyAlignment="1">
      <alignment vertical="top" wrapText="1"/>
      <protection/>
    </xf>
    <xf numFmtId="177" fontId="40" fillId="0" borderId="18" xfId="22" applyNumberFormat="1" applyFont="1" applyBorder="1" applyAlignment="1">
      <alignment/>
      <protection/>
    </xf>
    <xf numFmtId="177" fontId="40" fillId="0" borderId="18" xfId="22" applyNumberFormat="1" applyFont="1" applyBorder="1" applyAlignment="1">
      <alignment/>
      <protection/>
    </xf>
    <xf numFmtId="0" fontId="30" fillId="0" borderId="10" xfId="22" applyFont="1" applyBorder="1" applyAlignment="1">
      <alignment horizontal="left"/>
      <protection/>
    </xf>
    <xf numFmtId="0" fontId="26" fillId="0" borderId="10" xfId="22" applyFont="1" applyBorder="1" applyAlignment="1">
      <alignment/>
      <protection/>
    </xf>
    <xf numFmtId="0" fontId="30" fillId="0" borderId="10" xfId="22" applyFont="1" applyBorder="1">
      <alignment/>
      <protection/>
    </xf>
    <xf numFmtId="0" fontId="26" fillId="0" borderId="11" xfId="22" applyFont="1" applyBorder="1">
      <alignment/>
      <protection/>
    </xf>
    <xf numFmtId="0" fontId="37" fillId="0" borderId="10" xfId="22" applyFont="1" applyBorder="1" applyAlignment="1">
      <alignment/>
      <protection/>
    </xf>
    <xf numFmtId="177" fontId="26" fillId="0" borderId="18" xfId="22" applyNumberFormat="1" applyFont="1" applyBorder="1" quotePrefix="1">
      <alignment/>
      <protection/>
    </xf>
    <xf numFmtId="0" fontId="37" fillId="0" borderId="0" xfId="22" applyFont="1" applyAlignment="1">
      <alignment/>
      <protection/>
    </xf>
    <xf numFmtId="0" fontId="30" fillId="0" borderId="71" xfId="22" applyFont="1" applyBorder="1">
      <alignment/>
      <protection/>
    </xf>
    <xf numFmtId="0" fontId="30" fillId="0" borderId="74" xfId="22" applyFont="1" applyBorder="1">
      <alignment/>
      <protection/>
    </xf>
    <xf numFmtId="177" fontId="26" fillId="0" borderId="74" xfId="22" applyNumberFormat="1" applyFont="1" applyBorder="1">
      <alignment/>
      <protection/>
    </xf>
    <xf numFmtId="0" fontId="1" fillId="0" borderId="70" xfId="22" applyFont="1" applyBorder="1">
      <alignment/>
      <protection/>
    </xf>
    <xf numFmtId="0" fontId="37" fillId="0" borderId="70" xfId="22" applyFont="1" applyBorder="1">
      <alignment/>
      <protection/>
    </xf>
    <xf numFmtId="0" fontId="30" fillId="0" borderId="0" xfId="22" applyFont="1" applyBorder="1">
      <alignment/>
      <protection/>
    </xf>
    <xf numFmtId="177" fontId="26" fillId="0" borderId="0" xfId="22" applyNumberFormat="1" applyFont="1" applyBorder="1">
      <alignment/>
      <protection/>
    </xf>
    <xf numFmtId="0" fontId="17" fillId="0" borderId="0" xfId="22" applyFont="1" applyBorder="1">
      <alignment/>
      <protection/>
    </xf>
    <xf numFmtId="176" fontId="1" fillId="0" borderId="0" xfId="22" applyNumberFormat="1" applyFont="1" applyBorder="1">
      <alignment/>
      <protection/>
    </xf>
    <xf numFmtId="176" fontId="1" fillId="0" borderId="0" xfId="22" applyNumberFormat="1" applyFont="1">
      <alignment/>
      <protection/>
    </xf>
    <xf numFmtId="0" fontId="28" fillId="0" borderId="0" xfId="22" applyFont="1" applyAlignment="1">
      <alignment horizontal="left"/>
      <protection/>
    </xf>
    <xf numFmtId="0" fontId="30" fillId="0" borderId="0" xfId="22" applyFont="1" applyAlignment="1">
      <alignment horizontal="left"/>
      <protection/>
    </xf>
    <xf numFmtId="0" fontId="26" fillId="0" borderId="18" xfId="22" applyFont="1" applyBorder="1">
      <alignment/>
      <protection/>
    </xf>
    <xf numFmtId="177" fontId="26" fillId="0" borderId="10" xfId="22" applyNumberFormat="1" applyFont="1" applyBorder="1" applyAlignment="1">
      <alignment horizontal="right"/>
      <protection/>
    </xf>
    <xf numFmtId="177" fontId="34" fillId="0" borderId="18" xfId="22" applyNumberFormat="1" applyFont="1" applyBorder="1">
      <alignment/>
      <protection/>
    </xf>
    <xf numFmtId="177" fontId="34" fillId="0" borderId="18" xfId="22" applyNumberFormat="1" applyFont="1" applyBorder="1">
      <alignment/>
      <protection/>
    </xf>
    <xf numFmtId="0" fontId="30" fillId="0" borderId="18" xfId="22" applyFont="1" applyBorder="1">
      <alignment/>
      <protection/>
    </xf>
    <xf numFmtId="177" fontId="39" fillId="0" borderId="10" xfId="22" applyNumberFormat="1" applyFont="1" applyBorder="1" applyAlignment="1">
      <alignment horizontal="right"/>
      <protection/>
    </xf>
    <xf numFmtId="0" fontId="26" fillId="0" borderId="18" xfId="22" applyFont="1" applyBorder="1" applyAlignment="1">
      <alignment wrapText="1"/>
      <protection/>
    </xf>
    <xf numFmtId="177" fontId="34" fillId="0" borderId="0" xfId="22" applyNumberFormat="1" applyFont="1">
      <alignment/>
      <protection/>
    </xf>
    <xf numFmtId="206" fontId="3" fillId="0" borderId="18" xfId="22" applyNumberFormat="1" applyFont="1" applyBorder="1" quotePrefix="1">
      <alignment/>
      <protection/>
    </xf>
    <xf numFmtId="177" fontId="34" fillId="0" borderId="18" xfId="22" applyNumberFormat="1" applyFont="1" applyBorder="1" quotePrefix="1">
      <alignment/>
      <protection/>
    </xf>
    <xf numFmtId="0" fontId="1" fillId="0" borderId="18" xfId="22" applyFont="1" applyBorder="1">
      <alignment/>
      <protection/>
    </xf>
    <xf numFmtId="0" fontId="30" fillId="0" borderId="18" xfId="22" applyFont="1" applyBorder="1" applyAlignment="1">
      <alignment/>
      <protection/>
    </xf>
    <xf numFmtId="0" fontId="26" fillId="0" borderId="18" xfId="22" applyFont="1" applyBorder="1" applyAlignment="1">
      <alignment/>
      <protection/>
    </xf>
    <xf numFmtId="0" fontId="26" fillId="0" borderId="70" xfId="22" applyFont="1" applyBorder="1" applyAlignment="1">
      <alignment vertical="center"/>
      <protection/>
    </xf>
    <xf numFmtId="177" fontId="26" fillId="0" borderId="70" xfId="22" applyNumberFormat="1" applyFont="1" applyBorder="1" applyAlignment="1">
      <alignment horizontal="right" vertical="center"/>
      <protection/>
    </xf>
    <xf numFmtId="177" fontId="26" fillId="0" borderId="74" xfId="22" applyNumberFormat="1" applyFont="1" applyBorder="1" applyAlignment="1">
      <alignment horizontal="right" vertical="center"/>
      <protection/>
    </xf>
    <xf numFmtId="0" fontId="18" fillId="0" borderId="0" xfId="22" applyFont="1" applyBorder="1">
      <alignment/>
      <protection/>
    </xf>
    <xf numFmtId="0" fontId="1" fillId="0" borderId="0" xfId="22" applyFont="1" applyBorder="1">
      <alignment/>
      <protection/>
    </xf>
    <xf numFmtId="0" fontId="19" fillId="0" borderId="0" xfId="22" applyFont="1">
      <alignment/>
      <protection/>
    </xf>
    <xf numFmtId="0" fontId="19" fillId="0" borderId="0" xfId="22" applyFont="1" applyAlignment="1" quotePrefix="1">
      <alignment horizontal="left"/>
      <protection/>
    </xf>
    <xf numFmtId="0" fontId="23" fillId="0" borderId="70" xfId="22" applyFont="1" applyBorder="1" applyAlignment="1">
      <alignment horizontal="center" vertical="center"/>
      <protection/>
    </xf>
    <xf numFmtId="0" fontId="34" fillId="0" borderId="11" xfId="22" applyFont="1" applyBorder="1" applyAlignment="1">
      <alignment horizontal="center"/>
      <protection/>
    </xf>
    <xf numFmtId="177" fontId="36" fillId="0" borderId="18" xfId="22" applyNumberFormat="1" applyFont="1" applyBorder="1" applyAlignment="1">
      <alignment/>
      <protection/>
    </xf>
    <xf numFmtId="177" fontId="36" fillId="0" borderId="54" xfId="22" applyNumberFormat="1" applyFont="1" applyBorder="1">
      <alignment/>
      <protection/>
    </xf>
    <xf numFmtId="177" fontId="34" fillId="0" borderId="10" xfId="22" applyNumberFormat="1" applyFont="1" applyBorder="1">
      <alignment/>
      <protection/>
    </xf>
    <xf numFmtId="195" fontId="3" fillId="0" borderId="18" xfId="22" applyNumberFormat="1" applyFont="1" applyBorder="1" applyAlignment="1">
      <alignment horizontal="left" wrapText="1"/>
      <protection/>
    </xf>
    <xf numFmtId="177" fontId="40" fillId="0" borderId="10" xfId="22" applyNumberFormat="1" applyFont="1" applyBorder="1">
      <alignment/>
      <protection/>
    </xf>
    <xf numFmtId="177" fontId="40" fillId="0" borderId="10" xfId="22" applyNumberFormat="1" applyFont="1" applyBorder="1">
      <alignment/>
      <protection/>
    </xf>
    <xf numFmtId="0" fontId="40" fillId="0" borderId="0" xfId="22" applyFont="1">
      <alignment/>
      <protection/>
    </xf>
    <xf numFmtId="0" fontId="3" fillId="0" borderId="18" xfId="22" applyFont="1" applyBorder="1" applyAlignment="1">
      <alignment horizontal="left" wrapText="1"/>
      <protection/>
    </xf>
    <xf numFmtId="0" fontId="3" fillId="0" borderId="18" xfId="22" applyFont="1" applyBorder="1" applyAlignment="1">
      <alignment wrapText="1"/>
      <protection/>
    </xf>
    <xf numFmtId="177" fontId="40" fillId="0" borderId="10" xfId="22" applyNumberFormat="1" applyFont="1" applyBorder="1" applyAlignment="1">
      <alignment/>
      <protection/>
    </xf>
    <xf numFmtId="177" fontId="40" fillId="0" borderId="10" xfId="22" applyNumberFormat="1" applyFont="1" applyBorder="1" applyAlignment="1">
      <alignment/>
      <protection/>
    </xf>
    <xf numFmtId="0" fontId="34" fillId="0" borderId="11" xfId="22" applyFont="1" applyBorder="1" applyAlignment="1">
      <alignment/>
      <protection/>
    </xf>
    <xf numFmtId="0" fontId="3" fillId="0" borderId="18" xfId="22" applyFont="1" applyBorder="1">
      <alignment/>
      <protection/>
    </xf>
    <xf numFmtId="0" fontId="34" fillId="0" borderId="18" xfId="22" applyFont="1" applyBorder="1">
      <alignment/>
      <protection/>
    </xf>
    <xf numFmtId="0" fontId="34" fillId="0" borderId="18" xfId="22" applyFont="1" applyBorder="1" applyAlignment="1">
      <alignment wrapText="1"/>
      <protection/>
    </xf>
    <xf numFmtId="205" fontId="40" fillId="0" borderId="18" xfId="22" applyNumberFormat="1" applyFont="1" applyBorder="1" applyAlignment="1">
      <alignment/>
      <protection/>
    </xf>
    <xf numFmtId="0" fontId="3" fillId="0" borderId="70" xfId="22" applyFont="1" applyBorder="1">
      <alignment/>
      <protection/>
    </xf>
    <xf numFmtId="177" fontId="40" fillId="0" borderId="70" xfId="22" applyNumberFormat="1" applyFont="1" applyBorder="1" applyAlignment="1">
      <alignment/>
      <protection/>
    </xf>
    <xf numFmtId="205" fontId="40" fillId="0" borderId="70" xfId="22" applyNumberFormat="1" applyFont="1" applyBorder="1" applyAlignment="1">
      <alignment/>
      <protection/>
    </xf>
    <xf numFmtId="177" fontId="40" fillId="0" borderId="70" xfId="22" applyNumberFormat="1" applyFont="1" applyBorder="1">
      <alignment/>
      <protection/>
    </xf>
    <xf numFmtId="0" fontId="17" fillId="0" borderId="0" xfId="22" applyFont="1" applyAlignment="1">
      <alignment/>
      <protection/>
    </xf>
    <xf numFmtId="0" fontId="3" fillId="0" borderId="0" xfId="22" applyFont="1" applyAlignment="1">
      <alignment/>
      <protection/>
    </xf>
    <xf numFmtId="0" fontId="28" fillId="0" borderId="0" xfId="22" applyFont="1">
      <alignment/>
      <protection/>
    </xf>
    <xf numFmtId="0" fontId="26" fillId="0" borderId="18" xfId="22" applyFont="1" applyBorder="1" applyAlignment="1">
      <alignment horizontal="centerContinuous" wrapText="1"/>
      <protection/>
    </xf>
    <xf numFmtId="177" fontId="35" fillId="0" borderId="10" xfId="22" applyNumberFormat="1" applyFont="1" applyBorder="1" applyAlignment="1">
      <alignment/>
      <protection/>
    </xf>
    <xf numFmtId="177" fontId="35" fillId="0" borderId="54" xfId="22" applyNumberFormat="1" applyFont="1" applyBorder="1" applyAlignment="1">
      <alignment vertical="center"/>
      <protection/>
    </xf>
    <xf numFmtId="0" fontId="26" fillId="0" borderId="18" xfId="22" applyFont="1" applyBorder="1" applyAlignment="1">
      <alignment horizontal="left"/>
      <protection/>
    </xf>
    <xf numFmtId="176" fontId="26" fillId="0" borderId="18" xfId="22" applyNumberFormat="1" applyFont="1" applyBorder="1" applyAlignment="1">
      <alignment/>
      <protection/>
    </xf>
    <xf numFmtId="177" fontId="34" fillId="0" borderId="10" xfId="22" applyNumberFormat="1" applyFont="1" applyBorder="1" applyAlignment="1">
      <alignment/>
      <protection/>
    </xf>
    <xf numFmtId="195" fontId="30" fillId="0" borderId="18" xfId="22" applyNumberFormat="1" applyFont="1" applyBorder="1" applyAlignment="1">
      <alignment/>
      <protection/>
    </xf>
    <xf numFmtId="176" fontId="39" fillId="0" borderId="18" xfId="22" applyNumberFormat="1" applyFont="1" applyBorder="1" applyAlignment="1">
      <alignment/>
      <protection/>
    </xf>
    <xf numFmtId="177" fontId="39" fillId="0" borderId="18" xfId="22" applyNumberFormat="1" applyFont="1" applyBorder="1" applyAlignment="1">
      <alignment/>
      <protection/>
    </xf>
    <xf numFmtId="177" fontId="39" fillId="0" borderId="18" xfId="22" applyNumberFormat="1" applyFont="1" applyBorder="1" applyAlignment="1">
      <alignment/>
      <protection/>
    </xf>
    <xf numFmtId="177" fontId="34" fillId="0" borderId="10" xfId="22" applyNumberFormat="1" applyFont="1" applyBorder="1">
      <alignment/>
      <protection/>
    </xf>
    <xf numFmtId="0" fontId="2" fillId="0" borderId="0" xfId="22" applyFont="1">
      <alignment/>
      <protection/>
    </xf>
    <xf numFmtId="176" fontId="39" fillId="0" borderId="10" xfId="22" applyNumberFormat="1" applyFont="1" applyBorder="1" applyAlignment="1">
      <alignment/>
      <protection/>
    </xf>
    <xf numFmtId="0" fontId="3" fillId="0" borderId="18" xfId="22" applyBorder="1">
      <alignment/>
      <protection/>
    </xf>
    <xf numFmtId="205" fontId="40" fillId="0" borderId="10" xfId="22" applyNumberFormat="1" applyFont="1" applyBorder="1" applyAlignment="1">
      <alignment/>
      <protection/>
    </xf>
    <xf numFmtId="0" fontId="40" fillId="0" borderId="0" xfId="22" applyFont="1">
      <alignment/>
      <protection/>
    </xf>
    <xf numFmtId="0" fontId="30" fillId="0" borderId="70" xfId="22" applyFont="1" applyBorder="1" applyAlignment="1">
      <alignment/>
      <protection/>
    </xf>
    <xf numFmtId="177" fontId="40" fillId="0" borderId="70" xfId="22" applyNumberFormat="1" applyFont="1" applyBorder="1">
      <alignment/>
      <protection/>
    </xf>
    <xf numFmtId="0" fontId="8" fillId="0" borderId="12" xfId="28" applyFont="1" applyBorder="1">
      <alignment/>
      <protection/>
    </xf>
    <xf numFmtId="0" fontId="8" fillId="0" borderId="11" xfId="28" applyFont="1" applyBorder="1">
      <alignment/>
      <protection/>
    </xf>
    <xf numFmtId="0" fontId="8" fillId="0" borderId="46" xfId="28" applyNumberFormat="1" applyFont="1" applyBorder="1" applyAlignment="1">
      <alignment horizontal="right" vertical="center"/>
      <protection/>
    </xf>
    <xf numFmtId="3" fontId="4" fillId="0" borderId="28" xfId="28" applyNumberFormat="1" applyFont="1" applyBorder="1" applyAlignment="1">
      <alignment horizontal="right" vertical="center"/>
      <protection/>
    </xf>
    <xf numFmtId="183" fontId="8" fillId="0" borderId="4" xfId="29" applyNumberFormat="1" applyFont="1" applyBorder="1" applyAlignment="1">
      <alignment/>
      <protection/>
    </xf>
    <xf numFmtId="183" fontId="8" fillId="0" borderId="5" xfId="29" applyNumberFormat="1" applyFont="1" applyBorder="1" applyAlignment="1">
      <alignment/>
      <protection/>
    </xf>
    <xf numFmtId="183" fontId="8" fillId="0" borderId="1" xfId="29" applyNumberFormat="1" applyFont="1" applyBorder="1" applyAlignment="1">
      <alignment/>
      <protection/>
    </xf>
    <xf numFmtId="183" fontId="8" fillId="0" borderId="26" xfId="29" applyNumberFormat="1" applyFont="1" applyBorder="1" applyAlignment="1">
      <alignment/>
      <protection/>
    </xf>
    <xf numFmtId="183" fontId="8" fillId="0" borderId="9" xfId="29" applyNumberFormat="1" applyFont="1" applyBorder="1" applyAlignment="1">
      <alignment/>
      <protection/>
    </xf>
    <xf numFmtId="183" fontId="8" fillId="0" borderId="0" xfId="29" applyNumberFormat="1" applyFont="1" applyBorder="1" applyAlignment="1">
      <alignment/>
      <protection/>
    </xf>
    <xf numFmtId="183" fontId="8" fillId="0" borderId="27" xfId="29" applyNumberFormat="1" applyFont="1" applyBorder="1" applyAlignment="1">
      <alignment/>
      <protection/>
    </xf>
    <xf numFmtId="183" fontId="8" fillId="0" borderId="29" xfId="29" applyNumberFormat="1" applyFont="1" applyBorder="1" applyAlignment="1">
      <alignment/>
      <protection/>
    </xf>
    <xf numFmtId="183" fontId="8" fillId="0" borderId="28" xfId="29" applyNumberFormat="1" applyFont="1" applyBorder="1" applyAlignment="1">
      <alignment/>
      <protection/>
    </xf>
    <xf numFmtId="183" fontId="4" fillId="0" borderId="4" xfId="29" applyNumberFormat="1" applyFont="1" applyBorder="1" applyAlignment="1">
      <alignment/>
      <protection/>
    </xf>
    <xf numFmtId="183" fontId="8" fillId="0" borderId="27" xfId="29" applyNumberFormat="1" applyFont="1" applyBorder="1" applyAlignment="1">
      <alignment horizontal="center" vertical="center"/>
      <protection/>
    </xf>
    <xf numFmtId="183" fontId="8" fillId="0" borderId="55" xfId="29" applyNumberFormat="1" applyFont="1" applyBorder="1" applyAlignment="1">
      <alignment horizontal="center" vertical="center"/>
      <protection/>
    </xf>
    <xf numFmtId="183" fontId="8" fillId="0" borderId="29" xfId="29" applyNumberFormat="1" applyFont="1" applyBorder="1" applyAlignment="1">
      <alignment horizontal="center" vertical="center"/>
      <protection/>
    </xf>
    <xf numFmtId="183" fontId="11" fillId="0" borderId="29" xfId="29" applyNumberFormat="1" applyFont="1" applyBorder="1" applyAlignment="1">
      <alignment vertical="center"/>
      <protection/>
    </xf>
    <xf numFmtId="183" fontId="8" fillId="0" borderId="75" xfId="31" applyNumberFormat="1" applyFont="1" applyBorder="1" applyAlignment="1">
      <alignment horizontal="center"/>
      <protection/>
    </xf>
    <xf numFmtId="0" fontId="8" fillId="0" borderId="75" xfId="0" applyFont="1" applyBorder="1" applyAlignment="1">
      <alignment/>
    </xf>
    <xf numFmtId="0" fontId="4" fillId="0" borderId="51" xfId="0" applyFont="1" applyBorder="1" applyAlignment="1">
      <alignment horizontal="center" vertical="top"/>
    </xf>
    <xf numFmtId="0" fontId="8" fillId="0" borderId="52" xfId="0" applyFont="1" applyBorder="1" applyAlignment="1">
      <alignment horizontal="left"/>
    </xf>
    <xf numFmtId="0" fontId="8" fillId="0" borderId="50" xfId="0" applyFont="1" applyBorder="1" applyAlignment="1">
      <alignment horizontal="left"/>
    </xf>
    <xf numFmtId="0" fontId="8" fillId="0" borderId="50" xfId="0" applyFont="1" applyBorder="1" applyAlignment="1">
      <alignment/>
    </xf>
    <xf numFmtId="172" fontId="4" fillId="0" borderId="58" xfId="0" applyNumberFormat="1" applyFont="1" applyBorder="1" applyAlignment="1">
      <alignment horizontal="center" vertical="center"/>
    </xf>
    <xf numFmtId="3" fontId="8" fillId="0" borderId="76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6" xfId="0" applyNumberFormat="1" applyFont="1" applyBorder="1" applyAlignment="1">
      <alignment horizontal="center"/>
    </xf>
    <xf numFmtId="3" fontId="8" fillId="0" borderId="44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181" fontId="8" fillId="0" borderId="66" xfId="0" applyNumberFormat="1" applyFont="1" applyBorder="1" applyAlignment="1">
      <alignment horizontal="center"/>
    </xf>
    <xf numFmtId="181" fontId="8" fillId="0" borderId="9" xfId="0" applyNumberFormat="1" applyFont="1" applyBorder="1" applyAlignment="1">
      <alignment horizontal="center"/>
    </xf>
    <xf numFmtId="181" fontId="8" fillId="0" borderId="43" xfId="0" applyNumberFormat="1" applyFont="1" applyBorder="1" applyAlignment="1">
      <alignment horizontal="center"/>
    </xf>
    <xf numFmtId="181" fontId="8" fillId="0" borderId="44" xfId="0" applyNumberFormat="1" applyFont="1" applyBorder="1" applyAlignment="1">
      <alignment horizontal="center"/>
    </xf>
    <xf numFmtId="200" fontId="4" fillId="0" borderId="39" xfId="0" applyNumberFormat="1" applyFont="1" applyBorder="1" applyAlignment="1">
      <alignment horizontal="center" vertical="center"/>
    </xf>
    <xf numFmtId="200" fontId="4" fillId="0" borderId="3" xfId="0" applyNumberFormat="1" applyFont="1" applyBorder="1" applyAlignment="1">
      <alignment horizontal="center" vertical="center"/>
    </xf>
    <xf numFmtId="3" fontId="8" fillId="0" borderId="1" xfId="24" applyNumberFormat="1" applyFont="1" applyBorder="1" applyAlignment="1">
      <alignment horizontal="right"/>
      <protection/>
    </xf>
    <xf numFmtId="0" fontId="8" fillId="0" borderId="75" xfId="24" applyFont="1" applyBorder="1" applyAlignment="1">
      <alignment horizontal="left"/>
      <protection/>
    </xf>
    <xf numFmtId="0" fontId="8" fillId="0" borderId="50" xfId="24" applyFont="1" applyBorder="1" applyAlignment="1">
      <alignment horizontal="left"/>
      <protection/>
    </xf>
    <xf numFmtId="0" fontId="8" fillId="0" borderId="50" xfId="24" applyFont="1" applyBorder="1">
      <alignment/>
      <protection/>
    </xf>
    <xf numFmtId="0" fontId="26" fillId="0" borderId="18" xfId="22" applyFont="1" applyBorder="1" applyAlignment="1">
      <alignment horizontal="centerContinuous"/>
      <protection/>
    </xf>
    <xf numFmtId="177" fontId="35" fillId="0" borderId="10" xfId="22" applyNumberFormat="1" applyFont="1" applyBorder="1" applyAlignment="1">
      <alignment horizontal="right"/>
      <protection/>
    </xf>
    <xf numFmtId="177" fontId="36" fillId="0" borderId="54" xfId="22" applyNumberFormat="1" applyFont="1" applyBorder="1" applyAlignment="1">
      <alignment/>
      <protection/>
    </xf>
    <xf numFmtId="177" fontId="40" fillId="0" borderId="74" xfId="22" applyNumberFormat="1" applyFont="1" applyBorder="1">
      <alignment/>
      <protection/>
    </xf>
    <xf numFmtId="1" fontId="9" fillId="0" borderId="75" xfId="30" applyNumberFormat="1" applyFont="1" applyBorder="1" applyAlignment="1">
      <alignment horizontal="center"/>
      <protection/>
    </xf>
    <xf numFmtId="3" fontId="9" fillId="0" borderId="50" xfId="30" applyNumberFormat="1" applyFont="1" applyBorder="1" applyAlignment="1">
      <alignment horizontal="center"/>
      <protection/>
    </xf>
    <xf numFmtId="0" fontId="45" fillId="0" borderId="11" xfId="22" applyFont="1" applyBorder="1" applyAlignment="1" quotePrefix="1">
      <alignment horizontal="center" vertical="center" textRotation="180"/>
      <protection/>
    </xf>
    <xf numFmtId="183" fontId="40" fillId="0" borderId="10" xfId="22" applyNumberFormat="1" applyFont="1" applyBorder="1" applyAlignment="1">
      <alignment/>
      <protection/>
    </xf>
    <xf numFmtId="205" fontId="40" fillId="0" borderId="10" xfId="22" applyNumberFormat="1" applyFont="1" applyBorder="1" applyAlignment="1">
      <alignment/>
      <protection/>
    </xf>
    <xf numFmtId="17" fontId="8" fillId="0" borderId="31" xfId="0" applyNumberFormat="1" applyFont="1" applyBorder="1" applyAlignment="1">
      <alignment horizontal="center" vertical="center"/>
    </xf>
    <xf numFmtId="17" fontId="8" fillId="0" borderId="24" xfId="0" applyNumberFormat="1" applyFont="1" applyBorder="1" applyAlignment="1">
      <alignment horizontal="center" vertical="center"/>
    </xf>
    <xf numFmtId="0" fontId="4" fillId="0" borderId="4" xfId="25" applyFont="1" applyBorder="1" applyAlignment="1">
      <alignment horizontal="center" vertical="center"/>
      <protection/>
    </xf>
    <xf numFmtId="0" fontId="4" fillId="0" borderId="26" xfId="25" applyFont="1" applyBorder="1" applyAlignment="1">
      <alignment horizontal="center" vertical="center"/>
      <protection/>
    </xf>
    <xf numFmtId="0" fontId="4" fillId="0" borderId="27" xfId="25" applyFont="1" applyBorder="1" applyAlignment="1">
      <alignment horizontal="center" vertical="center"/>
      <protection/>
    </xf>
    <xf numFmtId="0" fontId="4" fillId="0" borderId="65" xfId="25" applyFont="1" applyBorder="1" applyAlignment="1">
      <alignment horizontal="center" vertical="center"/>
      <protection/>
    </xf>
    <xf numFmtId="0" fontId="4" fillId="0" borderId="21" xfId="25" applyFont="1" applyBorder="1" applyAlignment="1">
      <alignment horizontal="center" vertical="center"/>
      <protection/>
    </xf>
    <xf numFmtId="0" fontId="4" fillId="0" borderId="77" xfId="25" applyFont="1" applyBorder="1" applyAlignment="1">
      <alignment horizontal="center" vertical="center"/>
      <protection/>
    </xf>
    <xf numFmtId="17" fontId="4" fillId="0" borderId="36" xfId="25" applyNumberFormat="1" applyFont="1" applyBorder="1" applyAlignment="1">
      <alignment horizontal="center" vertical="center"/>
      <protection/>
    </xf>
    <xf numFmtId="17" fontId="4" fillId="0" borderId="21" xfId="25" applyNumberFormat="1" applyFont="1" applyBorder="1" applyAlignment="1">
      <alignment horizontal="center" vertical="center"/>
      <protection/>
    </xf>
    <xf numFmtId="17" fontId="4" fillId="0" borderId="78" xfId="25" applyNumberFormat="1" applyFont="1" applyBorder="1" applyAlignment="1">
      <alignment horizontal="center" vertical="center"/>
      <protection/>
    </xf>
    <xf numFmtId="0" fontId="4" fillId="0" borderId="7" xfId="25" applyFont="1" applyBorder="1" applyAlignment="1">
      <alignment horizontal="center" vertical="center"/>
      <protection/>
    </xf>
    <xf numFmtId="0" fontId="4" fillId="0" borderId="2" xfId="25" applyFont="1" applyBorder="1" applyAlignment="1">
      <alignment horizontal="center" vertical="center"/>
      <protection/>
    </xf>
    <xf numFmtId="0" fontId="4" fillId="0" borderId="6" xfId="25" applyFont="1" applyBorder="1" applyAlignment="1">
      <alignment horizontal="center" vertical="center"/>
      <protection/>
    </xf>
    <xf numFmtId="0" fontId="8" fillId="0" borderId="7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0" fillId="0" borderId="4" xfId="27" applyFont="1" applyBorder="1" applyAlignment="1">
      <alignment horizontal="center" vertical="center"/>
      <protection/>
    </xf>
    <xf numFmtId="0" fontId="10" fillId="0" borderId="26" xfId="27" applyFont="1" applyBorder="1" applyAlignment="1">
      <alignment horizontal="center" vertical="center"/>
      <protection/>
    </xf>
    <xf numFmtId="0" fontId="10" fillId="0" borderId="27" xfId="27" applyFont="1" applyBorder="1" applyAlignment="1">
      <alignment horizontal="center" vertical="center"/>
      <protection/>
    </xf>
    <xf numFmtId="0" fontId="45" fillId="0" borderId="11" xfId="22" applyFont="1" applyBorder="1" applyAlignment="1">
      <alignment horizontal="center" vertical="center" textRotation="180"/>
      <protection/>
    </xf>
    <xf numFmtId="0" fontId="23" fillId="0" borderId="54" xfId="22" applyFont="1" applyBorder="1" applyAlignment="1">
      <alignment horizontal="center" vertical="center"/>
      <protection/>
    </xf>
    <xf numFmtId="0" fontId="3" fillId="0" borderId="70" xfId="22" applyBorder="1" applyAlignment="1">
      <alignment horizontal="center" vertical="center"/>
      <protection/>
    </xf>
    <xf numFmtId="0" fontId="23" fillId="0" borderId="80" xfId="22" applyFont="1" applyBorder="1" applyAlignment="1">
      <alignment horizontal="center" vertical="center"/>
      <protection/>
    </xf>
    <xf numFmtId="0" fontId="23" fillId="0" borderId="81" xfId="22" applyFont="1" applyBorder="1" applyAlignment="1">
      <alignment horizontal="center" vertical="center"/>
      <protection/>
    </xf>
    <xf numFmtId="0" fontId="23" fillId="0" borderId="73" xfId="22" applyFont="1" applyBorder="1" applyAlignment="1">
      <alignment horizontal="center" vertical="center"/>
      <protection/>
    </xf>
    <xf numFmtId="0" fontId="23" fillId="0" borderId="80" xfId="22" applyFont="1" applyBorder="1" applyAlignment="1">
      <alignment horizontal="center" vertical="center"/>
      <protection/>
    </xf>
    <xf numFmtId="0" fontId="3" fillId="0" borderId="81" xfId="22" applyBorder="1" applyAlignment="1">
      <alignment horizontal="center"/>
      <protection/>
    </xf>
    <xf numFmtId="0" fontId="3" fillId="0" borderId="73" xfId="22" applyBorder="1" applyAlignment="1">
      <alignment horizontal="center"/>
      <protection/>
    </xf>
    <xf numFmtId="0" fontId="45" fillId="0" borderId="0" xfId="22" applyFont="1" applyAlignment="1" quotePrefix="1">
      <alignment horizontal="center" vertical="center" textRotation="180"/>
      <protection/>
    </xf>
    <xf numFmtId="0" fontId="45" fillId="0" borderId="0" xfId="0" applyFont="1" applyAlignment="1">
      <alignment horizontal="center" vertical="center" textRotation="180"/>
    </xf>
    <xf numFmtId="0" fontId="26" fillId="0" borderId="80" xfId="22" applyFont="1" applyBorder="1" applyAlignment="1">
      <alignment horizontal="center" vertical="center"/>
      <protection/>
    </xf>
    <xf numFmtId="0" fontId="26" fillId="0" borderId="81" xfId="22" applyFont="1" applyBorder="1" applyAlignment="1">
      <alignment horizontal="center" vertical="center"/>
      <protection/>
    </xf>
    <xf numFmtId="0" fontId="26" fillId="0" borderId="73" xfId="22" applyFont="1" applyBorder="1" applyAlignment="1">
      <alignment horizontal="center" vertical="center"/>
      <protection/>
    </xf>
    <xf numFmtId="0" fontId="34" fillId="0" borderId="72" xfId="22" applyFont="1" applyBorder="1" applyAlignment="1">
      <alignment horizontal="center"/>
      <protection/>
    </xf>
    <xf numFmtId="0" fontId="26" fillId="0" borderId="11" xfId="22" applyFont="1" applyBorder="1" applyAlignment="1">
      <alignment horizontal="left" wrapText="1"/>
      <protection/>
    </xf>
    <xf numFmtId="0" fontId="26" fillId="0" borderId="10" xfId="22" applyFont="1" applyBorder="1" applyAlignment="1">
      <alignment horizontal="left" wrapText="1"/>
      <protection/>
    </xf>
    <xf numFmtId="0" fontId="26" fillId="0" borderId="34" xfId="22" applyFont="1" applyBorder="1" applyAlignment="1">
      <alignment horizontal="center" vertical="center"/>
      <protection/>
    </xf>
    <xf numFmtId="0" fontId="26" fillId="0" borderId="30" xfId="22" applyFont="1" applyBorder="1" applyAlignment="1">
      <alignment horizontal="center" vertical="center"/>
      <protection/>
    </xf>
    <xf numFmtId="0" fontId="3" fillId="0" borderId="71" xfId="22" applyBorder="1" applyAlignment="1">
      <alignment vertical="center"/>
      <protection/>
    </xf>
    <xf numFmtId="0" fontId="3" fillId="0" borderId="74" xfId="22" applyBorder="1" applyAlignment="1">
      <alignment vertical="center"/>
      <protection/>
    </xf>
    <xf numFmtId="0" fontId="26" fillId="0" borderId="54" xfId="22" applyFont="1" applyBorder="1" applyAlignment="1">
      <alignment horizontal="center" vertical="center"/>
      <protection/>
    </xf>
    <xf numFmtId="0" fontId="34" fillId="0" borderId="80" xfId="22" applyFont="1" applyBorder="1" applyAlignment="1">
      <alignment horizontal="center"/>
      <protection/>
    </xf>
    <xf numFmtId="0" fontId="34" fillId="0" borderId="81" xfId="22" applyFont="1" applyBorder="1" applyAlignment="1">
      <alignment horizontal="center"/>
      <protection/>
    </xf>
    <xf numFmtId="0" fontId="34" fillId="0" borderId="73" xfId="22" applyFont="1" applyBorder="1" applyAlignment="1">
      <alignment horizontal="center"/>
      <protection/>
    </xf>
    <xf numFmtId="0" fontId="34" fillId="0" borderId="80" xfId="22" applyFont="1" applyBorder="1" applyAlignment="1">
      <alignment horizontal="center"/>
      <protection/>
    </xf>
    <xf numFmtId="0" fontId="34" fillId="0" borderId="81" xfId="22" applyFont="1" applyBorder="1" applyAlignment="1">
      <alignment horizontal="center"/>
      <protection/>
    </xf>
    <xf numFmtId="0" fontId="34" fillId="0" borderId="73" xfId="22" applyFont="1" applyBorder="1" applyAlignment="1">
      <alignment horizontal="center"/>
      <protection/>
    </xf>
    <xf numFmtId="0" fontId="34" fillId="0" borderId="54" xfId="22" applyFont="1" applyBorder="1" applyAlignment="1">
      <alignment horizontal="center" vertical="center"/>
      <protection/>
    </xf>
    <xf numFmtId="0" fontId="3" fillId="0" borderId="70" xfId="22" applyBorder="1" applyAlignment="1">
      <alignment vertical="center"/>
      <protection/>
    </xf>
    <xf numFmtId="0" fontId="34" fillId="0" borderId="80" xfId="22" applyFont="1" applyBorder="1" applyAlignment="1">
      <alignment horizontal="center" vertical="center"/>
      <protection/>
    </xf>
    <xf numFmtId="0" fontId="34" fillId="0" borderId="81" xfId="22" applyFont="1" applyBorder="1" applyAlignment="1">
      <alignment horizontal="center" vertical="center"/>
      <protection/>
    </xf>
    <xf numFmtId="0" fontId="34" fillId="0" borderId="73" xfId="22" applyFont="1" applyBorder="1" applyAlignment="1">
      <alignment horizontal="center" vertical="center"/>
      <protection/>
    </xf>
    <xf numFmtId="17" fontId="8" fillId="0" borderId="24" xfId="28" applyNumberFormat="1" applyFont="1" applyBorder="1" applyAlignment="1">
      <alignment horizontal="center" vertical="center"/>
      <protection/>
    </xf>
    <xf numFmtId="17" fontId="8" fillId="0" borderId="32" xfId="28" applyNumberFormat="1" applyFont="1" applyBorder="1" applyAlignment="1">
      <alignment horizontal="center" vertical="center"/>
      <protection/>
    </xf>
    <xf numFmtId="17" fontId="8" fillId="0" borderId="62" xfId="28" applyNumberFormat="1" applyFont="1" applyBorder="1" applyAlignment="1">
      <alignment horizontal="center" vertical="center"/>
      <protection/>
    </xf>
    <xf numFmtId="17" fontId="8" fillId="0" borderId="25" xfId="28" applyNumberFormat="1" applyFont="1" applyBorder="1" applyAlignment="1">
      <alignment horizontal="center" vertical="center"/>
      <protection/>
    </xf>
    <xf numFmtId="17" fontId="8" fillId="0" borderId="14" xfId="28" applyNumberFormat="1" applyFont="1" applyBorder="1" applyAlignment="1">
      <alignment horizontal="center" vertical="center"/>
      <protection/>
    </xf>
    <xf numFmtId="0" fontId="4" fillId="0" borderId="4" xfId="28" applyFont="1" applyBorder="1" applyAlignment="1">
      <alignment horizontal="center" vertical="center"/>
      <protection/>
    </xf>
    <xf numFmtId="0" fontId="4" fillId="0" borderId="1" xfId="28" applyFont="1" applyBorder="1" applyAlignment="1">
      <alignment horizontal="center" vertical="center"/>
      <protection/>
    </xf>
    <xf numFmtId="0" fontId="4" fillId="0" borderId="21" xfId="28" applyFont="1" applyBorder="1" applyAlignment="1">
      <alignment horizontal="center" vertical="center"/>
      <protection/>
    </xf>
    <xf numFmtId="0" fontId="4" fillId="0" borderId="22" xfId="28" applyFont="1" applyBorder="1" applyAlignment="1">
      <alignment horizontal="center" vertical="center"/>
      <protection/>
    </xf>
    <xf numFmtId="0" fontId="8" fillId="0" borderId="62" xfId="28" applyNumberFormat="1" applyFont="1" applyBorder="1" applyAlignment="1">
      <alignment horizontal="center" vertical="center"/>
      <protection/>
    </xf>
    <xf numFmtId="0" fontId="8" fillId="0" borderId="25" xfId="28" applyNumberFormat="1" applyFont="1" applyBorder="1" applyAlignment="1">
      <alignment horizontal="center" vertical="center"/>
      <protection/>
    </xf>
    <xf numFmtId="0" fontId="8" fillId="0" borderId="31" xfId="28" applyNumberFormat="1" applyFont="1" applyBorder="1" applyAlignment="1">
      <alignment horizontal="center" vertical="center"/>
      <protection/>
    </xf>
    <xf numFmtId="0" fontId="8" fillId="0" borderId="24" xfId="28" applyNumberFormat="1" applyFont="1" applyBorder="1" applyAlignment="1">
      <alignment horizontal="center" vertical="center"/>
      <protection/>
    </xf>
    <xf numFmtId="0" fontId="8" fillId="0" borderId="32" xfId="28" applyNumberFormat="1" applyFont="1" applyBorder="1" applyAlignment="1">
      <alignment horizontal="center" vertical="center"/>
      <protection/>
    </xf>
    <xf numFmtId="0" fontId="4" fillId="0" borderId="4" xfId="29" applyFont="1" applyBorder="1" applyAlignment="1">
      <alignment horizontal="center" vertical="center"/>
      <protection/>
    </xf>
    <xf numFmtId="0" fontId="4" fillId="0" borderId="1" xfId="29" applyFont="1" applyBorder="1" applyAlignment="1">
      <alignment horizontal="center" vertical="center"/>
      <protection/>
    </xf>
    <xf numFmtId="0" fontId="4" fillId="0" borderId="5" xfId="29" applyFont="1" applyBorder="1" applyAlignment="1">
      <alignment horizontal="center" vertical="center"/>
      <protection/>
    </xf>
    <xf numFmtId="0" fontId="4" fillId="0" borderId="82" xfId="29" applyFont="1" applyBorder="1" applyAlignment="1">
      <alignment horizontal="center" vertical="center"/>
      <protection/>
    </xf>
    <xf numFmtId="0" fontId="4" fillId="0" borderId="19" xfId="29" applyFont="1" applyBorder="1" applyAlignment="1">
      <alignment horizontal="center" vertical="center"/>
      <protection/>
    </xf>
    <xf numFmtId="0" fontId="4" fillId="0" borderId="83" xfId="29" applyFont="1" applyBorder="1" applyAlignment="1">
      <alignment horizontal="center" vertical="center"/>
      <protection/>
    </xf>
    <xf numFmtId="0" fontId="4" fillId="0" borderId="8" xfId="30" applyFont="1" applyBorder="1" applyAlignment="1">
      <alignment horizontal="center" vertical="center"/>
      <protection/>
    </xf>
    <xf numFmtId="0" fontId="4" fillId="0" borderId="3" xfId="30" applyFont="1" applyBorder="1" applyAlignment="1">
      <alignment horizontal="center" vertical="center"/>
      <protection/>
    </xf>
    <xf numFmtId="205" fontId="40" fillId="0" borderId="70" xfId="22" applyNumberFormat="1" applyFont="1" applyBorder="1" applyAlignment="1">
      <alignment/>
      <protection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Hyperlink_EPZQR207" xfId="21"/>
    <cellStyle name="Normal_EPZQR207" xfId="22"/>
    <cellStyle name="Normal_June 2000" xfId="23"/>
    <cellStyle name="Normal_TAB1-3" xfId="24"/>
    <cellStyle name="Normal_TAB1-4" xfId="25"/>
    <cellStyle name="Normal_TAB1-6" xfId="26"/>
    <cellStyle name="Normal_TAB1-8" xfId="27"/>
    <cellStyle name="Normal_TAB2-1" xfId="28"/>
    <cellStyle name="Normal_TAB2-3" xfId="29"/>
    <cellStyle name="Normal_TAB2-4" xfId="30"/>
    <cellStyle name="Normal_TAB2-5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0</xdr:row>
      <xdr:rowOff>0</xdr:rowOff>
    </xdr:from>
    <xdr:to>
      <xdr:col>15</xdr:col>
      <xdr:colOff>0</xdr:colOff>
      <xdr:row>24</xdr:row>
      <xdr:rowOff>180975</xdr:rowOff>
    </xdr:to>
    <xdr:sp>
      <xdr:nvSpPr>
        <xdr:cNvPr id="1" name="Text 1"/>
        <xdr:cNvSpPr txBox="1">
          <a:spLocks noChangeArrowheads="1"/>
        </xdr:cNvSpPr>
      </xdr:nvSpPr>
      <xdr:spPr>
        <a:xfrm>
          <a:off x="8943975" y="0"/>
          <a:ext cx="590550" cy="6753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- 4 -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152400</xdr:rowOff>
    </xdr:from>
    <xdr:to>
      <xdr:col>2</xdr:col>
      <xdr:colOff>0</xdr:colOff>
      <xdr:row>26</xdr:row>
      <xdr:rowOff>57150</xdr:rowOff>
    </xdr:to>
    <xdr:sp>
      <xdr:nvSpPr>
        <xdr:cNvPr id="1" name="Text 2"/>
        <xdr:cNvSpPr txBox="1">
          <a:spLocks noChangeArrowheads="1"/>
        </xdr:cNvSpPr>
      </xdr:nvSpPr>
      <xdr:spPr>
        <a:xfrm>
          <a:off x="3467100" y="352425"/>
          <a:ext cx="0" cy="382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000" b="0" i="0" u="none" baseline="0"/>
            <a:t>- 12 -</a:t>
          </a:r>
        </a:p>
      </xdr:txBody>
    </xdr:sp>
    <xdr:clientData/>
  </xdr:twoCellAnchor>
  <xdr:twoCellAnchor>
    <xdr:from>
      <xdr:col>2</xdr:col>
      <xdr:colOff>0</xdr:colOff>
      <xdr:row>1</xdr:row>
      <xdr:rowOff>152400</xdr:rowOff>
    </xdr:from>
    <xdr:to>
      <xdr:col>2</xdr:col>
      <xdr:colOff>0</xdr:colOff>
      <xdr:row>39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3467100" y="352425"/>
          <a:ext cx="0" cy="5876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000" b="0" i="0" u="none" baseline="0"/>
            <a:t>- 12 -</a:t>
          </a:r>
        </a:p>
      </xdr:txBody>
    </xdr:sp>
    <xdr:clientData/>
  </xdr:twoCellAnchor>
  <xdr:twoCellAnchor>
    <xdr:from>
      <xdr:col>2</xdr:col>
      <xdr:colOff>0</xdr:colOff>
      <xdr:row>1</xdr:row>
      <xdr:rowOff>152400</xdr:rowOff>
    </xdr:from>
    <xdr:to>
      <xdr:col>2</xdr:col>
      <xdr:colOff>0</xdr:colOff>
      <xdr:row>39</xdr:row>
      <xdr:rowOff>0</xdr:rowOff>
    </xdr:to>
    <xdr:sp>
      <xdr:nvSpPr>
        <xdr:cNvPr id="3" name="Text 2"/>
        <xdr:cNvSpPr txBox="1">
          <a:spLocks noChangeArrowheads="1"/>
        </xdr:cNvSpPr>
      </xdr:nvSpPr>
      <xdr:spPr>
        <a:xfrm>
          <a:off x="3467100" y="352425"/>
          <a:ext cx="0" cy="5876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000" b="0" i="0" u="none" baseline="0"/>
            <a:t>- 12 -</a:t>
          </a:r>
        </a:p>
      </xdr:txBody>
    </xdr:sp>
    <xdr:clientData/>
  </xdr:twoCellAnchor>
  <xdr:twoCellAnchor>
    <xdr:from>
      <xdr:col>2</xdr:col>
      <xdr:colOff>0</xdr:colOff>
      <xdr:row>1</xdr:row>
      <xdr:rowOff>152400</xdr:rowOff>
    </xdr:from>
    <xdr:to>
      <xdr:col>2</xdr:col>
      <xdr:colOff>0</xdr:colOff>
      <xdr:row>26</xdr:row>
      <xdr:rowOff>57150</xdr:rowOff>
    </xdr:to>
    <xdr:sp>
      <xdr:nvSpPr>
        <xdr:cNvPr id="4" name="Text 2"/>
        <xdr:cNvSpPr txBox="1">
          <a:spLocks noChangeArrowheads="1"/>
        </xdr:cNvSpPr>
      </xdr:nvSpPr>
      <xdr:spPr>
        <a:xfrm>
          <a:off x="3467100" y="352425"/>
          <a:ext cx="0" cy="382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000" b="0" i="0" u="none" baseline="0"/>
            <a:t>- 12 -</a:t>
          </a:r>
        </a:p>
      </xdr:txBody>
    </xdr:sp>
    <xdr:clientData/>
  </xdr:twoCellAnchor>
  <xdr:twoCellAnchor>
    <xdr:from>
      <xdr:col>2</xdr:col>
      <xdr:colOff>0</xdr:colOff>
      <xdr:row>1</xdr:row>
      <xdr:rowOff>152400</xdr:rowOff>
    </xdr:from>
    <xdr:to>
      <xdr:col>2</xdr:col>
      <xdr:colOff>0</xdr:colOff>
      <xdr:row>39</xdr:row>
      <xdr:rowOff>0</xdr:rowOff>
    </xdr:to>
    <xdr:sp>
      <xdr:nvSpPr>
        <xdr:cNvPr id="5" name="Text 2"/>
        <xdr:cNvSpPr txBox="1">
          <a:spLocks noChangeArrowheads="1"/>
        </xdr:cNvSpPr>
      </xdr:nvSpPr>
      <xdr:spPr>
        <a:xfrm>
          <a:off x="3467100" y="352425"/>
          <a:ext cx="0" cy="5876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000" b="0" i="0" u="none" baseline="0"/>
            <a:t>- 12 -</a:t>
          </a:r>
        </a:p>
      </xdr:txBody>
    </xdr:sp>
    <xdr:clientData/>
  </xdr:twoCellAnchor>
  <xdr:twoCellAnchor>
    <xdr:from>
      <xdr:col>2</xdr:col>
      <xdr:colOff>0</xdr:colOff>
      <xdr:row>1</xdr:row>
      <xdr:rowOff>152400</xdr:rowOff>
    </xdr:from>
    <xdr:to>
      <xdr:col>2</xdr:col>
      <xdr:colOff>0</xdr:colOff>
      <xdr:row>39</xdr:row>
      <xdr:rowOff>0</xdr:rowOff>
    </xdr:to>
    <xdr:sp>
      <xdr:nvSpPr>
        <xdr:cNvPr id="6" name="Text 2"/>
        <xdr:cNvSpPr txBox="1">
          <a:spLocks noChangeArrowheads="1"/>
        </xdr:cNvSpPr>
      </xdr:nvSpPr>
      <xdr:spPr>
        <a:xfrm>
          <a:off x="3467100" y="352425"/>
          <a:ext cx="0" cy="5876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000" b="0" i="0" u="none" baseline="0"/>
            <a:t>- 12 -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0</xdr:row>
      <xdr:rowOff>28575</xdr:rowOff>
    </xdr:from>
    <xdr:to>
      <xdr:col>13</xdr:col>
      <xdr:colOff>581025</xdr:colOff>
      <xdr:row>14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153525" y="28575"/>
          <a:ext cx="542925" cy="616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- 18 -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38100</xdr:rowOff>
    </xdr:from>
    <xdr:to>
      <xdr:col>5</xdr:col>
      <xdr:colOff>590550</xdr:colOff>
      <xdr:row>17</xdr:row>
      <xdr:rowOff>171450</xdr:rowOff>
    </xdr:to>
    <xdr:sp>
      <xdr:nvSpPr>
        <xdr:cNvPr id="1" name="Text 1"/>
        <xdr:cNvSpPr txBox="1">
          <a:spLocks noChangeArrowheads="1"/>
        </xdr:cNvSpPr>
      </xdr:nvSpPr>
      <xdr:spPr>
        <a:xfrm>
          <a:off x="7943850" y="38100"/>
          <a:ext cx="561975" cy="6315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- 19 -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76200</xdr:rowOff>
    </xdr:from>
    <xdr:to>
      <xdr:col>9</xdr:col>
      <xdr:colOff>590550</xdr:colOff>
      <xdr:row>14</xdr:row>
      <xdr:rowOff>428625</xdr:rowOff>
    </xdr:to>
    <xdr:sp>
      <xdr:nvSpPr>
        <xdr:cNvPr id="1" name="Text 2"/>
        <xdr:cNvSpPr txBox="1">
          <a:spLocks noChangeArrowheads="1"/>
        </xdr:cNvSpPr>
      </xdr:nvSpPr>
      <xdr:spPr>
        <a:xfrm>
          <a:off x="8305800" y="76200"/>
          <a:ext cx="514350" cy="5829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- 20 -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0</xdr:row>
      <xdr:rowOff>66675</xdr:rowOff>
    </xdr:from>
    <xdr:to>
      <xdr:col>9</xdr:col>
      <xdr:colOff>657225</xdr:colOff>
      <xdr:row>19</xdr:row>
      <xdr:rowOff>561975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67675" y="66675"/>
          <a:ext cx="628650" cy="640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- 5 -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</xdr:colOff>
      <xdr:row>0</xdr:row>
      <xdr:rowOff>19050</xdr:rowOff>
    </xdr:from>
    <xdr:to>
      <xdr:col>17</xdr:col>
      <xdr:colOff>590550</xdr:colOff>
      <xdr:row>21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639175" y="19050"/>
          <a:ext cx="552450" cy="6315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- 6 -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47625</xdr:colOff>
      <xdr:row>0</xdr:row>
      <xdr:rowOff>38100</xdr:rowOff>
    </xdr:from>
    <xdr:to>
      <xdr:col>25</xdr:col>
      <xdr:colOff>600075</xdr:colOff>
      <xdr:row>15</xdr:row>
      <xdr:rowOff>123825</xdr:rowOff>
    </xdr:to>
    <xdr:sp>
      <xdr:nvSpPr>
        <xdr:cNvPr id="1" name="Text 4"/>
        <xdr:cNvSpPr txBox="1">
          <a:spLocks noChangeArrowheads="1"/>
        </xdr:cNvSpPr>
      </xdr:nvSpPr>
      <xdr:spPr>
        <a:xfrm>
          <a:off x="8953500" y="38100"/>
          <a:ext cx="552450" cy="6248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- 7 -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0</xdr:row>
      <xdr:rowOff>0</xdr:rowOff>
    </xdr:from>
    <xdr:to>
      <xdr:col>5</xdr:col>
      <xdr:colOff>609600</xdr:colOff>
      <xdr:row>19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877300" y="0"/>
          <a:ext cx="0" cy="6667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- 8 -</a:t>
          </a:r>
        </a:p>
      </xdr:txBody>
    </xdr:sp>
    <xdr:clientData/>
  </xdr:twoCellAnchor>
  <xdr:twoCellAnchor>
    <xdr:from>
      <xdr:col>5</xdr:col>
      <xdr:colOff>66675</xdr:colOff>
      <xdr:row>0</xdr:row>
      <xdr:rowOff>38100</xdr:rowOff>
    </xdr:from>
    <xdr:to>
      <xdr:col>5</xdr:col>
      <xdr:colOff>523875</xdr:colOff>
      <xdr:row>17</xdr:row>
      <xdr:rowOff>142875</xdr:rowOff>
    </xdr:to>
    <xdr:sp>
      <xdr:nvSpPr>
        <xdr:cNvPr id="2" name="Text 1"/>
        <xdr:cNvSpPr txBox="1">
          <a:spLocks noChangeArrowheads="1"/>
        </xdr:cNvSpPr>
      </xdr:nvSpPr>
      <xdr:spPr>
        <a:xfrm>
          <a:off x="8334375" y="38100"/>
          <a:ext cx="457200" cy="6381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- 8 -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0</xdr:row>
      <xdr:rowOff>0</xdr:rowOff>
    </xdr:from>
    <xdr:to>
      <xdr:col>10</xdr:col>
      <xdr:colOff>0</xdr:colOff>
      <xdr:row>20</xdr:row>
      <xdr:rowOff>495300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181975" y="0"/>
          <a:ext cx="581025" cy="6248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- 9 -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0</xdr:row>
      <xdr:rowOff>95250</xdr:rowOff>
    </xdr:from>
    <xdr:to>
      <xdr:col>7</xdr:col>
      <xdr:colOff>314325</xdr:colOff>
      <xdr:row>19</xdr:row>
      <xdr:rowOff>333375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24875" y="95250"/>
          <a:ext cx="0" cy="570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- 10 -</a:t>
          </a:r>
        </a:p>
      </xdr:txBody>
    </xdr:sp>
    <xdr:clientData/>
  </xdr:twoCellAnchor>
  <xdr:twoCellAnchor>
    <xdr:from>
      <xdr:col>8</xdr:col>
      <xdr:colOff>66675</xdr:colOff>
      <xdr:row>0</xdr:row>
      <xdr:rowOff>66675</xdr:rowOff>
    </xdr:from>
    <xdr:to>
      <xdr:col>8</xdr:col>
      <xdr:colOff>561975</xdr:colOff>
      <xdr:row>19</xdr:row>
      <xdr:rowOff>361950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91550" y="66675"/>
          <a:ext cx="495300" cy="576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-10 -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38100</xdr:rowOff>
    </xdr:from>
    <xdr:to>
      <xdr:col>13</xdr:col>
      <xdr:colOff>590550</xdr:colOff>
      <xdr:row>23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86750" y="38100"/>
          <a:ext cx="581025" cy="6553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- 11 -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219075</xdr:rowOff>
    </xdr:from>
    <xdr:to>
      <xdr:col>2</xdr:col>
      <xdr:colOff>0</xdr:colOff>
      <xdr:row>5</xdr:row>
      <xdr:rowOff>219075</xdr:rowOff>
    </xdr:to>
    <xdr:sp>
      <xdr:nvSpPr>
        <xdr:cNvPr id="1" name="Line 1"/>
        <xdr:cNvSpPr>
          <a:spLocks/>
        </xdr:cNvSpPr>
      </xdr:nvSpPr>
      <xdr:spPr>
        <a:xfrm flipV="1">
          <a:off x="3705225" y="962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219075</xdr:rowOff>
    </xdr:from>
    <xdr:to>
      <xdr:col>2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705225" y="962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219075</xdr:rowOff>
    </xdr:from>
    <xdr:to>
      <xdr:col>2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705225" y="962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180975</xdr:rowOff>
    </xdr:from>
    <xdr:to>
      <xdr:col>2</xdr:col>
      <xdr:colOff>0</xdr:colOff>
      <xdr:row>4</xdr:row>
      <xdr:rowOff>180975</xdr:rowOff>
    </xdr:to>
    <xdr:sp>
      <xdr:nvSpPr>
        <xdr:cNvPr id="4" name="Line 4"/>
        <xdr:cNvSpPr>
          <a:spLocks/>
        </xdr:cNvSpPr>
      </xdr:nvSpPr>
      <xdr:spPr>
        <a:xfrm flipV="1">
          <a:off x="3705225" y="742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180975</xdr:rowOff>
    </xdr:from>
    <xdr:to>
      <xdr:col>2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705225" y="742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180975</xdr:rowOff>
    </xdr:from>
    <xdr:to>
      <xdr:col>2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3705225" y="742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180975</xdr:rowOff>
    </xdr:from>
    <xdr:to>
      <xdr:col>2</xdr:col>
      <xdr:colOff>0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3705225" y="742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180975</xdr:rowOff>
    </xdr:from>
    <xdr:to>
      <xdr:col>2</xdr:col>
      <xdr:colOff>0</xdr:colOff>
      <xdr:row>4</xdr:row>
      <xdr:rowOff>180975</xdr:rowOff>
    </xdr:to>
    <xdr:sp>
      <xdr:nvSpPr>
        <xdr:cNvPr id="8" name="Line 8"/>
        <xdr:cNvSpPr>
          <a:spLocks/>
        </xdr:cNvSpPr>
      </xdr:nvSpPr>
      <xdr:spPr>
        <a:xfrm flipV="1">
          <a:off x="3705225" y="742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180975</xdr:rowOff>
    </xdr:from>
    <xdr:to>
      <xdr:col>2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3705225" y="742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219075</xdr:rowOff>
    </xdr:from>
    <xdr:to>
      <xdr:col>2</xdr:col>
      <xdr:colOff>0</xdr:colOff>
      <xdr:row>5</xdr:row>
      <xdr:rowOff>219075</xdr:rowOff>
    </xdr:to>
    <xdr:sp>
      <xdr:nvSpPr>
        <xdr:cNvPr id="10" name="Line 10"/>
        <xdr:cNvSpPr>
          <a:spLocks/>
        </xdr:cNvSpPr>
      </xdr:nvSpPr>
      <xdr:spPr>
        <a:xfrm flipV="1">
          <a:off x="3705225" y="962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219075</xdr:rowOff>
    </xdr:from>
    <xdr:to>
      <xdr:col>2</xdr:col>
      <xdr:colOff>0</xdr:colOff>
      <xdr:row>6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3705225" y="962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219075</xdr:rowOff>
    </xdr:from>
    <xdr:to>
      <xdr:col>2</xdr:col>
      <xdr:colOff>0</xdr:colOff>
      <xdr:row>6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3705225" y="962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219075</xdr:rowOff>
    </xdr:from>
    <xdr:to>
      <xdr:col>2</xdr:col>
      <xdr:colOff>0</xdr:colOff>
      <xdr:row>5</xdr:row>
      <xdr:rowOff>219075</xdr:rowOff>
    </xdr:to>
    <xdr:sp>
      <xdr:nvSpPr>
        <xdr:cNvPr id="13" name="Line 13"/>
        <xdr:cNvSpPr>
          <a:spLocks/>
        </xdr:cNvSpPr>
      </xdr:nvSpPr>
      <xdr:spPr>
        <a:xfrm flipV="1">
          <a:off x="3705225" y="962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219075</xdr:rowOff>
    </xdr:from>
    <xdr:to>
      <xdr:col>2</xdr:col>
      <xdr:colOff>0</xdr:colOff>
      <xdr:row>6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3705225" y="962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219075</xdr:rowOff>
    </xdr:from>
    <xdr:to>
      <xdr:col>2</xdr:col>
      <xdr:colOff>0</xdr:colOff>
      <xdr:row>6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3705225" y="962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180975</xdr:rowOff>
    </xdr:from>
    <xdr:to>
      <xdr:col>2</xdr:col>
      <xdr:colOff>0</xdr:colOff>
      <xdr:row>4</xdr:row>
      <xdr:rowOff>180975</xdr:rowOff>
    </xdr:to>
    <xdr:sp>
      <xdr:nvSpPr>
        <xdr:cNvPr id="16" name="Line 16"/>
        <xdr:cNvSpPr>
          <a:spLocks/>
        </xdr:cNvSpPr>
      </xdr:nvSpPr>
      <xdr:spPr>
        <a:xfrm flipV="1">
          <a:off x="3705225" y="742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180975</xdr:rowOff>
    </xdr:from>
    <xdr:to>
      <xdr:col>2</xdr:col>
      <xdr:colOff>0</xdr:colOff>
      <xdr:row>5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3705225" y="742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180975</xdr:rowOff>
    </xdr:from>
    <xdr:to>
      <xdr:col>2</xdr:col>
      <xdr:colOff>0</xdr:colOff>
      <xdr:row>5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3705225" y="742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180975</xdr:rowOff>
    </xdr:from>
    <xdr:to>
      <xdr:col>2</xdr:col>
      <xdr:colOff>0</xdr:colOff>
      <xdr:row>5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3705225" y="742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180975</xdr:rowOff>
    </xdr:from>
    <xdr:to>
      <xdr:col>2</xdr:col>
      <xdr:colOff>0</xdr:colOff>
      <xdr:row>4</xdr:row>
      <xdr:rowOff>180975</xdr:rowOff>
    </xdr:to>
    <xdr:sp>
      <xdr:nvSpPr>
        <xdr:cNvPr id="20" name="Line 20"/>
        <xdr:cNvSpPr>
          <a:spLocks/>
        </xdr:cNvSpPr>
      </xdr:nvSpPr>
      <xdr:spPr>
        <a:xfrm flipV="1">
          <a:off x="3705225" y="742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180975</xdr:rowOff>
    </xdr:from>
    <xdr:to>
      <xdr:col>2</xdr:col>
      <xdr:colOff>0</xdr:colOff>
      <xdr:row>5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3705225" y="742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2"/>
  <dimension ref="A1:Z27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3.00390625" style="92" customWidth="1"/>
    <col min="2" max="2" width="33.421875" style="92" customWidth="1"/>
    <col min="3" max="5" width="8.7109375" style="93" customWidth="1"/>
    <col min="6" max="13" width="8.7109375" style="92" customWidth="1"/>
    <col min="14" max="14" width="1.57421875" style="92" customWidth="1"/>
    <col min="15" max="15" width="9.140625" style="95" customWidth="1"/>
    <col min="16" max="16" width="1.28515625" style="92" customWidth="1"/>
    <col min="17" max="16384" width="9.140625" style="92" customWidth="1"/>
  </cols>
  <sheetData>
    <row r="1" spans="1:14" ht="21.75" customHeight="1">
      <c r="A1" s="91" t="s">
        <v>213</v>
      </c>
      <c r="F1" s="94"/>
      <c r="G1" s="94"/>
      <c r="H1" s="94"/>
      <c r="I1" s="94"/>
      <c r="J1" s="94"/>
      <c r="K1" s="94"/>
      <c r="L1" s="94"/>
      <c r="M1" s="94"/>
      <c r="N1" s="94"/>
    </row>
    <row r="2" spans="1:3" ht="8.25" customHeight="1" thickBot="1">
      <c r="A2" s="440"/>
      <c r="C2" s="441" t="s">
        <v>18</v>
      </c>
    </row>
    <row r="3" ht="4.5" customHeight="1" hidden="1" thickBot="1"/>
    <row r="4" spans="1:26" s="95" customFormat="1" ht="21.75" customHeight="1">
      <c r="A4" s="96"/>
      <c r="B4" s="97"/>
      <c r="C4" s="98">
        <v>1996</v>
      </c>
      <c r="D4" s="1">
        <v>1997</v>
      </c>
      <c r="E4" s="1">
        <v>1998</v>
      </c>
      <c r="F4" s="1">
        <v>1999</v>
      </c>
      <c r="G4" s="1">
        <v>2000</v>
      </c>
      <c r="H4" s="1">
        <v>2001</v>
      </c>
      <c r="I4" s="1">
        <v>2002</v>
      </c>
      <c r="J4" s="1">
        <v>2003</v>
      </c>
      <c r="K4" s="1" t="s">
        <v>206</v>
      </c>
      <c r="L4" s="1" t="s">
        <v>200</v>
      </c>
      <c r="M4" s="1" t="s">
        <v>215</v>
      </c>
      <c r="N4" s="1"/>
      <c r="O4" s="99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</row>
    <row r="5" spans="1:26" s="95" customFormat="1" ht="24.75" customHeight="1">
      <c r="A5" s="100" t="s">
        <v>19</v>
      </c>
      <c r="B5" s="101"/>
      <c r="C5" s="102">
        <v>481</v>
      </c>
      <c r="D5" s="102">
        <v>480</v>
      </c>
      <c r="E5" s="102">
        <v>495</v>
      </c>
      <c r="F5" s="102">
        <v>512</v>
      </c>
      <c r="G5" s="102">
        <v>518</v>
      </c>
      <c r="H5" s="102">
        <v>522</v>
      </c>
      <c r="I5" s="102">
        <v>506</v>
      </c>
      <c r="J5" s="102">
        <v>506</v>
      </c>
      <c r="K5" s="102">
        <v>501</v>
      </c>
      <c r="L5" s="102">
        <v>506</v>
      </c>
      <c r="M5" s="102">
        <v>434</v>
      </c>
      <c r="N5" s="102"/>
      <c r="O5" s="103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</row>
    <row r="6" spans="1:26" s="95" customFormat="1" ht="24.75" customHeight="1">
      <c r="A6" s="104" t="s">
        <v>18</v>
      </c>
      <c r="B6" s="105" t="s">
        <v>20</v>
      </c>
      <c r="C6" s="106">
        <v>43</v>
      </c>
      <c r="D6" s="106">
        <v>26</v>
      </c>
      <c r="E6" s="106">
        <v>48</v>
      </c>
      <c r="F6" s="106">
        <v>37</v>
      </c>
      <c r="G6" s="106">
        <v>34</v>
      </c>
      <c r="H6" s="106">
        <v>24</v>
      </c>
      <c r="I6" s="106">
        <v>9</v>
      </c>
      <c r="J6" s="106">
        <v>23</v>
      </c>
      <c r="K6" s="106">
        <v>20</v>
      </c>
      <c r="L6" s="106">
        <v>24</v>
      </c>
      <c r="M6" s="106">
        <v>9</v>
      </c>
      <c r="N6" s="106"/>
      <c r="O6" s="103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</row>
    <row r="7" spans="1:26" s="95" customFormat="1" ht="24.75" customHeight="1">
      <c r="A7" s="104" t="s">
        <v>18</v>
      </c>
      <c r="B7" s="105" t="s">
        <v>21</v>
      </c>
      <c r="C7" s="106">
        <v>43</v>
      </c>
      <c r="D7" s="106">
        <v>27</v>
      </c>
      <c r="E7" s="106">
        <v>33</v>
      </c>
      <c r="F7" s="106">
        <v>20</v>
      </c>
      <c r="G7" s="106">
        <v>28</v>
      </c>
      <c r="H7" s="106">
        <v>20</v>
      </c>
      <c r="I7" s="106">
        <v>25</v>
      </c>
      <c r="J7" s="106">
        <v>23</v>
      </c>
      <c r="K7" s="106">
        <v>25</v>
      </c>
      <c r="L7" s="106">
        <v>19</v>
      </c>
      <c r="M7" s="106">
        <v>81</v>
      </c>
      <c r="N7" s="106"/>
      <c r="O7" s="103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</row>
    <row r="8" spans="1:26" s="95" customFormat="1" ht="24.75" customHeight="1">
      <c r="A8" s="100" t="s">
        <v>22</v>
      </c>
      <c r="B8" s="101"/>
      <c r="C8" s="106">
        <v>79793</v>
      </c>
      <c r="D8" s="106">
        <v>83391</v>
      </c>
      <c r="E8" s="106">
        <v>90116</v>
      </c>
      <c r="F8" s="106">
        <v>91374</v>
      </c>
      <c r="G8" s="106">
        <v>90682</v>
      </c>
      <c r="H8" s="106">
        <v>87607</v>
      </c>
      <c r="I8" s="106">
        <v>87204</v>
      </c>
      <c r="J8" s="106">
        <v>77623</v>
      </c>
      <c r="K8" s="106">
        <v>68022</v>
      </c>
      <c r="L8" s="106">
        <v>66931</v>
      </c>
      <c r="M8" s="106">
        <v>64609</v>
      </c>
      <c r="N8" s="106"/>
      <c r="O8" s="103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</row>
    <row r="9" spans="1:26" s="95" customFormat="1" ht="24.75" customHeight="1">
      <c r="A9" s="104" t="s">
        <v>18</v>
      </c>
      <c r="B9" s="105" t="s">
        <v>23</v>
      </c>
      <c r="C9" s="107">
        <v>673</v>
      </c>
      <c r="D9" s="108">
        <v>3598</v>
      </c>
      <c r="E9" s="109">
        <v>6725</v>
      </c>
      <c r="F9" s="109">
        <v>1258</v>
      </c>
      <c r="G9" s="107">
        <v>692</v>
      </c>
      <c r="H9" s="107">
        <v>3075</v>
      </c>
      <c r="I9" s="107">
        <v>403</v>
      </c>
      <c r="J9" s="107">
        <v>9581</v>
      </c>
      <c r="K9" s="107">
        <v>9601</v>
      </c>
      <c r="L9" s="107">
        <v>1091</v>
      </c>
      <c r="M9" s="107">
        <v>2322</v>
      </c>
      <c r="N9" s="102"/>
      <c r="O9" s="103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</row>
    <row r="10" spans="1:26" s="95" customFormat="1" ht="24.75" customHeight="1">
      <c r="A10" s="100" t="s">
        <v>18</v>
      </c>
      <c r="B10" s="92" t="s">
        <v>24</v>
      </c>
      <c r="C10" s="110">
        <v>0.836378097581587</v>
      </c>
      <c r="D10" s="111">
        <v>4.509167470830774</v>
      </c>
      <c r="E10" s="111">
        <v>8.1</v>
      </c>
      <c r="F10" s="111">
        <v>1.4</v>
      </c>
      <c r="G10" s="110">
        <v>0.836378097581587</v>
      </c>
      <c r="H10" s="110">
        <v>3.4</v>
      </c>
      <c r="I10" s="110">
        <v>0.5</v>
      </c>
      <c r="J10" s="110">
        <v>11</v>
      </c>
      <c r="K10" s="110">
        <v>12.4</v>
      </c>
      <c r="L10" s="110">
        <v>1.6</v>
      </c>
      <c r="M10" s="110">
        <f>M9*100/M8</f>
        <v>3.5939265427417233</v>
      </c>
      <c r="N10" s="112"/>
      <c r="O10" s="103"/>
      <c r="P10" s="92"/>
      <c r="Q10" s="113"/>
      <c r="R10" s="92"/>
      <c r="S10" s="92"/>
      <c r="T10" s="92"/>
      <c r="U10" s="92"/>
      <c r="V10" s="92"/>
      <c r="W10" s="92"/>
      <c r="X10" s="92"/>
      <c r="Y10" s="92"/>
      <c r="Z10" s="92"/>
    </row>
    <row r="11" spans="1:26" s="95" customFormat="1" ht="24.75" customHeight="1">
      <c r="A11" s="114" t="s">
        <v>25</v>
      </c>
      <c r="B11" s="115"/>
      <c r="C11" s="116">
        <v>21001</v>
      </c>
      <c r="D11" s="116">
        <v>23049</v>
      </c>
      <c r="E11" s="116">
        <v>26075</v>
      </c>
      <c r="F11" s="116">
        <v>29131</v>
      </c>
      <c r="G11" s="116">
        <v>30961</v>
      </c>
      <c r="H11" s="116">
        <v>33695</v>
      </c>
      <c r="I11" s="116">
        <v>32683</v>
      </c>
      <c r="J11" s="116">
        <v>31444</v>
      </c>
      <c r="K11" s="116">
        <v>32046</v>
      </c>
      <c r="L11" s="116">
        <v>28954</v>
      </c>
      <c r="M11" s="116">
        <v>33707</v>
      </c>
      <c r="N11" s="116"/>
      <c r="O11" s="103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</row>
    <row r="12" spans="1:26" s="95" customFormat="1" ht="24.75" customHeight="1">
      <c r="A12" s="100" t="s">
        <v>214</v>
      </c>
      <c r="B12" s="101"/>
      <c r="C12" s="102">
        <v>12077</v>
      </c>
      <c r="D12" s="102">
        <v>13880</v>
      </c>
      <c r="E12" s="102">
        <v>16179</v>
      </c>
      <c r="F12" s="102">
        <v>15735</v>
      </c>
      <c r="G12" s="102">
        <v>16399</v>
      </c>
      <c r="H12" s="102">
        <v>17140</v>
      </c>
      <c r="I12" s="102">
        <v>16909</v>
      </c>
      <c r="J12" s="102">
        <v>15579</v>
      </c>
      <c r="K12" s="102">
        <v>17195</v>
      </c>
      <c r="L12" s="102">
        <v>15518</v>
      </c>
      <c r="M12" s="102">
        <v>19044</v>
      </c>
      <c r="N12" s="102"/>
      <c r="O12" s="103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</row>
    <row r="13" spans="1:26" s="95" customFormat="1" ht="24.75" customHeight="1">
      <c r="A13" s="104" t="s">
        <v>18</v>
      </c>
      <c r="B13" s="105" t="s">
        <v>26</v>
      </c>
      <c r="C13" s="117">
        <v>10960</v>
      </c>
      <c r="D13" s="117">
        <v>12442</v>
      </c>
      <c r="E13" s="117">
        <v>14693</v>
      </c>
      <c r="F13" s="117">
        <v>13891</v>
      </c>
      <c r="G13" s="117">
        <v>14700</v>
      </c>
      <c r="H13" s="117">
        <v>15637</v>
      </c>
      <c r="I13" s="117">
        <v>15251</v>
      </c>
      <c r="J13" s="117">
        <v>14079</v>
      </c>
      <c r="K13" s="117">
        <v>14734</v>
      </c>
      <c r="L13" s="117">
        <v>13658</v>
      </c>
      <c r="M13" s="117">
        <v>16809</v>
      </c>
      <c r="N13" s="117"/>
      <c r="O13" s="103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</row>
    <row r="14" spans="1:26" s="95" customFormat="1" ht="24.75" customHeight="1">
      <c r="A14" s="104" t="s">
        <v>18</v>
      </c>
      <c r="B14" s="105" t="s">
        <v>27</v>
      </c>
      <c r="C14" s="117">
        <v>1117</v>
      </c>
      <c r="D14" s="117">
        <v>1438</v>
      </c>
      <c r="E14" s="117">
        <v>1486</v>
      </c>
      <c r="F14" s="117">
        <v>1844</v>
      </c>
      <c r="G14" s="117">
        <v>1699</v>
      </c>
      <c r="H14" s="117">
        <v>1503</v>
      </c>
      <c r="I14" s="117">
        <v>1658</v>
      </c>
      <c r="J14" s="117">
        <v>1500</v>
      </c>
      <c r="K14" s="117">
        <v>2461</v>
      </c>
      <c r="L14" s="117">
        <v>1860</v>
      </c>
      <c r="M14" s="117">
        <v>2235</v>
      </c>
      <c r="N14" s="117"/>
      <c r="O14" s="103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</row>
    <row r="15" spans="1:26" s="95" customFormat="1" ht="24.75" customHeight="1">
      <c r="A15" s="104" t="s">
        <v>28</v>
      </c>
      <c r="B15" s="92"/>
      <c r="C15" s="102">
        <v>8924</v>
      </c>
      <c r="D15" s="102">
        <v>9169</v>
      </c>
      <c r="E15" s="102">
        <v>9896</v>
      </c>
      <c r="F15" s="102">
        <v>13396</v>
      </c>
      <c r="G15" s="102">
        <v>14562</v>
      </c>
      <c r="H15" s="102">
        <v>16555</v>
      </c>
      <c r="I15" s="102">
        <v>15774</v>
      </c>
      <c r="J15" s="102">
        <v>15865</v>
      </c>
      <c r="K15" s="102">
        <v>14851</v>
      </c>
      <c r="L15" s="102">
        <f>L11-L12</f>
        <v>13436</v>
      </c>
      <c r="M15" s="102">
        <f>M11-M12</f>
        <v>14663</v>
      </c>
      <c r="N15" s="102"/>
      <c r="O15" s="103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</row>
    <row r="16" spans="1:26" s="95" customFormat="1" ht="24.75" customHeight="1">
      <c r="A16" s="104" t="s">
        <v>29</v>
      </c>
      <c r="B16" s="118"/>
      <c r="C16" s="112">
        <v>42.5</v>
      </c>
      <c r="D16" s="112">
        <v>39.8</v>
      </c>
      <c r="E16" s="112">
        <v>38</v>
      </c>
      <c r="F16" s="112">
        <v>46</v>
      </c>
      <c r="G16" s="112">
        <v>47</v>
      </c>
      <c r="H16" s="112">
        <v>49.1</v>
      </c>
      <c r="I16" s="112">
        <v>48.3</v>
      </c>
      <c r="J16" s="112">
        <v>50.4</v>
      </c>
      <c r="K16" s="112">
        <v>46.3</v>
      </c>
      <c r="L16" s="112">
        <f>L15*100/L11</f>
        <v>46.404641845686264</v>
      </c>
      <c r="M16" s="112">
        <f>M15*100/M11</f>
        <v>43.50134986797995</v>
      </c>
      <c r="N16" s="112"/>
      <c r="O16" s="103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</row>
    <row r="17" spans="1:26" s="95" customFormat="1" ht="24.75" customHeight="1">
      <c r="A17" s="104" t="s">
        <v>89</v>
      </c>
      <c r="B17" s="118"/>
      <c r="C17" s="102">
        <v>8202</v>
      </c>
      <c r="D17" s="102">
        <v>9179</v>
      </c>
      <c r="E17" s="102">
        <v>10510</v>
      </c>
      <c r="F17" s="102">
        <v>11697</v>
      </c>
      <c r="G17" s="102">
        <v>12523</v>
      </c>
      <c r="H17" s="102">
        <v>13681</v>
      </c>
      <c r="I17" s="102">
        <v>13600</v>
      </c>
      <c r="J17" s="102">
        <v>13171</v>
      </c>
      <c r="K17" s="102">
        <v>13140</v>
      </c>
      <c r="L17" s="102">
        <v>12108</v>
      </c>
      <c r="M17" s="102">
        <v>13694</v>
      </c>
      <c r="N17" s="102"/>
      <c r="O17" s="103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</row>
    <row r="18" spans="1:26" s="95" customFormat="1" ht="24.75" customHeight="1">
      <c r="A18" s="104" t="s">
        <v>18</v>
      </c>
      <c r="B18" s="92" t="s">
        <v>30</v>
      </c>
      <c r="C18" s="112">
        <v>49.6</v>
      </c>
      <c r="D18" s="112">
        <v>49.8</v>
      </c>
      <c r="E18" s="112">
        <v>50.4</v>
      </c>
      <c r="F18" s="112">
        <v>52.1</v>
      </c>
      <c r="G18" s="112">
        <v>50.7</v>
      </c>
      <c r="H18" s="112">
        <v>49.9</v>
      </c>
      <c r="I18" s="112">
        <v>48.1</v>
      </c>
      <c r="J18" s="112">
        <v>44.5</v>
      </c>
      <c r="K18" s="112">
        <v>41.1</v>
      </c>
      <c r="L18" s="112">
        <v>37.6</v>
      </c>
      <c r="M18" s="112">
        <v>37.7</v>
      </c>
      <c r="N18" s="112"/>
      <c r="O18" s="103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</row>
    <row r="19" spans="1:26" s="95" customFormat="1" ht="24.75" customHeight="1">
      <c r="A19" s="104" t="s">
        <v>18</v>
      </c>
      <c r="B19" s="105" t="s">
        <v>31</v>
      </c>
      <c r="C19" s="112">
        <v>12</v>
      </c>
      <c r="D19" s="112">
        <v>12.1</v>
      </c>
      <c r="E19" s="112">
        <v>11.9</v>
      </c>
      <c r="F19" s="112">
        <v>12.5</v>
      </c>
      <c r="G19" s="112">
        <v>12</v>
      </c>
      <c r="H19" s="112">
        <v>11.6</v>
      </c>
      <c r="I19" s="112">
        <v>10.9</v>
      </c>
      <c r="J19" s="112">
        <v>9.6</v>
      </c>
      <c r="K19" s="112">
        <v>8.6</v>
      </c>
      <c r="L19" s="112">
        <f>L17*100/162178</f>
        <v>7.46587083328195</v>
      </c>
      <c r="M19" s="112">
        <v>7.5</v>
      </c>
      <c r="N19" s="112"/>
      <c r="O19" s="103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</row>
    <row r="20" spans="1:26" s="95" customFormat="1" ht="24.75" customHeight="1">
      <c r="A20" s="104" t="s">
        <v>88</v>
      </c>
      <c r="B20" s="105"/>
      <c r="C20" s="111">
        <v>7.014467338886448</v>
      </c>
      <c r="D20" s="111">
        <v>6</v>
      </c>
      <c r="E20" s="111">
        <v>6.9</v>
      </c>
      <c r="F20" s="111">
        <v>6</v>
      </c>
      <c r="G20" s="111">
        <v>6</v>
      </c>
      <c r="H20" s="111">
        <v>4.4</v>
      </c>
      <c r="I20" s="110">
        <v>6</v>
      </c>
      <c r="J20" s="110">
        <v>6</v>
      </c>
      <c r="K20" s="110">
        <v>6.8</v>
      </c>
      <c r="L20" s="110">
        <v>12.3</v>
      </c>
      <c r="M20" s="111">
        <v>4.6</v>
      </c>
      <c r="N20" s="111"/>
      <c r="O20" s="103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</row>
    <row r="21" spans="1:26" s="95" customFormat="1" ht="24.75" customHeight="1">
      <c r="A21" s="104" t="s">
        <v>32</v>
      </c>
      <c r="B21" s="118"/>
      <c r="C21" s="102">
        <v>930</v>
      </c>
      <c r="D21" s="102">
        <v>1245</v>
      </c>
      <c r="E21" s="102">
        <v>1445</v>
      </c>
      <c r="F21" s="102">
        <v>1755</v>
      </c>
      <c r="G21" s="102">
        <v>1702</v>
      </c>
      <c r="H21" s="102">
        <v>1758</v>
      </c>
      <c r="I21" s="102">
        <v>1468</v>
      </c>
      <c r="J21" s="102">
        <v>1418</v>
      </c>
      <c r="K21" s="102">
        <v>2508</v>
      </c>
      <c r="L21" s="102">
        <v>2376</v>
      </c>
      <c r="M21" s="102">
        <v>2375</v>
      </c>
      <c r="N21" s="102"/>
      <c r="O21" s="103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</row>
    <row r="22" spans="1:26" s="95" customFormat="1" ht="24.75" customHeight="1">
      <c r="A22" s="104" t="s">
        <v>18</v>
      </c>
      <c r="B22" s="105" t="s">
        <v>33</v>
      </c>
      <c r="C22" s="117">
        <v>915</v>
      </c>
      <c r="D22" s="117">
        <v>1200</v>
      </c>
      <c r="E22" s="117">
        <v>1355</v>
      </c>
      <c r="F22" s="117">
        <v>1635</v>
      </c>
      <c r="G22" s="117">
        <v>1557</v>
      </c>
      <c r="H22" s="117">
        <v>1444</v>
      </c>
      <c r="I22" s="117">
        <v>1445</v>
      </c>
      <c r="J22" s="117">
        <v>1342</v>
      </c>
      <c r="K22" s="117">
        <v>1888</v>
      </c>
      <c r="L22" s="117">
        <v>1609</v>
      </c>
      <c r="M22" s="117">
        <v>2031</v>
      </c>
      <c r="N22" s="117"/>
      <c r="O22" s="103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</row>
    <row r="23" spans="1:26" s="95" customFormat="1" ht="7.5" customHeight="1" thickBot="1">
      <c r="A23" s="119"/>
      <c r="B23" s="120"/>
      <c r="C23" s="121"/>
      <c r="D23" s="121"/>
      <c r="E23" s="121"/>
      <c r="F23" s="122"/>
      <c r="G23" s="122"/>
      <c r="H23" s="122"/>
      <c r="I23" s="122"/>
      <c r="J23" s="122"/>
      <c r="K23" s="122"/>
      <c r="L23" s="122"/>
      <c r="M23" s="122"/>
      <c r="N23" s="123"/>
      <c r="O23" s="103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</row>
    <row r="24" spans="3:26" s="95" customFormat="1" ht="12.75" customHeight="1">
      <c r="C24" s="124"/>
      <c r="D24" s="124"/>
      <c r="E24" s="124"/>
      <c r="F24" s="125"/>
      <c r="G24" s="125"/>
      <c r="H24" s="125"/>
      <c r="I24" s="125"/>
      <c r="J24" s="125"/>
      <c r="K24" s="125"/>
      <c r="L24" s="125"/>
      <c r="M24" s="125"/>
      <c r="N24" s="125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</row>
    <row r="25" spans="1:14" s="95" customFormat="1" ht="20.25" customHeight="1">
      <c r="A25" s="2" t="s">
        <v>216</v>
      </c>
      <c r="C25" s="124"/>
      <c r="D25" s="124"/>
      <c r="E25" s="124"/>
      <c r="F25" s="125"/>
      <c r="G25" s="2" t="s">
        <v>217</v>
      </c>
      <c r="H25" s="125"/>
      <c r="I25" s="125"/>
      <c r="J25" s="125"/>
      <c r="K25" s="125"/>
      <c r="L25" s="125"/>
      <c r="M25" s="125"/>
      <c r="N25" s="125"/>
    </row>
    <row r="26" ht="20.25" customHeight="1"/>
    <row r="27" ht="15" customHeight="1">
      <c r="A27" s="2"/>
    </row>
  </sheetData>
  <printOptions horizontalCentered="1" verticalCentered="1"/>
  <pageMargins left="0.11811023622047245" right="0" top="0.35433070866141736" bottom="0.3937007874015748" header="0.5511811023622047" footer="0.6299212598425197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538" customWidth="1"/>
    <col min="2" max="2" width="38.28125" style="538" customWidth="1"/>
    <col min="3" max="4" width="9.57421875" style="538" customWidth="1"/>
    <col min="5" max="5" width="9.421875" style="538" customWidth="1"/>
    <col min="6" max="6" width="8.28125" style="538" customWidth="1"/>
    <col min="7" max="7" width="9.28125" style="538" customWidth="1"/>
    <col min="8" max="8" width="8.7109375" style="538" customWidth="1"/>
    <col min="9" max="9" width="9.57421875" style="538" customWidth="1"/>
    <col min="10" max="10" width="8.8515625" style="538" customWidth="1"/>
    <col min="11" max="11" width="9.28125" style="538" customWidth="1"/>
    <col min="12" max="12" width="9.57421875" style="538" customWidth="1"/>
    <col min="13" max="13" width="8.00390625" style="538" customWidth="1"/>
    <col min="14" max="14" width="1.8515625" style="538" customWidth="1"/>
    <col min="15" max="16384" width="8.00390625" style="538" customWidth="1"/>
  </cols>
  <sheetData>
    <row r="1" spans="1:13" ht="18.75">
      <c r="A1" s="535" t="s">
        <v>276</v>
      </c>
      <c r="B1" s="536"/>
      <c r="C1" s="537"/>
      <c r="D1" s="537"/>
      <c r="M1" s="728" t="s">
        <v>274</v>
      </c>
    </row>
    <row r="2" spans="1:13" ht="3" customHeight="1">
      <c r="A2" s="536"/>
      <c r="B2" s="536"/>
      <c r="C2" s="537"/>
      <c r="D2" s="537"/>
      <c r="M2" s="729"/>
    </row>
    <row r="3" spans="1:13" ht="12.75" customHeight="1">
      <c r="A3" s="536"/>
      <c r="B3" s="536"/>
      <c r="C3" s="539"/>
      <c r="D3" s="539"/>
      <c r="E3" s="540"/>
      <c r="H3" s="540"/>
      <c r="I3" s="540"/>
      <c r="K3" s="540"/>
      <c r="L3" s="540" t="s">
        <v>143</v>
      </c>
      <c r="M3" s="729"/>
    </row>
    <row r="4" spans="1:13" ht="8.25" customHeight="1">
      <c r="A4" s="539"/>
      <c r="B4" s="539"/>
      <c r="C4" s="539"/>
      <c r="D4" s="539"/>
      <c r="M4" s="729"/>
    </row>
    <row r="5" spans="1:13" ht="15.75" customHeight="1">
      <c r="A5" s="736" t="s">
        <v>106</v>
      </c>
      <c r="B5" s="737"/>
      <c r="C5" s="740">
        <v>2005</v>
      </c>
      <c r="D5" s="740" t="s">
        <v>239</v>
      </c>
      <c r="E5" s="733" t="s">
        <v>240</v>
      </c>
      <c r="F5" s="733"/>
      <c r="G5" s="733"/>
      <c r="H5" s="733"/>
      <c r="I5" s="733"/>
      <c r="J5" s="730" t="s">
        <v>241</v>
      </c>
      <c r="K5" s="731"/>
      <c r="L5" s="732"/>
      <c r="M5" s="729"/>
    </row>
    <row r="6" spans="1:13" ht="15.75" customHeight="1">
      <c r="A6" s="738"/>
      <c r="B6" s="739"/>
      <c r="C6" s="721"/>
      <c r="D6" s="721"/>
      <c r="E6" s="541" t="s">
        <v>96</v>
      </c>
      <c r="F6" s="541" t="s">
        <v>97</v>
      </c>
      <c r="G6" s="542" t="s">
        <v>211</v>
      </c>
      <c r="H6" s="541" t="s">
        <v>98</v>
      </c>
      <c r="I6" s="541" t="s">
        <v>99</v>
      </c>
      <c r="J6" s="541" t="s">
        <v>96</v>
      </c>
      <c r="K6" s="541" t="s">
        <v>97</v>
      </c>
      <c r="L6" s="542" t="s">
        <v>211</v>
      </c>
      <c r="M6" s="729"/>
    </row>
    <row r="7" spans="1:13" s="547" customFormat="1" ht="24.75" customHeight="1">
      <c r="A7" s="543" t="s">
        <v>107</v>
      </c>
      <c r="B7" s="544"/>
      <c r="C7" s="545">
        <v>28954</v>
      </c>
      <c r="D7" s="545">
        <f>SUM(G7:I7)</f>
        <v>33707</v>
      </c>
      <c r="E7" s="546">
        <v>6629</v>
      </c>
      <c r="F7" s="546">
        <v>8861</v>
      </c>
      <c r="G7" s="546">
        <f>SUM(E7:F7)</f>
        <v>15490</v>
      </c>
      <c r="H7" s="546">
        <v>8589</v>
      </c>
      <c r="I7" s="546">
        <v>9628</v>
      </c>
      <c r="J7" s="546">
        <v>8154</v>
      </c>
      <c r="K7" s="546">
        <v>10353</v>
      </c>
      <c r="L7" s="546">
        <f>SUM(J7:K7)</f>
        <v>18507</v>
      </c>
      <c r="M7" s="729"/>
    </row>
    <row r="8" spans="1:13" s="552" customFormat="1" ht="24.75" customHeight="1">
      <c r="A8" s="548" t="s">
        <v>108</v>
      </c>
      <c r="B8" s="549"/>
      <c r="C8" s="550">
        <v>3613</v>
      </c>
      <c r="D8" s="550">
        <f>SUM(G8:I8)</f>
        <v>5378</v>
      </c>
      <c r="E8" s="551">
        <v>1040</v>
      </c>
      <c r="F8" s="551">
        <v>1461</v>
      </c>
      <c r="G8" s="551">
        <f>SUM(E8:F8)</f>
        <v>2501</v>
      </c>
      <c r="H8" s="551">
        <v>1450</v>
      </c>
      <c r="I8" s="551">
        <v>1427</v>
      </c>
      <c r="J8" s="551">
        <v>1112</v>
      </c>
      <c r="K8" s="551">
        <v>1572</v>
      </c>
      <c r="L8" s="551">
        <f>SUM(J8:K8)</f>
        <v>2684</v>
      </c>
      <c r="M8" s="729"/>
    </row>
    <row r="9" spans="1:13" s="552" customFormat="1" ht="10.5" customHeight="1">
      <c r="A9" s="553" t="s">
        <v>275</v>
      </c>
      <c r="B9" s="549"/>
      <c r="C9" s="554"/>
      <c r="D9" s="554"/>
      <c r="E9" s="555"/>
      <c r="F9" s="555"/>
      <c r="G9" s="556"/>
      <c r="H9" s="555"/>
      <c r="I9" s="555"/>
      <c r="J9" s="557"/>
      <c r="K9" s="557"/>
      <c r="L9" s="557"/>
      <c r="M9" s="729"/>
    </row>
    <row r="10" spans="1:13" ht="22.5" customHeight="1">
      <c r="A10" s="558" t="s">
        <v>18</v>
      </c>
      <c r="B10" s="549" t="s">
        <v>109</v>
      </c>
      <c r="C10" s="559">
        <v>3141</v>
      </c>
      <c r="D10" s="559">
        <f>SUM(G10:I10)</f>
        <v>4958</v>
      </c>
      <c r="E10" s="560">
        <v>943</v>
      </c>
      <c r="F10" s="560">
        <v>1374</v>
      </c>
      <c r="G10" s="561">
        <f>SUM(E10:F10)</f>
        <v>2317</v>
      </c>
      <c r="H10" s="560">
        <v>1313</v>
      </c>
      <c r="I10" s="561">
        <v>1328</v>
      </c>
      <c r="J10" s="561">
        <v>1007</v>
      </c>
      <c r="K10" s="561">
        <v>1549</v>
      </c>
      <c r="L10" s="561">
        <f>SUM(J10:K10)</f>
        <v>2556</v>
      </c>
      <c r="M10" s="729"/>
    </row>
    <row r="11" spans="1:13" s="552" customFormat="1" ht="24.75" customHeight="1">
      <c r="A11" s="562" t="s">
        <v>110</v>
      </c>
      <c r="B11" s="549"/>
      <c r="C11" s="554">
        <v>96</v>
      </c>
      <c r="D11" s="554">
        <f>SUM(G11:I11)</f>
        <v>92</v>
      </c>
      <c r="E11" s="551">
        <v>24</v>
      </c>
      <c r="F11" s="551">
        <v>17</v>
      </c>
      <c r="G11" s="551">
        <f>SUM(E11:F11)</f>
        <v>41</v>
      </c>
      <c r="H11" s="551">
        <v>24</v>
      </c>
      <c r="I11" s="551">
        <v>27</v>
      </c>
      <c r="J11" s="551">
        <v>27</v>
      </c>
      <c r="K11" s="551">
        <v>24</v>
      </c>
      <c r="L11" s="551">
        <f>SUM(J11:K11)</f>
        <v>51</v>
      </c>
      <c r="M11" s="729"/>
    </row>
    <row r="12" spans="1:13" s="563" customFormat="1" ht="24.75" customHeight="1">
      <c r="A12" s="548" t="s">
        <v>111</v>
      </c>
      <c r="B12" s="549"/>
      <c r="C12" s="554">
        <v>123</v>
      </c>
      <c r="D12" s="554">
        <f>SUM(G12:I12)</f>
        <v>151</v>
      </c>
      <c r="E12" s="551">
        <v>23</v>
      </c>
      <c r="F12" s="551">
        <v>41</v>
      </c>
      <c r="G12" s="551">
        <f>SUM(E12:F12)</f>
        <v>64</v>
      </c>
      <c r="H12" s="551">
        <v>44</v>
      </c>
      <c r="I12" s="551">
        <v>43</v>
      </c>
      <c r="J12" s="551">
        <v>43</v>
      </c>
      <c r="K12" s="551">
        <v>52</v>
      </c>
      <c r="L12" s="551">
        <f>SUM(J12:K12)</f>
        <v>95</v>
      </c>
      <c r="M12" s="729"/>
    </row>
    <row r="13" spans="1:13" s="552" customFormat="1" ht="27.75" customHeight="1">
      <c r="A13" s="734" t="s">
        <v>112</v>
      </c>
      <c r="B13" s="735"/>
      <c r="C13" s="554">
        <v>3191</v>
      </c>
      <c r="D13" s="554">
        <f>SUM(G13:I13)</f>
        <v>3434</v>
      </c>
      <c r="E13" s="551">
        <v>776</v>
      </c>
      <c r="F13" s="551">
        <v>910</v>
      </c>
      <c r="G13" s="551">
        <f>SUM(E13:F13)</f>
        <v>1686</v>
      </c>
      <c r="H13" s="551">
        <v>906</v>
      </c>
      <c r="I13" s="551">
        <v>842</v>
      </c>
      <c r="J13" s="551">
        <v>911</v>
      </c>
      <c r="K13" s="551">
        <v>1105</v>
      </c>
      <c r="L13" s="551">
        <f>SUM(J13:K13)</f>
        <v>2016</v>
      </c>
      <c r="M13" s="729"/>
    </row>
    <row r="14" spans="1:13" s="552" customFormat="1" ht="10.5" customHeight="1">
      <c r="A14" s="553" t="s">
        <v>275</v>
      </c>
      <c r="B14" s="549"/>
      <c r="C14" s="554"/>
      <c r="D14" s="554"/>
      <c r="E14" s="555"/>
      <c r="F14" s="555"/>
      <c r="G14" s="556"/>
      <c r="H14" s="555"/>
      <c r="I14" s="555"/>
      <c r="J14" s="557"/>
      <c r="K14" s="557"/>
      <c r="L14" s="557"/>
      <c r="M14" s="729"/>
    </row>
    <row r="15" spans="1:13" s="552" customFormat="1" ht="22.5" customHeight="1">
      <c r="A15" s="564" t="s">
        <v>18</v>
      </c>
      <c r="B15" s="549" t="s">
        <v>113</v>
      </c>
      <c r="C15" s="559">
        <v>1404</v>
      </c>
      <c r="D15" s="559">
        <f>SUM(G15:I15)</f>
        <v>1633</v>
      </c>
      <c r="E15" s="565">
        <v>365</v>
      </c>
      <c r="F15" s="565">
        <v>444</v>
      </c>
      <c r="G15" s="566">
        <f>SUM(E15:F15)</f>
        <v>809</v>
      </c>
      <c r="H15" s="565">
        <v>420</v>
      </c>
      <c r="I15" s="566">
        <v>404</v>
      </c>
      <c r="J15" s="561">
        <v>475</v>
      </c>
      <c r="K15" s="561">
        <v>616</v>
      </c>
      <c r="L15" s="561">
        <f>SUM(J15:K15)</f>
        <v>1091</v>
      </c>
      <c r="M15" s="729"/>
    </row>
    <row r="16" spans="1:13" s="552" customFormat="1" ht="22.5" customHeight="1">
      <c r="A16" s="553"/>
      <c r="B16" s="567" t="s">
        <v>114</v>
      </c>
      <c r="C16" s="559">
        <v>1394</v>
      </c>
      <c r="D16" s="559">
        <f>SUM(G16:I16)</f>
        <v>1375</v>
      </c>
      <c r="E16" s="565">
        <v>312</v>
      </c>
      <c r="F16" s="565">
        <v>356</v>
      </c>
      <c r="G16" s="566">
        <f>SUM(E16:F16)</f>
        <v>668</v>
      </c>
      <c r="H16" s="565">
        <v>376</v>
      </c>
      <c r="I16" s="566">
        <v>331</v>
      </c>
      <c r="J16" s="561">
        <v>329</v>
      </c>
      <c r="K16" s="561">
        <v>388</v>
      </c>
      <c r="L16" s="561">
        <f>SUM(J16:K16)</f>
        <v>717</v>
      </c>
      <c r="M16" s="729"/>
    </row>
    <row r="17" spans="1:13" s="552" customFormat="1" ht="24.75" customHeight="1">
      <c r="A17" s="548" t="s">
        <v>115</v>
      </c>
      <c r="B17" s="549"/>
      <c r="C17" s="554">
        <v>200</v>
      </c>
      <c r="D17" s="554">
        <f>SUM(G17:I17)</f>
        <v>139</v>
      </c>
      <c r="E17" s="551">
        <v>25</v>
      </c>
      <c r="F17" s="551">
        <v>35</v>
      </c>
      <c r="G17" s="551">
        <f>SUM(E17:F17)</f>
        <v>60</v>
      </c>
      <c r="H17" s="551">
        <v>24</v>
      </c>
      <c r="I17" s="551">
        <v>55</v>
      </c>
      <c r="J17" s="551">
        <v>38</v>
      </c>
      <c r="K17" s="551">
        <v>19</v>
      </c>
      <c r="L17" s="551">
        <f>SUM(J17:K17)</f>
        <v>57</v>
      </c>
      <c r="M17" s="729"/>
    </row>
    <row r="18" spans="1:13" s="552" customFormat="1" ht="24.75" customHeight="1">
      <c r="A18" s="548" t="s">
        <v>116</v>
      </c>
      <c r="B18" s="568"/>
      <c r="C18" s="554">
        <v>21710</v>
      </c>
      <c r="D18" s="554">
        <f>SUM(G18:I18)</f>
        <v>24439</v>
      </c>
      <c r="E18" s="551">
        <v>4719</v>
      </c>
      <c r="F18" s="551">
        <v>6371</v>
      </c>
      <c r="G18" s="551">
        <f>SUM(E18:F18)</f>
        <v>11090</v>
      </c>
      <c r="H18" s="551">
        <v>6128</v>
      </c>
      <c r="I18" s="551">
        <v>7221</v>
      </c>
      <c r="J18" s="551">
        <v>6017</v>
      </c>
      <c r="K18" s="551">
        <v>7561</v>
      </c>
      <c r="L18" s="551">
        <f>SUM(J18:K18)</f>
        <v>13578</v>
      </c>
      <c r="M18" s="729"/>
    </row>
    <row r="19" spans="1:13" s="552" customFormat="1" ht="10.5" customHeight="1">
      <c r="A19" s="553" t="s">
        <v>275</v>
      </c>
      <c r="B19" s="568"/>
      <c r="C19" s="554"/>
      <c r="D19" s="554"/>
      <c r="E19" s="556"/>
      <c r="F19" s="556"/>
      <c r="G19" s="556"/>
      <c r="H19" s="556"/>
      <c r="I19" s="556"/>
      <c r="J19" s="557"/>
      <c r="K19" s="557"/>
      <c r="L19" s="557"/>
      <c r="M19" s="729"/>
    </row>
    <row r="20" spans="1:13" s="552" customFormat="1" ht="22.5" customHeight="1">
      <c r="A20" s="564" t="s">
        <v>18</v>
      </c>
      <c r="B20" s="549" t="s">
        <v>117</v>
      </c>
      <c r="C20" s="559">
        <v>19194</v>
      </c>
      <c r="D20" s="559">
        <f aca="true" t="shared" si="0" ref="D20:D25">SUM(G20:I20)</f>
        <v>21774</v>
      </c>
      <c r="E20" s="565">
        <v>4141</v>
      </c>
      <c r="F20" s="565">
        <v>5719</v>
      </c>
      <c r="G20" s="566">
        <f aca="true" t="shared" si="1" ref="G20:G25">SUM(E20:F20)</f>
        <v>9860</v>
      </c>
      <c r="H20" s="565">
        <v>5515</v>
      </c>
      <c r="I20" s="566">
        <v>6399</v>
      </c>
      <c r="J20" s="561">
        <v>5428</v>
      </c>
      <c r="K20" s="561">
        <v>6780</v>
      </c>
      <c r="L20" s="561">
        <f aca="true" t="shared" si="2" ref="L20:L25">SUM(J20:K20)</f>
        <v>12208</v>
      </c>
      <c r="M20" s="729"/>
    </row>
    <row r="21" spans="1:13" ht="22.5" customHeight="1">
      <c r="A21" s="553"/>
      <c r="B21" s="549" t="s">
        <v>118</v>
      </c>
      <c r="C21" s="559">
        <v>147</v>
      </c>
      <c r="D21" s="559">
        <f t="shared" si="0"/>
        <v>203</v>
      </c>
      <c r="E21" s="560">
        <v>50</v>
      </c>
      <c r="F21" s="560">
        <v>59</v>
      </c>
      <c r="G21" s="561">
        <f t="shared" si="1"/>
        <v>109</v>
      </c>
      <c r="H21" s="560">
        <v>35</v>
      </c>
      <c r="I21" s="561">
        <v>59</v>
      </c>
      <c r="J21" s="561">
        <v>36</v>
      </c>
      <c r="K21" s="561">
        <v>62</v>
      </c>
      <c r="L21" s="561">
        <f t="shared" si="2"/>
        <v>98</v>
      </c>
      <c r="M21" s="729"/>
    </row>
    <row r="22" spans="1:13" ht="22.5" customHeight="1">
      <c r="A22" s="558"/>
      <c r="B22" s="569" t="s">
        <v>119</v>
      </c>
      <c r="C22" s="559">
        <v>415</v>
      </c>
      <c r="D22" s="559">
        <f t="shared" si="0"/>
        <v>404</v>
      </c>
      <c r="E22" s="560">
        <v>103</v>
      </c>
      <c r="F22" s="560">
        <v>125</v>
      </c>
      <c r="G22" s="561">
        <f t="shared" si="1"/>
        <v>228</v>
      </c>
      <c r="H22" s="560">
        <v>93</v>
      </c>
      <c r="I22" s="561">
        <v>83</v>
      </c>
      <c r="J22" s="561">
        <v>128</v>
      </c>
      <c r="K22" s="561">
        <v>169</v>
      </c>
      <c r="L22" s="561">
        <f t="shared" si="2"/>
        <v>297</v>
      </c>
      <c r="M22" s="729"/>
    </row>
    <row r="23" spans="1:13" s="552" customFormat="1" ht="22.5" customHeight="1">
      <c r="A23" s="553"/>
      <c r="B23" s="549" t="s">
        <v>120</v>
      </c>
      <c r="C23" s="559">
        <v>137</v>
      </c>
      <c r="D23" s="559">
        <f t="shared" si="0"/>
        <v>126</v>
      </c>
      <c r="E23" s="565">
        <v>23</v>
      </c>
      <c r="F23" s="565">
        <v>34</v>
      </c>
      <c r="G23" s="566">
        <f t="shared" si="1"/>
        <v>57</v>
      </c>
      <c r="H23" s="565">
        <v>32</v>
      </c>
      <c r="I23" s="566">
        <v>37</v>
      </c>
      <c r="J23" s="561">
        <v>24</v>
      </c>
      <c r="K23" s="561">
        <v>37</v>
      </c>
      <c r="L23" s="561">
        <f t="shared" si="2"/>
        <v>61</v>
      </c>
      <c r="M23" s="729"/>
    </row>
    <row r="24" spans="1:13" s="552" customFormat="1" ht="22.5" customHeight="1">
      <c r="A24" s="553"/>
      <c r="B24" s="549" t="s">
        <v>121</v>
      </c>
      <c r="C24" s="559">
        <v>852</v>
      </c>
      <c r="D24" s="559">
        <f t="shared" si="0"/>
        <v>834</v>
      </c>
      <c r="E24" s="565">
        <v>178</v>
      </c>
      <c r="F24" s="565">
        <v>188</v>
      </c>
      <c r="G24" s="566">
        <f t="shared" si="1"/>
        <v>366</v>
      </c>
      <c r="H24" s="565">
        <v>192</v>
      </c>
      <c r="I24" s="566">
        <v>276</v>
      </c>
      <c r="J24" s="561">
        <v>180</v>
      </c>
      <c r="K24" s="561">
        <v>230</v>
      </c>
      <c r="L24" s="561">
        <f t="shared" si="2"/>
        <v>410</v>
      </c>
      <c r="M24" s="729"/>
    </row>
    <row r="25" spans="1:13" s="573" customFormat="1" ht="22.5" customHeight="1">
      <c r="A25" s="570" t="s">
        <v>122</v>
      </c>
      <c r="B25" s="571"/>
      <c r="C25" s="554">
        <v>21</v>
      </c>
      <c r="D25" s="554">
        <f t="shared" si="0"/>
        <v>74</v>
      </c>
      <c r="E25" s="572">
        <f>E7-E8-E11-E12-E13-E17-E18</f>
        <v>22</v>
      </c>
      <c r="F25" s="572">
        <f>F7-F8-F11-F12-F13-F17-F18</f>
        <v>26</v>
      </c>
      <c r="G25" s="572">
        <f t="shared" si="1"/>
        <v>48</v>
      </c>
      <c r="H25" s="572">
        <f>H7-H8-H11-H12-H13-H17-H18</f>
        <v>13</v>
      </c>
      <c r="I25" s="572">
        <f>I7-I8-I11-I12-I13-I17-I18</f>
        <v>13</v>
      </c>
      <c r="J25" s="572">
        <f>J7-J8-J11-J12-J13-J17-J18</f>
        <v>6</v>
      </c>
      <c r="K25" s="572">
        <f>K7-K8-K11-K12-K13-K17-K18</f>
        <v>20</v>
      </c>
      <c r="L25" s="572">
        <f t="shared" si="2"/>
        <v>26</v>
      </c>
      <c r="M25" s="729"/>
    </row>
    <row r="26" spans="1:13" ht="3" customHeight="1">
      <c r="A26" s="574"/>
      <c r="B26" s="575"/>
      <c r="C26" s="576"/>
      <c r="D26" s="576"/>
      <c r="E26" s="577"/>
      <c r="F26" s="577"/>
      <c r="G26" s="578"/>
      <c r="H26" s="577"/>
      <c r="I26" s="577"/>
      <c r="J26" s="577"/>
      <c r="K26" s="577"/>
      <c r="L26" s="577"/>
      <c r="M26" s="729"/>
    </row>
    <row r="27" spans="1:13" ht="3" customHeight="1">
      <c r="A27" s="579"/>
      <c r="B27" s="579"/>
      <c r="C27" s="580"/>
      <c r="D27" s="580"/>
      <c r="G27" s="547"/>
      <c r="M27" s="729"/>
    </row>
    <row r="28" spans="1:13" s="583" customFormat="1" ht="15.75">
      <c r="A28" s="581" t="s">
        <v>242</v>
      </c>
      <c r="B28" s="582"/>
      <c r="C28" s="582"/>
      <c r="D28" s="582"/>
      <c r="M28" s="729"/>
    </row>
    <row r="29" s="583" customFormat="1" ht="12.75"/>
    <row r="30" s="583" customFormat="1" ht="12.75"/>
  </sheetData>
  <mergeCells count="7">
    <mergeCell ref="M1:M28"/>
    <mergeCell ref="J5:L5"/>
    <mergeCell ref="E5:I5"/>
    <mergeCell ref="A13:B13"/>
    <mergeCell ref="A5:B6"/>
    <mergeCell ref="C5:C6"/>
    <mergeCell ref="D5:D6"/>
  </mergeCells>
  <printOptions horizontalCentered="1"/>
  <pageMargins left="0.25" right="0.25" top="0.5" bottom="0.19" header="0.5" footer="0.31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9.140625" defaultRowHeight="12.75"/>
  <cols>
    <col min="1" max="1" width="45.140625" style="538" customWidth="1"/>
    <col min="2" max="3" width="10.421875" style="538" customWidth="1"/>
    <col min="4" max="11" width="8.421875" style="538" customWidth="1"/>
    <col min="12" max="12" width="8.00390625" style="538" customWidth="1"/>
    <col min="13" max="13" width="2.00390625" style="538" customWidth="1"/>
    <col min="14" max="16384" width="8.00390625" style="538" customWidth="1"/>
  </cols>
  <sheetData>
    <row r="1" spans="1:3" s="552" customFormat="1" ht="17.25" customHeight="1">
      <c r="A1" s="584" t="s">
        <v>277</v>
      </c>
      <c r="B1" s="537"/>
      <c r="C1" s="537"/>
    </row>
    <row r="2" spans="1:3" s="552" customFormat="1" ht="6" customHeight="1">
      <c r="A2" s="537"/>
      <c r="B2" s="537"/>
      <c r="C2" s="537"/>
    </row>
    <row r="3" spans="1:12" s="552" customFormat="1" ht="15.75" customHeight="1">
      <c r="A3" s="537"/>
      <c r="B3" s="537"/>
      <c r="C3" s="537"/>
      <c r="E3" s="585"/>
      <c r="F3" s="585"/>
      <c r="I3" s="585" t="s">
        <v>171</v>
      </c>
      <c r="J3" s="585"/>
      <c r="L3" s="728" t="s">
        <v>278</v>
      </c>
    </row>
    <row r="4" spans="1:12" s="552" customFormat="1" ht="5.25" customHeight="1">
      <c r="A4" s="537"/>
      <c r="B4" s="537"/>
      <c r="C4" s="537"/>
      <c r="L4" s="729"/>
    </row>
    <row r="5" spans="1:12" s="552" customFormat="1" ht="14.25" customHeight="1">
      <c r="A5" s="740" t="s">
        <v>106</v>
      </c>
      <c r="B5" s="740">
        <v>2005</v>
      </c>
      <c r="C5" s="740" t="s">
        <v>239</v>
      </c>
      <c r="D5" s="741" t="s">
        <v>240</v>
      </c>
      <c r="E5" s="742"/>
      <c r="F5" s="742"/>
      <c r="G5" s="742"/>
      <c r="H5" s="743"/>
      <c r="I5" s="730" t="s">
        <v>241</v>
      </c>
      <c r="J5" s="731"/>
      <c r="K5" s="732"/>
      <c r="L5" s="729"/>
    </row>
    <row r="6" spans="1:12" s="563" customFormat="1" ht="17.25" customHeight="1">
      <c r="A6" s="721"/>
      <c r="B6" s="721"/>
      <c r="C6" s="721"/>
      <c r="D6" s="541" t="s">
        <v>123</v>
      </c>
      <c r="E6" s="541" t="s">
        <v>124</v>
      </c>
      <c r="F6" s="542" t="s">
        <v>211</v>
      </c>
      <c r="G6" s="541" t="s">
        <v>125</v>
      </c>
      <c r="H6" s="541" t="s">
        <v>126</v>
      </c>
      <c r="I6" s="541" t="s">
        <v>123</v>
      </c>
      <c r="J6" s="541" t="s">
        <v>124</v>
      </c>
      <c r="K6" s="542" t="s">
        <v>211</v>
      </c>
      <c r="L6" s="729"/>
    </row>
    <row r="7" spans="1:12" s="573" customFormat="1" ht="22.5" customHeight="1">
      <c r="A7" s="689" t="s">
        <v>127</v>
      </c>
      <c r="B7" s="690">
        <v>15518</v>
      </c>
      <c r="C7" s="690">
        <f>SUM(F7:H7)</f>
        <v>19044</v>
      </c>
      <c r="D7" s="691">
        <v>4075</v>
      </c>
      <c r="E7" s="691">
        <v>4915</v>
      </c>
      <c r="F7" s="691">
        <f>SUM(D7:E7)</f>
        <v>8990</v>
      </c>
      <c r="G7" s="691">
        <v>4879</v>
      </c>
      <c r="H7" s="691">
        <v>5175</v>
      </c>
      <c r="I7" s="691">
        <v>4537</v>
      </c>
      <c r="J7" s="691">
        <v>5392</v>
      </c>
      <c r="K7" s="691">
        <f>SUM(I7:J7)</f>
        <v>9929</v>
      </c>
      <c r="L7" s="729"/>
    </row>
    <row r="8" spans="1:12" ht="22.5" customHeight="1">
      <c r="A8" s="586" t="s">
        <v>128</v>
      </c>
      <c r="B8" s="587">
        <v>1731</v>
      </c>
      <c r="C8" s="587">
        <f>SUM(F8:H8)</f>
        <v>3185</v>
      </c>
      <c r="D8" s="588">
        <v>601</v>
      </c>
      <c r="E8" s="588">
        <v>794</v>
      </c>
      <c r="F8" s="588">
        <f>SUM(D8:E8)</f>
        <v>1395</v>
      </c>
      <c r="G8" s="588">
        <v>829</v>
      </c>
      <c r="H8" s="588">
        <v>961</v>
      </c>
      <c r="I8" s="589">
        <v>548</v>
      </c>
      <c r="J8" s="589">
        <v>997</v>
      </c>
      <c r="K8" s="589">
        <f>SUM(I8:J8)</f>
        <v>1545</v>
      </c>
      <c r="L8" s="729"/>
    </row>
    <row r="9" spans="1:12" s="552" customFormat="1" ht="22.5" customHeight="1">
      <c r="A9" s="586" t="s">
        <v>129</v>
      </c>
      <c r="B9" s="587">
        <v>1160</v>
      </c>
      <c r="C9" s="587">
        <f>SUM(F9:H9)</f>
        <v>1691</v>
      </c>
      <c r="D9" s="551">
        <v>541</v>
      </c>
      <c r="E9" s="551">
        <v>394</v>
      </c>
      <c r="F9" s="551">
        <f>SUM(D9:E9)</f>
        <v>935</v>
      </c>
      <c r="G9" s="551">
        <v>401</v>
      </c>
      <c r="H9" s="551">
        <v>355</v>
      </c>
      <c r="I9" s="589">
        <v>518</v>
      </c>
      <c r="J9" s="589">
        <v>414</v>
      </c>
      <c r="K9" s="589">
        <f>SUM(I9:J9)</f>
        <v>932</v>
      </c>
      <c r="L9" s="729"/>
    </row>
    <row r="10" spans="1:12" s="552" customFormat="1" ht="12" customHeight="1">
      <c r="A10" s="590" t="s">
        <v>279</v>
      </c>
      <c r="B10" s="587"/>
      <c r="C10" s="587"/>
      <c r="D10" s="551"/>
      <c r="E10" s="551"/>
      <c r="F10" s="551"/>
      <c r="G10" s="551"/>
      <c r="H10" s="551"/>
      <c r="I10" s="557"/>
      <c r="J10" s="557"/>
      <c r="K10" s="557"/>
      <c r="L10" s="729"/>
    </row>
    <row r="11" spans="1:12" s="552" customFormat="1" ht="20.25" customHeight="1">
      <c r="A11" s="590" t="s">
        <v>130</v>
      </c>
      <c r="B11" s="591">
        <v>729</v>
      </c>
      <c r="C11" s="591">
        <f aca="true" t="shared" si="0" ref="C11:C16">SUM(F11:H11)</f>
        <v>1108</v>
      </c>
      <c r="D11" s="565">
        <v>462</v>
      </c>
      <c r="E11" s="565">
        <v>224</v>
      </c>
      <c r="F11" s="566">
        <f aca="true" t="shared" si="1" ref="F11:F16">SUM(D11:E11)</f>
        <v>686</v>
      </c>
      <c r="G11" s="565">
        <v>202</v>
      </c>
      <c r="H11" s="566">
        <v>220</v>
      </c>
      <c r="I11" s="566">
        <v>387</v>
      </c>
      <c r="J11" s="566">
        <v>260</v>
      </c>
      <c r="K11" s="566">
        <f aca="true" t="shared" si="2" ref="K11:K16">SUM(I11:J11)</f>
        <v>647</v>
      </c>
      <c r="L11" s="729"/>
    </row>
    <row r="12" spans="1:12" s="552" customFormat="1" ht="20.25" customHeight="1">
      <c r="A12" s="590" t="s">
        <v>131</v>
      </c>
      <c r="B12" s="591">
        <v>22</v>
      </c>
      <c r="C12" s="591">
        <f t="shared" si="0"/>
        <v>38</v>
      </c>
      <c r="D12" s="565">
        <v>3</v>
      </c>
      <c r="E12" s="565">
        <v>13</v>
      </c>
      <c r="F12" s="566">
        <f t="shared" si="1"/>
        <v>16</v>
      </c>
      <c r="G12" s="565">
        <v>18</v>
      </c>
      <c r="H12" s="566">
        <v>4</v>
      </c>
      <c r="I12" s="566">
        <v>6</v>
      </c>
      <c r="J12" s="566">
        <v>7</v>
      </c>
      <c r="K12" s="566">
        <f t="shared" si="2"/>
        <v>13</v>
      </c>
      <c r="L12" s="729"/>
    </row>
    <row r="13" spans="1:12" ht="20.25" customHeight="1">
      <c r="A13" s="590" t="s">
        <v>132</v>
      </c>
      <c r="B13" s="591">
        <v>318</v>
      </c>
      <c r="C13" s="591">
        <f t="shared" si="0"/>
        <v>437</v>
      </c>
      <c r="D13" s="560">
        <v>59</v>
      </c>
      <c r="E13" s="560">
        <v>136</v>
      </c>
      <c r="F13" s="561">
        <f t="shared" si="1"/>
        <v>195</v>
      </c>
      <c r="G13" s="560">
        <v>131</v>
      </c>
      <c r="H13" s="561">
        <v>111</v>
      </c>
      <c r="I13" s="566">
        <v>99</v>
      </c>
      <c r="J13" s="566">
        <v>122</v>
      </c>
      <c r="K13" s="566">
        <f t="shared" si="2"/>
        <v>221</v>
      </c>
      <c r="L13" s="729"/>
    </row>
    <row r="14" spans="1:12" ht="25.5" customHeight="1">
      <c r="A14" s="592" t="s">
        <v>133</v>
      </c>
      <c r="B14" s="587">
        <v>1</v>
      </c>
      <c r="C14" s="593">
        <f t="shared" si="0"/>
        <v>1</v>
      </c>
      <c r="D14" s="594">
        <v>0</v>
      </c>
      <c r="E14" s="588">
        <v>1</v>
      </c>
      <c r="F14" s="588">
        <f t="shared" si="1"/>
        <v>1</v>
      </c>
      <c r="G14" s="594">
        <v>0</v>
      </c>
      <c r="H14" s="594">
        <v>0</v>
      </c>
      <c r="I14" s="594">
        <v>0</v>
      </c>
      <c r="J14" s="595">
        <v>1</v>
      </c>
      <c r="K14" s="595">
        <f t="shared" si="2"/>
        <v>1</v>
      </c>
      <c r="L14" s="729"/>
    </row>
    <row r="15" spans="1:12" ht="22.5" customHeight="1">
      <c r="A15" s="586" t="s">
        <v>134</v>
      </c>
      <c r="B15" s="587">
        <v>628</v>
      </c>
      <c r="C15" s="587">
        <f t="shared" si="0"/>
        <v>699</v>
      </c>
      <c r="D15" s="588">
        <v>155</v>
      </c>
      <c r="E15" s="588">
        <v>189</v>
      </c>
      <c r="F15" s="588">
        <f t="shared" si="1"/>
        <v>344</v>
      </c>
      <c r="G15" s="588">
        <v>157</v>
      </c>
      <c r="H15" s="588">
        <v>198</v>
      </c>
      <c r="I15" s="589">
        <v>191</v>
      </c>
      <c r="J15" s="589">
        <v>213</v>
      </c>
      <c r="K15" s="589">
        <f t="shared" si="2"/>
        <v>404</v>
      </c>
      <c r="L15" s="729"/>
    </row>
    <row r="16" spans="1:12" ht="27.75" customHeight="1">
      <c r="A16" s="592" t="s">
        <v>135</v>
      </c>
      <c r="B16" s="587">
        <v>8444</v>
      </c>
      <c r="C16" s="587">
        <f t="shared" si="0"/>
        <v>9357</v>
      </c>
      <c r="D16" s="588">
        <v>1955</v>
      </c>
      <c r="E16" s="588">
        <v>2395</v>
      </c>
      <c r="F16" s="588">
        <f t="shared" si="1"/>
        <v>4350</v>
      </c>
      <c r="G16" s="588">
        <v>2437</v>
      </c>
      <c r="H16" s="588">
        <v>2570</v>
      </c>
      <c r="I16" s="589">
        <v>2218</v>
      </c>
      <c r="J16" s="589">
        <v>2663</v>
      </c>
      <c r="K16" s="589">
        <f t="shared" si="2"/>
        <v>4881</v>
      </c>
      <c r="L16" s="729"/>
    </row>
    <row r="17" spans="1:12" ht="12" customHeight="1">
      <c r="A17" s="590" t="s">
        <v>279</v>
      </c>
      <c r="B17" s="587"/>
      <c r="C17" s="587"/>
      <c r="D17" s="588"/>
      <c r="E17" s="588"/>
      <c r="F17" s="588"/>
      <c r="G17" s="588"/>
      <c r="H17" s="588"/>
      <c r="I17" s="596"/>
      <c r="J17" s="596"/>
      <c r="K17" s="596"/>
      <c r="L17" s="729"/>
    </row>
    <row r="18" spans="1:12" ht="20.25" customHeight="1">
      <c r="A18" s="597" t="s">
        <v>136</v>
      </c>
      <c r="B18" s="591">
        <v>128</v>
      </c>
      <c r="C18" s="591">
        <f>SUM(F18:H18)</f>
        <v>169</v>
      </c>
      <c r="D18" s="560">
        <v>30</v>
      </c>
      <c r="E18" s="560">
        <v>40</v>
      </c>
      <c r="F18" s="561">
        <f>SUM(D18:E18)</f>
        <v>70</v>
      </c>
      <c r="G18" s="560">
        <v>40</v>
      </c>
      <c r="H18" s="561">
        <v>59</v>
      </c>
      <c r="I18" s="566">
        <v>57</v>
      </c>
      <c r="J18" s="566">
        <v>61</v>
      </c>
      <c r="K18" s="566">
        <f>SUM(I18:J18)</f>
        <v>118</v>
      </c>
      <c r="L18" s="729"/>
    </row>
    <row r="19" spans="1:12" ht="20.25" customHeight="1">
      <c r="A19" s="590" t="s">
        <v>137</v>
      </c>
      <c r="B19" s="591">
        <v>5543</v>
      </c>
      <c r="C19" s="591">
        <f>SUM(F19:H19)</f>
        <v>6326</v>
      </c>
      <c r="D19" s="560">
        <v>1284</v>
      </c>
      <c r="E19" s="560">
        <v>1715</v>
      </c>
      <c r="F19" s="561">
        <f>SUM(D19:E19)</f>
        <v>2999</v>
      </c>
      <c r="G19" s="560">
        <v>1693</v>
      </c>
      <c r="H19" s="561">
        <v>1634</v>
      </c>
      <c r="I19" s="566">
        <v>1384</v>
      </c>
      <c r="J19" s="566">
        <v>1848</v>
      </c>
      <c r="K19" s="566">
        <f>SUM(I19:J19)</f>
        <v>3232</v>
      </c>
      <c r="L19" s="729"/>
    </row>
    <row r="20" spans="1:12" ht="20.25" customHeight="1">
      <c r="A20" s="590" t="s">
        <v>138</v>
      </c>
      <c r="B20" s="591">
        <v>1589</v>
      </c>
      <c r="C20" s="591">
        <f>SUM(F20:H20)</f>
        <v>1651</v>
      </c>
      <c r="D20" s="560">
        <v>380</v>
      </c>
      <c r="E20" s="560">
        <v>339</v>
      </c>
      <c r="F20" s="561">
        <f>SUM(D20:E20)</f>
        <v>719</v>
      </c>
      <c r="G20" s="560">
        <v>412</v>
      </c>
      <c r="H20" s="561">
        <v>520</v>
      </c>
      <c r="I20" s="566">
        <v>448</v>
      </c>
      <c r="J20" s="566">
        <v>420</v>
      </c>
      <c r="K20" s="566">
        <f>SUM(I20:J20)</f>
        <v>868</v>
      </c>
      <c r="L20" s="729"/>
    </row>
    <row r="21" spans="1:12" ht="22.5" customHeight="1">
      <c r="A21" s="598" t="s">
        <v>139</v>
      </c>
      <c r="B21" s="587">
        <v>1860</v>
      </c>
      <c r="C21" s="587">
        <f>SUM(F21:H21)</f>
        <v>2235</v>
      </c>
      <c r="D21" s="588">
        <v>408</v>
      </c>
      <c r="E21" s="588">
        <v>696</v>
      </c>
      <c r="F21" s="588">
        <f>SUM(D21:E21)</f>
        <v>1104</v>
      </c>
      <c r="G21" s="588">
        <v>560</v>
      </c>
      <c r="H21" s="588">
        <v>571</v>
      </c>
      <c r="I21" s="589">
        <v>564</v>
      </c>
      <c r="J21" s="589">
        <v>545</v>
      </c>
      <c r="K21" s="589">
        <f>SUM(I21:J21)</f>
        <v>1109</v>
      </c>
      <c r="L21" s="729"/>
    </row>
    <row r="22" spans="1:12" ht="22.5" customHeight="1">
      <c r="A22" s="598" t="s">
        <v>140</v>
      </c>
      <c r="B22" s="587">
        <v>1568</v>
      </c>
      <c r="C22" s="587">
        <f>SUM(F22:H22)</f>
        <v>1695</v>
      </c>
      <c r="D22" s="588">
        <v>372</v>
      </c>
      <c r="E22" s="588">
        <v>417</v>
      </c>
      <c r="F22" s="588">
        <f>SUM(D22:E22)</f>
        <v>789</v>
      </c>
      <c r="G22" s="588">
        <v>459</v>
      </c>
      <c r="H22" s="588">
        <v>447</v>
      </c>
      <c r="I22" s="589">
        <v>405</v>
      </c>
      <c r="J22" s="589">
        <v>417</v>
      </c>
      <c r="K22" s="589">
        <f>SUM(I22:J22)</f>
        <v>822</v>
      </c>
      <c r="L22" s="729"/>
    </row>
    <row r="23" spans="1:12" ht="12.75">
      <c r="A23" s="590" t="s">
        <v>279</v>
      </c>
      <c r="B23" s="587"/>
      <c r="C23" s="587"/>
      <c r="D23" s="588"/>
      <c r="E23" s="588"/>
      <c r="F23" s="588"/>
      <c r="G23" s="588"/>
      <c r="H23" s="588"/>
      <c r="I23" s="596"/>
      <c r="J23" s="596"/>
      <c r="K23" s="596"/>
      <c r="L23" s="729"/>
    </row>
    <row r="24" spans="1:12" ht="20.25" customHeight="1">
      <c r="A24" s="590" t="s">
        <v>141</v>
      </c>
      <c r="B24" s="591">
        <v>231</v>
      </c>
      <c r="C24" s="591">
        <f>SUM(F24:H24)</f>
        <v>230</v>
      </c>
      <c r="D24" s="560">
        <v>54</v>
      </c>
      <c r="E24" s="560">
        <v>57</v>
      </c>
      <c r="F24" s="561">
        <f>SUM(D24:E24)</f>
        <v>111</v>
      </c>
      <c r="G24" s="560">
        <v>50</v>
      </c>
      <c r="H24" s="561">
        <v>69</v>
      </c>
      <c r="I24" s="566">
        <v>66</v>
      </c>
      <c r="J24" s="566">
        <v>55</v>
      </c>
      <c r="K24" s="566">
        <f>SUM(I24:J24)</f>
        <v>121</v>
      </c>
      <c r="L24" s="729"/>
    </row>
    <row r="25" spans="1:12" ht="20.25" customHeight="1">
      <c r="A25" s="597" t="s">
        <v>142</v>
      </c>
      <c r="B25" s="591">
        <v>385</v>
      </c>
      <c r="C25" s="591">
        <f>SUM(F25:H25)</f>
        <v>367</v>
      </c>
      <c r="D25" s="560">
        <v>87</v>
      </c>
      <c r="E25" s="560">
        <v>92</v>
      </c>
      <c r="F25" s="561">
        <f>SUM(D25:E25)</f>
        <v>179</v>
      </c>
      <c r="G25" s="560">
        <v>128</v>
      </c>
      <c r="H25" s="561">
        <v>60</v>
      </c>
      <c r="I25" s="566">
        <v>74</v>
      </c>
      <c r="J25" s="566">
        <v>51</v>
      </c>
      <c r="K25" s="566">
        <f>SUM(I25:J25)</f>
        <v>125</v>
      </c>
      <c r="L25" s="729"/>
    </row>
    <row r="26" spans="1:12" ht="22.5" customHeight="1">
      <c r="A26" s="599" t="s">
        <v>122</v>
      </c>
      <c r="B26" s="600">
        <v>126</v>
      </c>
      <c r="C26" s="601">
        <f>SUM(F26:H26)</f>
        <v>181</v>
      </c>
      <c r="D26" s="601">
        <f>D7-D8-D9-D14-D15-D16-D21-D22</f>
        <v>43</v>
      </c>
      <c r="E26" s="601">
        <f>E7-E8-E9-E14-E15-E16-E21-E22</f>
        <v>29</v>
      </c>
      <c r="F26" s="601">
        <f>SUM(D26:E26)</f>
        <v>72</v>
      </c>
      <c r="G26" s="601">
        <f>G7-G8-G9-G14-G15-G16-G21-G22</f>
        <v>36</v>
      </c>
      <c r="H26" s="601">
        <f>H7-H8-H9-H14-H15-H16-H21-H22</f>
        <v>73</v>
      </c>
      <c r="I26" s="601">
        <f>I7-I8-I9-I14-I15-I16-I21-I22</f>
        <v>93</v>
      </c>
      <c r="J26" s="601">
        <f>J7-J8-J9-J14-J15-J16-J21-J22</f>
        <v>142</v>
      </c>
      <c r="K26" s="601">
        <f>SUM(I26:J26)</f>
        <v>235</v>
      </c>
      <c r="L26" s="729"/>
    </row>
    <row r="27" spans="1:12" ht="16.5" customHeight="1">
      <c r="A27" s="602" t="s">
        <v>243</v>
      </c>
      <c r="B27" s="603"/>
      <c r="C27" s="603"/>
      <c r="L27" s="729"/>
    </row>
    <row r="28" spans="1:3" ht="12.75">
      <c r="A28" s="603"/>
      <c r="B28" s="603"/>
      <c r="C28" s="603"/>
    </row>
    <row r="29" spans="1:3" ht="12.75">
      <c r="A29" s="603"/>
      <c r="B29" s="603"/>
      <c r="C29" s="603"/>
    </row>
  </sheetData>
  <mergeCells count="6">
    <mergeCell ref="L3:L27"/>
    <mergeCell ref="I5:K5"/>
    <mergeCell ref="D5:H5"/>
    <mergeCell ref="A5:A6"/>
    <mergeCell ref="B5:B6"/>
    <mergeCell ref="C5:C6"/>
  </mergeCells>
  <printOptions/>
  <pageMargins left="0.54" right="0.19" top="0.51" bottom="0.25" header="0.31" footer="0.4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A1" sqref="A1"/>
    </sheetView>
  </sheetViews>
  <sheetFormatPr defaultColWidth="9.140625" defaultRowHeight="12.75"/>
  <cols>
    <col min="1" max="1" width="43.57421875" style="484" customWidth="1"/>
    <col min="2" max="11" width="8.421875" style="484" customWidth="1"/>
    <col min="12" max="12" width="9.140625" style="484" customWidth="1"/>
    <col min="13" max="13" width="2.28125" style="484" customWidth="1"/>
    <col min="14" max="16384" width="9.140625" style="484" customWidth="1"/>
  </cols>
  <sheetData>
    <row r="1" spans="1:3" ht="15.75" customHeight="1">
      <c r="A1" s="535" t="s">
        <v>280</v>
      </c>
      <c r="B1" s="604"/>
      <c r="C1" s="604"/>
    </row>
    <row r="2" spans="1:12" ht="12" customHeight="1">
      <c r="A2" s="605"/>
      <c r="F2" s="585"/>
      <c r="I2" s="585" t="s">
        <v>143</v>
      </c>
      <c r="L2" s="728" t="s">
        <v>281</v>
      </c>
    </row>
    <row r="3" ht="2.25" customHeight="1">
      <c r="L3" s="729"/>
    </row>
    <row r="4" spans="1:12" ht="12.75" customHeight="1">
      <c r="A4" s="747" t="s">
        <v>144</v>
      </c>
      <c r="B4" s="747">
        <v>2005</v>
      </c>
      <c r="C4" s="747" t="s">
        <v>240</v>
      </c>
      <c r="D4" s="741" t="s">
        <v>240</v>
      </c>
      <c r="E4" s="742"/>
      <c r="F4" s="742"/>
      <c r="G4" s="742"/>
      <c r="H4" s="743"/>
      <c r="I4" s="744" t="s">
        <v>245</v>
      </c>
      <c r="J4" s="745"/>
      <c r="K4" s="746"/>
      <c r="L4" s="729"/>
    </row>
    <row r="5" spans="1:12" ht="12" customHeight="1">
      <c r="A5" s="748"/>
      <c r="B5" s="748"/>
      <c r="C5" s="748"/>
      <c r="D5" s="495" t="s">
        <v>96</v>
      </c>
      <c r="E5" s="495" t="s">
        <v>97</v>
      </c>
      <c r="F5" s="606" t="s">
        <v>211</v>
      </c>
      <c r="G5" s="495" t="s">
        <v>98</v>
      </c>
      <c r="H5" s="495" t="s">
        <v>99</v>
      </c>
      <c r="I5" s="495" t="s">
        <v>96</v>
      </c>
      <c r="J5" s="495" t="s">
        <v>97</v>
      </c>
      <c r="K5" s="606" t="s">
        <v>211</v>
      </c>
      <c r="L5" s="729"/>
    </row>
    <row r="6" spans="1:12" ht="12" customHeight="1">
      <c r="A6" s="607" t="s">
        <v>107</v>
      </c>
      <c r="B6" s="608">
        <v>28954</v>
      </c>
      <c r="C6" s="608">
        <f aca="true" t="shared" si="0" ref="C6:C39">SUM(F6:H6)</f>
        <v>33707</v>
      </c>
      <c r="D6" s="609">
        <f>D7+D19+D26+D32+D36</f>
        <v>6629</v>
      </c>
      <c r="E6" s="609">
        <f>E7+E19+E26+E32+E36</f>
        <v>8861</v>
      </c>
      <c r="F6" s="609">
        <f aca="true" t="shared" si="1" ref="F6:F39">SUM(D6:E6)</f>
        <v>15490</v>
      </c>
      <c r="G6" s="609">
        <f>G7+G19+G26+G32+G36</f>
        <v>8589</v>
      </c>
      <c r="H6" s="609">
        <f>H7+H19+H26+H32+H36</f>
        <v>9628</v>
      </c>
      <c r="I6" s="609">
        <f>I7+I19+I26+I32+I36</f>
        <v>8154</v>
      </c>
      <c r="J6" s="609">
        <f>J7+J19+J26+J32+J36</f>
        <v>10353</v>
      </c>
      <c r="K6" s="609">
        <f aca="true" t="shared" si="2" ref="K6:K39">SUM(I6:J6)</f>
        <v>18507</v>
      </c>
      <c r="L6" s="729"/>
    </row>
    <row r="7" spans="1:12" ht="12.75" customHeight="1">
      <c r="A7" s="551" t="s">
        <v>145</v>
      </c>
      <c r="B7" s="551">
        <v>21351</v>
      </c>
      <c r="C7" s="551">
        <f t="shared" si="0"/>
        <v>26015</v>
      </c>
      <c r="D7" s="588">
        <v>5075</v>
      </c>
      <c r="E7" s="588">
        <v>6876</v>
      </c>
      <c r="F7" s="610">
        <f t="shared" si="1"/>
        <v>11951</v>
      </c>
      <c r="G7" s="610">
        <v>6500</v>
      </c>
      <c r="H7" s="610">
        <v>7564</v>
      </c>
      <c r="I7" s="610">
        <v>6179</v>
      </c>
      <c r="J7" s="610">
        <v>8088</v>
      </c>
      <c r="K7" s="610">
        <f t="shared" si="2"/>
        <v>14267</v>
      </c>
      <c r="L7" s="729"/>
    </row>
    <row r="8" spans="1:12" s="614" customFormat="1" ht="12.75" customHeight="1">
      <c r="A8" s="611" t="s">
        <v>201</v>
      </c>
      <c r="B8" s="565">
        <v>133</v>
      </c>
      <c r="C8" s="565">
        <f t="shared" si="0"/>
        <v>83</v>
      </c>
      <c r="D8" s="560">
        <v>26</v>
      </c>
      <c r="E8" s="560">
        <v>17</v>
      </c>
      <c r="F8" s="613">
        <f t="shared" si="1"/>
        <v>43</v>
      </c>
      <c r="G8" s="612">
        <v>24</v>
      </c>
      <c r="H8" s="613">
        <v>16</v>
      </c>
      <c r="I8" s="613">
        <v>24</v>
      </c>
      <c r="J8" s="613">
        <v>32</v>
      </c>
      <c r="K8" s="613">
        <f t="shared" si="2"/>
        <v>56</v>
      </c>
      <c r="L8" s="729"/>
    </row>
    <row r="9" spans="1:12" ht="12.75" customHeight="1">
      <c r="A9" s="611" t="s">
        <v>146</v>
      </c>
      <c r="B9" s="565">
        <v>1279</v>
      </c>
      <c r="C9" s="565">
        <f t="shared" si="0"/>
        <v>1433</v>
      </c>
      <c r="D9" s="560">
        <v>264</v>
      </c>
      <c r="E9" s="560">
        <v>387</v>
      </c>
      <c r="F9" s="613">
        <f t="shared" si="1"/>
        <v>651</v>
      </c>
      <c r="G9" s="612">
        <v>405</v>
      </c>
      <c r="H9" s="613">
        <v>377</v>
      </c>
      <c r="I9" s="613">
        <v>375</v>
      </c>
      <c r="J9" s="613">
        <v>457</v>
      </c>
      <c r="K9" s="613">
        <f t="shared" si="2"/>
        <v>832</v>
      </c>
      <c r="L9" s="729"/>
    </row>
    <row r="10" spans="1:12" ht="12.75" customHeight="1">
      <c r="A10" s="615" t="s">
        <v>147</v>
      </c>
      <c r="B10" s="565">
        <v>6045</v>
      </c>
      <c r="C10" s="565">
        <f t="shared" si="0"/>
        <v>6593</v>
      </c>
      <c r="D10" s="560">
        <v>1259</v>
      </c>
      <c r="E10" s="560">
        <v>1797</v>
      </c>
      <c r="F10" s="613">
        <f t="shared" si="1"/>
        <v>3056</v>
      </c>
      <c r="G10" s="612">
        <v>1563</v>
      </c>
      <c r="H10" s="613">
        <v>1974</v>
      </c>
      <c r="I10" s="613">
        <v>1356</v>
      </c>
      <c r="J10" s="613">
        <v>1928</v>
      </c>
      <c r="K10" s="613">
        <f t="shared" si="2"/>
        <v>3284</v>
      </c>
      <c r="L10" s="729"/>
    </row>
    <row r="11" spans="1:12" ht="12.75" customHeight="1">
      <c r="A11" s="615" t="s">
        <v>148</v>
      </c>
      <c r="B11" s="565">
        <v>730</v>
      </c>
      <c r="C11" s="565">
        <f t="shared" si="0"/>
        <v>926</v>
      </c>
      <c r="D11" s="560">
        <v>166</v>
      </c>
      <c r="E11" s="560">
        <v>227</v>
      </c>
      <c r="F11" s="613">
        <f t="shared" si="1"/>
        <v>393</v>
      </c>
      <c r="G11" s="612">
        <v>226</v>
      </c>
      <c r="H11" s="613">
        <v>307</v>
      </c>
      <c r="I11" s="613">
        <v>283</v>
      </c>
      <c r="J11" s="613">
        <v>397</v>
      </c>
      <c r="K11" s="613">
        <f t="shared" si="2"/>
        <v>680</v>
      </c>
      <c r="L11" s="729"/>
    </row>
    <row r="12" spans="1:12" ht="12.75" customHeight="1">
      <c r="A12" s="616" t="s">
        <v>149</v>
      </c>
      <c r="B12" s="565">
        <v>1190</v>
      </c>
      <c r="C12" s="565">
        <f t="shared" si="0"/>
        <v>1835</v>
      </c>
      <c r="D12" s="560">
        <v>368</v>
      </c>
      <c r="E12" s="560">
        <v>506</v>
      </c>
      <c r="F12" s="613">
        <f t="shared" si="1"/>
        <v>874</v>
      </c>
      <c r="G12" s="612">
        <v>380</v>
      </c>
      <c r="H12" s="613">
        <v>581</v>
      </c>
      <c r="I12" s="613">
        <v>445</v>
      </c>
      <c r="J12" s="613">
        <v>720</v>
      </c>
      <c r="K12" s="613">
        <f t="shared" si="2"/>
        <v>1165</v>
      </c>
      <c r="L12" s="729"/>
    </row>
    <row r="13" spans="1:12" ht="12.75" customHeight="1">
      <c r="A13" s="616" t="s">
        <v>150</v>
      </c>
      <c r="B13" s="565">
        <v>550</v>
      </c>
      <c r="C13" s="565">
        <f t="shared" si="0"/>
        <v>743</v>
      </c>
      <c r="D13" s="560">
        <v>175</v>
      </c>
      <c r="E13" s="560">
        <v>162</v>
      </c>
      <c r="F13" s="613">
        <f t="shared" si="1"/>
        <v>337</v>
      </c>
      <c r="G13" s="612">
        <v>162</v>
      </c>
      <c r="H13" s="613">
        <v>244</v>
      </c>
      <c r="I13" s="613">
        <v>212</v>
      </c>
      <c r="J13" s="613">
        <v>238</v>
      </c>
      <c r="K13" s="613">
        <f t="shared" si="2"/>
        <v>450</v>
      </c>
      <c r="L13" s="729"/>
    </row>
    <row r="14" spans="1:12" ht="12.75" customHeight="1">
      <c r="A14" s="616" t="s">
        <v>202</v>
      </c>
      <c r="B14" s="565">
        <v>188</v>
      </c>
      <c r="C14" s="565">
        <f t="shared" si="0"/>
        <v>142</v>
      </c>
      <c r="D14" s="560">
        <v>26</v>
      </c>
      <c r="E14" s="560">
        <v>35</v>
      </c>
      <c r="F14" s="613">
        <f t="shared" si="1"/>
        <v>61</v>
      </c>
      <c r="G14" s="612">
        <v>31</v>
      </c>
      <c r="H14" s="613">
        <v>50</v>
      </c>
      <c r="I14" s="613">
        <v>38</v>
      </c>
      <c r="J14" s="613">
        <v>59</v>
      </c>
      <c r="K14" s="613">
        <f t="shared" si="2"/>
        <v>97</v>
      </c>
      <c r="L14" s="729"/>
    </row>
    <row r="15" spans="1:12" ht="12.75" customHeight="1">
      <c r="A15" s="616" t="s">
        <v>151</v>
      </c>
      <c r="B15" s="565">
        <v>898</v>
      </c>
      <c r="C15" s="565">
        <f t="shared" si="0"/>
        <v>1749</v>
      </c>
      <c r="D15" s="560">
        <v>310</v>
      </c>
      <c r="E15" s="560">
        <v>458</v>
      </c>
      <c r="F15" s="613">
        <f t="shared" si="1"/>
        <v>768</v>
      </c>
      <c r="G15" s="612">
        <v>466</v>
      </c>
      <c r="H15" s="613">
        <v>515</v>
      </c>
      <c r="I15" s="613">
        <v>263</v>
      </c>
      <c r="J15" s="613">
        <v>331</v>
      </c>
      <c r="K15" s="613">
        <f t="shared" si="2"/>
        <v>594</v>
      </c>
      <c r="L15" s="729"/>
    </row>
    <row r="16" spans="1:12" ht="12.75" customHeight="1">
      <c r="A16" s="616" t="s">
        <v>152</v>
      </c>
      <c r="B16" s="565">
        <v>552</v>
      </c>
      <c r="C16" s="565">
        <f t="shared" si="0"/>
        <v>551</v>
      </c>
      <c r="D16" s="560">
        <v>144</v>
      </c>
      <c r="E16" s="560">
        <v>163</v>
      </c>
      <c r="F16" s="613">
        <f t="shared" si="1"/>
        <v>307</v>
      </c>
      <c r="G16" s="612">
        <v>131</v>
      </c>
      <c r="H16" s="613">
        <v>113</v>
      </c>
      <c r="I16" s="613">
        <v>151</v>
      </c>
      <c r="J16" s="613">
        <v>212</v>
      </c>
      <c r="K16" s="613">
        <f t="shared" si="2"/>
        <v>363</v>
      </c>
      <c r="L16" s="729"/>
    </row>
    <row r="17" spans="1:12" ht="12.75" customHeight="1">
      <c r="A17" s="616" t="s">
        <v>153</v>
      </c>
      <c r="B17" s="565">
        <v>9208</v>
      </c>
      <c r="C17" s="565">
        <f t="shared" si="0"/>
        <v>11436</v>
      </c>
      <c r="D17" s="560">
        <v>2204</v>
      </c>
      <c r="E17" s="560">
        <v>2954</v>
      </c>
      <c r="F17" s="613">
        <f t="shared" si="1"/>
        <v>5158</v>
      </c>
      <c r="G17" s="612">
        <v>3013</v>
      </c>
      <c r="H17" s="613">
        <v>3265</v>
      </c>
      <c r="I17" s="613">
        <v>2894</v>
      </c>
      <c r="J17" s="613">
        <v>3579</v>
      </c>
      <c r="K17" s="613">
        <f t="shared" si="2"/>
        <v>6473</v>
      </c>
      <c r="L17" s="729"/>
    </row>
    <row r="18" spans="1:12" ht="12.75" customHeight="1">
      <c r="A18" s="616" t="s">
        <v>154</v>
      </c>
      <c r="B18" s="617">
        <v>578</v>
      </c>
      <c r="C18" s="617">
        <f t="shared" si="0"/>
        <v>524</v>
      </c>
      <c r="D18" s="617">
        <f>D7-SUM(D8:D17)</f>
        <v>133</v>
      </c>
      <c r="E18" s="617">
        <f>E7-SUM(E8:E17)</f>
        <v>170</v>
      </c>
      <c r="F18" s="618">
        <f t="shared" si="1"/>
        <v>303</v>
      </c>
      <c r="G18" s="617">
        <f>G7-SUM(G8:G17)</f>
        <v>99</v>
      </c>
      <c r="H18" s="618">
        <f>H7-SUM(H8:H17)</f>
        <v>122</v>
      </c>
      <c r="I18" s="613">
        <f>I7-SUM(I8:I17)</f>
        <v>138</v>
      </c>
      <c r="J18" s="613">
        <f>J7-SUM(J8:J17)</f>
        <v>135</v>
      </c>
      <c r="K18" s="613">
        <f t="shared" si="2"/>
        <v>273</v>
      </c>
      <c r="L18" s="729"/>
    </row>
    <row r="19" spans="1:12" ht="12.75" customHeight="1">
      <c r="A19" s="619" t="s">
        <v>155</v>
      </c>
      <c r="B19" s="551">
        <v>342</v>
      </c>
      <c r="C19" s="551">
        <f t="shared" si="0"/>
        <v>255</v>
      </c>
      <c r="D19" s="588">
        <v>59</v>
      </c>
      <c r="E19" s="588">
        <v>52</v>
      </c>
      <c r="F19" s="610">
        <f t="shared" si="1"/>
        <v>111</v>
      </c>
      <c r="G19" s="610">
        <v>52</v>
      </c>
      <c r="H19" s="610">
        <v>92</v>
      </c>
      <c r="I19" s="610">
        <v>57</v>
      </c>
      <c r="J19" s="610">
        <v>63</v>
      </c>
      <c r="K19" s="610">
        <f t="shared" si="2"/>
        <v>120</v>
      </c>
      <c r="L19" s="729"/>
    </row>
    <row r="20" spans="1:12" ht="12.75" customHeight="1">
      <c r="A20" s="555" t="s">
        <v>156</v>
      </c>
      <c r="B20" s="565">
        <v>22</v>
      </c>
      <c r="C20" s="565">
        <f t="shared" si="0"/>
        <v>45</v>
      </c>
      <c r="D20" s="560">
        <v>9</v>
      </c>
      <c r="E20" s="560">
        <v>4</v>
      </c>
      <c r="F20" s="613">
        <f t="shared" si="1"/>
        <v>13</v>
      </c>
      <c r="G20" s="612">
        <v>13</v>
      </c>
      <c r="H20" s="613">
        <v>19</v>
      </c>
      <c r="I20" s="613">
        <v>12</v>
      </c>
      <c r="J20" s="613">
        <v>10</v>
      </c>
      <c r="K20" s="613">
        <f t="shared" si="2"/>
        <v>22</v>
      </c>
      <c r="L20" s="729"/>
    </row>
    <row r="21" spans="1:12" ht="15.75" customHeight="1">
      <c r="A21" s="616" t="s">
        <v>246</v>
      </c>
      <c r="B21" s="565">
        <v>53</v>
      </c>
      <c r="C21" s="565">
        <f t="shared" si="0"/>
        <v>71</v>
      </c>
      <c r="D21" s="560">
        <v>12</v>
      </c>
      <c r="E21" s="560">
        <v>12</v>
      </c>
      <c r="F21" s="613">
        <f t="shared" si="1"/>
        <v>24</v>
      </c>
      <c r="G21" s="612">
        <v>16</v>
      </c>
      <c r="H21" s="613">
        <v>31</v>
      </c>
      <c r="I21" s="613">
        <v>13</v>
      </c>
      <c r="J21" s="613">
        <v>14</v>
      </c>
      <c r="K21" s="613">
        <f t="shared" si="2"/>
        <v>27</v>
      </c>
      <c r="L21" s="729"/>
    </row>
    <row r="22" spans="1:12" ht="12.75" customHeight="1">
      <c r="A22" s="616" t="s">
        <v>198</v>
      </c>
      <c r="B22" s="565">
        <v>25</v>
      </c>
      <c r="C22" s="565">
        <f t="shared" si="0"/>
        <v>21</v>
      </c>
      <c r="D22" s="560">
        <v>4</v>
      </c>
      <c r="E22" s="560">
        <v>6</v>
      </c>
      <c r="F22" s="613">
        <f t="shared" si="1"/>
        <v>10</v>
      </c>
      <c r="G22" s="612">
        <v>8</v>
      </c>
      <c r="H22" s="613">
        <v>3</v>
      </c>
      <c r="I22" s="613">
        <v>2</v>
      </c>
      <c r="J22" s="613">
        <v>18</v>
      </c>
      <c r="K22" s="613">
        <f t="shared" si="2"/>
        <v>20</v>
      </c>
      <c r="L22" s="729"/>
    </row>
    <row r="23" spans="1:12" ht="12.75" customHeight="1">
      <c r="A23" s="616" t="s">
        <v>157</v>
      </c>
      <c r="B23" s="565">
        <v>80</v>
      </c>
      <c r="C23" s="565">
        <f t="shared" si="0"/>
        <v>34</v>
      </c>
      <c r="D23" s="560">
        <v>16</v>
      </c>
      <c r="E23" s="560">
        <v>6</v>
      </c>
      <c r="F23" s="613">
        <f t="shared" si="1"/>
        <v>22</v>
      </c>
      <c r="G23" s="612">
        <v>6</v>
      </c>
      <c r="H23" s="613">
        <v>6</v>
      </c>
      <c r="I23" s="613">
        <v>9</v>
      </c>
      <c r="J23" s="613">
        <v>8</v>
      </c>
      <c r="K23" s="613">
        <f t="shared" si="2"/>
        <v>17</v>
      </c>
      <c r="L23" s="729"/>
    </row>
    <row r="24" spans="1:12" ht="12.75" customHeight="1">
      <c r="A24" s="616" t="s">
        <v>158</v>
      </c>
      <c r="B24" s="565">
        <v>8</v>
      </c>
      <c r="C24" s="565">
        <f t="shared" si="0"/>
        <v>5</v>
      </c>
      <c r="D24" s="560">
        <v>1</v>
      </c>
      <c r="E24" s="560">
        <v>2</v>
      </c>
      <c r="F24" s="613">
        <f t="shared" si="1"/>
        <v>3</v>
      </c>
      <c r="G24" s="612">
        <v>1</v>
      </c>
      <c r="H24" s="613">
        <v>1</v>
      </c>
      <c r="I24" s="613">
        <v>1</v>
      </c>
      <c r="J24" s="613">
        <v>1</v>
      </c>
      <c r="K24" s="613">
        <f t="shared" si="2"/>
        <v>2</v>
      </c>
      <c r="L24" s="729"/>
    </row>
    <row r="25" spans="1:12" ht="12.75" customHeight="1">
      <c r="A25" s="616" t="s">
        <v>159</v>
      </c>
      <c r="B25" s="617">
        <v>154</v>
      </c>
      <c r="C25" s="617">
        <f t="shared" si="0"/>
        <v>79</v>
      </c>
      <c r="D25" s="617">
        <f>D19-SUM(D20:D24)</f>
        <v>17</v>
      </c>
      <c r="E25" s="617">
        <f>E19-SUM(E20:E24)</f>
        <v>22</v>
      </c>
      <c r="F25" s="618">
        <f t="shared" si="1"/>
        <v>39</v>
      </c>
      <c r="G25" s="617">
        <f>G19-SUM(G20:G24)</f>
        <v>8</v>
      </c>
      <c r="H25" s="618">
        <f>H19-SUM(H20:H24)</f>
        <v>32</v>
      </c>
      <c r="I25" s="613">
        <f>I19-SUM(I20:I24)</f>
        <v>20</v>
      </c>
      <c r="J25" s="613">
        <f>J19-SUM(J20:J24)</f>
        <v>12</v>
      </c>
      <c r="K25" s="613">
        <f t="shared" si="2"/>
        <v>32</v>
      </c>
      <c r="L25" s="729"/>
    </row>
    <row r="26" spans="1:12" ht="12.75" customHeight="1">
      <c r="A26" s="556" t="s">
        <v>160</v>
      </c>
      <c r="B26" s="551">
        <v>1847</v>
      </c>
      <c r="C26" s="551">
        <f t="shared" si="0"/>
        <v>2657</v>
      </c>
      <c r="D26" s="588">
        <v>611</v>
      </c>
      <c r="E26" s="588">
        <v>614</v>
      </c>
      <c r="F26" s="610">
        <f t="shared" si="1"/>
        <v>1225</v>
      </c>
      <c r="G26" s="610">
        <v>724</v>
      </c>
      <c r="H26" s="610">
        <v>708</v>
      </c>
      <c r="I26" s="610">
        <v>746</v>
      </c>
      <c r="J26" s="610">
        <v>963</v>
      </c>
      <c r="K26" s="610">
        <f t="shared" si="2"/>
        <v>1709</v>
      </c>
      <c r="L26" s="729"/>
    </row>
    <row r="27" spans="1:12" ht="12.75" customHeight="1">
      <c r="A27" s="616" t="s">
        <v>161</v>
      </c>
      <c r="B27" s="565">
        <v>773</v>
      </c>
      <c r="C27" s="565">
        <f t="shared" si="0"/>
        <v>1051</v>
      </c>
      <c r="D27" s="560">
        <v>231</v>
      </c>
      <c r="E27" s="560">
        <v>271</v>
      </c>
      <c r="F27" s="613">
        <f t="shared" si="1"/>
        <v>502</v>
      </c>
      <c r="G27" s="612">
        <v>245</v>
      </c>
      <c r="H27" s="613">
        <v>304</v>
      </c>
      <c r="I27" s="613">
        <v>298</v>
      </c>
      <c r="J27" s="613">
        <v>466</v>
      </c>
      <c r="K27" s="613">
        <f t="shared" si="2"/>
        <v>764</v>
      </c>
      <c r="L27" s="729"/>
    </row>
    <row r="28" spans="1:12" ht="12.75" customHeight="1">
      <c r="A28" s="616" t="s">
        <v>162</v>
      </c>
      <c r="B28" s="565">
        <v>329</v>
      </c>
      <c r="C28" s="565">
        <f t="shared" si="0"/>
        <v>305</v>
      </c>
      <c r="D28" s="560">
        <v>62</v>
      </c>
      <c r="E28" s="560">
        <v>79</v>
      </c>
      <c r="F28" s="613">
        <f t="shared" si="1"/>
        <v>141</v>
      </c>
      <c r="G28" s="612">
        <v>80</v>
      </c>
      <c r="H28" s="613">
        <v>84</v>
      </c>
      <c r="I28" s="613">
        <v>64</v>
      </c>
      <c r="J28" s="613">
        <v>80</v>
      </c>
      <c r="K28" s="613">
        <f t="shared" si="2"/>
        <v>144</v>
      </c>
      <c r="L28" s="729"/>
    </row>
    <row r="29" spans="1:12" ht="12.75" customHeight="1">
      <c r="A29" s="616" t="s">
        <v>163</v>
      </c>
      <c r="B29" s="565">
        <v>466</v>
      </c>
      <c r="C29" s="565">
        <f t="shared" si="0"/>
        <v>1061</v>
      </c>
      <c r="D29" s="560">
        <v>260</v>
      </c>
      <c r="E29" s="560">
        <v>224</v>
      </c>
      <c r="F29" s="613">
        <f t="shared" si="1"/>
        <v>484</v>
      </c>
      <c r="G29" s="612">
        <v>326</v>
      </c>
      <c r="H29" s="613">
        <v>251</v>
      </c>
      <c r="I29" s="613">
        <v>339</v>
      </c>
      <c r="J29" s="613">
        <v>338</v>
      </c>
      <c r="K29" s="613">
        <f t="shared" si="2"/>
        <v>677</v>
      </c>
      <c r="L29" s="729"/>
    </row>
    <row r="30" spans="1:12" ht="12.75" customHeight="1">
      <c r="A30" s="616" t="s">
        <v>164</v>
      </c>
      <c r="B30" s="565">
        <v>12</v>
      </c>
      <c r="C30" s="565">
        <f t="shared" si="0"/>
        <v>20</v>
      </c>
      <c r="D30" s="560">
        <v>5</v>
      </c>
      <c r="E30" s="560" t="s">
        <v>91</v>
      </c>
      <c r="F30" s="613">
        <f t="shared" si="1"/>
        <v>5</v>
      </c>
      <c r="G30" s="612">
        <v>8</v>
      </c>
      <c r="H30" s="613">
        <v>7</v>
      </c>
      <c r="I30" s="613">
        <v>7</v>
      </c>
      <c r="J30" s="613">
        <v>5</v>
      </c>
      <c r="K30" s="613">
        <f t="shared" si="2"/>
        <v>12</v>
      </c>
      <c r="L30" s="729"/>
    </row>
    <row r="31" spans="1:12" ht="12.75" customHeight="1">
      <c r="A31" s="620" t="s">
        <v>159</v>
      </c>
      <c r="B31" s="565">
        <v>267</v>
      </c>
      <c r="C31" s="617">
        <f t="shared" si="0"/>
        <v>220</v>
      </c>
      <c r="D31" s="612">
        <f>D26-SUM(D27:D30)</f>
        <v>53</v>
      </c>
      <c r="E31" s="612">
        <f>E26-SUM(E27:E30)</f>
        <v>40</v>
      </c>
      <c r="F31" s="613">
        <f t="shared" si="1"/>
        <v>93</v>
      </c>
      <c r="G31" s="612">
        <f>G26-SUM(G27:G30)</f>
        <v>65</v>
      </c>
      <c r="H31" s="613">
        <f>H26-SUM(H27:H30)</f>
        <v>62</v>
      </c>
      <c r="I31" s="613">
        <f>I26-SUM(I27:I30)</f>
        <v>38</v>
      </c>
      <c r="J31" s="613">
        <f>J26-SUM(J27:J30)</f>
        <v>74</v>
      </c>
      <c r="K31" s="613">
        <f t="shared" si="2"/>
        <v>112</v>
      </c>
      <c r="L31" s="729"/>
    </row>
    <row r="32" spans="1:12" ht="12.75" customHeight="1">
      <c r="A32" s="621" t="s">
        <v>165</v>
      </c>
      <c r="B32" s="551">
        <v>5338</v>
      </c>
      <c r="C32" s="551">
        <f t="shared" si="0"/>
        <v>4688</v>
      </c>
      <c r="D32" s="588">
        <v>865</v>
      </c>
      <c r="E32" s="588">
        <v>1287</v>
      </c>
      <c r="F32" s="610">
        <f t="shared" si="1"/>
        <v>2152</v>
      </c>
      <c r="G32" s="610">
        <v>1293</v>
      </c>
      <c r="H32" s="610">
        <v>1243</v>
      </c>
      <c r="I32" s="610">
        <v>1157</v>
      </c>
      <c r="J32" s="610">
        <v>1223</v>
      </c>
      <c r="K32" s="610">
        <f t="shared" si="2"/>
        <v>2380</v>
      </c>
      <c r="L32" s="729"/>
    </row>
    <row r="33" spans="1:12" ht="12.75" customHeight="1">
      <c r="A33" s="616" t="s">
        <v>166</v>
      </c>
      <c r="B33" s="565">
        <v>71</v>
      </c>
      <c r="C33" s="565">
        <f t="shared" si="0"/>
        <v>118</v>
      </c>
      <c r="D33" s="560">
        <v>15</v>
      </c>
      <c r="E33" s="560">
        <v>29</v>
      </c>
      <c r="F33" s="613">
        <f t="shared" si="1"/>
        <v>44</v>
      </c>
      <c r="G33" s="612">
        <v>30</v>
      </c>
      <c r="H33" s="613">
        <v>44</v>
      </c>
      <c r="I33" s="613">
        <v>17</v>
      </c>
      <c r="J33" s="613">
        <v>35</v>
      </c>
      <c r="K33" s="613">
        <f t="shared" si="2"/>
        <v>52</v>
      </c>
      <c r="L33" s="729"/>
    </row>
    <row r="34" spans="1:12" ht="12.75" customHeight="1">
      <c r="A34" s="616" t="s">
        <v>167</v>
      </c>
      <c r="B34" s="565">
        <v>5130</v>
      </c>
      <c r="C34" s="565">
        <f t="shared" si="0"/>
        <v>4412</v>
      </c>
      <c r="D34" s="560">
        <v>819</v>
      </c>
      <c r="E34" s="560">
        <v>1220</v>
      </c>
      <c r="F34" s="613">
        <f t="shared" si="1"/>
        <v>2039</v>
      </c>
      <c r="G34" s="612">
        <v>1228</v>
      </c>
      <c r="H34" s="613">
        <v>1145</v>
      </c>
      <c r="I34" s="613">
        <v>1103</v>
      </c>
      <c r="J34" s="613">
        <v>1139</v>
      </c>
      <c r="K34" s="613">
        <f t="shared" si="2"/>
        <v>2242</v>
      </c>
      <c r="L34" s="729"/>
    </row>
    <row r="35" spans="1:12" ht="12.75" customHeight="1">
      <c r="A35" s="616" t="s">
        <v>159</v>
      </c>
      <c r="B35" s="565">
        <v>137</v>
      </c>
      <c r="C35" s="617">
        <f t="shared" si="0"/>
        <v>158</v>
      </c>
      <c r="D35" s="617">
        <f>D32-SUM(D33:D34)</f>
        <v>31</v>
      </c>
      <c r="E35" s="617">
        <f>E32-SUM(E33:E34)</f>
        <v>38</v>
      </c>
      <c r="F35" s="618">
        <f t="shared" si="1"/>
        <v>69</v>
      </c>
      <c r="G35" s="617">
        <f>G32-SUM(G33:G34)</f>
        <v>35</v>
      </c>
      <c r="H35" s="618">
        <f>H32-SUM(H33:H34)</f>
        <v>54</v>
      </c>
      <c r="I35" s="613">
        <f>I32-SUM(I33:I34)</f>
        <v>37</v>
      </c>
      <c r="J35" s="613">
        <f>J32-SUM(J33:J34)</f>
        <v>49</v>
      </c>
      <c r="K35" s="613">
        <f t="shared" si="2"/>
        <v>86</v>
      </c>
      <c r="L35" s="729"/>
    </row>
    <row r="36" spans="1:12" ht="12.75" customHeight="1">
      <c r="A36" s="622" t="s">
        <v>168</v>
      </c>
      <c r="B36" s="551">
        <v>76</v>
      </c>
      <c r="C36" s="551">
        <f t="shared" si="0"/>
        <v>92</v>
      </c>
      <c r="D36" s="588">
        <v>19</v>
      </c>
      <c r="E36" s="588">
        <v>32</v>
      </c>
      <c r="F36" s="610">
        <f t="shared" si="1"/>
        <v>51</v>
      </c>
      <c r="G36" s="610">
        <v>20</v>
      </c>
      <c r="H36" s="610">
        <v>21</v>
      </c>
      <c r="I36" s="610">
        <v>15</v>
      </c>
      <c r="J36" s="610">
        <v>16</v>
      </c>
      <c r="K36" s="610">
        <f t="shared" si="2"/>
        <v>31</v>
      </c>
      <c r="L36" s="729"/>
    </row>
    <row r="37" spans="1:12" ht="12.75" customHeight="1">
      <c r="A37" s="616" t="s">
        <v>169</v>
      </c>
      <c r="B37" s="565">
        <v>70</v>
      </c>
      <c r="C37" s="565">
        <f t="shared" si="0"/>
        <v>88</v>
      </c>
      <c r="D37" s="560">
        <v>19</v>
      </c>
      <c r="E37" s="560">
        <v>31</v>
      </c>
      <c r="F37" s="613">
        <f t="shared" si="1"/>
        <v>50</v>
      </c>
      <c r="G37" s="612">
        <v>19</v>
      </c>
      <c r="H37" s="613">
        <v>19</v>
      </c>
      <c r="I37" s="613">
        <v>14</v>
      </c>
      <c r="J37" s="613">
        <v>15</v>
      </c>
      <c r="K37" s="613">
        <f t="shared" si="2"/>
        <v>29</v>
      </c>
      <c r="L37" s="729"/>
    </row>
    <row r="38" spans="1:12" ht="12.75" customHeight="1">
      <c r="A38" s="616" t="s">
        <v>170</v>
      </c>
      <c r="B38" s="565">
        <v>1</v>
      </c>
      <c r="C38" s="565">
        <f t="shared" si="0"/>
        <v>4</v>
      </c>
      <c r="D38" s="623">
        <v>0</v>
      </c>
      <c r="E38" s="560">
        <v>1</v>
      </c>
      <c r="F38" s="613">
        <f t="shared" si="1"/>
        <v>1</v>
      </c>
      <c r="G38" s="612">
        <v>1</v>
      </c>
      <c r="H38" s="613">
        <v>2</v>
      </c>
      <c r="I38" s="613" t="s">
        <v>244</v>
      </c>
      <c r="J38" s="613">
        <v>1</v>
      </c>
      <c r="K38" s="613">
        <f t="shared" si="2"/>
        <v>1</v>
      </c>
      <c r="L38" s="729"/>
    </row>
    <row r="39" spans="1:12" ht="12.75" customHeight="1">
      <c r="A39" s="624" t="s">
        <v>159</v>
      </c>
      <c r="B39" s="625">
        <v>5</v>
      </c>
      <c r="C39" s="626">
        <f t="shared" si="0"/>
        <v>0</v>
      </c>
      <c r="D39" s="626">
        <v>0</v>
      </c>
      <c r="E39" s="626">
        <v>0</v>
      </c>
      <c r="F39" s="774">
        <f t="shared" si="1"/>
        <v>0</v>
      </c>
      <c r="G39" s="626">
        <v>0</v>
      </c>
      <c r="H39" s="626">
        <v>0</v>
      </c>
      <c r="I39" s="627">
        <v>1</v>
      </c>
      <c r="J39" s="692" t="s">
        <v>244</v>
      </c>
      <c r="K39" s="627">
        <f t="shared" si="2"/>
        <v>1</v>
      </c>
      <c r="L39" s="729"/>
    </row>
    <row r="40" spans="1:12" ht="16.5" customHeight="1">
      <c r="A40" s="628" t="s">
        <v>247</v>
      </c>
      <c r="B40" s="629"/>
      <c r="C40" s="629"/>
      <c r="L40" s="729"/>
    </row>
    <row r="41" spans="1:3" ht="17.25" customHeight="1">
      <c r="A41" s="629"/>
      <c r="B41" s="629"/>
      <c r="C41" s="629"/>
    </row>
    <row r="42" spans="1:3" ht="17.25" customHeight="1">
      <c r="A42" s="629"/>
      <c r="B42" s="629"/>
      <c r="C42" s="629"/>
    </row>
    <row r="43" spans="1:3" ht="17.25" customHeight="1">
      <c r="A43" s="629"/>
      <c r="B43" s="629"/>
      <c r="C43" s="629"/>
    </row>
    <row r="44" spans="1:3" ht="17.25" customHeight="1">
      <c r="A44" s="629"/>
      <c r="B44" s="629"/>
      <c r="C44" s="629"/>
    </row>
    <row r="45" spans="1:3" ht="17.25" customHeight="1">
      <c r="A45" s="629"/>
      <c r="B45" s="629"/>
      <c r="C45" s="629"/>
    </row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</sheetData>
  <mergeCells count="6">
    <mergeCell ref="L2:L40"/>
    <mergeCell ref="I4:K4"/>
    <mergeCell ref="D4:H4"/>
    <mergeCell ref="A4:A5"/>
    <mergeCell ref="B4:B5"/>
    <mergeCell ref="C4:C5"/>
  </mergeCells>
  <printOptions/>
  <pageMargins left="0.73" right="0.19" top="0.39" bottom="0" header="0.22" footer="0.16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N46"/>
  <sheetViews>
    <sheetView workbookViewId="0" topLeftCell="A1">
      <selection activeCell="A1" sqref="A1"/>
    </sheetView>
  </sheetViews>
  <sheetFormatPr defaultColWidth="9.140625" defaultRowHeight="12.75"/>
  <cols>
    <col min="1" max="1" width="37.7109375" style="533" customWidth="1"/>
    <col min="2" max="3" width="10.140625" style="533" customWidth="1"/>
    <col min="4" max="8" width="8.8515625" style="533" customWidth="1"/>
    <col min="9" max="12" width="8.7109375" style="533" customWidth="1"/>
    <col min="13" max="13" width="2.28125" style="533" customWidth="1"/>
    <col min="14" max="17" width="8.7109375" style="533" customWidth="1"/>
    <col min="18" max="16384" width="8.00390625" style="533" customWidth="1"/>
  </cols>
  <sheetData>
    <row r="1" spans="1:3" ht="15.75" customHeight="1">
      <c r="A1" s="584" t="s">
        <v>282</v>
      </c>
      <c r="B1" s="630"/>
      <c r="C1" s="630"/>
    </row>
    <row r="2" spans="1:12" ht="10.5" customHeight="1">
      <c r="A2" s="537"/>
      <c r="B2" s="537"/>
      <c r="C2" s="537"/>
      <c r="E2" s="490"/>
      <c r="F2" s="490"/>
      <c r="G2" s="490"/>
      <c r="J2" s="490" t="s">
        <v>171</v>
      </c>
      <c r="L2" s="728" t="s">
        <v>283</v>
      </c>
    </row>
    <row r="3" spans="1:12" ht="13.5" customHeight="1">
      <c r="A3" s="740" t="s">
        <v>172</v>
      </c>
      <c r="B3" s="747">
        <v>2005</v>
      </c>
      <c r="C3" s="747" t="s">
        <v>240</v>
      </c>
      <c r="D3" s="741" t="s">
        <v>240</v>
      </c>
      <c r="E3" s="742"/>
      <c r="F3" s="742"/>
      <c r="G3" s="742"/>
      <c r="H3" s="743"/>
      <c r="I3" s="749" t="s">
        <v>251</v>
      </c>
      <c r="J3" s="750"/>
      <c r="K3" s="751"/>
      <c r="L3" s="729"/>
    </row>
    <row r="4" spans="1:12" ht="12" customHeight="1">
      <c r="A4" s="748"/>
      <c r="B4" s="748"/>
      <c r="C4" s="748"/>
      <c r="D4" s="541" t="s">
        <v>123</v>
      </c>
      <c r="E4" s="541" t="s">
        <v>124</v>
      </c>
      <c r="F4" s="542" t="s">
        <v>211</v>
      </c>
      <c r="G4" s="541" t="s">
        <v>125</v>
      </c>
      <c r="H4" s="541" t="s">
        <v>126</v>
      </c>
      <c r="I4" s="541" t="s">
        <v>123</v>
      </c>
      <c r="J4" s="541" t="s">
        <v>124</v>
      </c>
      <c r="K4" s="542" t="s">
        <v>211</v>
      </c>
      <c r="L4" s="729"/>
    </row>
    <row r="5" spans="1:12" ht="12" customHeight="1">
      <c r="A5" s="631" t="s">
        <v>127</v>
      </c>
      <c r="B5" s="632">
        <v>15518</v>
      </c>
      <c r="C5" s="633">
        <f aca="true" t="shared" si="0" ref="C5:C45">SUM(F5:H5)</f>
        <v>19044</v>
      </c>
      <c r="D5" s="609">
        <f>D6+D17+D30+D38+D42</f>
        <v>4075</v>
      </c>
      <c r="E5" s="609">
        <f>E6+E17+E30+E38+E42</f>
        <v>4915</v>
      </c>
      <c r="F5" s="609">
        <f aca="true" t="shared" si="1" ref="F5:F45">SUM(D5:E5)</f>
        <v>8990</v>
      </c>
      <c r="G5" s="609">
        <f>G6+G17+G30+G38+G42</f>
        <v>4879</v>
      </c>
      <c r="H5" s="609">
        <f>H6+H17+H30+H38+H42</f>
        <v>5175</v>
      </c>
      <c r="I5" s="609">
        <f>I6+I17+I30+I38+I42</f>
        <v>4537</v>
      </c>
      <c r="J5" s="609">
        <f>J6+J17+J30+J38+J42</f>
        <v>5392</v>
      </c>
      <c r="K5" s="609">
        <f aca="true" t="shared" si="2" ref="K5:K45">SUM(I5:J5)</f>
        <v>9929</v>
      </c>
      <c r="L5" s="729"/>
    </row>
    <row r="6" spans="1:12" ht="11.25" customHeight="1">
      <c r="A6" s="634" t="s">
        <v>145</v>
      </c>
      <c r="B6" s="554">
        <v>6977</v>
      </c>
      <c r="C6" s="635">
        <f t="shared" si="0"/>
        <v>8433</v>
      </c>
      <c r="D6" s="636">
        <v>1665</v>
      </c>
      <c r="E6" s="551">
        <v>2255</v>
      </c>
      <c r="F6" s="636">
        <f t="shared" si="1"/>
        <v>3920</v>
      </c>
      <c r="G6" s="636">
        <v>2090</v>
      </c>
      <c r="H6" s="636">
        <v>2423</v>
      </c>
      <c r="I6" s="636">
        <v>1847</v>
      </c>
      <c r="J6" s="636">
        <v>2401</v>
      </c>
      <c r="K6" s="636">
        <f t="shared" si="2"/>
        <v>4248</v>
      </c>
      <c r="L6" s="729"/>
    </row>
    <row r="7" spans="1:12" ht="11.25" customHeight="1">
      <c r="A7" s="637" t="s">
        <v>173</v>
      </c>
      <c r="B7" s="559">
        <v>1010</v>
      </c>
      <c r="C7" s="638">
        <f t="shared" si="0"/>
        <v>1074</v>
      </c>
      <c r="D7" s="612">
        <v>228</v>
      </c>
      <c r="E7" s="560">
        <v>243</v>
      </c>
      <c r="F7" s="613">
        <f t="shared" si="1"/>
        <v>471</v>
      </c>
      <c r="G7" s="612">
        <v>285</v>
      </c>
      <c r="H7" s="613">
        <v>318</v>
      </c>
      <c r="I7" s="613">
        <v>260</v>
      </c>
      <c r="J7" s="613">
        <v>235</v>
      </c>
      <c r="K7" s="613">
        <f t="shared" si="2"/>
        <v>495</v>
      </c>
      <c r="L7" s="729"/>
    </row>
    <row r="8" spans="1:12" ht="11.25" customHeight="1">
      <c r="A8" s="597" t="s">
        <v>174</v>
      </c>
      <c r="B8" s="559">
        <v>1927</v>
      </c>
      <c r="C8" s="638">
        <f t="shared" si="0"/>
        <v>2431</v>
      </c>
      <c r="D8" s="612">
        <v>449</v>
      </c>
      <c r="E8" s="560">
        <v>636</v>
      </c>
      <c r="F8" s="613">
        <f t="shared" si="1"/>
        <v>1085</v>
      </c>
      <c r="G8" s="612">
        <v>588</v>
      </c>
      <c r="H8" s="613">
        <v>758</v>
      </c>
      <c r="I8" s="613">
        <v>442</v>
      </c>
      <c r="J8" s="613">
        <v>656</v>
      </c>
      <c r="K8" s="613">
        <f t="shared" si="2"/>
        <v>1098</v>
      </c>
      <c r="L8" s="729"/>
    </row>
    <row r="9" spans="1:12" ht="11.25" customHeight="1">
      <c r="A9" s="597" t="s">
        <v>175</v>
      </c>
      <c r="B9" s="559">
        <v>647</v>
      </c>
      <c r="C9" s="638">
        <f t="shared" si="0"/>
        <v>879</v>
      </c>
      <c r="D9" s="612">
        <v>184</v>
      </c>
      <c r="E9" s="560">
        <v>301</v>
      </c>
      <c r="F9" s="613">
        <f t="shared" si="1"/>
        <v>485</v>
      </c>
      <c r="G9" s="612">
        <v>176</v>
      </c>
      <c r="H9" s="613">
        <v>218</v>
      </c>
      <c r="I9" s="613">
        <v>170</v>
      </c>
      <c r="J9" s="613">
        <v>127</v>
      </c>
      <c r="K9" s="613">
        <f t="shared" si="2"/>
        <v>297</v>
      </c>
      <c r="L9" s="729"/>
    </row>
    <row r="10" spans="1:12" ht="11.25" customHeight="1">
      <c r="A10" s="597" t="s">
        <v>176</v>
      </c>
      <c r="B10" s="559">
        <v>1014</v>
      </c>
      <c r="C10" s="638">
        <f t="shared" si="0"/>
        <v>1386</v>
      </c>
      <c r="D10" s="612">
        <v>283</v>
      </c>
      <c r="E10" s="560">
        <v>302</v>
      </c>
      <c r="F10" s="613">
        <f t="shared" si="1"/>
        <v>585</v>
      </c>
      <c r="G10" s="612">
        <v>362</v>
      </c>
      <c r="H10" s="613">
        <v>439</v>
      </c>
      <c r="I10" s="613">
        <v>260</v>
      </c>
      <c r="J10" s="613">
        <v>368</v>
      </c>
      <c r="K10" s="613">
        <f t="shared" si="2"/>
        <v>628</v>
      </c>
      <c r="L10" s="729"/>
    </row>
    <row r="11" spans="1:12" ht="11.25" customHeight="1">
      <c r="A11" s="597" t="s">
        <v>177</v>
      </c>
      <c r="B11" s="559">
        <v>15</v>
      </c>
      <c r="C11" s="559">
        <f t="shared" si="0"/>
        <v>27</v>
      </c>
      <c r="D11" s="612">
        <v>6</v>
      </c>
      <c r="E11" s="560">
        <v>6</v>
      </c>
      <c r="F11" s="613">
        <f t="shared" si="1"/>
        <v>12</v>
      </c>
      <c r="G11" s="612">
        <v>8</v>
      </c>
      <c r="H11" s="613">
        <v>7</v>
      </c>
      <c r="I11" s="613">
        <v>14</v>
      </c>
      <c r="J11" s="613">
        <v>19</v>
      </c>
      <c r="K11" s="613">
        <f t="shared" si="2"/>
        <v>33</v>
      </c>
      <c r="L11" s="729"/>
    </row>
    <row r="12" spans="1:12" ht="11.25" customHeight="1">
      <c r="A12" s="597" t="s">
        <v>178</v>
      </c>
      <c r="B12" s="559">
        <v>980</v>
      </c>
      <c r="C12" s="638">
        <f t="shared" si="0"/>
        <v>1121</v>
      </c>
      <c r="D12" s="612">
        <v>178</v>
      </c>
      <c r="E12" s="560">
        <v>376</v>
      </c>
      <c r="F12" s="613">
        <f t="shared" si="1"/>
        <v>554</v>
      </c>
      <c r="G12" s="612">
        <v>257</v>
      </c>
      <c r="H12" s="613">
        <v>310</v>
      </c>
      <c r="I12" s="613">
        <v>303</v>
      </c>
      <c r="J12" s="613">
        <v>443</v>
      </c>
      <c r="K12" s="613">
        <f t="shared" si="2"/>
        <v>746</v>
      </c>
      <c r="L12" s="729"/>
    </row>
    <row r="13" spans="1:12" ht="11.25" customHeight="1">
      <c r="A13" s="597" t="s">
        <v>179</v>
      </c>
      <c r="B13" s="559">
        <v>41</v>
      </c>
      <c r="C13" s="559">
        <f t="shared" si="0"/>
        <v>36</v>
      </c>
      <c r="D13" s="612">
        <v>1</v>
      </c>
      <c r="E13" s="560">
        <v>31</v>
      </c>
      <c r="F13" s="613">
        <f t="shared" si="1"/>
        <v>32</v>
      </c>
      <c r="G13" s="612">
        <v>2</v>
      </c>
      <c r="H13" s="613">
        <v>2</v>
      </c>
      <c r="I13" s="613">
        <v>12</v>
      </c>
      <c r="J13" s="613">
        <v>28</v>
      </c>
      <c r="K13" s="613">
        <f t="shared" si="2"/>
        <v>40</v>
      </c>
      <c r="L13" s="729"/>
    </row>
    <row r="14" spans="1:12" ht="11.25" customHeight="1">
      <c r="A14" s="597" t="s">
        <v>180</v>
      </c>
      <c r="B14" s="559">
        <v>562</v>
      </c>
      <c r="C14" s="638">
        <f t="shared" si="0"/>
        <v>673</v>
      </c>
      <c r="D14" s="612">
        <v>156</v>
      </c>
      <c r="E14" s="560">
        <v>168</v>
      </c>
      <c r="F14" s="613">
        <f t="shared" si="1"/>
        <v>324</v>
      </c>
      <c r="G14" s="612">
        <v>180</v>
      </c>
      <c r="H14" s="613">
        <v>169</v>
      </c>
      <c r="I14" s="613">
        <v>143</v>
      </c>
      <c r="J14" s="613">
        <v>203</v>
      </c>
      <c r="K14" s="613">
        <f t="shared" si="2"/>
        <v>346</v>
      </c>
      <c r="L14" s="729"/>
    </row>
    <row r="15" spans="1:12" ht="11.25" customHeight="1">
      <c r="A15" s="597" t="s">
        <v>181</v>
      </c>
      <c r="B15" s="559">
        <v>597</v>
      </c>
      <c r="C15" s="638">
        <f t="shared" si="0"/>
        <v>527</v>
      </c>
      <c r="D15" s="612">
        <v>116</v>
      </c>
      <c r="E15" s="560">
        <v>112</v>
      </c>
      <c r="F15" s="613">
        <f t="shared" si="1"/>
        <v>228</v>
      </c>
      <c r="G15" s="612">
        <v>154</v>
      </c>
      <c r="H15" s="613">
        <v>145</v>
      </c>
      <c r="I15" s="613">
        <v>182</v>
      </c>
      <c r="J15" s="613">
        <v>223</v>
      </c>
      <c r="K15" s="613">
        <f t="shared" si="2"/>
        <v>405</v>
      </c>
      <c r="L15" s="729"/>
    </row>
    <row r="16" spans="1:12" ht="11.25" customHeight="1">
      <c r="A16" s="597" t="s">
        <v>182</v>
      </c>
      <c r="B16" s="639">
        <v>184</v>
      </c>
      <c r="C16" s="639">
        <f t="shared" si="0"/>
        <v>279</v>
      </c>
      <c r="D16" s="640">
        <f>D6-SUM(D7:D15)</f>
        <v>64</v>
      </c>
      <c r="E16" s="640">
        <f>E6-SUM(E7:E15)</f>
        <v>80</v>
      </c>
      <c r="F16" s="640">
        <f t="shared" si="1"/>
        <v>144</v>
      </c>
      <c r="G16" s="640">
        <f>G6-SUM(G7:G15)</f>
        <v>78</v>
      </c>
      <c r="H16" s="640">
        <f>H6-SUM(H7:H15)</f>
        <v>57</v>
      </c>
      <c r="I16" s="640">
        <f>I6-SUM(I7:I15)</f>
        <v>61</v>
      </c>
      <c r="J16" s="640">
        <f>J6-SUM(J7:J15)</f>
        <v>99</v>
      </c>
      <c r="K16" s="640">
        <f t="shared" si="2"/>
        <v>160</v>
      </c>
      <c r="L16" s="729"/>
    </row>
    <row r="17" spans="1:12" ht="11.25" customHeight="1">
      <c r="A17" s="592" t="s">
        <v>155</v>
      </c>
      <c r="B17" s="554">
        <v>6375</v>
      </c>
      <c r="C17" s="635">
        <f t="shared" si="0"/>
        <v>7111</v>
      </c>
      <c r="D17" s="641">
        <v>1687</v>
      </c>
      <c r="E17" s="588">
        <v>1891</v>
      </c>
      <c r="F17" s="610">
        <f t="shared" si="1"/>
        <v>3578</v>
      </c>
      <c r="G17" s="610">
        <v>1763</v>
      </c>
      <c r="H17" s="610">
        <v>1770</v>
      </c>
      <c r="I17" s="636">
        <v>1921</v>
      </c>
      <c r="J17" s="636">
        <v>1987</v>
      </c>
      <c r="K17" s="636">
        <f t="shared" si="2"/>
        <v>3908</v>
      </c>
      <c r="L17" s="729"/>
    </row>
    <row r="18" spans="1:12" ht="11.25" customHeight="1">
      <c r="A18" s="597" t="s">
        <v>248</v>
      </c>
      <c r="B18" s="559">
        <v>2011</v>
      </c>
      <c r="C18" s="638">
        <f t="shared" si="0"/>
        <v>2146</v>
      </c>
      <c r="D18" s="612">
        <v>485</v>
      </c>
      <c r="E18" s="560">
        <v>578</v>
      </c>
      <c r="F18" s="612">
        <f t="shared" si="1"/>
        <v>1063</v>
      </c>
      <c r="G18" s="612">
        <v>524</v>
      </c>
      <c r="H18" s="613">
        <v>559</v>
      </c>
      <c r="I18" s="613">
        <v>518</v>
      </c>
      <c r="J18" s="613">
        <v>763</v>
      </c>
      <c r="K18" s="613">
        <f t="shared" si="2"/>
        <v>1281</v>
      </c>
      <c r="L18" s="729"/>
    </row>
    <row r="19" spans="1:12" ht="13.5" customHeight="1">
      <c r="A19" s="597" t="s">
        <v>249</v>
      </c>
      <c r="B19" s="559">
        <v>429</v>
      </c>
      <c r="C19" s="638">
        <f t="shared" si="0"/>
        <v>388</v>
      </c>
      <c r="D19" s="612">
        <v>99</v>
      </c>
      <c r="E19" s="560">
        <v>117</v>
      </c>
      <c r="F19" s="612">
        <f t="shared" si="1"/>
        <v>216</v>
      </c>
      <c r="G19" s="612">
        <v>87</v>
      </c>
      <c r="H19" s="613">
        <v>85</v>
      </c>
      <c r="I19" s="613">
        <v>69</v>
      </c>
      <c r="J19" s="613">
        <v>102</v>
      </c>
      <c r="K19" s="613">
        <f t="shared" si="2"/>
        <v>171</v>
      </c>
      <c r="L19" s="729"/>
    </row>
    <row r="20" spans="1:12" ht="11.25" customHeight="1">
      <c r="A20" s="597" t="s">
        <v>183</v>
      </c>
      <c r="B20" s="559">
        <v>2063</v>
      </c>
      <c r="C20" s="638">
        <f t="shared" si="0"/>
        <v>2784</v>
      </c>
      <c r="D20" s="612">
        <v>726</v>
      </c>
      <c r="E20" s="560">
        <v>783</v>
      </c>
      <c r="F20" s="612">
        <f t="shared" si="1"/>
        <v>1509</v>
      </c>
      <c r="G20" s="612">
        <v>682</v>
      </c>
      <c r="H20" s="613">
        <v>593</v>
      </c>
      <c r="I20" s="613">
        <v>625</v>
      </c>
      <c r="J20" s="613">
        <v>571</v>
      </c>
      <c r="K20" s="613">
        <f t="shared" si="2"/>
        <v>1196</v>
      </c>
      <c r="L20" s="729"/>
    </row>
    <row r="21" spans="1:12" ht="11.25" customHeight="1">
      <c r="A21" s="597" t="s">
        <v>184</v>
      </c>
      <c r="B21" s="559">
        <v>383</v>
      </c>
      <c r="C21" s="638">
        <f t="shared" si="0"/>
        <v>424</v>
      </c>
      <c r="D21" s="612">
        <v>83</v>
      </c>
      <c r="E21" s="560">
        <v>102</v>
      </c>
      <c r="F21" s="612">
        <f t="shared" si="1"/>
        <v>185</v>
      </c>
      <c r="G21" s="612">
        <v>105</v>
      </c>
      <c r="H21" s="613">
        <v>134</v>
      </c>
      <c r="I21" s="613">
        <v>115</v>
      </c>
      <c r="J21" s="613">
        <v>115</v>
      </c>
      <c r="K21" s="613">
        <f t="shared" si="2"/>
        <v>230</v>
      </c>
      <c r="L21" s="729"/>
    </row>
    <row r="22" spans="1:12" ht="11.25" customHeight="1">
      <c r="A22" s="597" t="s">
        <v>185</v>
      </c>
      <c r="B22" s="559">
        <v>187</v>
      </c>
      <c r="C22" s="638">
        <f t="shared" si="0"/>
        <v>139</v>
      </c>
      <c r="D22" s="612">
        <v>27</v>
      </c>
      <c r="E22" s="560">
        <v>30</v>
      </c>
      <c r="F22" s="612">
        <f t="shared" si="1"/>
        <v>57</v>
      </c>
      <c r="G22" s="612">
        <v>22</v>
      </c>
      <c r="H22" s="613">
        <v>60</v>
      </c>
      <c r="I22" s="613">
        <v>78</v>
      </c>
      <c r="J22" s="613">
        <v>36</v>
      </c>
      <c r="K22" s="613">
        <f t="shared" si="2"/>
        <v>114</v>
      </c>
      <c r="L22" s="729"/>
    </row>
    <row r="23" spans="1:12" ht="11.25" customHeight="1">
      <c r="A23" s="597" t="s">
        <v>186</v>
      </c>
      <c r="B23" s="559">
        <v>113</v>
      </c>
      <c r="C23" s="638">
        <f t="shared" si="0"/>
        <v>160</v>
      </c>
      <c r="D23" s="612">
        <v>24</v>
      </c>
      <c r="E23" s="560">
        <v>54</v>
      </c>
      <c r="F23" s="612">
        <f t="shared" si="1"/>
        <v>78</v>
      </c>
      <c r="G23" s="612">
        <v>47</v>
      </c>
      <c r="H23" s="613">
        <v>35</v>
      </c>
      <c r="I23" s="613">
        <v>165</v>
      </c>
      <c r="J23" s="613">
        <v>118</v>
      </c>
      <c r="K23" s="613">
        <f t="shared" si="2"/>
        <v>283</v>
      </c>
      <c r="L23" s="729"/>
    </row>
    <row r="24" spans="1:12" ht="11.25" customHeight="1">
      <c r="A24" s="597" t="s">
        <v>187</v>
      </c>
      <c r="B24" s="559">
        <v>238</v>
      </c>
      <c r="C24" s="638">
        <f t="shared" si="0"/>
        <v>119</v>
      </c>
      <c r="D24" s="612">
        <v>33</v>
      </c>
      <c r="E24" s="560">
        <v>31</v>
      </c>
      <c r="F24" s="612">
        <f t="shared" si="1"/>
        <v>64</v>
      </c>
      <c r="G24" s="612">
        <v>27</v>
      </c>
      <c r="H24" s="613">
        <v>28</v>
      </c>
      <c r="I24" s="613">
        <v>36</v>
      </c>
      <c r="J24" s="613">
        <v>21</v>
      </c>
      <c r="K24" s="613">
        <f t="shared" si="2"/>
        <v>57</v>
      </c>
      <c r="L24" s="729"/>
    </row>
    <row r="25" spans="1:12" ht="11.25" customHeight="1">
      <c r="A25" s="597" t="s">
        <v>188</v>
      </c>
      <c r="B25" s="559">
        <v>308</v>
      </c>
      <c r="C25" s="638">
        <f t="shared" si="0"/>
        <v>190</v>
      </c>
      <c r="D25" s="612">
        <v>13</v>
      </c>
      <c r="E25" s="560">
        <v>55</v>
      </c>
      <c r="F25" s="612">
        <f t="shared" si="1"/>
        <v>68</v>
      </c>
      <c r="G25" s="612">
        <v>51</v>
      </c>
      <c r="H25" s="613">
        <v>71</v>
      </c>
      <c r="I25" s="613">
        <v>76</v>
      </c>
      <c r="J25" s="613">
        <v>61</v>
      </c>
      <c r="K25" s="613">
        <f t="shared" si="2"/>
        <v>137</v>
      </c>
      <c r="L25" s="729"/>
    </row>
    <row r="26" spans="1:12" ht="11.25" customHeight="1">
      <c r="A26" s="597" t="s">
        <v>189</v>
      </c>
      <c r="B26" s="559">
        <v>102</v>
      </c>
      <c r="C26" s="638">
        <f t="shared" si="0"/>
        <v>87</v>
      </c>
      <c r="D26" s="612">
        <v>17</v>
      </c>
      <c r="E26" s="560">
        <v>24</v>
      </c>
      <c r="F26" s="612">
        <f t="shared" si="1"/>
        <v>41</v>
      </c>
      <c r="G26" s="612">
        <v>24</v>
      </c>
      <c r="H26" s="613">
        <v>22</v>
      </c>
      <c r="I26" s="613">
        <v>39</v>
      </c>
      <c r="J26" s="613">
        <v>51</v>
      </c>
      <c r="K26" s="613">
        <f t="shared" si="2"/>
        <v>90</v>
      </c>
      <c r="L26" s="729"/>
    </row>
    <row r="27" spans="1:12" ht="11.25" customHeight="1">
      <c r="A27" s="597" t="s">
        <v>250</v>
      </c>
      <c r="B27" s="559">
        <v>223</v>
      </c>
      <c r="C27" s="638">
        <f t="shared" si="0"/>
        <v>374</v>
      </c>
      <c r="D27" s="612">
        <v>114</v>
      </c>
      <c r="E27" s="560">
        <v>61</v>
      </c>
      <c r="F27" s="612">
        <f t="shared" si="1"/>
        <v>175</v>
      </c>
      <c r="G27" s="612">
        <v>128</v>
      </c>
      <c r="H27" s="613">
        <v>71</v>
      </c>
      <c r="I27" s="613">
        <v>91</v>
      </c>
      <c r="J27" s="613">
        <v>52</v>
      </c>
      <c r="K27" s="613">
        <f t="shared" si="2"/>
        <v>143</v>
      </c>
      <c r="L27" s="729"/>
    </row>
    <row r="28" spans="1:12" ht="11.25" customHeight="1">
      <c r="A28" s="597" t="s">
        <v>190</v>
      </c>
      <c r="B28" s="559">
        <v>228</v>
      </c>
      <c r="C28" s="638">
        <f t="shared" si="0"/>
        <v>242</v>
      </c>
      <c r="D28" s="612">
        <v>51</v>
      </c>
      <c r="E28" s="560">
        <v>41</v>
      </c>
      <c r="F28" s="612">
        <f t="shared" si="1"/>
        <v>92</v>
      </c>
      <c r="G28" s="612">
        <v>62</v>
      </c>
      <c r="H28" s="613">
        <v>88</v>
      </c>
      <c r="I28" s="613">
        <v>94</v>
      </c>
      <c r="J28" s="613">
        <v>83</v>
      </c>
      <c r="K28" s="613">
        <f t="shared" si="2"/>
        <v>177</v>
      </c>
      <c r="L28" s="729"/>
    </row>
    <row r="29" spans="1:144" ht="11.25" customHeight="1">
      <c r="A29" s="597" t="s">
        <v>182</v>
      </c>
      <c r="B29" s="639">
        <v>90</v>
      </c>
      <c r="C29" s="639">
        <f t="shared" si="0"/>
        <v>58</v>
      </c>
      <c r="D29" s="639">
        <f>D17-SUM(D18:D28)</f>
        <v>15</v>
      </c>
      <c r="E29" s="639">
        <f>E17-SUM(E18:E28)</f>
        <v>15</v>
      </c>
      <c r="F29" s="639">
        <f t="shared" si="1"/>
        <v>30</v>
      </c>
      <c r="G29" s="639">
        <f>G17-SUM(G18:G28)</f>
        <v>4</v>
      </c>
      <c r="H29" s="639">
        <f>H17-SUM(H18:H28)</f>
        <v>24</v>
      </c>
      <c r="I29" s="613">
        <f>I17-SUM(I18:I28)</f>
        <v>15</v>
      </c>
      <c r="J29" s="613">
        <f>J17-SUM(J18:J28)</f>
        <v>14</v>
      </c>
      <c r="K29" s="613">
        <f t="shared" si="2"/>
        <v>29</v>
      </c>
      <c r="L29" s="729"/>
      <c r="M29" s="642"/>
      <c r="N29" s="642"/>
      <c r="O29" s="642"/>
      <c r="P29" s="642"/>
      <c r="Q29" s="642"/>
      <c r="R29" s="642"/>
      <c r="S29" s="642"/>
      <c r="T29" s="642"/>
      <c r="U29" s="642"/>
      <c r="V29" s="642"/>
      <c r="W29" s="642"/>
      <c r="X29" s="642"/>
      <c r="Y29" s="642"/>
      <c r="Z29" s="642"/>
      <c r="AA29" s="642"/>
      <c r="AB29" s="642"/>
      <c r="AC29" s="642"/>
      <c r="AD29" s="642"/>
      <c r="AE29" s="642"/>
      <c r="AF29" s="642"/>
      <c r="AG29" s="642"/>
      <c r="AH29" s="642"/>
      <c r="AI29" s="642"/>
      <c r="AJ29" s="642"/>
      <c r="AK29" s="642"/>
      <c r="AL29" s="642"/>
      <c r="AM29" s="642"/>
      <c r="AN29" s="642"/>
      <c r="AO29" s="642"/>
      <c r="AP29" s="642"/>
      <c r="AQ29" s="642"/>
      <c r="AR29" s="642"/>
      <c r="AS29" s="642"/>
      <c r="AT29" s="642"/>
      <c r="AU29" s="642"/>
      <c r="AV29" s="642"/>
      <c r="AW29" s="642"/>
      <c r="AX29" s="642"/>
      <c r="AY29" s="642"/>
      <c r="AZ29" s="642"/>
      <c r="BA29" s="642"/>
      <c r="BB29" s="642"/>
      <c r="BC29" s="642"/>
      <c r="BD29" s="642"/>
      <c r="BE29" s="642"/>
      <c r="BF29" s="642"/>
      <c r="BG29" s="642"/>
      <c r="BH29" s="642"/>
      <c r="BI29" s="642"/>
      <c r="BJ29" s="642"/>
      <c r="BK29" s="642"/>
      <c r="BL29" s="642"/>
      <c r="BM29" s="642"/>
      <c r="BN29" s="642"/>
      <c r="BO29" s="642"/>
      <c r="BP29" s="642"/>
      <c r="BQ29" s="642"/>
      <c r="BR29" s="642"/>
      <c r="BS29" s="642"/>
      <c r="BT29" s="642"/>
      <c r="BU29" s="642"/>
      <c r="BV29" s="642"/>
      <c r="BW29" s="642"/>
      <c r="BX29" s="642"/>
      <c r="BY29" s="642"/>
      <c r="BZ29" s="642"/>
      <c r="CA29" s="642"/>
      <c r="CB29" s="642"/>
      <c r="CC29" s="642"/>
      <c r="CD29" s="642"/>
      <c r="CE29" s="642"/>
      <c r="CF29" s="642"/>
      <c r="CG29" s="642"/>
      <c r="CH29" s="642"/>
      <c r="CI29" s="642"/>
      <c r="CJ29" s="642"/>
      <c r="CK29" s="642"/>
      <c r="CL29" s="642"/>
      <c r="CM29" s="642"/>
      <c r="CN29" s="642"/>
      <c r="CO29" s="642"/>
      <c r="CP29" s="642"/>
      <c r="CQ29" s="642"/>
      <c r="CR29" s="642"/>
      <c r="CS29" s="642"/>
      <c r="CT29" s="642"/>
      <c r="CU29" s="642"/>
      <c r="CV29" s="642"/>
      <c r="CW29" s="642"/>
      <c r="CX29" s="642"/>
      <c r="CY29" s="642"/>
      <c r="CZ29" s="642"/>
      <c r="DA29" s="642"/>
      <c r="DB29" s="642"/>
      <c r="DC29" s="642"/>
      <c r="DD29" s="642"/>
      <c r="DE29" s="642"/>
      <c r="DF29" s="642"/>
      <c r="DG29" s="642"/>
      <c r="DH29" s="642"/>
      <c r="DI29" s="642"/>
      <c r="DJ29" s="642"/>
      <c r="DK29" s="642"/>
      <c r="DL29" s="642"/>
      <c r="DM29" s="642"/>
      <c r="DN29" s="642"/>
      <c r="DO29" s="642"/>
      <c r="DP29" s="642"/>
      <c r="DQ29" s="642"/>
      <c r="DR29" s="642"/>
      <c r="DS29" s="642"/>
      <c r="DT29" s="642"/>
      <c r="DU29" s="642"/>
      <c r="DV29" s="642"/>
      <c r="DW29" s="642"/>
      <c r="DX29" s="642"/>
      <c r="DY29" s="642"/>
      <c r="DZ29" s="642"/>
      <c r="EA29" s="642"/>
      <c r="EB29" s="642"/>
      <c r="EC29" s="642"/>
      <c r="ED29" s="642"/>
      <c r="EE29" s="642"/>
      <c r="EF29" s="642"/>
      <c r="EG29" s="642"/>
      <c r="EH29" s="642"/>
      <c r="EI29" s="642"/>
      <c r="EJ29" s="642"/>
      <c r="EK29" s="642"/>
      <c r="EL29" s="642"/>
      <c r="EM29" s="642"/>
      <c r="EN29" s="642"/>
    </row>
    <row r="30" spans="1:12" ht="11.25" customHeight="1">
      <c r="A30" s="592" t="s">
        <v>160</v>
      </c>
      <c r="B30" s="554">
        <v>1268</v>
      </c>
      <c r="C30" s="635">
        <f t="shared" si="0"/>
        <v>2438</v>
      </c>
      <c r="D30" s="610">
        <v>546</v>
      </c>
      <c r="E30" s="588">
        <v>484</v>
      </c>
      <c r="F30" s="610">
        <f t="shared" si="1"/>
        <v>1030</v>
      </c>
      <c r="G30" s="610">
        <v>729</v>
      </c>
      <c r="H30" s="610">
        <v>679</v>
      </c>
      <c r="I30" s="636">
        <v>466</v>
      </c>
      <c r="J30" s="636">
        <v>760</v>
      </c>
      <c r="K30" s="636">
        <f t="shared" si="2"/>
        <v>1226</v>
      </c>
      <c r="L30" s="729"/>
    </row>
    <row r="31" spans="1:12" ht="11.25" customHeight="1">
      <c r="A31" s="597" t="s">
        <v>191</v>
      </c>
      <c r="B31" s="643">
        <v>11</v>
      </c>
      <c r="C31" s="638">
        <f t="shared" si="0"/>
        <v>26</v>
      </c>
      <c r="D31" s="623">
        <v>0</v>
      </c>
      <c r="E31" s="560">
        <v>17</v>
      </c>
      <c r="F31" s="613">
        <f t="shared" si="1"/>
        <v>17</v>
      </c>
      <c r="G31" s="612">
        <v>9</v>
      </c>
      <c r="H31" s="623">
        <v>0</v>
      </c>
      <c r="I31" s="623">
        <v>0</v>
      </c>
      <c r="J31" s="613">
        <v>8</v>
      </c>
      <c r="K31" s="565">
        <f t="shared" si="2"/>
        <v>8</v>
      </c>
      <c r="L31" s="729"/>
    </row>
    <row r="32" spans="1:12" ht="11.25" customHeight="1">
      <c r="A32" s="597" t="s">
        <v>192</v>
      </c>
      <c r="B32" s="559">
        <v>118</v>
      </c>
      <c r="C32" s="638">
        <f t="shared" si="0"/>
        <v>120</v>
      </c>
      <c r="D32" s="612">
        <v>34</v>
      </c>
      <c r="E32" s="560">
        <v>25</v>
      </c>
      <c r="F32" s="613">
        <f t="shared" si="1"/>
        <v>59</v>
      </c>
      <c r="G32" s="612">
        <v>38</v>
      </c>
      <c r="H32" s="613">
        <v>23</v>
      </c>
      <c r="I32" s="613">
        <v>39</v>
      </c>
      <c r="J32" s="613">
        <v>33</v>
      </c>
      <c r="K32" s="613">
        <f t="shared" si="2"/>
        <v>72</v>
      </c>
      <c r="L32" s="729"/>
    </row>
    <row r="33" spans="1:12" ht="11.25" customHeight="1">
      <c r="A33" s="597" t="s">
        <v>193</v>
      </c>
      <c r="B33" s="559">
        <v>35</v>
      </c>
      <c r="C33" s="638">
        <f t="shared" si="0"/>
        <v>94</v>
      </c>
      <c r="D33" s="612">
        <v>14</v>
      </c>
      <c r="E33" s="623">
        <v>0</v>
      </c>
      <c r="F33" s="696">
        <f t="shared" si="1"/>
        <v>14</v>
      </c>
      <c r="G33" s="612">
        <v>48</v>
      </c>
      <c r="H33" s="613">
        <v>32</v>
      </c>
      <c r="I33" s="613">
        <v>18</v>
      </c>
      <c r="J33" s="613">
        <v>71</v>
      </c>
      <c r="K33" s="613">
        <f t="shared" si="2"/>
        <v>89</v>
      </c>
      <c r="L33" s="729"/>
    </row>
    <row r="34" spans="1:12" ht="11.25" customHeight="1">
      <c r="A34" s="597" t="s">
        <v>203</v>
      </c>
      <c r="B34" s="559">
        <v>260</v>
      </c>
      <c r="C34" s="638">
        <f t="shared" si="0"/>
        <v>977</v>
      </c>
      <c r="D34" s="612">
        <v>242</v>
      </c>
      <c r="E34" s="560">
        <v>154</v>
      </c>
      <c r="F34" s="613">
        <f t="shared" si="1"/>
        <v>396</v>
      </c>
      <c r="G34" s="612">
        <v>315</v>
      </c>
      <c r="H34" s="613">
        <v>266</v>
      </c>
      <c r="I34" s="613">
        <v>68</v>
      </c>
      <c r="J34" s="613">
        <v>303</v>
      </c>
      <c r="K34" s="613">
        <f t="shared" si="2"/>
        <v>371</v>
      </c>
      <c r="L34" s="729"/>
    </row>
    <row r="35" spans="1:12" ht="11.25" customHeight="1">
      <c r="A35" s="597" t="s">
        <v>194</v>
      </c>
      <c r="B35" s="559">
        <v>366</v>
      </c>
      <c r="C35" s="638">
        <f t="shared" si="0"/>
        <v>507</v>
      </c>
      <c r="D35" s="612">
        <v>89</v>
      </c>
      <c r="E35" s="560">
        <v>172</v>
      </c>
      <c r="F35" s="613">
        <f t="shared" si="1"/>
        <v>261</v>
      </c>
      <c r="G35" s="612">
        <v>144</v>
      </c>
      <c r="H35" s="613">
        <v>102</v>
      </c>
      <c r="I35" s="613">
        <v>79</v>
      </c>
      <c r="J35" s="613">
        <v>120</v>
      </c>
      <c r="K35" s="613">
        <f t="shared" si="2"/>
        <v>199</v>
      </c>
      <c r="L35" s="729"/>
    </row>
    <row r="36" spans="1:12" ht="11.25" customHeight="1">
      <c r="A36" s="597" t="s">
        <v>204</v>
      </c>
      <c r="B36" s="559">
        <v>241</v>
      </c>
      <c r="C36" s="559">
        <f t="shared" si="0"/>
        <v>358</v>
      </c>
      <c r="D36" s="612">
        <v>79</v>
      </c>
      <c r="E36" s="560">
        <v>66</v>
      </c>
      <c r="F36" s="613">
        <f t="shared" si="1"/>
        <v>145</v>
      </c>
      <c r="G36" s="612">
        <v>100</v>
      </c>
      <c r="H36" s="613">
        <v>113</v>
      </c>
      <c r="I36" s="613">
        <v>124</v>
      </c>
      <c r="J36" s="613">
        <v>83</v>
      </c>
      <c r="K36" s="613">
        <f t="shared" si="2"/>
        <v>207</v>
      </c>
      <c r="L36" s="729"/>
    </row>
    <row r="37" spans="1:12" ht="11.25" customHeight="1">
      <c r="A37" s="644" t="s">
        <v>182</v>
      </c>
      <c r="B37" s="560">
        <v>237</v>
      </c>
      <c r="C37" s="560">
        <f t="shared" si="0"/>
        <v>356</v>
      </c>
      <c r="D37" s="560">
        <f>D30-SUM(D31:D36)</f>
        <v>88</v>
      </c>
      <c r="E37" s="560">
        <f>E30-SUM(E31:E36)</f>
        <v>50</v>
      </c>
      <c r="F37" s="561">
        <f t="shared" si="1"/>
        <v>138</v>
      </c>
      <c r="G37" s="560">
        <f>G30-SUM(G31:G36)</f>
        <v>75</v>
      </c>
      <c r="H37" s="561">
        <f>H30-SUM(H31:H36)</f>
        <v>143</v>
      </c>
      <c r="I37" s="613">
        <f>I30-SUM(I31:I36)</f>
        <v>138</v>
      </c>
      <c r="J37" s="613">
        <f>J30-SUM(J31:J36)</f>
        <v>142</v>
      </c>
      <c r="K37" s="613">
        <f t="shared" si="2"/>
        <v>280</v>
      </c>
      <c r="L37" s="729"/>
    </row>
    <row r="38" spans="1:12" ht="11.25" customHeight="1">
      <c r="A38" s="598" t="s">
        <v>165</v>
      </c>
      <c r="B38" s="554">
        <v>494</v>
      </c>
      <c r="C38" s="554">
        <f t="shared" si="0"/>
        <v>583</v>
      </c>
      <c r="D38" s="641">
        <v>104</v>
      </c>
      <c r="E38" s="641">
        <v>145</v>
      </c>
      <c r="F38" s="641">
        <f t="shared" si="1"/>
        <v>249</v>
      </c>
      <c r="G38" s="641">
        <v>162</v>
      </c>
      <c r="H38" s="610">
        <v>172</v>
      </c>
      <c r="I38" s="636">
        <v>199</v>
      </c>
      <c r="J38" s="636">
        <v>129</v>
      </c>
      <c r="K38" s="636">
        <f t="shared" si="2"/>
        <v>328</v>
      </c>
      <c r="L38" s="729"/>
    </row>
    <row r="39" spans="1:12" s="646" customFormat="1" ht="11.25" customHeight="1">
      <c r="A39" s="597" t="s">
        <v>205</v>
      </c>
      <c r="B39" s="559">
        <v>38</v>
      </c>
      <c r="C39" s="559">
        <f t="shared" si="0"/>
        <v>28</v>
      </c>
      <c r="D39" s="613">
        <v>19</v>
      </c>
      <c r="E39" s="623">
        <v>0</v>
      </c>
      <c r="F39" s="696">
        <f t="shared" si="1"/>
        <v>19</v>
      </c>
      <c r="G39" s="645">
        <v>0</v>
      </c>
      <c r="H39" s="613">
        <v>9</v>
      </c>
      <c r="I39" s="613">
        <v>11</v>
      </c>
      <c r="J39" s="613">
        <v>1</v>
      </c>
      <c r="K39" s="613">
        <f t="shared" si="2"/>
        <v>12</v>
      </c>
      <c r="L39" s="729"/>
    </row>
    <row r="40" spans="1:12" ht="11.25" customHeight="1">
      <c r="A40" s="597" t="s">
        <v>195</v>
      </c>
      <c r="B40" s="559">
        <v>448</v>
      </c>
      <c r="C40" s="559">
        <f t="shared" si="0"/>
        <v>383</v>
      </c>
      <c r="D40" s="612">
        <v>80</v>
      </c>
      <c r="E40" s="612">
        <v>75</v>
      </c>
      <c r="F40" s="613">
        <f t="shared" si="1"/>
        <v>155</v>
      </c>
      <c r="G40" s="612">
        <v>69</v>
      </c>
      <c r="H40" s="613">
        <v>159</v>
      </c>
      <c r="I40" s="613">
        <v>183</v>
      </c>
      <c r="J40" s="613">
        <v>123</v>
      </c>
      <c r="K40" s="613">
        <f t="shared" si="2"/>
        <v>306</v>
      </c>
      <c r="L40" s="729"/>
    </row>
    <row r="41" spans="1:12" ht="11.25" customHeight="1">
      <c r="A41" s="597" t="s">
        <v>182</v>
      </c>
      <c r="B41" s="561">
        <v>8</v>
      </c>
      <c r="C41" s="561">
        <f t="shared" si="0"/>
        <v>172</v>
      </c>
      <c r="D41" s="561">
        <f>D38-SUM(D39:D40)</f>
        <v>5</v>
      </c>
      <c r="E41" s="561">
        <f>E38-SUM(E39:E40)</f>
        <v>70</v>
      </c>
      <c r="F41" s="561">
        <f t="shared" si="1"/>
        <v>75</v>
      </c>
      <c r="G41" s="561">
        <f>G38-SUM(G39:G40)</f>
        <v>93</v>
      </c>
      <c r="H41" s="561">
        <f>H38-SUM(H39:H40)</f>
        <v>4</v>
      </c>
      <c r="I41" s="613">
        <f>I38-SUM(I39:I40)</f>
        <v>5</v>
      </c>
      <c r="J41" s="613">
        <f>J38-SUM(J39:J40)</f>
        <v>5</v>
      </c>
      <c r="K41" s="613">
        <f t="shared" si="2"/>
        <v>10</v>
      </c>
      <c r="L41" s="729"/>
    </row>
    <row r="42" spans="1:12" ht="11.25" customHeight="1">
      <c r="A42" s="598" t="s">
        <v>168</v>
      </c>
      <c r="B42" s="554">
        <v>403</v>
      </c>
      <c r="C42" s="554">
        <f t="shared" si="0"/>
        <v>479</v>
      </c>
      <c r="D42" s="610">
        <v>73</v>
      </c>
      <c r="E42" s="610">
        <v>140</v>
      </c>
      <c r="F42" s="610">
        <f t="shared" si="1"/>
        <v>213</v>
      </c>
      <c r="G42" s="610">
        <v>135</v>
      </c>
      <c r="H42" s="610">
        <v>131</v>
      </c>
      <c r="I42" s="636">
        <v>104</v>
      </c>
      <c r="J42" s="636">
        <v>115</v>
      </c>
      <c r="K42" s="636">
        <f t="shared" si="2"/>
        <v>219</v>
      </c>
      <c r="L42" s="729"/>
    </row>
    <row r="43" spans="1:12" ht="11.25" customHeight="1">
      <c r="A43" s="597" t="s">
        <v>196</v>
      </c>
      <c r="B43" s="559">
        <v>311</v>
      </c>
      <c r="C43" s="559">
        <f t="shared" si="0"/>
        <v>445</v>
      </c>
      <c r="D43" s="612">
        <v>62</v>
      </c>
      <c r="E43" s="612">
        <v>134</v>
      </c>
      <c r="F43" s="613">
        <f t="shared" si="1"/>
        <v>196</v>
      </c>
      <c r="G43" s="612">
        <v>123</v>
      </c>
      <c r="H43" s="613">
        <v>126</v>
      </c>
      <c r="I43" s="613">
        <v>101</v>
      </c>
      <c r="J43" s="613">
        <v>113</v>
      </c>
      <c r="K43" s="613">
        <f t="shared" si="2"/>
        <v>214</v>
      </c>
      <c r="L43" s="729"/>
    </row>
    <row r="44" spans="1:12" ht="11.25" customHeight="1">
      <c r="A44" s="597" t="s">
        <v>199</v>
      </c>
      <c r="B44" s="559">
        <v>41</v>
      </c>
      <c r="C44" s="623">
        <f t="shared" si="0"/>
        <v>0</v>
      </c>
      <c r="D44" s="645">
        <v>0</v>
      </c>
      <c r="E44" s="645">
        <v>0</v>
      </c>
      <c r="F44" s="697">
        <f t="shared" si="1"/>
        <v>0</v>
      </c>
      <c r="G44" s="645">
        <v>0</v>
      </c>
      <c r="H44" s="645">
        <v>0</v>
      </c>
      <c r="I44" s="645">
        <v>0</v>
      </c>
      <c r="J44" s="645">
        <v>0</v>
      </c>
      <c r="K44" s="645">
        <f t="shared" si="2"/>
        <v>0</v>
      </c>
      <c r="L44" s="729"/>
    </row>
    <row r="45" spans="1:12" ht="11.25" customHeight="1">
      <c r="A45" s="647" t="s">
        <v>182</v>
      </c>
      <c r="B45" s="648">
        <v>51</v>
      </c>
      <c r="C45" s="648">
        <f t="shared" si="0"/>
        <v>34</v>
      </c>
      <c r="D45" s="648">
        <f>D42-SUM(D43:D44)</f>
        <v>11</v>
      </c>
      <c r="E45" s="648">
        <f>E42-SUM(E43:E44)</f>
        <v>6</v>
      </c>
      <c r="F45" s="627">
        <f t="shared" si="1"/>
        <v>17</v>
      </c>
      <c r="G45" s="648">
        <f>G42-SUM(G43:G44)</f>
        <v>12</v>
      </c>
      <c r="H45" s="627">
        <f>H42-SUM(H43:H44)</f>
        <v>5</v>
      </c>
      <c r="I45" s="627">
        <f>I42-SUM(I43:I44)</f>
        <v>3</v>
      </c>
      <c r="J45" s="627">
        <f>J42-SUM(J43:J44)</f>
        <v>2</v>
      </c>
      <c r="K45" s="627">
        <f t="shared" si="2"/>
        <v>5</v>
      </c>
      <c r="L45" s="729"/>
    </row>
    <row r="46" spans="1:12" ht="13.5" customHeight="1">
      <c r="A46" s="628" t="s">
        <v>252</v>
      </c>
      <c r="L46" s="729"/>
    </row>
  </sheetData>
  <mergeCells count="6">
    <mergeCell ref="L2:L46"/>
    <mergeCell ref="I3:K3"/>
    <mergeCell ref="D3:H3"/>
    <mergeCell ref="A3:A4"/>
    <mergeCell ref="B3:B4"/>
    <mergeCell ref="C3:C4"/>
  </mergeCells>
  <printOptions/>
  <pageMargins left="0.78" right="0.26" top="0.32" bottom="0.25" header="0.17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/>
  <dimension ref="A1:M43"/>
  <sheetViews>
    <sheetView workbookViewId="0" topLeftCell="A1">
      <selection activeCell="A1" sqref="A1"/>
    </sheetView>
  </sheetViews>
  <sheetFormatPr defaultColWidth="9.140625" defaultRowHeight="16.5" customHeight="1"/>
  <cols>
    <col min="1" max="1" width="32.7109375" style="156" customWidth="1"/>
    <col min="2" max="2" width="6.421875" style="156" customWidth="1"/>
    <col min="3" max="3" width="1.28515625" style="156" customWidth="1"/>
    <col min="4" max="4" width="6.421875" style="156" customWidth="1"/>
    <col min="5" max="5" width="1.28515625" style="156" customWidth="1"/>
    <col min="6" max="6" width="5.421875" style="156" bestFit="1" customWidth="1"/>
    <col min="7" max="7" width="2.00390625" style="156" bestFit="1" customWidth="1"/>
    <col min="8" max="8" width="16.00390625" style="156" customWidth="1"/>
    <col min="9" max="9" width="15.421875" style="156" customWidth="1"/>
    <col min="10" max="10" width="4.140625" style="156" customWidth="1"/>
    <col min="11" max="11" width="6.421875" style="156" customWidth="1"/>
    <col min="12" max="16384" width="9.140625" style="156" customWidth="1"/>
  </cols>
  <sheetData>
    <row r="1" spans="1:13" ht="16.5" customHeight="1">
      <c r="A1" s="155" t="s">
        <v>253</v>
      </c>
      <c r="J1" s="157"/>
      <c r="K1" s="157"/>
      <c r="L1" s="157"/>
      <c r="M1" s="157"/>
    </row>
    <row r="2" ht="16.5" customHeight="1">
      <c r="A2" s="158" t="s">
        <v>284</v>
      </c>
    </row>
    <row r="3" spans="1:3" ht="9" customHeight="1" thickBot="1">
      <c r="A3" s="159"/>
      <c r="B3" s="160"/>
      <c r="C3" s="160"/>
    </row>
    <row r="4" spans="1:9" ht="22.5" customHeight="1">
      <c r="A4" s="238"/>
      <c r="B4" s="265" t="s">
        <v>61</v>
      </c>
      <c r="C4" s="161"/>
      <c r="D4" s="161"/>
      <c r="E4" s="161"/>
      <c r="F4" s="161"/>
      <c r="G4" s="273"/>
      <c r="H4" s="162" t="s">
        <v>87</v>
      </c>
      <c r="I4" s="163"/>
    </row>
    <row r="5" spans="1:10" ht="22.5" customHeight="1" thickBot="1">
      <c r="A5" s="222" t="s">
        <v>2</v>
      </c>
      <c r="B5" s="761" t="s">
        <v>209</v>
      </c>
      <c r="C5" s="762"/>
      <c r="D5" s="763" t="s">
        <v>254</v>
      </c>
      <c r="E5" s="763"/>
      <c r="F5" s="764" t="s">
        <v>255</v>
      </c>
      <c r="G5" s="765"/>
      <c r="H5" s="200" t="s">
        <v>256</v>
      </c>
      <c r="I5" s="234" t="s">
        <v>257</v>
      </c>
      <c r="J5" s="157"/>
    </row>
    <row r="6" spans="1:9" ht="24" customHeight="1">
      <c r="A6" s="223" t="s">
        <v>71</v>
      </c>
      <c r="B6" s="221">
        <v>43</v>
      </c>
      <c r="C6" s="227"/>
      <c r="D6" s="274">
        <v>43</v>
      </c>
      <c r="E6" s="227"/>
      <c r="F6" s="274">
        <v>43</v>
      </c>
      <c r="G6" s="269"/>
      <c r="H6" s="165">
        <f aca="true" t="shared" si="0" ref="H6:H12">F6-D6</f>
        <v>0</v>
      </c>
      <c r="I6" s="235">
        <f aca="true" t="shared" si="1" ref="I6:I13">F6-B6</f>
        <v>0</v>
      </c>
    </row>
    <row r="7" spans="1:9" ht="24" customHeight="1">
      <c r="A7" s="223" t="s">
        <v>72</v>
      </c>
      <c r="B7" s="266">
        <v>36</v>
      </c>
      <c r="C7" s="228"/>
      <c r="D7" s="274">
        <v>35</v>
      </c>
      <c r="E7" s="228"/>
      <c r="F7" s="166">
        <v>34</v>
      </c>
      <c r="G7" s="270"/>
      <c r="H7" s="165">
        <f t="shared" si="0"/>
        <v>-1</v>
      </c>
      <c r="I7" s="235">
        <f t="shared" si="1"/>
        <v>-2</v>
      </c>
    </row>
    <row r="8" spans="1:9" ht="24" customHeight="1">
      <c r="A8" s="223" t="s">
        <v>73</v>
      </c>
      <c r="B8" s="266">
        <v>48</v>
      </c>
      <c r="C8" s="228"/>
      <c r="D8" s="274">
        <v>47</v>
      </c>
      <c r="E8" s="228"/>
      <c r="F8" s="166">
        <v>47</v>
      </c>
      <c r="G8" s="270"/>
      <c r="H8" s="165">
        <f t="shared" si="0"/>
        <v>0</v>
      </c>
      <c r="I8" s="235">
        <f t="shared" si="1"/>
        <v>-1</v>
      </c>
    </row>
    <row r="9" spans="1:9" ht="24" customHeight="1">
      <c r="A9" s="223" t="s">
        <v>74</v>
      </c>
      <c r="B9" s="266">
        <v>3</v>
      </c>
      <c r="C9" s="229"/>
      <c r="D9" s="274">
        <v>3</v>
      </c>
      <c r="E9" s="229"/>
      <c r="F9" s="166">
        <v>3</v>
      </c>
      <c r="G9" s="271"/>
      <c r="H9" s="165">
        <f t="shared" si="0"/>
        <v>0</v>
      </c>
      <c r="I9" s="235">
        <f t="shared" si="1"/>
        <v>0</v>
      </c>
    </row>
    <row r="10" spans="1:9" ht="24" customHeight="1">
      <c r="A10" s="223" t="s">
        <v>75</v>
      </c>
      <c r="B10" s="266">
        <v>17</v>
      </c>
      <c r="C10" s="228"/>
      <c r="D10" s="274">
        <v>17</v>
      </c>
      <c r="E10" s="228"/>
      <c r="F10" s="166">
        <v>17</v>
      </c>
      <c r="G10" s="270"/>
      <c r="H10" s="165">
        <f t="shared" si="0"/>
        <v>0</v>
      </c>
      <c r="I10" s="235">
        <f t="shared" si="1"/>
        <v>0</v>
      </c>
    </row>
    <row r="11" spans="1:9" ht="24" customHeight="1">
      <c r="A11" s="224" t="s">
        <v>76</v>
      </c>
      <c r="B11" s="266">
        <v>62</v>
      </c>
      <c r="C11" s="228"/>
      <c r="D11" s="274">
        <v>61</v>
      </c>
      <c r="E11" s="228"/>
      <c r="F11" s="166">
        <v>60</v>
      </c>
      <c r="G11" s="270"/>
      <c r="H11" s="165">
        <f t="shared" si="0"/>
        <v>-1</v>
      </c>
      <c r="I11" s="235">
        <f t="shared" si="1"/>
        <v>-2</v>
      </c>
    </row>
    <row r="12" spans="1:9" ht="24" customHeight="1">
      <c r="A12" s="223" t="s">
        <v>77</v>
      </c>
      <c r="B12" s="266">
        <v>26</v>
      </c>
      <c r="C12" s="228"/>
      <c r="D12" s="274">
        <v>26</v>
      </c>
      <c r="E12" s="228"/>
      <c r="F12" s="166">
        <v>26</v>
      </c>
      <c r="G12" s="270"/>
      <c r="H12" s="165">
        <f t="shared" si="0"/>
        <v>0</v>
      </c>
      <c r="I12" s="235">
        <f t="shared" si="1"/>
        <v>0</v>
      </c>
    </row>
    <row r="13" spans="1:9" ht="24" customHeight="1" thickBot="1">
      <c r="A13" s="225" t="s">
        <v>78</v>
      </c>
      <c r="B13" s="267">
        <v>30</v>
      </c>
      <c r="C13" s="230"/>
      <c r="D13" s="167">
        <v>30</v>
      </c>
      <c r="E13" s="230"/>
      <c r="F13" s="167">
        <v>30</v>
      </c>
      <c r="G13" s="275"/>
      <c r="H13" s="240">
        <v>0</v>
      </c>
      <c r="I13" s="236">
        <f t="shared" si="1"/>
        <v>0</v>
      </c>
    </row>
    <row r="14" spans="1:12" s="169" customFormat="1" ht="36.75" customHeight="1" thickBot="1">
      <c r="A14" s="239" t="s">
        <v>17</v>
      </c>
      <c r="B14" s="268">
        <f>SUM(B6:B13)</f>
        <v>265</v>
      </c>
      <c r="C14" s="278"/>
      <c r="D14" s="168">
        <f>SUM(D6:D13)</f>
        <v>262</v>
      </c>
      <c r="E14" s="232">
        <f>SUM(E6:E13)</f>
        <v>0</v>
      </c>
      <c r="F14" s="231">
        <f>SUM(F6:F13)</f>
        <v>260</v>
      </c>
      <c r="G14" s="272"/>
      <c r="H14" s="233">
        <f>SUM(H6:H13)</f>
        <v>-2</v>
      </c>
      <c r="I14" s="237">
        <f>SUM(I6:I13)</f>
        <v>-5</v>
      </c>
      <c r="L14" s="156"/>
    </row>
    <row r="15" ht="13.5" customHeight="1"/>
    <row r="16" ht="13.5" customHeight="1"/>
    <row r="17" ht="13.5" customHeight="1"/>
    <row r="18" ht="13.5" customHeight="1"/>
    <row r="19" ht="12.75" customHeight="1"/>
    <row r="20" ht="16.5" customHeight="1">
      <c r="A20" s="155" t="s">
        <v>285</v>
      </c>
    </row>
    <row r="21" ht="16.5" customHeight="1">
      <c r="A21" s="155" t="s">
        <v>284</v>
      </c>
    </row>
    <row r="22" spans="1:3" ht="9.75" customHeight="1" thickBot="1">
      <c r="A22" s="159"/>
      <c r="B22" s="170"/>
      <c r="C22" s="170"/>
    </row>
    <row r="23" spans="1:9" ht="22.5" customHeight="1">
      <c r="A23" s="221"/>
      <c r="B23" s="757" t="s">
        <v>38</v>
      </c>
      <c r="C23" s="758"/>
      <c r="D23" s="759"/>
      <c r="E23" s="759"/>
      <c r="F23" s="759"/>
      <c r="G23" s="277"/>
      <c r="H23" s="759" t="s">
        <v>87</v>
      </c>
      <c r="I23" s="760"/>
    </row>
    <row r="24" spans="1:9" ht="22.5" customHeight="1" thickBot="1">
      <c r="A24" s="222" t="s">
        <v>2</v>
      </c>
      <c r="B24" s="754" t="s">
        <v>209</v>
      </c>
      <c r="C24" s="755"/>
      <c r="D24" s="756" t="s">
        <v>254</v>
      </c>
      <c r="E24" s="755"/>
      <c r="F24" s="752" t="s">
        <v>255</v>
      </c>
      <c r="G24" s="753"/>
      <c r="H24" s="200" t="s">
        <v>258</v>
      </c>
      <c r="I24" s="234" t="s">
        <v>259</v>
      </c>
    </row>
    <row r="25" spans="1:9" ht="22.5" customHeight="1">
      <c r="A25" s="223" t="s">
        <v>79</v>
      </c>
      <c r="B25" s="221">
        <v>418</v>
      </c>
      <c r="C25" s="227"/>
      <c r="D25" s="649">
        <v>438</v>
      </c>
      <c r="E25" s="227"/>
      <c r="F25" s="164">
        <v>419</v>
      </c>
      <c r="G25" s="269"/>
      <c r="H25" s="171">
        <f aca="true" t="shared" si="2" ref="H25:H32">F25-D25</f>
        <v>-19</v>
      </c>
      <c r="I25" s="235">
        <f aca="true" t="shared" si="3" ref="I25:I32">F25-B25</f>
        <v>1</v>
      </c>
    </row>
    <row r="26" spans="1:9" ht="22.5" customHeight="1">
      <c r="A26" s="223" t="s">
        <v>80</v>
      </c>
      <c r="B26" s="266">
        <v>231</v>
      </c>
      <c r="C26" s="228"/>
      <c r="D26" s="650">
        <v>197</v>
      </c>
      <c r="E26" s="228"/>
      <c r="F26" s="166">
        <v>214</v>
      </c>
      <c r="G26" s="270"/>
      <c r="H26" s="171">
        <f t="shared" si="2"/>
        <v>17</v>
      </c>
      <c r="I26" s="235">
        <f t="shared" si="3"/>
        <v>-17</v>
      </c>
    </row>
    <row r="27" spans="1:9" ht="22.5" customHeight="1">
      <c r="A27" s="223" t="s">
        <v>73</v>
      </c>
      <c r="B27" s="266">
        <v>957</v>
      </c>
      <c r="C27" s="228"/>
      <c r="D27" s="650">
        <v>951</v>
      </c>
      <c r="E27" s="228"/>
      <c r="F27" s="166">
        <v>979</v>
      </c>
      <c r="G27" s="270"/>
      <c r="H27" s="171">
        <f t="shared" si="2"/>
        <v>28</v>
      </c>
      <c r="I27" s="235">
        <f t="shared" si="3"/>
        <v>22</v>
      </c>
    </row>
    <row r="28" spans="1:9" ht="22.5" customHeight="1">
      <c r="A28" s="223" t="s">
        <v>81</v>
      </c>
      <c r="B28" s="266">
        <v>46</v>
      </c>
      <c r="C28" s="229"/>
      <c r="D28" s="650">
        <v>47</v>
      </c>
      <c r="E28" s="229"/>
      <c r="F28" s="166">
        <v>37</v>
      </c>
      <c r="G28" s="271"/>
      <c r="H28" s="171">
        <f t="shared" si="2"/>
        <v>-10</v>
      </c>
      <c r="I28" s="235">
        <f t="shared" si="3"/>
        <v>-9</v>
      </c>
    </row>
    <row r="29" spans="1:9" ht="22.5" customHeight="1">
      <c r="A29" s="223" t="s">
        <v>75</v>
      </c>
      <c r="B29" s="266">
        <v>321</v>
      </c>
      <c r="C29" s="228"/>
      <c r="D29" s="650">
        <v>332</v>
      </c>
      <c r="E29" s="228"/>
      <c r="F29" s="166">
        <v>380</v>
      </c>
      <c r="G29" s="270"/>
      <c r="H29" s="171">
        <f t="shared" si="2"/>
        <v>48</v>
      </c>
      <c r="I29" s="235">
        <f t="shared" si="3"/>
        <v>59</v>
      </c>
    </row>
    <row r="30" spans="1:9" ht="22.5" customHeight="1">
      <c r="A30" s="224" t="s">
        <v>76</v>
      </c>
      <c r="B30" s="266">
        <v>693</v>
      </c>
      <c r="C30" s="228"/>
      <c r="D30" s="650">
        <v>688</v>
      </c>
      <c r="E30" s="228"/>
      <c r="F30" s="166">
        <v>653</v>
      </c>
      <c r="G30" s="270"/>
      <c r="H30" s="171">
        <f t="shared" si="2"/>
        <v>-35</v>
      </c>
      <c r="I30" s="235">
        <f t="shared" si="3"/>
        <v>-40</v>
      </c>
    </row>
    <row r="31" spans="1:9" ht="22.5" customHeight="1">
      <c r="A31" s="223" t="s">
        <v>82</v>
      </c>
      <c r="B31" s="266">
        <v>473</v>
      </c>
      <c r="C31" s="228"/>
      <c r="D31" s="650">
        <v>448</v>
      </c>
      <c r="E31" s="228"/>
      <c r="F31" s="166">
        <v>443</v>
      </c>
      <c r="G31" s="270"/>
      <c r="H31" s="171">
        <f t="shared" si="2"/>
        <v>-5</v>
      </c>
      <c r="I31" s="235">
        <f t="shared" si="3"/>
        <v>-30</v>
      </c>
    </row>
    <row r="32" spans="1:9" ht="33" customHeight="1" thickBot="1">
      <c r="A32" s="225" t="s">
        <v>78</v>
      </c>
      <c r="B32" s="267">
        <v>411</v>
      </c>
      <c r="C32" s="230"/>
      <c r="D32" s="651">
        <v>419</v>
      </c>
      <c r="E32" s="230"/>
      <c r="F32" s="167">
        <v>433</v>
      </c>
      <c r="G32" s="275"/>
      <c r="H32" s="182">
        <f t="shared" si="2"/>
        <v>14</v>
      </c>
      <c r="I32" s="236">
        <f t="shared" si="3"/>
        <v>22</v>
      </c>
    </row>
    <row r="33" spans="1:9" ht="36.75" customHeight="1" thickBot="1">
      <c r="A33" s="226" t="s">
        <v>17</v>
      </c>
      <c r="B33" s="268">
        <f>SUM(B25:B32)</f>
        <v>3550</v>
      </c>
      <c r="C33" s="279"/>
      <c r="D33" s="652">
        <f>SUM(D25:D32)</f>
        <v>3520</v>
      </c>
      <c r="E33" s="232">
        <f>SUM(E25:E32)</f>
        <v>0</v>
      </c>
      <c r="F33" s="168">
        <f>SUM(F25:F32)</f>
        <v>3558</v>
      </c>
      <c r="G33" s="276"/>
      <c r="H33" s="233">
        <f>SUM(H25:H32)</f>
        <v>38</v>
      </c>
      <c r="I33" s="237">
        <f>SUM(I25:I32)</f>
        <v>8</v>
      </c>
    </row>
    <row r="34" spans="2:8" ht="16.5" customHeight="1">
      <c r="B34" s="171"/>
      <c r="C34" s="171"/>
      <c r="H34"/>
    </row>
    <row r="43" ht="16.5" customHeight="1">
      <c r="H43"/>
    </row>
  </sheetData>
  <mergeCells count="8">
    <mergeCell ref="H23:I23"/>
    <mergeCell ref="B5:C5"/>
    <mergeCell ref="D5:E5"/>
    <mergeCell ref="F5:G5"/>
    <mergeCell ref="F24:G24"/>
    <mergeCell ref="B24:C24"/>
    <mergeCell ref="D24:E24"/>
    <mergeCell ref="B23:F23"/>
  </mergeCells>
  <printOptions horizontalCentered="1" verticalCentered="1"/>
  <pageMargins left="0.5" right="0.5" top="1" bottom="1" header="0.5" footer="0.5"/>
  <pageSetup horizontalDpi="300" verticalDpi="300" orientation="portrait" paperSize="9" r:id="rId1"/>
  <headerFooter alignWithMargins="0">
    <oddHeader>&amp;C&amp;"Times New Roman,Regular"&amp;12- 17 -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M14"/>
  <sheetViews>
    <sheetView workbookViewId="0" topLeftCell="C1">
      <selection activeCell="A1" sqref="A1"/>
    </sheetView>
  </sheetViews>
  <sheetFormatPr defaultColWidth="9.140625" defaultRowHeight="12.75"/>
  <cols>
    <col min="1" max="1" width="28.7109375" style="73" customWidth="1"/>
    <col min="2" max="13" width="9.00390625" style="73" customWidth="1"/>
    <col min="14" max="16384" width="9.140625" style="73" customWidth="1"/>
  </cols>
  <sheetData>
    <row r="1" spans="1:2" s="72" customFormat="1" ht="29.25" customHeight="1">
      <c r="A1" s="363" t="s">
        <v>286</v>
      </c>
      <c r="B1" s="71"/>
    </row>
    <row r="2" ht="13.5" thickBot="1"/>
    <row r="3" spans="1:13" ht="30" customHeight="1">
      <c r="A3" s="241"/>
      <c r="B3" s="766" t="s">
        <v>0</v>
      </c>
      <c r="C3" s="767"/>
      <c r="D3" s="768"/>
      <c r="E3" s="75" t="s">
        <v>83</v>
      </c>
      <c r="F3" s="74"/>
      <c r="G3" s="74"/>
      <c r="H3" s="76"/>
      <c r="I3" s="76"/>
      <c r="J3" s="76"/>
      <c r="K3" s="76"/>
      <c r="L3" s="76"/>
      <c r="M3" s="77"/>
    </row>
    <row r="4" spans="1:13" ht="31.5" customHeight="1">
      <c r="A4" s="242" t="s">
        <v>62</v>
      </c>
      <c r="B4" s="769"/>
      <c r="C4" s="770"/>
      <c r="D4" s="771"/>
      <c r="E4" s="199" t="s">
        <v>210</v>
      </c>
      <c r="F4" s="79"/>
      <c r="G4" s="80"/>
      <c r="H4" s="199" t="s">
        <v>260</v>
      </c>
      <c r="I4" s="81"/>
      <c r="J4" s="280"/>
      <c r="K4" s="199" t="s">
        <v>261</v>
      </c>
      <c r="L4" s="79"/>
      <c r="M4" s="80"/>
    </row>
    <row r="5" spans="1:13" ht="38.25" customHeight="1" thickBot="1">
      <c r="A5" s="243"/>
      <c r="B5" s="373" t="s">
        <v>209</v>
      </c>
      <c r="C5" s="375" t="s">
        <v>254</v>
      </c>
      <c r="D5" s="374" t="s">
        <v>255</v>
      </c>
      <c r="E5" s="296" t="s">
        <v>45</v>
      </c>
      <c r="F5" s="297" t="s">
        <v>46</v>
      </c>
      <c r="G5" s="298" t="s">
        <v>47</v>
      </c>
      <c r="H5" s="299" t="s">
        <v>45</v>
      </c>
      <c r="I5" s="300" t="s">
        <v>46</v>
      </c>
      <c r="J5" s="298" t="s">
        <v>47</v>
      </c>
      <c r="K5" s="296" t="s">
        <v>45</v>
      </c>
      <c r="L5" s="297" t="s">
        <v>46</v>
      </c>
      <c r="M5" s="301" t="s">
        <v>47</v>
      </c>
    </row>
    <row r="6" spans="1:13" ht="67.5" customHeight="1">
      <c r="A6" s="242" t="s">
        <v>63</v>
      </c>
      <c r="B6" s="653">
        <v>39</v>
      </c>
      <c r="C6" s="302">
        <v>40</v>
      </c>
      <c r="D6" s="654">
        <v>36</v>
      </c>
      <c r="E6" s="655">
        <v>1793</v>
      </c>
      <c r="F6" s="302">
        <v>537</v>
      </c>
      <c r="G6" s="304">
        <f>SUM(E6:F6)</f>
        <v>2330</v>
      </c>
      <c r="H6" s="655">
        <v>1928</v>
      </c>
      <c r="I6" s="302">
        <v>540</v>
      </c>
      <c r="J6" s="304">
        <f>SUM(H6:I6)</f>
        <v>2468</v>
      </c>
      <c r="K6" s="655">
        <v>1885</v>
      </c>
      <c r="L6" s="302">
        <v>556</v>
      </c>
      <c r="M6" s="304">
        <f>SUM(K6:L6)</f>
        <v>2441</v>
      </c>
    </row>
    <row r="7" spans="1:13" ht="67.5" customHeight="1">
      <c r="A7" s="242" t="s">
        <v>64</v>
      </c>
      <c r="B7" s="656">
        <v>41</v>
      </c>
      <c r="C7" s="303">
        <v>38</v>
      </c>
      <c r="D7" s="657">
        <v>41</v>
      </c>
      <c r="E7" s="658">
        <v>498</v>
      </c>
      <c r="F7" s="303">
        <v>162</v>
      </c>
      <c r="G7" s="305">
        <f>SUM(E7:F7)</f>
        <v>660</v>
      </c>
      <c r="H7" s="658">
        <v>453</v>
      </c>
      <c r="I7" s="303">
        <v>128</v>
      </c>
      <c r="J7" s="305">
        <f>SUM(H7:I7)</f>
        <v>581</v>
      </c>
      <c r="K7" s="658">
        <v>513</v>
      </c>
      <c r="L7" s="303">
        <v>129</v>
      </c>
      <c r="M7" s="305">
        <f>SUM(K7:L7)</f>
        <v>642</v>
      </c>
    </row>
    <row r="8" spans="1:13" ht="67.5" customHeight="1">
      <c r="A8" s="242" t="s">
        <v>90</v>
      </c>
      <c r="B8" s="656">
        <v>185</v>
      </c>
      <c r="C8" s="303">
        <v>184</v>
      </c>
      <c r="D8" s="657">
        <v>183</v>
      </c>
      <c r="E8" s="658">
        <v>414</v>
      </c>
      <c r="F8" s="303">
        <v>146</v>
      </c>
      <c r="G8" s="305">
        <f>SUM(E8:F8)</f>
        <v>560</v>
      </c>
      <c r="H8" s="658">
        <v>355</v>
      </c>
      <c r="I8" s="303">
        <v>116</v>
      </c>
      <c r="J8" s="305">
        <f>SUM(H8:I8)</f>
        <v>471</v>
      </c>
      <c r="K8" s="658">
        <v>358</v>
      </c>
      <c r="L8" s="303">
        <v>117</v>
      </c>
      <c r="M8" s="305">
        <f>SUM(K8:L8)</f>
        <v>475</v>
      </c>
    </row>
    <row r="9" spans="1:13" ht="17.25" customHeight="1" thickBot="1">
      <c r="A9" s="244"/>
      <c r="B9" s="659"/>
      <c r="C9" s="306"/>
      <c r="D9" s="660"/>
      <c r="E9" s="661"/>
      <c r="F9" s="306"/>
      <c r="G9" s="657"/>
      <c r="H9" s="661"/>
      <c r="I9" s="306"/>
      <c r="J9" s="660"/>
      <c r="K9" s="661"/>
      <c r="L9" s="306"/>
      <c r="M9" s="657"/>
    </row>
    <row r="10" spans="1:13" s="72" customFormat="1" ht="31.5" customHeight="1">
      <c r="A10" s="245" t="s">
        <v>50</v>
      </c>
      <c r="B10" s="662">
        <f>SUM(B6:B8)</f>
        <v>265</v>
      </c>
      <c r="C10" s="308">
        <f>SUM(C6:C9)</f>
        <v>262</v>
      </c>
      <c r="D10" s="304">
        <f>SUM(D6:D9)</f>
        <v>260</v>
      </c>
      <c r="E10" s="307">
        <f>SUM(E6:E9)</f>
        <v>2705</v>
      </c>
      <c r="F10" s="308">
        <f>SUM(F6:F9)</f>
        <v>845</v>
      </c>
      <c r="G10" s="309">
        <f>SUM(E10:F10)</f>
        <v>3550</v>
      </c>
      <c r="H10" s="307">
        <f aca="true" t="shared" si="0" ref="H10:M10">SUM(H6:H8)</f>
        <v>2736</v>
      </c>
      <c r="I10" s="308">
        <f t="shared" si="0"/>
        <v>784</v>
      </c>
      <c r="J10" s="304">
        <f t="shared" si="0"/>
        <v>3520</v>
      </c>
      <c r="K10" s="307">
        <f t="shared" si="0"/>
        <v>2756</v>
      </c>
      <c r="L10" s="308">
        <f t="shared" si="0"/>
        <v>802</v>
      </c>
      <c r="M10" s="309">
        <f t="shared" si="0"/>
        <v>3558</v>
      </c>
    </row>
    <row r="11" spans="1:13" ht="30.75" customHeight="1" thickBot="1">
      <c r="A11" s="246" t="s">
        <v>65</v>
      </c>
      <c r="B11" s="663" t="s">
        <v>91</v>
      </c>
      <c r="C11" s="664" t="s">
        <v>91</v>
      </c>
      <c r="D11" s="665" t="s">
        <v>91</v>
      </c>
      <c r="E11" s="310">
        <v>209</v>
      </c>
      <c r="F11" s="311">
        <v>20</v>
      </c>
      <c r="G11" s="312">
        <f>E11+F11</f>
        <v>229</v>
      </c>
      <c r="H11" s="310">
        <v>191</v>
      </c>
      <c r="I11" s="311">
        <v>10</v>
      </c>
      <c r="J11" s="666">
        <f>H11+I11</f>
        <v>201</v>
      </c>
      <c r="K11" s="310">
        <v>209</v>
      </c>
      <c r="L11" s="311">
        <v>10</v>
      </c>
      <c r="M11" s="312">
        <f>K11+L11</f>
        <v>219</v>
      </c>
    </row>
    <row r="12" spans="1:2" ht="15" customHeight="1">
      <c r="A12" s="82"/>
      <c r="B12" s="82"/>
    </row>
    <row r="13" spans="2:10" ht="15" customHeight="1">
      <c r="B13" s="82"/>
      <c r="C13" s="83"/>
      <c r="D13" s="83"/>
      <c r="E13" s="83"/>
      <c r="F13" s="78"/>
      <c r="G13" s="78"/>
      <c r="H13" s="78"/>
      <c r="I13" s="83"/>
      <c r="J13" s="83"/>
    </row>
    <row r="14" spans="2:8" ht="15" customHeight="1">
      <c r="B14" s="82"/>
      <c r="E14" s="78"/>
      <c r="F14" s="78"/>
      <c r="G14" s="78"/>
      <c r="H14" s="78"/>
    </row>
    <row r="15" ht="21" customHeight="1"/>
  </sheetData>
  <mergeCells count="1">
    <mergeCell ref="B3:D4"/>
  </mergeCells>
  <printOptions horizontalCentered="1" verticalCentered="1"/>
  <pageMargins left="0.31" right="0" top="0.748031496062992" bottom="0.748031496062992" header="0.511811023622047" footer="0.511811023622047"/>
  <pageSetup fitToHeight="1" fitToWidth="1" horizontalDpi="300" verticalDpi="300" orientation="landscape" paperSize="9" scale="99" r:id="rId2"/>
  <headerFooter alignWithMargins="0">
    <oddHeader xml:space="preserve">&amp;C 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"/>
    </sheetView>
  </sheetViews>
  <sheetFormatPr defaultColWidth="9.140625" defaultRowHeight="12.75"/>
  <cols>
    <col min="1" max="1" width="4.421875" style="339" customWidth="1"/>
    <col min="2" max="2" width="9.7109375" style="339" customWidth="1"/>
    <col min="3" max="3" width="45.7109375" style="339" customWidth="1"/>
    <col min="4" max="4" width="29.421875" style="339" customWidth="1"/>
    <col min="5" max="5" width="29.421875" style="340" customWidth="1"/>
    <col min="6" max="6" width="9.140625" style="351" customWidth="1"/>
    <col min="7" max="7" width="15.28125" style="339" customWidth="1"/>
    <col min="8" max="8" width="10.8515625" style="339" customWidth="1"/>
    <col min="9" max="9" width="5.7109375" style="339" customWidth="1"/>
    <col min="10" max="10" width="13.7109375" style="339" customWidth="1"/>
    <col min="11" max="11" width="5.7109375" style="339" customWidth="1"/>
    <col min="12" max="16384" width="9.140625" style="339" customWidth="1"/>
  </cols>
  <sheetData>
    <row r="1" spans="1:6" ht="28.5" customHeight="1">
      <c r="A1" s="364" t="s">
        <v>287</v>
      </c>
      <c r="F1" s="339"/>
    </row>
    <row r="2" spans="1:6" ht="8.25" customHeight="1" thickBot="1">
      <c r="A2" s="341"/>
      <c r="F2" s="339"/>
    </row>
    <row r="3" spans="1:6" ht="33" customHeight="1" thickBot="1">
      <c r="A3" s="342"/>
      <c r="B3" s="343" t="s">
        <v>18</v>
      </c>
      <c r="C3" s="344"/>
      <c r="D3" s="772" t="s">
        <v>288</v>
      </c>
      <c r="E3" s="773"/>
      <c r="F3" s="339"/>
    </row>
    <row r="4" spans="1:6" ht="33" customHeight="1" thickBot="1">
      <c r="A4" s="345"/>
      <c r="B4" s="346"/>
      <c r="C4" s="347"/>
      <c r="D4" s="348" t="s">
        <v>52</v>
      </c>
      <c r="E4" s="349" t="s">
        <v>38</v>
      </c>
      <c r="F4" s="339"/>
    </row>
    <row r="5" spans="1:6" ht="34.5" customHeight="1">
      <c r="A5" s="345"/>
      <c r="B5" s="350" t="s">
        <v>268</v>
      </c>
      <c r="C5" s="350"/>
      <c r="D5" s="693" t="s">
        <v>66</v>
      </c>
      <c r="E5" s="367">
        <f>E6+E7</f>
        <v>211</v>
      </c>
      <c r="F5" s="339"/>
    </row>
    <row r="6" spans="1:6" ht="34.5" customHeight="1">
      <c r="A6" s="345"/>
      <c r="B6" s="351"/>
      <c r="C6" s="351" t="s">
        <v>67</v>
      </c>
      <c r="D6" s="352">
        <v>50</v>
      </c>
      <c r="E6" s="368">
        <v>211</v>
      </c>
      <c r="F6" s="339"/>
    </row>
    <row r="7" spans="1:6" ht="34.5" customHeight="1">
      <c r="A7" s="345"/>
      <c r="B7" s="351"/>
      <c r="C7" s="347" t="s">
        <v>53</v>
      </c>
      <c r="D7" s="281">
        <v>0</v>
      </c>
      <c r="E7" s="368">
        <v>0</v>
      </c>
      <c r="F7" s="339"/>
    </row>
    <row r="8" spans="1:6" ht="34.5" customHeight="1">
      <c r="A8" s="345"/>
      <c r="B8" s="350" t="s">
        <v>269</v>
      </c>
      <c r="C8" s="350"/>
      <c r="D8" s="353" t="s">
        <v>66</v>
      </c>
      <c r="E8" s="369">
        <f>E9+E10</f>
        <v>173</v>
      </c>
      <c r="F8" s="339"/>
    </row>
    <row r="9" spans="1:6" ht="34.5" customHeight="1">
      <c r="A9" s="345"/>
      <c r="B9" s="351"/>
      <c r="C9" s="351" t="s">
        <v>68</v>
      </c>
      <c r="D9" s="352">
        <v>44</v>
      </c>
      <c r="E9" s="368">
        <v>143</v>
      </c>
      <c r="F9" s="339"/>
    </row>
    <row r="10" spans="1:6" ht="34.5" customHeight="1">
      <c r="A10" s="345"/>
      <c r="B10" s="351"/>
      <c r="C10" s="351" t="s">
        <v>36</v>
      </c>
      <c r="D10" s="352">
        <v>2</v>
      </c>
      <c r="E10" s="368">
        <v>30</v>
      </c>
      <c r="F10" s="339"/>
    </row>
    <row r="11" spans="1:6" ht="34.5" customHeight="1">
      <c r="A11" s="345"/>
      <c r="B11" s="350" t="s">
        <v>54</v>
      </c>
      <c r="C11" s="350"/>
      <c r="D11" s="694" t="s">
        <v>66</v>
      </c>
      <c r="E11" s="369">
        <f>E5-E8</f>
        <v>38</v>
      </c>
      <c r="F11" s="339"/>
    </row>
    <row r="12" spans="1:6" ht="34.5" customHeight="1">
      <c r="A12" s="345"/>
      <c r="B12" s="351"/>
      <c r="C12" s="351" t="s">
        <v>45</v>
      </c>
      <c r="D12" s="281" t="s">
        <v>66</v>
      </c>
      <c r="E12" s="368">
        <v>20</v>
      </c>
      <c r="F12" s="339"/>
    </row>
    <row r="13" spans="1:6" ht="34.5" customHeight="1">
      <c r="A13" s="345" t="s">
        <v>18</v>
      </c>
      <c r="B13" s="351"/>
      <c r="C13" s="351" t="s">
        <v>46</v>
      </c>
      <c r="D13" s="281" t="s">
        <v>66</v>
      </c>
      <c r="E13" s="368">
        <v>18</v>
      </c>
      <c r="F13" s="339"/>
    </row>
    <row r="14" spans="1:6" ht="34.5" customHeight="1" thickBot="1">
      <c r="A14" s="354"/>
      <c r="B14" s="355"/>
      <c r="C14" s="355"/>
      <c r="D14" s="356"/>
      <c r="E14" s="370"/>
      <c r="F14" s="339"/>
    </row>
    <row r="15" ht="9" customHeight="1">
      <c r="F15" s="339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</sheetData>
  <mergeCells count="1">
    <mergeCell ref="D3:E3"/>
  </mergeCells>
  <printOptions horizontalCentered="1" verticalCentered="1"/>
  <pageMargins left="0.51181417322835" right="0.5" top="0.71" bottom="0.65" header="0.511811023622047" footer="0.511811023622047"/>
  <pageSetup horizontalDpi="180" verticalDpi="180" orientation="landscape" paperSize="9" r:id="rId2"/>
  <headerFooter alignWithMargins="0">
    <oddHeader xml:space="preserve">&amp;C 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2"/>
  <dimension ref="A1:L17"/>
  <sheetViews>
    <sheetView workbookViewId="0" topLeftCell="A1">
      <selection activeCell="A1" sqref="A1"/>
    </sheetView>
  </sheetViews>
  <sheetFormatPr defaultColWidth="9.140625" defaultRowHeight="12.75"/>
  <cols>
    <col min="1" max="1" width="35.7109375" style="173" customWidth="1"/>
    <col min="2" max="2" width="11.7109375" style="173" customWidth="1"/>
    <col min="3" max="5" width="10.7109375" style="173" customWidth="1"/>
    <col min="6" max="6" width="11.7109375" style="173" customWidth="1"/>
    <col min="7" max="9" width="10.7109375" style="173" customWidth="1"/>
    <col min="10" max="10" width="9.00390625" style="173" customWidth="1"/>
    <col min="11" max="16384" width="9.140625" style="173" customWidth="1"/>
  </cols>
  <sheetData>
    <row r="1" ht="21" customHeight="1">
      <c r="A1" s="365" t="s">
        <v>262</v>
      </c>
    </row>
    <row r="2" ht="16.5" thickBot="1">
      <c r="A2" s="172"/>
    </row>
    <row r="3" spans="1:10" ht="33.75" customHeight="1">
      <c r="A3" s="247" t="s">
        <v>18</v>
      </c>
      <c r="B3" s="426">
        <v>38869</v>
      </c>
      <c r="C3" s="174"/>
      <c r="D3" s="174"/>
      <c r="E3" s="175"/>
      <c r="F3" s="426">
        <v>39234</v>
      </c>
      <c r="G3" s="174"/>
      <c r="H3" s="174"/>
      <c r="I3" s="175"/>
      <c r="J3" s="176"/>
    </row>
    <row r="4" spans="1:10" ht="24.75" customHeight="1">
      <c r="A4" s="248" t="s">
        <v>2</v>
      </c>
      <c r="B4" s="283" t="s">
        <v>69</v>
      </c>
      <c r="C4" s="177" t="s">
        <v>38</v>
      </c>
      <c r="D4" s="178"/>
      <c r="E4" s="427"/>
      <c r="F4" s="252" t="s">
        <v>69</v>
      </c>
      <c r="G4" s="177" t="s">
        <v>38</v>
      </c>
      <c r="H4" s="178"/>
      <c r="I4" s="178"/>
      <c r="J4" s="179"/>
    </row>
    <row r="5" spans="1:10" ht="24.75" customHeight="1" thickBot="1">
      <c r="A5" s="249"/>
      <c r="B5" s="282" t="s">
        <v>70</v>
      </c>
      <c r="C5" s="180" t="s">
        <v>45</v>
      </c>
      <c r="D5" s="180" t="s">
        <v>46</v>
      </c>
      <c r="E5" s="284" t="s">
        <v>47</v>
      </c>
      <c r="F5" s="253" t="s">
        <v>70</v>
      </c>
      <c r="G5" s="180" t="s">
        <v>45</v>
      </c>
      <c r="H5" s="180" t="s">
        <v>46</v>
      </c>
      <c r="I5" s="181" t="s">
        <v>47</v>
      </c>
      <c r="J5" s="179"/>
    </row>
    <row r="6" spans="1:10" ht="38.25" customHeight="1">
      <c r="A6" s="250" t="s">
        <v>79</v>
      </c>
      <c r="B6" s="667">
        <v>43</v>
      </c>
      <c r="C6" s="313">
        <v>296</v>
      </c>
      <c r="D6" s="314">
        <v>122</v>
      </c>
      <c r="E6" s="318">
        <f aca="true" t="shared" si="0" ref="E6:E13">SUM(C6:D6)</f>
        <v>418</v>
      </c>
      <c r="F6" s="315">
        <v>43</v>
      </c>
      <c r="G6" s="313">
        <v>283</v>
      </c>
      <c r="H6" s="314">
        <v>136</v>
      </c>
      <c r="I6" s="316">
        <f aca="true" t="shared" si="1" ref="I6:I13">SUM(G6:H6)</f>
        <v>419</v>
      </c>
      <c r="J6" s="179"/>
    </row>
    <row r="7" spans="1:10" ht="38.25" customHeight="1">
      <c r="A7" s="250" t="s">
        <v>84</v>
      </c>
      <c r="B7" s="317">
        <v>36</v>
      </c>
      <c r="C7" s="313">
        <v>149</v>
      </c>
      <c r="D7" s="314">
        <v>82</v>
      </c>
      <c r="E7" s="318">
        <f t="shared" si="0"/>
        <v>231</v>
      </c>
      <c r="F7" s="315">
        <v>34</v>
      </c>
      <c r="G7" s="313">
        <v>144</v>
      </c>
      <c r="H7" s="314">
        <v>70</v>
      </c>
      <c r="I7" s="316">
        <f t="shared" si="1"/>
        <v>214</v>
      </c>
      <c r="J7" s="179"/>
    </row>
    <row r="8" spans="1:10" ht="38.25" customHeight="1">
      <c r="A8" s="250" t="s">
        <v>73</v>
      </c>
      <c r="B8" s="317">
        <v>48</v>
      </c>
      <c r="C8" s="313">
        <v>828</v>
      </c>
      <c r="D8" s="314">
        <v>129</v>
      </c>
      <c r="E8" s="318">
        <f t="shared" si="0"/>
        <v>957</v>
      </c>
      <c r="F8" s="315">
        <v>47</v>
      </c>
      <c r="G8" s="313">
        <v>892</v>
      </c>
      <c r="H8" s="314">
        <v>87</v>
      </c>
      <c r="I8" s="316">
        <f t="shared" si="1"/>
        <v>979</v>
      </c>
      <c r="J8" s="179"/>
    </row>
    <row r="9" spans="1:10" ht="38.25" customHeight="1">
      <c r="A9" s="250" t="s">
        <v>74</v>
      </c>
      <c r="B9" s="317">
        <v>3</v>
      </c>
      <c r="C9" s="313">
        <v>16</v>
      </c>
      <c r="D9" s="314">
        <v>30</v>
      </c>
      <c r="E9" s="318">
        <f t="shared" si="0"/>
        <v>46</v>
      </c>
      <c r="F9" s="315">
        <v>3</v>
      </c>
      <c r="G9" s="313">
        <v>16</v>
      </c>
      <c r="H9" s="314">
        <v>21</v>
      </c>
      <c r="I9" s="316">
        <f t="shared" si="1"/>
        <v>37</v>
      </c>
      <c r="J9" s="179"/>
    </row>
    <row r="10" spans="1:10" ht="38.25" customHeight="1">
      <c r="A10" s="250" t="s">
        <v>75</v>
      </c>
      <c r="B10" s="317">
        <v>17</v>
      </c>
      <c r="C10" s="313">
        <v>240</v>
      </c>
      <c r="D10" s="314">
        <v>81</v>
      </c>
      <c r="E10" s="318">
        <f t="shared" si="0"/>
        <v>321</v>
      </c>
      <c r="F10" s="315">
        <v>17</v>
      </c>
      <c r="G10" s="313">
        <v>279</v>
      </c>
      <c r="H10" s="314">
        <v>101</v>
      </c>
      <c r="I10" s="316">
        <f t="shared" si="1"/>
        <v>380</v>
      </c>
      <c r="J10" s="179"/>
    </row>
    <row r="11" spans="1:10" ht="38.25" customHeight="1">
      <c r="A11" s="250" t="s">
        <v>76</v>
      </c>
      <c r="B11" s="317">
        <v>62</v>
      </c>
      <c r="C11" s="313">
        <v>442</v>
      </c>
      <c r="D11" s="314">
        <v>251</v>
      </c>
      <c r="E11" s="318">
        <f t="shared" si="0"/>
        <v>693</v>
      </c>
      <c r="F11" s="315">
        <v>60</v>
      </c>
      <c r="G11" s="313">
        <v>418</v>
      </c>
      <c r="H11" s="314">
        <v>235</v>
      </c>
      <c r="I11" s="316">
        <f t="shared" si="1"/>
        <v>653</v>
      </c>
      <c r="J11" s="179"/>
    </row>
    <row r="12" spans="1:10" ht="38.25" customHeight="1">
      <c r="A12" s="250" t="s">
        <v>82</v>
      </c>
      <c r="B12" s="317">
        <v>26</v>
      </c>
      <c r="C12" s="313">
        <v>410</v>
      </c>
      <c r="D12" s="314">
        <v>63</v>
      </c>
      <c r="E12" s="318">
        <f t="shared" si="0"/>
        <v>473</v>
      </c>
      <c r="F12" s="315">
        <v>26</v>
      </c>
      <c r="G12" s="313">
        <v>388</v>
      </c>
      <c r="H12" s="314">
        <v>55</v>
      </c>
      <c r="I12" s="316">
        <f t="shared" si="1"/>
        <v>443</v>
      </c>
      <c r="J12" s="179"/>
    </row>
    <row r="13" spans="1:10" ht="38.25" customHeight="1">
      <c r="A13" s="250" t="s">
        <v>78</v>
      </c>
      <c r="B13" s="317">
        <v>30</v>
      </c>
      <c r="C13" s="313">
        <v>324</v>
      </c>
      <c r="D13" s="314">
        <v>87</v>
      </c>
      <c r="E13" s="318">
        <f t="shared" si="0"/>
        <v>411</v>
      </c>
      <c r="F13" s="315">
        <v>30</v>
      </c>
      <c r="G13" s="313">
        <v>336</v>
      </c>
      <c r="H13" s="314">
        <v>97</v>
      </c>
      <c r="I13" s="316">
        <f t="shared" si="1"/>
        <v>433</v>
      </c>
      <c r="J13" s="179"/>
    </row>
    <row r="14" spans="1:10" ht="4.5" customHeight="1" thickBot="1">
      <c r="A14" s="179"/>
      <c r="B14" s="317"/>
      <c r="C14" s="313"/>
      <c r="D14" s="319"/>
      <c r="E14" s="428"/>
      <c r="F14" s="315"/>
      <c r="G14" s="313"/>
      <c r="H14" s="319"/>
      <c r="I14" s="320"/>
      <c r="J14" s="179"/>
    </row>
    <row r="15" spans="1:10" ht="35.25" customHeight="1" thickBot="1">
      <c r="A15" s="251" t="s">
        <v>17</v>
      </c>
      <c r="B15" s="321">
        <f>SUM(B6:B14)</f>
        <v>265</v>
      </c>
      <c r="C15" s="322">
        <f>SUM(C6:C14)</f>
        <v>2705</v>
      </c>
      <c r="D15" s="322">
        <f aca="true" t="shared" si="2" ref="D15:I15">SUM(D6:D13)</f>
        <v>845</v>
      </c>
      <c r="E15" s="323">
        <f t="shared" si="2"/>
        <v>3550</v>
      </c>
      <c r="F15" s="322">
        <f t="shared" si="2"/>
        <v>260</v>
      </c>
      <c r="G15" s="322">
        <f t="shared" si="2"/>
        <v>2756</v>
      </c>
      <c r="H15" s="322">
        <f t="shared" si="2"/>
        <v>802</v>
      </c>
      <c r="I15" s="323">
        <f t="shared" si="2"/>
        <v>3558</v>
      </c>
      <c r="J15" s="179"/>
    </row>
    <row r="16" ht="12.75">
      <c r="J16" s="176"/>
    </row>
    <row r="17" ht="12.75">
      <c r="L17" s="86"/>
    </row>
  </sheetData>
  <printOptions horizontalCentered="1" verticalCentered="1"/>
  <pageMargins left="0.75" right="0" top="0.75" bottom="0.75" header="0.5" footer="0.5"/>
  <pageSetup horizontalDpi="300" verticalDpi="300" orientation="landscape" paperSize="9" r:id="rId2"/>
  <headerFooter alignWithMargins="0">
    <oddHeader xml:space="preserve">&amp;C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24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34.140625" style="86" customWidth="1"/>
    <col min="2" max="2" width="12.7109375" style="86" customWidth="1"/>
    <col min="3" max="3" width="3.7109375" style="86" customWidth="1"/>
    <col min="4" max="4" width="12.7109375" style="86" customWidth="1"/>
    <col min="5" max="5" width="3.7109375" style="86" customWidth="1"/>
    <col min="6" max="6" width="12.7109375" style="86" customWidth="1"/>
    <col min="7" max="7" width="3.7109375" style="86" customWidth="1"/>
    <col min="8" max="9" width="18.57421875" style="86" customWidth="1"/>
    <col min="10" max="10" width="10.421875" style="86" customWidth="1"/>
    <col min="11" max="16384" width="9.140625" style="86" customWidth="1"/>
  </cols>
  <sheetData>
    <row r="1" s="295" customFormat="1" ht="23.25" customHeight="1">
      <c r="A1" s="357" t="s">
        <v>218</v>
      </c>
    </row>
    <row r="2" ht="18.75" customHeight="1" thickBot="1">
      <c r="A2" s="87"/>
    </row>
    <row r="3" spans="1:9" ht="25.5" customHeight="1">
      <c r="A3" s="668"/>
      <c r="B3" s="88" t="s">
        <v>0</v>
      </c>
      <c r="C3" s="88"/>
      <c r="D3" s="88"/>
      <c r="E3" s="88"/>
      <c r="F3" s="89"/>
      <c r="G3" s="201"/>
      <c r="H3" s="202" t="s">
        <v>1</v>
      </c>
      <c r="I3" s="90"/>
    </row>
    <row r="4" spans="1:9" ht="33.75" customHeight="1" thickBot="1">
      <c r="A4" s="669" t="s">
        <v>2</v>
      </c>
      <c r="B4" s="698" t="s">
        <v>219</v>
      </c>
      <c r="C4" s="698"/>
      <c r="D4" s="699" t="s">
        <v>220</v>
      </c>
      <c r="E4" s="698"/>
      <c r="F4" s="699" t="s">
        <v>221</v>
      </c>
      <c r="G4" s="698"/>
      <c r="H4" s="203" t="s">
        <v>222</v>
      </c>
      <c r="I4" s="183" t="s">
        <v>223</v>
      </c>
    </row>
    <row r="5" spans="1:9" ht="25.5" customHeight="1">
      <c r="A5" s="670" t="s">
        <v>3</v>
      </c>
      <c r="B5" s="442">
        <v>13</v>
      </c>
      <c r="C5" s="429"/>
      <c r="D5" s="445">
        <v>13</v>
      </c>
      <c r="E5" s="431"/>
      <c r="F5" s="442">
        <v>13</v>
      </c>
      <c r="G5" s="432"/>
      <c r="H5" s="674">
        <f aca="true" t="shared" si="0" ref="H5:H10">F5-D5</f>
        <v>0</v>
      </c>
      <c r="I5" s="675">
        <f aca="true" t="shared" si="1" ref="I5:I10">F5-B5</f>
        <v>0</v>
      </c>
    </row>
    <row r="6" spans="1:9" ht="25.5" customHeight="1">
      <c r="A6" s="671" t="s">
        <v>4</v>
      </c>
      <c r="B6" s="442">
        <v>32</v>
      </c>
      <c r="C6" s="433"/>
      <c r="D6" s="445">
        <v>25</v>
      </c>
      <c r="E6" s="434"/>
      <c r="F6" s="442">
        <v>25</v>
      </c>
      <c r="G6" s="432"/>
      <c r="H6" s="676">
        <f t="shared" si="0"/>
        <v>0</v>
      </c>
      <c r="I6" s="677">
        <f t="shared" si="1"/>
        <v>-7</v>
      </c>
    </row>
    <row r="7" spans="1:9" ht="25.5" customHeight="1">
      <c r="A7" s="671" t="s">
        <v>5</v>
      </c>
      <c r="B7" s="442">
        <v>44</v>
      </c>
      <c r="C7" s="433"/>
      <c r="D7" s="445">
        <v>36</v>
      </c>
      <c r="E7" s="434"/>
      <c r="F7" s="442">
        <v>36</v>
      </c>
      <c r="G7" s="432"/>
      <c r="H7" s="676">
        <f t="shared" si="0"/>
        <v>0</v>
      </c>
      <c r="I7" s="677">
        <f t="shared" si="1"/>
        <v>-8</v>
      </c>
    </row>
    <row r="8" spans="1:9" ht="25.5" customHeight="1">
      <c r="A8" s="671" t="s">
        <v>6</v>
      </c>
      <c r="B8" s="442">
        <v>206</v>
      </c>
      <c r="C8" s="433"/>
      <c r="D8" s="445">
        <v>180</v>
      </c>
      <c r="E8" s="434"/>
      <c r="F8" s="442">
        <v>175</v>
      </c>
      <c r="G8" s="432"/>
      <c r="H8" s="676">
        <f t="shared" si="0"/>
        <v>-5</v>
      </c>
      <c r="I8" s="678">
        <f t="shared" si="1"/>
        <v>-31</v>
      </c>
    </row>
    <row r="9" spans="1:9" ht="25.5" customHeight="1">
      <c r="A9" s="672" t="s">
        <v>7</v>
      </c>
      <c r="B9" s="443">
        <v>28</v>
      </c>
      <c r="C9" s="435"/>
      <c r="D9" s="446">
        <v>20</v>
      </c>
      <c r="E9" s="434"/>
      <c r="F9" s="443">
        <v>20</v>
      </c>
      <c r="G9" s="436"/>
      <c r="H9" s="679">
        <f t="shared" si="0"/>
        <v>0</v>
      </c>
      <c r="I9" s="680">
        <f t="shared" si="1"/>
        <v>-8</v>
      </c>
    </row>
    <row r="10" spans="1:9" ht="25.5" customHeight="1">
      <c r="A10" s="672" t="s">
        <v>8</v>
      </c>
      <c r="B10" s="443">
        <v>178</v>
      </c>
      <c r="C10" s="435"/>
      <c r="D10" s="446">
        <v>160</v>
      </c>
      <c r="E10" s="434"/>
      <c r="F10" s="443">
        <v>155</v>
      </c>
      <c r="G10" s="436"/>
      <c r="H10" s="681">
        <f t="shared" si="0"/>
        <v>-5</v>
      </c>
      <c r="I10" s="682">
        <f t="shared" si="1"/>
        <v>-23</v>
      </c>
    </row>
    <row r="11" spans="1:9" ht="25.5" customHeight="1">
      <c r="A11" s="671" t="s">
        <v>9</v>
      </c>
      <c r="B11" s="442">
        <v>7</v>
      </c>
      <c r="C11" s="433"/>
      <c r="D11" s="445">
        <v>6</v>
      </c>
      <c r="E11" s="434"/>
      <c r="F11" s="442">
        <v>6</v>
      </c>
      <c r="G11" s="432"/>
      <c r="H11" s="676">
        <f aca="true" t="shared" si="2" ref="H11:H16">F11-D11</f>
        <v>0</v>
      </c>
      <c r="I11" s="678">
        <f aca="true" t="shared" si="3" ref="I11:I16">F11-B11</f>
        <v>-1</v>
      </c>
    </row>
    <row r="12" spans="1:9" ht="25.5" customHeight="1">
      <c r="A12" s="671" t="s">
        <v>10</v>
      </c>
      <c r="B12" s="442">
        <v>23</v>
      </c>
      <c r="C12" s="433"/>
      <c r="D12" s="445">
        <v>16</v>
      </c>
      <c r="E12" s="434"/>
      <c r="F12" s="442">
        <v>15</v>
      </c>
      <c r="G12" s="432"/>
      <c r="H12" s="676">
        <f t="shared" si="2"/>
        <v>-1</v>
      </c>
      <c r="I12" s="678">
        <f t="shared" si="3"/>
        <v>-8</v>
      </c>
    </row>
    <row r="13" spans="1:9" ht="25.5" customHeight="1">
      <c r="A13" s="671" t="s">
        <v>11</v>
      </c>
      <c r="B13" s="442">
        <v>5</v>
      </c>
      <c r="C13" s="433"/>
      <c r="D13" s="445">
        <v>3</v>
      </c>
      <c r="E13" s="434"/>
      <c r="F13" s="442">
        <v>3</v>
      </c>
      <c r="G13" s="432"/>
      <c r="H13" s="676">
        <f t="shared" si="2"/>
        <v>0</v>
      </c>
      <c r="I13" s="678">
        <f t="shared" si="3"/>
        <v>-2</v>
      </c>
    </row>
    <row r="14" spans="1:9" ht="25.5" customHeight="1">
      <c r="A14" s="671" t="s">
        <v>12</v>
      </c>
      <c r="B14" s="442">
        <v>5</v>
      </c>
      <c r="C14" s="433"/>
      <c r="D14" s="445">
        <v>5</v>
      </c>
      <c r="E14" s="434"/>
      <c r="F14" s="442">
        <v>5</v>
      </c>
      <c r="G14" s="432"/>
      <c r="H14" s="676">
        <f t="shared" si="2"/>
        <v>0</v>
      </c>
      <c r="I14" s="678">
        <f t="shared" si="3"/>
        <v>0</v>
      </c>
    </row>
    <row r="15" spans="1:9" ht="25.5" customHeight="1">
      <c r="A15" s="671" t="s">
        <v>13</v>
      </c>
      <c r="B15" s="442">
        <v>9</v>
      </c>
      <c r="C15" s="433"/>
      <c r="D15" s="445">
        <v>7</v>
      </c>
      <c r="E15" s="434"/>
      <c r="F15" s="442">
        <v>7</v>
      </c>
      <c r="G15" s="432"/>
      <c r="H15" s="676">
        <f t="shared" si="2"/>
        <v>0</v>
      </c>
      <c r="I15" s="678">
        <f t="shared" si="3"/>
        <v>-2</v>
      </c>
    </row>
    <row r="16" spans="1:9" ht="25.5" customHeight="1">
      <c r="A16" s="671" t="s">
        <v>14</v>
      </c>
      <c r="B16" s="442">
        <v>37</v>
      </c>
      <c r="C16" s="433"/>
      <c r="D16" s="445">
        <v>34</v>
      </c>
      <c r="E16" s="434"/>
      <c r="F16" s="442">
        <v>33</v>
      </c>
      <c r="G16" s="432"/>
      <c r="H16" s="676">
        <f t="shared" si="2"/>
        <v>-1</v>
      </c>
      <c r="I16" s="678">
        <f t="shared" si="3"/>
        <v>-4</v>
      </c>
    </row>
    <row r="17" spans="1:9" ht="25.5" customHeight="1">
      <c r="A17" s="671" t="s">
        <v>15</v>
      </c>
      <c r="B17" s="442">
        <v>5</v>
      </c>
      <c r="C17" s="433"/>
      <c r="D17" s="445">
        <v>4</v>
      </c>
      <c r="E17" s="434"/>
      <c r="F17" s="442">
        <v>4</v>
      </c>
      <c r="G17" s="432"/>
      <c r="H17" s="676">
        <f>F17-D17</f>
        <v>0</v>
      </c>
      <c r="I17" s="678">
        <f>F17-B14</f>
        <v>-1</v>
      </c>
    </row>
    <row r="18" spans="1:9" ht="25.5" customHeight="1">
      <c r="A18" s="671" t="s">
        <v>16</v>
      </c>
      <c r="B18" s="442">
        <v>91</v>
      </c>
      <c r="C18" s="433"/>
      <c r="D18" s="445">
        <v>82</v>
      </c>
      <c r="E18" s="434"/>
      <c r="F18" s="442">
        <v>79</v>
      </c>
      <c r="G18" s="432"/>
      <c r="H18" s="676">
        <f>F18-D18</f>
        <v>-3</v>
      </c>
      <c r="I18" s="678">
        <f>F18-B18</f>
        <v>-12</v>
      </c>
    </row>
    <row r="19" spans="1:9" ht="6.75" customHeight="1" thickBot="1">
      <c r="A19" s="672"/>
      <c r="B19" s="442"/>
      <c r="C19" s="433"/>
      <c r="D19" s="445"/>
      <c r="E19" s="434"/>
      <c r="F19" s="430"/>
      <c r="G19" s="432"/>
      <c r="H19" s="676"/>
      <c r="I19" s="678"/>
    </row>
    <row r="20" spans="1:9" ht="47.25" customHeight="1" thickBot="1">
      <c r="A20" s="673" t="s">
        <v>17</v>
      </c>
      <c r="B20" s="444">
        <f>B5+B6+B7+B8+B11+B12+B13+B14+B15+B16+B17+B18</f>
        <v>477</v>
      </c>
      <c r="C20" s="437"/>
      <c r="D20" s="444">
        <v>411</v>
      </c>
      <c r="E20" s="438"/>
      <c r="F20" s="444">
        <v>401</v>
      </c>
      <c r="G20" s="439"/>
      <c r="H20" s="683">
        <f>F20-D20</f>
        <v>-10</v>
      </c>
      <c r="I20" s="684">
        <f>F20-B20</f>
        <v>-76</v>
      </c>
    </row>
    <row r="22" spans="6:9" ht="12.75">
      <c r="F22" s="442"/>
      <c r="H22" s="453"/>
      <c r="I22" s="453"/>
    </row>
    <row r="23" spans="6:9" ht="12.75">
      <c r="F23" s="442"/>
      <c r="H23" s="453"/>
      <c r="I23" s="453"/>
    </row>
    <row r="24" spans="6:8" ht="12.75">
      <c r="F24" s="442"/>
      <c r="H24" s="453"/>
    </row>
  </sheetData>
  <mergeCells count="3">
    <mergeCell ref="B4:C4"/>
    <mergeCell ref="D4:E4"/>
    <mergeCell ref="F4:G4"/>
  </mergeCells>
  <printOptions horizontalCentered="1" verticalCentered="1"/>
  <pageMargins left="0.75" right="0.5905" top="0.433" bottom="0.748" header="0.5118" footer="0.5118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24"/>
  <sheetViews>
    <sheetView workbookViewId="0" topLeftCell="A1">
      <selection activeCell="A1" sqref="A1"/>
    </sheetView>
  </sheetViews>
  <sheetFormatPr defaultColWidth="9.140625" defaultRowHeight="12.75"/>
  <cols>
    <col min="1" max="1" width="29.57421875" style="4" customWidth="1"/>
    <col min="2" max="2" width="9.28125" style="4" customWidth="1"/>
    <col min="3" max="3" width="3.140625" style="4" customWidth="1"/>
    <col min="4" max="4" width="9.28125" style="4" customWidth="1"/>
    <col min="5" max="5" width="3.140625" style="4" customWidth="1"/>
    <col min="6" max="6" width="9.28125" style="4" customWidth="1"/>
    <col min="7" max="7" width="3.140625" style="4" customWidth="1"/>
    <col min="8" max="8" width="9.28125" style="4" customWidth="1"/>
    <col min="9" max="9" width="3.140625" style="4" customWidth="1"/>
    <col min="10" max="10" width="9.28125" style="4" customWidth="1"/>
    <col min="11" max="11" width="3.140625" style="4" customWidth="1"/>
    <col min="12" max="12" width="9.28125" style="4" customWidth="1"/>
    <col min="13" max="13" width="3.140625" style="4" customWidth="1"/>
    <col min="14" max="14" width="9.28125" style="4" customWidth="1"/>
    <col min="15" max="15" width="3.140625" style="4" customWidth="1"/>
    <col min="16" max="16" width="9.28125" style="4" customWidth="1"/>
    <col min="17" max="17" width="3.140625" style="4" customWidth="1"/>
    <col min="18" max="16384" width="9.140625" style="4" customWidth="1"/>
  </cols>
  <sheetData>
    <row r="1" s="3" customFormat="1" ht="18.75">
      <c r="A1" s="358" t="s">
        <v>263</v>
      </c>
    </row>
    <row r="2" ht="15.75" customHeight="1" thickBot="1"/>
    <row r="3" spans="1:17" ht="29.25" customHeight="1" thickBot="1">
      <c r="A3" s="411" t="s">
        <v>18</v>
      </c>
      <c r="B3" s="416" t="s">
        <v>224</v>
      </c>
      <c r="C3" s="5"/>
      <c r="D3" s="6"/>
      <c r="E3" s="6"/>
      <c r="F3" s="6"/>
      <c r="G3" s="6"/>
      <c r="H3" s="6"/>
      <c r="I3" s="366"/>
      <c r="J3" s="5" t="s">
        <v>225</v>
      </c>
      <c r="K3" s="5"/>
      <c r="L3" s="6"/>
      <c r="M3" s="6"/>
      <c r="N3" s="6"/>
      <c r="O3" s="6"/>
      <c r="P3" s="6"/>
      <c r="Q3" s="7"/>
    </row>
    <row r="4" spans="1:18" ht="29.25" customHeight="1" thickBot="1">
      <c r="A4" s="412" t="s">
        <v>34</v>
      </c>
      <c r="B4" s="417" t="s">
        <v>35</v>
      </c>
      <c r="C4" s="9"/>
      <c r="D4" s="9"/>
      <c r="E4" s="9"/>
      <c r="F4" s="8" t="s">
        <v>36</v>
      </c>
      <c r="G4" s="9"/>
      <c r="H4" s="9"/>
      <c r="I4" s="9"/>
      <c r="J4" s="204" t="s">
        <v>35</v>
      </c>
      <c r="K4" s="9"/>
      <c r="L4" s="9"/>
      <c r="M4" s="9"/>
      <c r="N4" s="8" t="s">
        <v>36</v>
      </c>
      <c r="O4" s="9"/>
      <c r="P4" s="9"/>
      <c r="Q4" s="10"/>
      <c r="R4" s="11"/>
    </row>
    <row r="5" spans="1:17" ht="29.25" customHeight="1" thickBot="1">
      <c r="A5" s="413"/>
      <c r="B5" s="418" t="s">
        <v>37</v>
      </c>
      <c r="C5" s="12"/>
      <c r="D5" s="13" t="s">
        <v>38</v>
      </c>
      <c r="E5" s="14"/>
      <c r="F5" s="15" t="s">
        <v>37</v>
      </c>
      <c r="G5" s="12"/>
      <c r="H5" s="13" t="s">
        <v>38</v>
      </c>
      <c r="I5" s="13"/>
      <c r="J5" s="205" t="s">
        <v>37</v>
      </c>
      <c r="K5" s="12"/>
      <c r="L5" s="13" t="s">
        <v>38</v>
      </c>
      <c r="M5" s="14"/>
      <c r="N5" s="15" t="s">
        <v>37</v>
      </c>
      <c r="O5" s="12"/>
      <c r="P5" s="13" t="s">
        <v>38</v>
      </c>
      <c r="Q5" s="14"/>
    </row>
    <row r="6" spans="1:17" ht="23.25" customHeight="1">
      <c r="A6" s="686" t="s">
        <v>3</v>
      </c>
      <c r="B6" s="685" t="s">
        <v>39</v>
      </c>
      <c r="C6" s="23"/>
      <c r="D6" s="16" t="s">
        <v>39</v>
      </c>
      <c r="E6" s="24"/>
      <c r="F6" s="16" t="s">
        <v>39</v>
      </c>
      <c r="G6" s="23"/>
      <c r="H6" s="16" t="s">
        <v>39</v>
      </c>
      <c r="I6" s="420"/>
      <c r="J6" s="16" t="s">
        <v>39</v>
      </c>
      <c r="K6" s="23"/>
      <c r="L6" s="16" t="s">
        <v>39</v>
      </c>
      <c r="M6" s="24"/>
      <c r="N6" s="16" t="s">
        <v>39</v>
      </c>
      <c r="O6" s="23"/>
      <c r="P6" s="16" t="s">
        <v>39</v>
      </c>
      <c r="Q6" s="17"/>
    </row>
    <row r="7" spans="1:17" ht="23.25" customHeight="1">
      <c r="A7" s="687" t="s">
        <v>4</v>
      </c>
      <c r="B7" s="16" t="s">
        <v>39</v>
      </c>
      <c r="C7" s="23"/>
      <c r="D7" s="16" t="s">
        <v>39</v>
      </c>
      <c r="E7" s="24"/>
      <c r="F7" s="16">
        <v>6</v>
      </c>
      <c r="G7" s="23"/>
      <c r="H7" s="16">
        <v>19</v>
      </c>
      <c r="I7" s="421"/>
      <c r="J7" s="16" t="s">
        <v>39</v>
      </c>
      <c r="K7" s="23"/>
      <c r="L7" s="16" t="s">
        <v>39</v>
      </c>
      <c r="M7" s="24"/>
      <c r="N7" s="16" t="s">
        <v>39</v>
      </c>
      <c r="O7" s="23"/>
      <c r="P7" s="16" t="s">
        <v>39</v>
      </c>
      <c r="Q7" s="17"/>
    </row>
    <row r="8" spans="1:17" ht="23.25" customHeight="1">
      <c r="A8" s="687" t="s">
        <v>5</v>
      </c>
      <c r="B8" s="16" t="s">
        <v>39</v>
      </c>
      <c r="C8" s="23"/>
      <c r="D8" s="16" t="s">
        <v>39</v>
      </c>
      <c r="E8" s="24"/>
      <c r="F8" s="16">
        <v>3</v>
      </c>
      <c r="G8" s="23"/>
      <c r="H8" s="16">
        <v>53</v>
      </c>
      <c r="I8" s="421"/>
      <c r="J8" s="16" t="s">
        <v>39</v>
      </c>
      <c r="K8" s="23"/>
      <c r="L8" s="16" t="s">
        <v>39</v>
      </c>
      <c r="M8" s="24"/>
      <c r="N8" s="16" t="s">
        <v>39</v>
      </c>
      <c r="O8" s="23"/>
      <c r="P8" s="16" t="s">
        <v>39</v>
      </c>
      <c r="Q8" s="17"/>
    </row>
    <row r="9" spans="1:17" ht="23.25" customHeight="1">
      <c r="A9" s="687" t="s">
        <v>265</v>
      </c>
      <c r="B9" s="16" t="s">
        <v>39</v>
      </c>
      <c r="C9" s="23"/>
      <c r="D9" s="16" t="s">
        <v>39</v>
      </c>
      <c r="E9" s="24"/>
      <c r="F9" s="16">
        <v>3</v>
      </c>
      <c r="G9" s="23"/>
      <c r="H9" s="16">
        <v>3</v>
      </c>
      <c r="I9" s="421"/>
      <c r="J9" s="16" t="s">
        <v>39</v>
      </c>
      <c r="K9" s="23"/>
      <c r="L9" s="16" t="s">
        <v>39</v>
      </c>
      <c r="M9" s="24"/>
      <c r="N9" s="16">
        <v>5</v>
      </c>
      <c r="O9" s="23"/>
      <c r="P9" s="16">
        <v>43</v>
      </c>
      <c r="Q9" s="17"/>
    </row>
    <row r="10" spans="1:17" ht="19.5" customHeight="1">
      <c r="A10" s="688" t="s">
        <v>40</v>
      </c>
      <c r="B10" s="454" t="s">
        <v>226</v>
      </c>
      <c r="C10" s="16"/>
      <c r="D10" s="386" t="s">
        <v>226</v>
      </c>
      <c r="E10" s="188"/>
      <c r="F10" s="386" t="s">
        <v>226</v>
      </c>
      <c r="G10" s="16"/>
      <c r="H10" s="386" t="s">
        <v>226</v>
      </c>
      <c r="I10" s="421"/>
      <c r="J10" s="454" t="s">
        <v>226</v>
      </c>
      <c r="K10" s="16"/>
      <c r="L10" s="386" t="s">
        <v>226</v>
      </c>
      <c r="M10" s="188"/>
      <c r="N10" s="386">
        <v>0</v>
      </c>
      <c r="O10" s="16"/>
      <c r="P10" s="386">
        <v>0</v>
      </c>
      <c r="Q10" s="17"/>
    </row>
    <row r="11" spans="1:17" ht="19.5" customHeight="1">
      <c r="A11" s="688" t="s">
        <v>41</v>
      </c>
      <c r="B11" s="189" t="s">
        <v>226</v>
      </c>
      <c r="C11" s="387"/>
      <c r="D11" s="189" t="s">
        <v>226</v>
      </c>
      <c r="E11" s="191"/>
      <c r="F11" s="189">
        <v>3</v>
      </c>
      <c r="G11" s="190"/>
      <c r="H11" s="189">
        <v>3</v>
      </c>
      <c r="I11" s="422"/>
      <c r="J11" s="189" t="s">
        <v>226</v>
      </c>
      <c r="K11" s="387"/>
      <c r="L11" s="189" t="s">
        <v>226</v>
      </c>
      <c r="M11" s="191"/>
      <c r="N11" s="386">
        <v>5</v>
      </c>
      <c r="O11" s="190"/>
      <c r="P11" s="386">
        <v>43</v>
      </c>
      <c r="Q11" s="18"/>
    </row>
    <row r="12" spans="1:17" ht="23.25" customHeight="1">
      <c r="A12" s="687" t="s">
        <v>9</v>
      </c>
      <c r="B12" s="16" t="s">
        <v>39</v>
      </c>
      <c r="C12" s="23"/>
      <c r="D12" s="16" t="s">
        <v>39</v>
      </c>
      <c r="E12" s="24"/>
      <c r="F12" s="16" t="s">
        <v>39</v>
      </c>
      <c r="G12" s="23"/>
      <c r="H12" s="16" t="s">
        <v>39</v>
      </c>
      <c r="I12" s="421"/>
      <c r="J12" s="16" t="s">
        <v>39</v>
      </c>
      <c r="K12" s="23"/>
      <c r="L12" s="16" t="s">
        <v>39</v>
      </c>
      <c r="M12" s="24"/>
      <c r="N12" s="16" t="s">
        <v>39</v>
      </c>
      <c r="O12" s="23"/>
      <c r="P12" s="16" t="s">
        <v>39</v>
      </c>
      <c r="Q12" s="17"/>
    </row>
    <row r="13" spans="1:17" ht="23.25" customHeight="1">
      <c r="A13" s="687" t="s">
        <v>10</v>
      </c>
      <c r="B13" s="16" t="s">
        <v>39</v>
      </c>
      <c r="C13" s="23"/>
      <c r="D13" s="16" t="s">
        <v>39</v>
      </c>
      <c r="E13" s="24"/>
      <c r="F13" s="16">
        <v>3</v>
      </c>
      <c r="G13" s="23"/>
      <c r="H13" s="16">
        <v>3</v>
      </c>
      <c r="I13" s="421"/>
      <c r="J13" s="16" t="s">
        <v>39</v>
      </c>
      <c r="K13" s="23"/>
      <c r="L13" s="16" t="s">
        <v>39</v>
      </c>
      <c r="M13" s="24"/>
      <c r="N13" s="16">
        <v>1</v>
      </c>
      <c r="O13" s="23"/>
      <c r="P13" s="16">
        <v>1</v>
      </c>
      <c r="Q13" s="17"/>
    </row>
    <row r="14" spans="1:17" ht="23.25" customHeight="1">
      <c r="A14" s="687" t="s">
        <v>11</v>
      </c>
      <c r="B14" s="16" t="s">
        <v>39</v>
      </c>
      <c r="C14" s="23"/>
      <c r="D14" s="16" t="s">
        <v>39</v>
      </c>
      <c r="E14" s="24"/>
      <c r="F14" s="16" t="s">
        <v>39</v>
      </c>
      <c r="G14" s="23"/>
      <c r="H14" s="16" t="s">
        <v>39</v>
      </c>
      <c r="I14" s="421"/>
      <c r="J14" s="16" t="s">
        <v>39</v>
      </c>
      <c r="K14" s="23"/>
      <c r="L14" s="16" t="s">
        <v>39</v>
      </c>
      <c r="M14" s="24"/>
      <c r="N14" s="16" t="s">
        <v>39</v>
      </c>
      <c r="O14" s="23"/>
      <c r="P14" s="16" t="s">
        <v>39</v>
      </c>
      <c r="Q14" s="17"/>
    </row>
    <row r="15" spans="1:17" ht="23.25" customHeight="1">
      <c r="A15" s="687" t="s">
        <v>264</v>
      </c>
      <c r="B15" s="16" t="s">
        <v>39</v>
      </c>
      <c r="C15" s="23"/>
      <c r="D15" s="16" t="s">
        <v>39</v>
      </c>
      <c r="E15" s="24"/>
      <c r="F15" s="16" t="s">
        <v>39</v>
      </c>
      <c r="G15" s="23"/>
      <c r="H15" s="16" t="s">
        <v>39</v>
      </c>
      <c r="I15" s="421"/>
      <c r="J15" s="16" t="s">
        <v>39</v>
      </c>
      <c r="K15" s="23"/>
      <c r="L15" s="16" t="s">
        <v>39</v>
      </c>
      <c r="M15" s="24"/>
      <c r="N15" s="16" t="s">
        <v>39</v>
      </c>
      <c r="O15" s="23"/>
      <c r="P15" s="16" t="s">
        <v>39</v>
      </c>
      <c r="Q15" s="17"/>
    </row>
    <row r="16" spans="1:17" ht="23.25" customHeight="1">
      <c r="A16" s="687" t="s">
        <v>13</v>
      </c>
      <c r="B16" s="16" t="s">
        <v>39</v>
      </c>
      <c r="C16" s="23"/>
      <c r="D16" s="16" t="s">
        <v>39</v>
      </c>
      <c r="E16" s="24"/>
      <c r="F16" s="16" t="s">
        <v>39</v>
      </c>
      <c r="G16" s="23"/>
      <c r="H16" s="16" t="s">
        <v>39</v>
      </c>
      <c r="I16" s="421"/>
      <c r="J16" s="16" t="s">
        <v>39</v>
      </c>
      <c r="K16" s="23"/>
      <c r="L16" s="16" t="s">
        <v>39</v>
      </c>
      <c r="M16" s="24"/>
      <c r="N16" s="16" t="s">
        <v>39</v>
      </c>
      <c r="O16" s="23"/>
      <c r="P16" s="16" t="s">
        <v>39</v>
      </c>
      <c r="Q16" s="17"/>
    </row>
    <row r="17" spans="1:17" ht="23.25" customHeight="1">
      <c r="A17" s="687" t="s">
        <v>14</v>
      </c>
      <c r="B17" s="16" t="s">
        <v>39</v>
      </c>
      <c r="C17" s="23"/>
      <c r="D17" s="16" t="s">
        <v>39</v>
      </c>
      <c r="E17" s="24"/>
      <c r="F17" s="16">
        <v>1</v>
      </c>
      <c r="G17" s="23"/>
      <c r="H17" s="16">
        <v>1</v>
      </c>
      <c r="I17" s="421"/>
      <c r="J17" s="16" t="s">
        <v>39</v>
      </c>
      <c r="K17" s="23"/>
      <c r="L17" s="16" t="s">
        <v>39</v>
      </c>
      <c r="M17" s="24"/>
      <c r="N17" s="16">
        <v>1</v>
      </c>
      <c r="O17" s="23"/>
      <c r="P17" s="16">
        <v>1</v>
      </c>
      <c r="Q17" s="17"/>
    </row>
    <row r="18" spans="1:17" ht="23.25" customHeight="1">
      <c r="A18" s="687" t="s">
        <v>15</v>
      </c>
      <c r="B18" s="16" t="s">
        <v>39</v>
      </c>
      <c r="C18" s="23"/>
      <c r="D18" s="16" t="s">
        <v>39</v>
      </c>
      <c r="E18" s="24"/>
      <c r="F18" s="16" t="s">
        <v>39</v>
      </c>
      <c r="G18" s="23"/>
      <c r="H18" s="16" t="s">
        <v>39</v>
      </c>
      <c r="I18" s="421"/>
      <c r="J18" s="16" t="s">
        <v>39</v>
      </c>
      <c r="K18" s="23"/>
      <c r="L18" s="16" t="s">
        <v>39</v>
      </c>
      <c r="M18" s="24"/>
      <c r="N18" s="16" t="s">
        <v>39</v>
      </c>
      <c r="O18" s="23"/>
      <c r="P18" s="16" t="s">
        <v>39</v>
      </c>
      <c r="Q18" s="17"/>
    </row>
    <row r="19" spans="1:17" ht="23.25" customHeight="1">
      <c r="A19" s="687" t="s">
        <v>16</v>
      </c>
      <c r="B19" s="16" t="s">
        <v>39</v>
      </c>
      <c r="C19" s="23"/>
      <c r="D19" s="16" t="s">
        <v>39</v>
      </c>
      <c r="E19" s="24"/>
      <c r="F19" s="16">
        <v>7</v>
      </c>
      <c r="G19" s="23"/>
      <c r="H19" s="16">
        <v>68</v>
      </c>
      <c r="I19" s="371"/>
      <c r="J19" s="16" t="s">
        <v>39</v>
      </c>
      <c r="K19" s="23"/>
      <c r="L19" s="16" t="s">
        <v>39</v>
      </c>
      <c r="M19" s="24"/>
      <c r="N19" s="16">
        <v>3</v>
      </c>
      <c r="O19" s="23"/>
      <c r="P19" s="16">
        <v>17</v>
      </c>
      <c r="Q19" s="24"/>
    </row>
    <row r="20" spans="1:17" ht="7.5" customHeight="1" thickBot="1">
      <c r="A20" s="414"/>
      <c r="B20" s="419"/>
      <c r="C20" s="23"/>
      <c r="D20" s="19"/>
      <c r="E20" s="24"/>
      <c r="F20" s="19"/>
      <c r="G20" s="23"/>
      <c r="H20" s="19"/>
      <c r="I20" s="423"/>
      <c r="J20" s="19"/>
      <c r="K20" s="23"/>
      <c r="L20" s="19"/>
      <c r="M20" s="24"/>
      <c r="N20" s="19"/>
      <c r="O20" s="23"/>
      <c r="P20" s="19"/>
      <c r="Q20" s="324"/>
    </row>
    <row r="21" spans="1:17" s="3" customFormat="1" ht="50.25" customHeight="1" thickBot="1">
      <c r="A21" s="415" t="s">
        <v>17</v>
      </c>
      <c r="B21" s="192" t="s">
        <v>39</v>
      </c>
      <c r="C21" s="193"/>
      <c r="D21" s="192" t="s">
        <v>39</v>
      </c>
      <c r="E21" s="194"/>
      <c r="F21" s="192">
        <v>23</v>
      </c>
      <c r="G21" s="193"/>
      <c r="H21" s="192">
        <v>147</v>
      </c>
      <c r="I21" s="424"/>
      <c r="J21" s="193" t="s">
        <v>39</v>
      </c>
      <c r="K21" s="455"/>
      <c r="L21" s="193" t="s">
        <v>39</v>
      </c>
      <c r="M21" s="194"/>
      <c r="N21" s="192">
        <f>SUM(N6:N9,N12:N19)</f>
        <v>10</v>
      </c>
      <c r="O21" s="193"/>
      <c r="P21" s="192">
        <f>SUM(P6:P9,P12:P19)</f>
        <v>62</v>
      </c>
      <c r="Q21" s="20"/>
    </row>
    <row r="24" ht="12.75">
      <c r="L24"/>
    </row>
  </sheetData>
  <printOptions horizontalCentered="1" verticalCentered="1"/>
  <pageMargins left="0.393700787401575" right="0.590551181102362" top="0.433070866141732" bottom="0.748031496062992" header="0.511811023622047" footer="0.511811023622047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Y13"/>
  <sheetViews>
    <sheetView zoomScale="97" zoomScaleNormal="97" workbookViewId="0" topLeftCell="A1">
      <selection activeCell="A1" sqref="A1"/>
    </sheetView>
  </sheetViews>
  <sheetFormatPr defaultColWidth="9.140625" defaultRowHeight="12.75"/>
  <cols>
    <col min="1" max="1" width="20.00390625" style="130" customWidth="1"/>
    <col min="2" max="2" width="7.7109375" style="130" customWidth="1"/>
    <col min="3" max="3" width="1.7109375" style="130" customWidth="1"/>
    <col min="4" max="4" width="7.7109375" style="130" customWidth="1"/>
    <col min="5" max="5" width="1.7109375" style="130" customWidth="1"/>
    <col min="6" max="6" width="7.7109375" style="130" customWidth="1"/>
    <col min="7" max="7" width="1.7109375" style="130" customWidth="1"/>
    <col min="8" max="8" width="7.7109375" style="130" customWidth="1"/>
    <col min="9" max="9" width="1.7109375" style="130" customWidth="1"/>
    <col min="10" max="10" width="7.8515625" style="130" customWidth="1"/>
    <col min="11" max="11" width="1.7109375" style="130" customWidth="1"/>
    <col min="12" max="12" width="7.7109375" style="130" customWidth="1"/>
    <col min="13" max="13" width="1.7109375" style="130" customWidth="1"/>
    <col min="14" max="14" width="7.7109375" style="130" customWidth="1"/>
    <col min="15" max="15" width="1.7109375" style="130" customWidth="1"/>
    <col min="16" max="16" width="8.00390625" style="130" customWidth="1"/>
    <col min="17" max="17" width="1.7109375" style="130" customWidth="1"/>
    <col min="18" max="18" width="7.7109375" style="130" customWidth="1"/>
    <col min="19" max="19" width="1.7109375" style="130" customWidth="1"/>
    <col min="20" max="20" width="7.7109375" style="130" customWidth="1"/>
    <col min="21" max="21" width="1.7109375" style="130" customWidth="1"/>
    <col min="22" max="22" width="7.7109375" style="130" customWidth="1"/>
    <col min="23" max="23" width="1.7109375" style="130" customWidth="1"/>
    <col min="24" max="24" width="7.7109375" style="130" customWidth="1"/>
    <col min="25" max="25" width="1.7109375" style="130" customWidth="1"/>
    <col min="26" max="16384" width="9.140625" style="130" customWidth="1"/>
  </cols>
  <sheetData>
    <row r="2" spans="1:13" s="128" customFormat="1" ht="28.5" customHeight="1">
      <c r="A2" s="359" t="s">
        <v>266</v>
      </c>
      <c r="B2" s="126"/>
      <c r="C2" s="126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12.75">
      <c r="A3" s="129" t="s">
        <v>42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3" ht="15.75" customHeight="1" thickBo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</row>
    <row r="5" spans="1:25" ht="36" customHeight="1" thickBot="1">
      <c r="A5" s="700" t="s">
        <v>43</v>
      </c>
      <c r="B5" s="709" t="s">
        <v>37</v>
      </c>
      <c r="C5" s="710"/>
      <c r="D5" s="710"/>
      <c r="E5" s="710"/>
      <c r="F5" s="710"/>
      <c r="G5" s="711"/>
      <c r="H5" s="131" t="s">
        <v>86</v>
      </c>
      <c r="I5" s="131"/>
      <c r="J5" s="132"/>
      <c r="K5" s="132"/>
      <c r="L5" s="132"/>
      <c r="M5" s="132"/>
      <c r="N5" s="132"/>
      <c r="O5" s="132"/>
      <c r="P5" s="132"/>
      <c r="Q5" s="132"/>
      <c r="R5" s="131"/>
      <c r="S5" s="131"/>
      <c r="T5" s="133"/>
      <c r="U5" s="133"/>
      <c r="V5" s="133"/>
      <c r="W5" s="133"/>
      <c r="X5" s="133"/>
      <c r="Y5" s="134"/>
    </row>
    <row r="6" spans="1:25" ht="31.5" customHeight="1">
      <c r="A6" s="701"/>
      <c r="B6" s="703" t="s">
        <v>44</v>
      </c>
      <c r="C6" s="704"/>
      <c r="D6" s="704"/>
      <c r="E6" s="704"/>
      <c r="F6" s="704"/>
      <c r="G6" s="705"/>
      <c r="H6" s="135" t="s">
        <v>212</v>
      </c>
      <c r="I6" s="135"/>
      <c r="J6" s="135"/>
      <c r="K6" s="135"/>
      <c r="L6" s="132"/>
      <c r="M6" s="264"/>
      <c r="N6" s="706" t="s">
        <v>227</v>
      </c>
      <c r="O6" s="707"/>
      <c r="P6" s="707"/>
      <c r="Q6" s="707"/>
      <c r="R6" s="707"/>
      <c r="S6" s="708"/>
      <c r="T6" s="135" t="s">
        <v>228</v>
      </c>
      <c r="U6" s="135"/>
      <c r="V6" s="135"/>
      <c r="W6" s="135"/>
      <c r="X6" s="132"/>
      <c r="Y6" s="136"/>
    </row>
    <row r="7" spans="1:25" ht="38.25" customHeight="1" thickBot="1">
      <c r="A7" s="702"/>
      <c r="B7" s="138" t="s">
        <v>207</v>
      </c>
      <c r="C7" s="137"/>
      <c r="D7" s="138" t="s">
        <v>229</v>
      </c>
      <c r="E7" s="138"/>
      <c r="F7" s="138" t="s">
        <v>230</v>
      </c>
      <c r="G7" s="137"/>
      <c r="H7" s="140" t="s">
        <v>45</v>
      </c>
      <c r="I7" s="140"/>
      <c r="J7" s="141" t="s">
        <v>46</v>
      </c>
      <c r="K7" s="142"/>
      <c r="L7" s="142" t="s">
        <v>47</v>
      </c>
      <c r="M7" s="143"/>
      <c r="N7" s="214" t="s">
        <v>45</v>
      </c>
      <c r="O7" s="140"/>
      <c r="P7" s="141" t="s">
        <v>46</v>
      </c>
      <c r="Q7" s="142"/>
      <c r="R7" s="139" t="s">
        <v>47</v>
      </c>
      <c r="S7" s="215"/>
      <c r="T7" s="140" t="s">
        <v>45</v>
      </c>
      <c r="U7" s="140"/>
      <c r="V7" s="141" t="s">
        <v>46</v>
      </c>
      <c r="W7" s="142"/>
      <c r="X7" s="142" t="s">
        <v>47</v>
      </c>
      <c r="Y7" s="144"/>
    </row>
    <row r="8" spans="1:25" ht="71.25" customHeight="1">
      <c r="A8" s="206" t="s">
        <v>48</v>
      </c>
      <c r="B8" s="28">
        <v>174</v>
      </c>
      <c r="C8" s="145"/>
      <c r="D8" s="28">
        <v>118</v>
      </c>
      <c r="E8" s="31"/>
      <c r="F8" s="28">
        <v>110</v>
      </c>
      <c r="G8" s="31"/>
      <c r="H8" s="25">
        <v>259</v>
      </c>
      <c r="I8" s="25"/>
      <c r="J8" s="28">
        <v>185</v>
      </c>
      <c r="K8" s="25"/>
      <c r="L8" s="26">
        <v>444</v>
      </c>
      <c r="M8" s="212"/>
      <c r="N8" s="25">
        <v>177</v>
      </c>
      <c r="O8" s="25"/>
      <c r="P8" s="28">
        <v>137</v>
      </c>
      <c r="Q8" s="25"/>
      <c r="R8" s="26">
        <v>314</v>
      </c>
      <c r="S8" s="212"/>
      <c r="T8" s="25">
        <v>171</v>
      </c>
      <c r="U8" s="25"/>
      <c r="V8" s="28">
        <v>141</v>
      </c>
      <c r="W8" s="25"/>
      <c r="X8" s="26">
        <f>T8+V8</f>
        <v>312</v>
      </c>
      <c r="Y8" s="136"/>
    </row>
    <row r="9" spans="1:25" ht="71.25" customHeight="1">
      <c r="A9" s="207" t="s">
        <v>85</v>
      </c>
      <c r="B9" s="26">
        <v>303</v>
      </c>
      <c r="C9" s="146"/>
      <c r="D9" s="26">
        <v>293</v>
      </c>
      <c r="E9" s="27"/>
      <c r="F9" s="26">
        <v>291</v>
      </c>
      <c r="G9" s="27"/>
      <c r="H9" s="25">
        <v>24547</v>
      </c>
      <c r="I9" s="25"/>
      <c r="J9" s="26">
        <v>39909</v>
      </c>
      <c r="K9" s="25"/>
      <c r="L9" s="26">
        <v>64456</v>
      </c>
      <c r="M9" s="213"/>
      <c r="N9" s="25">
        <v>25426</v>
      </c>
      <c r="O9" s="25"/>
      <c r="P9" s="26">
        <v>39864</v>
      </c>
      <c r="Q9" s="25"/>
      <c r="R9" s="26">
        <v>65290</v>
      </c>
      <c r="S9" s="213"/>
      <c r="T9" s="25">
        <v>25720</v>
      </c>
      <c r="U9" s="25"/>
      <c r="V9" s="26">
        <v>40187</v>
      </c>
      <c r="W9" s="25"/>
      <c r="X9" s="26">
        <f>T9+V9</f>
        <v>65907</v>
      </c>
      <c r="Y9" s="136"/>
    </row>
    <row r="10" spans="1:25" ht="71.25" customHeight="1">
      <c r="A10" s="208" t="s">
        <v>49</v>
      </c>
      <c r="B10" s="26" t="s">
        <v>39</v>
      </c>
      <c r="C10" s="147"/>
      <c r="D10" s="26" t="s">
        <v>39</v>
      </c>
      <c r="E10" s="148"/>
      <c r="F10" s="26" t="s">
        <v>39</v>
      </c>
      <c r="G10" s="27"/>
      <c r="H10" s="25">
        <v>31</v>
      </c>
      <c r="I10" s="27"/>
      <c r="J10" s="25">
        <v>278</v>
      </c>
      <c r="K10" s="25"/>
      <c r="L10" s="26">
        <v>309</v>
      </c>
      <c r="M10" s="213"/>
      <c r="N10" s="25">
        <v>70</v>
      </c>
      <c r="O10" s="27"/>
      <c r="P10" s="25">
        <v>252</v>
      </c>
      <c r="Q10" s="25"/>
      <c r="R10" s="26">
        <v>322</v>
      </c>
      <c r="S10" s="213"/>
      <c r="T10" s="25">
        <v>63</v>
      </c>
      <c r="U10" s="27"/>
      <c r="V10" s="25">
        <v>220</v>
      </c>
      <c r="W10" s="25"/>
      <c r="X10" s="26">
        <f>T10+V10</f>
        <v>283</v>
      </c>
      <c r="Y10" s="136"/>
    </row>
    <row r="11" spans="1:25" ht="8.25" customHeight="1" thickBot="1">
      <c r="A11" s="209"/>
      <c r="B11" s="26"/>
      <c r="C11" s="146"/>
      <c r="D11" s="26"/>
      <c r="E11" s="27"/>
      <c r="F11" s="26"/>
      <c r="G11" s="27"/>
      <c r="H11" s="25"/>
      <c r="I11" s="27"/>
      <c r="J11" s="25"/>
      <c r="K11" s="149"/>
      <c r="L11" s="26"/>
      <c r="M11" s="213"/>
      <c r="N11" s="25"/>
      <c r="O11" s="27"/>
      <c r="P11" s="25"/>
      <c r="Q11" s="149"/>
      <c r="R11" s="26"/>
      <c r="S11" s="213"/>
      <c r="T11" s="25"/>
      <c r="U11" s="27"/>
      <c r="V11" s="25"/>
      <c r="W11" s="149"/>
      <c r="X11" s="26"/>
      <c r="Y11" s="136"/>
    </row>
    <row r="12" spans="1:25" s="128" customFormat="1" ht="38.25" customHeight="1">
      <c r="A12" s="210" t="s">
        <v>50</v>
      </c>
      <c r="B12" s="254">
        <f>SUM(B8:B11)</f>
        <v>477</v>
      </c>
      <c r="C12" s="256"/>
      <c r="D12" s="254">
        <v>411</v>
      </c>
      <c r="E12" s="257"/>
      <c r="F12" s="254">
        <f>SUM(F8:F11)</f>
        <v>401</v>
      </c>
      <c r="G12" s="257"/>
      <c r="H12" s="259">
        <f>SUM(H8:H11)</f>
        <v>24837</v>
      </c>
      <c r="I12" s="259"/>
      <c r="J12" s="254">
        <f>SUM(J8:J11)</f>
        <v>40372</v>
      </c>
      <c r="K12" s="195"/>
      <c r="L12" s="254">
        <f>SUM(L8:L11)</f>
        <v>65209</v>
      </c>
      <c r="M12" s="258"/>
      <c r="N12" s="254">
        <v>25673</v>
      </c>
      <c r="O12" s="259"/>
      <c r="P12" s="254">
        <v>40253</v>
      </c>
      <c r="Q12" s="195"/>
      <c r="R12" s="254">
        <v>65926</v>
      </c>
      <c r="S12" s="258"/>
      <c r="T12" s="254">
        <f>SUM(T8:T10)</f>
        <v>25954</v>
      </c>
      <c r="U12" s="259"/>
      <c r="V12" s="254">
        <f>SUM(V8:V10)</f>
        <v>40548</v>
      </c>
      <c r="W12" s="195"/>
      <c r="X12" s="254">
        <f>SUM(X8:X10)</f>
        <v>66502</v>
      </c>
      <c r="Y12" s="196"/>
    </row>
    <row r="13" spans="1:25" ht="24" customHeight="1" thickBot="1">
      <c r="A13" s="211" t="s">
        <v>51</v>
      </c>
      <c r="B13" s="255" t="s">
        <v>39</v>
      </c>
      <c r="C13" s="260"/>
      <c r="D13" s="255" t="s">
        <v>39</v>
      </c>
      <c r="E13" s="261"/>
      <c r="F13" s="255" t="s">
        <v>39</v>
      </c>
      <c r="G13" s="261"/>
      <c r="H13" s="263">
        <v>6515</v>
      </c>
      <c r="I13" s="261"/>
      <c r="J13" s="263">
        <v>7606</v>
      </c>
      <c r="K13" s="197"/>
      <c r="L13" s="255">
        <v>14121</v>
      </c>
      <c r="M13" s="262"/>
      <c r="N13" s="263">
        <v>7808</v>
      </c>
      <c r="O13" s="261"/>
      <c r="P13" s="263">
        <v>8298</v>
      </c>
      <c r="Q13" s="197"/>
      <c r="R13" s="255">
        <v>16106</v>
      </c>
      <c r="S13" s="262"/>
      <c r="T13" s="263">
        <v>8374</v>
      </c>
      <c r="U13" s="261"/>
      <c r="V13" s="263">
        <v>8691</v>
      </c>
      <c r="W13" s="197"/>
      <c r="X13" s="255">
        <f>T13+V13</f>
        <v>17065</v>
      </c>
      <c r="Y13" s="198"/>
    </row>
  </sheetData>
  <mergeCells count="4">
    <mergeCell ref="A5:A7"/>
    <mergeCell ref="B6:G6"/>
    <mergeCell ref="N6:S6"/>
    <mergeCell ref="B5:G5"/>
  </mergeCells>
  <printOptions horizontalCentered="1" verticalCentered="1"/>
  <pageMargins left="0.41" right="0" top="0.5511811023622047" bottom="0.7874015748031497" header="0.35433070866141736" footer="0.5511811023622047"/>
  <pageSetup horizontalDpi="300" verticalDpi="300" orientation="landscape" paperSize="9" r:id="rId2"/>
  <headerFooter alignWithMargins="0">
    <oddHeader xml:space="preserve">&amp;C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325" customWidth="1"/>
    <col min="2" max="2" width="15.8515625" style="325" customWidth="1"/>
    <col min="3" max="3" width="37.7109375" style="325" customWidth="1"/>
    <col min="4" max="4" width="30.421875" style="327" customWidth="1"/>
    <col min="5" max="5" width="30.421875" style="325" customWidth="1"/>
    <col min="6" max="16384" width="9.140625" style="325" customWidth="1"/>
  </cols>
  <sheetData>
    <row r="1" spans="1:3" ht="18.75">
      <c r="A1" s="360" t="s">
        <v>267</v>
      </c>
      <c r="C1" s="326"/>
    </row>
    <row r="2" ht="15" customHeight="1" thickBot="1"/>
    <row r="3" ht="13.5" hidden="1" thickBot="1"/>
    <row r="4" spans="1:5" ht="28.5" customHeight="1" thickBot="1">
      <c r="A4" s="328"/>
      <c r="B4" s="329" t="s">
        <v>18</v>
      </c>
      <c r="C4" s="329"/>
      <c r="D4" s="381" t="s">
        <v>231</v>
      </c>
      <c r="E4" s="330"/>
    </row>
    <row r="5" spans="1:5" ht="28.5" customHeight="1" thickBot="1">
      <c r="A5" s="331"/>
      <c r="B5" s="332" t="s">
        <v>18</v>
      </c>
      <c r="C5" s="332"/>
      <c r="D5" s="382" t="s">
        <v>52</v>
      </c>
      <c r="E5" s="333" t="s">
        <v>38</v>
      </c>
    </row>
    <row r="6" spans="1:5" ht="30" customHeight="1">
      <c r="A6" s="331"/>
      <c r="B6" s="334" t="s">
        <v>268</v>
      </c>
      <c r="C6" s="334"/>
      <c r="D6" s="383" t="s">
        <v>66</v>
      </c>
      <c r="E6" s="456">
        <v>2003</v>
      </c>
    </row>
    <row r="7" spans="1:5" ht="44.25" customHeight="1">
      <c r="A7" s="331"/>
      <c r="B7" s="335"/>
      <c r="C7" s="335" t="s">
        <v>92</v>
      </c>
      <c r="D7" s="457">
        <v>22</v>
      </c>
      <c r="E7" s="458">
        <v>2003</v>
      </c>
    </row>
    <row r="8" spans="1:5" ht="44.25" customHeight="1">
      <c r="A8" s="331"/>
      <c r="B8" s="335"/>
      <c r="C8" s="335" t="s">
        <v>53</v>
      </c>
      <c r="D8" s="457" t="s">
        <v>39</v>
      </c>
      <c r="E8" s="458" t="s">
        <v>39</v>
      </c>
    </row>
    <row r="9" spans="1:5" ht="30" customHeight="1">
      <c r="A9" s="331"/>
      <c r="B9" s="334" t="s">
        <v>269</v>
      </c>
      <c r="C9" s="334"/>
      <c r="D9" s="383" t="s">
        <v>66</v>
      </c>
      <c r="E9" s="456">
        <f>E10+E11</f>
        <v>1427</v>
      </c>
    </row>
    <row r="10" spans="1:5" ht="44.25" customHeight="1">
      <c r="A10" s="331"/>
      <c r="B10" s="335"/>
      <c r="C10" s="335" t="s">
        <v>93</v>
      </c>
      <c r="D10" s="457">
        <v>9</v>
      </c>
      <c r="E10" s="458">
        <v>1365</v>
      </c>
    </row>
    <row r="11" spans="1:5" ht="44.25" customHeight="1">
      <c r="A11" s="331"/>
      <c r="B11" s="335"/>
      <c r="C11" s="335" t="s">
        <v>36</v>
      </c>
      <c r="D11" s="457">
        <v>10</v>
      </c>
      <c r="E11" s="458">
        <v>62</v>
      </c>
    </row>
    <row r="12" spans="1:5" ht="30" customHeight="1">
      <c r="A12" s="331"/>
      <c r="B12" s="334" t="s">
        <v>94</v>
      </c>
      <c r="C12" s="334"/>
      <c r="D12" s="384" t="s">
        <v>66</v>
      </c>
      <c r="E12" s="459">
        <f>E6-E9</f>
        <v>576</v>
      </c>
    </row>
    <row r="13" spans="1:5" ht="44.25" customHeight="1">
      <c r="A13" s="331"/>
      <c r="B13" s="335"/>
      <c r="C13" s="335" t="s">
        <v>45</v>
      </c>
      <c r="D13" s="383" t="s">
        <v>66</v>
      </c>
      <c r="E13" s="458">
        <v>281</v>
      </c>
    </row>
    <row r="14" spans="1:5" ht="44.25" customHeight="1">
      <c r="A14" s="331" t="s">
        <v>18</v>
      </c>
      <c r="B14" s="335"/>
      <c r="C14" s="335" t="s">
        <v>46</v>
      </c>
      <c r="D14" s="383" t="s">
        <v>66</v>
      </c>
      <c r="E14" s="458">
        <v>295</v>
      </c>
    </row>
    <row r="15" spans="1:5" ht="24" customHeight="1" thickBot="1">
      <c r="A15" s="336"/>
      <c r="B15" s="337"/>
      <c r="C15" s="337"/>
      <c r="D15" s="385"/>
      <c r="E15" s="338"/>
    </row>
    <row r="16" ht="9" customHeight="1"/>
    <row r="17" ht="15" customHeight="1">
      <c r="A17" s="325" t="s">
        <v>95</v>
      </c>
    </row>
    <row r="18" ht="15" customHeight="1">
      <c r="A18" s="325" t="s">
        <v>18</v>
      </c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</sheetData>
  <printOptions verticalCentered="1"/>
  <pageMargins left="0.5905511811023623" right="0.35433070866141736" top="0.5905511811023623" bottom="0.5905511811023623" header="0.2755905511811024" footer="0.275590551181102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21"/>
  <sheetViews>
    <sheetView workbookViewId="0" topLeftCell="A1">
      <selection activeCell="A1" sqref="A1"/>
    </sheetView>
  </sheetViews>
  <sheetFormatPr defaultColWidth="9.140625" defaultRowHeight="12.75"/>
  <cols>
    <col min="1" max="1" width="33.140625" style="33" customWidth="1"/>
    <col min="2" max="9" width="11.140625" style="33" customWidth="1"/>
    <col min="10" max="16384" width="9.140625" style="33" customWidth="1"/>
  </cols>
  <sheetData>
    <row r="1" ht="21" customHeight="1">
      <c r="A1" s="361" t="s">
        <v>232</v>
      </c>
    </row>
    <row r="2" ht="16.5" thickBot="1">
      <c r="A2" s="32"/>
    </row>
    <row r="3" spans="1:9" ht="36.75" customHeight="1">
      <c r="A3" s="285" t="s">
        <v>18</v>
      </c>
      <c r="B3" s="395">
        <v>38869</v>
      </c>
      <c r="C3" s="34"/>
      <c r="D3" s="34"/>
      <c r="E3" s="34"/>
      <c r="F3" s="401">
        <v>39234</v>
      </c>
      <c r="G3" s="34"/>
      <c r="H3" s="34"/>
      <c r="I3" s="35"/>
    </row>
    <row r="4" spans="1:9" ht="23.25" customHeight="1">
      <c r="A4" s="286" t="s">
        <v>2</v>
      </c>
      <c r="B4" s="292" t="s">
        <v>55</v>
      </c>
      <c r="C4" s="36" t="s">
        <v>38</v>
      </c>
      <c r="D4" s="37"/>
      <c r="E4" s="37"/>
      <c r="F4" s="402" t="s">
        <v>55</v>
      </c>
      <c r="G4" s="36" t="s">
        <v>38</v>
      </c>
      <c r="H4" s="37"/>
      <c r="I4" s="38"/>
    </row>
    <row r="5" spans="1:9" ht="25.5" customHeight="1" thickBot="1">
      <c r="A5" s="287"/>
      <c r="B5" s="293" t="s">
        <v>52</v>
      </c>
      <c r="C5" s="39" t="s">
        <v>45</v>
      </c>
      <c r="D5" s="39" t="s">
        <v>46</v>
      </c>
      <c r="E5" s="294" t="s">
        <v>47</v>
      </c>
      <c r="F5" s="403" t="s">
        <v>52</v>
      </c>
      <c r="G5" s="39" t="s">
        <v>45</v>
      </c>
      <c r="H5" s="39" t="s">
        <v>46</v>
      </c>
      <c r="I5" s="40" t="s">
        <v>47</v>
      </c>
    </row>
    <row r="6" spans="1:9" ht="23.25" customHeight="1">
      <c r="A6" s="288" t="s">
        <v>3</v>
      </c>
      <c r="B6" s="396">
        <v>13</v>
      </c>
      <c r="C6" s="41">
        <v>1295</v>
      </c>
      <c r="D6" s="42">
        <v>2390</v>
      </c>
      <c r="E6" s="399">
        <v>3685</v>
      </c>
      <c r="F6" s="460">
        <v>13</v>
      </c>
      <c r="G6" s="41">
        <v>1153</v>
      </c>
      <c r="H6" s="42">
        <v>2729</v>
      </c>
      <c r="I6" s="461">
        <f aca="true" t="shared" si="0" ref="I6:I19">SUM(G6:H6)</f>
        <v>3882</v>
      </c>
    </row>
    <row r="7" spans="1:9" ht="23.25" customHeight="1">
      <c r="A7" s="289" t="s">
        <v>4</v>
      </c>
      <c r="B7" s="396">
        <v>32</v>
      </c>
      <c r="C7" s="41">
        <v>119</v>
      </c>
      <c r="D7" s="42">
        <v>186</v>
      </c>
      <c r="E7" s="399">
        <v>305</v>
      </c>
      <c r="F7" s="460">
        <v>25</v>
      </c>
      <c r="G7" s="41">
        <v>109</v>
      </c>
      <c r="H7" s="42">
        <v>158</v>
      </c>
      <c r="I7" s="462">
        <f t="shared" si="0"/>
        <v>267</v>
      </c>
    </row>
    <row r="8" spans="1:9" ht="23.25" customHeight="1">
      <c r="A8" s="289" t="s">
        <v>5</v>
      </c>
      <c r="B8" s="396">
        <v>44</v>
      </c>
      <c r="C8" s="41">
        <v>3732</v>
      </c>
      <c r="D8" s="42">
        <v>1835</v>
      </c>
      <c r="E8" s="399">
        <v>5567</v>
      </c>
      <c r="F8" s="460">
        <v>36</v>
      </c>
      <c r="G8" s="41">
        <v>3752</v>
      </c>
      <c r="H8" s="42">
        <v>1720</v>
      </c>
      <c r="I8" s="462">
        <f t="shared" si="0"/>
        <v>5472</v>
      </c>
    </row>
    <row r="9" spans="1:9" ht="23.25" customHeight="1">
      <c r="A9" s="289" t="s">
        <v>265</v>
      </c>
      <c r="B9" s="396">
        <v>206</v>
      </c>
      <c r="C9" s="41">
        <v>16622</v>
      </c>
      <c r="D9" s="42">
        <v>31616</v>
      </c>
      <c r="E9" s="399">
        <v>48238</v>
      </c>
      <c r="F9" s="460">
        <v>175</v>
      </c>
      <c r="G9" s="41">
        <v>17770</v>
      </c>
      <c r="H9" s="42">
        <v>31620</v>
      </c>
      <c r="I9" s="462">
        <f t="shared" si="0"/>
        <v>49390</v>
      </c>
    </row>
    <row r="10" spans="1:9" ht="23.25" customHeight="1">
      <c r="A10" s="290" t="s">
        <v>56</v>
      </c>
      <c r="B10" s="397">
        <v>28</v>
      </c>
      <c r="C10" s="43">
        <v>2136</v>
      </c>
      <c r="D10" s="44">
        <v>4472</v>
      </c>
      <c r="E10" s="425">
        <v>6608</v>
      </c>
      <c r="F10" s="463">
        <v>20</v>
      </c>
      <c r="G10" s="43">
        <v>2236</v>
      </c>
      <c r="H10" s="44">
        <v>3371</v>
      </c>
      <c r="I10" s="464">
        <f t="shared" si="0"/>
        <v>5607</v>
      </c>
    </row>
    <row r="11" spans="1:9" ht="23.25" customHeight="1">
      <c r="A11" s="290" t="s">
        <v>41</v>
      </c>
      <c r="B11" s="397">
        <v>178</v>
      </c>
      <c r="C11" s="43">
        <v>14486</v>
      </c>
      <c r="D11" s="44">
        <v>27144</v>
      </c>
      <c r="E11" s="425">
        <v>41630</v>
      </c>
      <c r="F11" s="463">
        <v>155</v>
      </c>
      <c r="G11" s="43">
        <v>15534</v>
      </c>
      <c r="H11" s="44">
        <v>28249</v>
      </c>
      <c r="I11" s="464">
        <f t="shared" si="0"/>
        <v>43783</v>
      </c>
    </row>
    <row r="12" spans="1:9" ht="23.25" customHeight="1">
      <c r="A12" s="289" t="s">
        <v>9</v>
      </c>
      <c r="B12" s="396">
        <v>7</v>
      </c>
      <c r="C12" s="41">
        <v>133</v>
      </c>
      <c r="D12" s="42">
        <v>462</v>
      </c>
      <c r="E12" s="399">
        <v>595</v>
      </c>
      <c r="F12" s="460">
        <v>6</v>
      </c>
      <c r="G12" s="41">
        <v>100</v>
      </c>
      <c r="H12" s="42">
        <v>436</v>
      </c>
      <c r="I12" s="462">
        <f t="shared" si="0"/>
        <v>536</v>
      </c>
    </row>
    <row r="13" spans="1:9" ht="23.25" customHeight="1">
      <c r="A13" s="289" t="s">
        <v>10</v>
      </c>
      <c r="B13" s="396">
        <v>23</v>
      </c>
      <c r="C13" s="41">
        <v>466</v>
      </c>
      <c r="D13" s="42">
        <v>155</v>
      </c>
      <c r="E13" s="399">
        <v>621</v>
      </c>
      <c r="F13" s="460">
        <v>15</v>
      </c>
      <c r="G13" s="41">
        <v>402</v>
      </c>
      <c r="H13" s="42">
        <v>158</v>
      </c>
      <c r="I13" s="462">
        <f t="shared" si="0"/>
        <v>560</v>
      </c>
    </row>
    <row r="14" spans="1:9" ht="23.25" customHeight="1">
      <c r="A14" s="289" t="s">
        <v>11</v>
      </c>
      <c r="B14" s="396">
        <v>5</v>
      </c>
      <c r="C14" s="41">
        <v>185</v>
      </c>
      <c r="D14" s="42">
        <v>190</v>
      </c>
      <c r="E14" s="399">
        <v>375</v>
      </c>
      <c r="F14" s="460">
        <v>3</v>
      </c>
      <c r="G14" s="41">
        <v>176</v>
      </c>
      <c r="H14" s="42">
        <v>190</v>
      </c>
      <c r="I14" s="462">
        <f t="shared" si="0"/>
        <v>366</v>
      </c>
    </row>
    <row r="15" spans="1:9" ht="23.25" customHeight="1">
      <c r="A15" s="289" t="s">
        <v>264</v>
      </c>
      <c r="B15" s="396">
        <v>5</v>
      </c>
      <c r="C15" s="41">
        <v>304</v>
      </c>
      <c r="D15" s="42">
        <v>464</v>
      </c>
      <c r="E15" s="399">
        <v>768</v>
      </c>
      <c r="F15" s="460">
        <v>5</v>
      </c>
      <c r="G15" s="41">
        <v>341</v>
      </c>
      <c r="H15" s="42">
        <v>407</v>
      </c>
      <c r="I15" s="462">
        <f t="shared" si="0"/>
        <v>748</v>
      </c>
    </row>
    <row r="16" spans="1:10" ht="23.25" customHeight="1">
      <c r="A16" s="289" t="s">
        <v>13</v>
      </c>
      <c r="B16" s="396">
        <v>9</v>
      </c>
      <c r="C16" s="41">
        <v>98</v>
      </c>
      <c r="D16" s="42">
        <v>331</v>
      </c>
      <c r="E16" s="399">
        <v>429</v>
      </c>
      <c r="F16" s="460">
        <v>7</v>
      </c>
      <c r="G16" s="41">
        <v>115</v>
      </c>
      <c r="H16" s="42">
        <v>378</v>
      </c>
      <c r="I16" s="462">
        <f t="shared" si="0"/>
        <v>493</v>
      </c>
      <c r="J16" s="45"/>
    </row>
    <row r="17" spans="1:9" ht="23.25" customHeight="1">
      <c r="A17" s="289" t="s">
        <v>14</v>
      </c>
      <c r="B17" s="396">
        <v>37</v>
      </c>
      <c r="C17" s="41">
        <v>673</v>
      </c>
      <c r="D17" s="42">
        <v>1036</v>
      </c>
      <c r="E17" s="399">
        <v>1709</v>
      </c>
      <c r="F17" s="460">
        <v>33</v>
      </c>
      <c r="G17" s="41">
        <v>689</v>
      </c>
      <c r="H17" s="42">
        <v>1076</v>
      </c>
      <c r="I17" s="462">
        <f t="shared" si="0"/>
        <v>1765</v>
      </c>
    </row>
    <row r="18" spans="1:9" ht="23.25" customHeight="1">
      <c r="A18" s="289" t="s">
        <v>15</v>
      </c>
      <c r="B18" s="396">
        <v>5</v>
      </c>
      <c r="C18" s="41">
        <v>46</v>
      </c>
      <c r="D18" s="42">
        <v>413</v>
      </c>
      <c r="E18" s="399">
        <v>459</v>
      </c>
      <c r="F18" s="460">
        <v>4</v>
      </c>
      <c r="G18" s="41">
        <v>54</v>
      </c>
      <c r="H18" s="42">
        <v>337</v>
      </c>
      <c r="I18" s="462">
        <f t="shared" si="0"/>
        <v>391</v>
      </c>
    </row>
    <row r="19" spans="1:9" ht="23.25" customHeight="1">
      <c r="A19" s="289" t="s">
        <v>16</v>
      </c>
      <c r="B19" s="396">
        <v>91</v>
      </c>
      <c r="C19" s="41">
        <v>1164</v>
      </c>
      <c r="D19" s="42">
        <v>1294</v>
      </c>
      <c r="E19" s="399">
        <v>2458</v>
      </c>
      <c r="F19" s="460">
        <v>79</v>
      </c>
      <c r="G19" s="41">
        <v>1293</v>
      </c>
      <c r="H19" s="42">
        <v>1339</v>
      </c>
      <c r="I19" s="462">
        <f t="shared" si="0"/>
        <v>2632</v>
      </c>
    </row>
    <row r="20" spans="1:9" ht="4.5" customHeight="1" thickBot="1">
      <c r="A20" s="290"/>
      <c r="B20" s="396"/>
      <c r="C20" s="41"/>
      <c r="D20" s="46"/>
      <c r="E20" s="399"/>
      <c r="F20" s="460"/>
      <c r="G20" s="41"/>
      <c r="H20" s="46"/>
      <c r="I20" s="462"/>
    </row>
    <row r="21" spans="1:9" ht="39.75" customHeight="1" thickBot="1">
      <c r="A21" s="291" t="s">
        <v>17</v>
      </c>
      <c r="B21" s="398">
        <v>477</v>
      </c>
      <c r="C21" s="47">
        <v>24837</v>
      </c>
      <c r="D21" s="47">
        <v>40372</v>
      </c>
      <c r="E21" s="400">
        <v>65209</v>
      </c>
      <c r="F21" s="465">
        <f>SUM(F6:F9,F12:F19)</f>
        <v>401</v>
      </c>
      <c r="G21" s="466">
        <f>SUM(G6:G9,G12:G19)</f>
        <v>25954</v>
      </c>
      <c r="H21" s="400">
        <f>SUM(H6:H9,H12:H19)</f>
        <v>40548</v>
      </c>
      <c r="I21" s="467">
        <f>SUM(I6:I9,I12:I19)</f>
        <v>66502</v>
      </c>
    </row>
  </sheetData>
  <printOptions horizontalCentered="1" verticalCentered="1"/>
  <pageMargins left="0.748031496062992" right="0" top="0.748031496062992" bottom="0.748031496062992" header="0.5" footer="0.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23"/>
  <sheetViews>
    <sheetView workbookViewId="0" topLeftCell="A1">
      <selection activeCell="A1" sqref="A1"/>
    </sheetView>
  </sheetViews>
  <sheetFormatPr defaultColWidth="9.140625" defaultRowHeight="12.75"/>
  <cols>
    <col min="1" max="1" width="37.421875" style="86" customWidth="1"/>
    <col min="2" max="4" width="17.8515625" style="86" customWidth="1"/>
    <col min="5" max="5" width="13.7109375" style="86" customWidth="1"/>
    <col min="6" max="6" width="4.7109375" style="86" customWidth="1"/>
    <col min="7" max="7" width="13.7109375" style="86" customWidth="1"/>
    <col min="8" max="8" width="4.7109375" style="86" customWidth="1"/>
    <col min="9" max="16384" width="9.140625" style="86" customWidth="1"/>
  </cols>
  <sheetData>
    <row r="1" ht="20.25" customHeight="1">
      <c r="A1" s="360" t="s">
        <v>233</v>
      </c>
    </row>
    <row r="2" ht="9.75" customHeight="1" thickBot="1">
      <c r="A2" s="87"/>
    </row>
    <row r="3" spans="1:8" ht="18.75" customHeight="1">
      <c r="A3" s="376"/>
      <c r="B3" s="389" t="s">
        <v>38</v>
      </c>
      <c r="C3" s="150"/>
      <c r="D3" s="185"/>
      <c r="E3" s="216" t="s">
        <v>1</v>
      </c>
      <c r="F3" s="150"/>
      <c r="G3" s="150"/>
      <c r="H3" s="151"/>
    </row>
    <row r="4" spans="1:8" ht="31.5" customHeight="1" thickBot="1">
      <c r="A4" s="388" t="s">
        <v>2</v>
      </c>
      <c r="B4" s="390" t="s">
        <v>207</v>
      </c>
      <c r="C4" s="85" t="s">
        <v>229</v>
      </c>
      <c r="D4" s="84" t="s">
        <v>230</v>
      </c>
      <c r="E4" s="712" t="s">
        <v>222</v>
      </c>
      <c r="F4" s="713" t="s">
        <v>57</v>
      </c>
      <c r="G4" s="714" t="s">
        <v>223</v>
      </c>
      <c r="H4" s="715" t="s">
        <v>57</v>
      </c>
    </row>
    <row r="5" spans="1:8" ht="31.5" customHeight="1">
      <c r="A5" s="377" t="s">
        <v>3</v>
      </c>
      <c r="B5" s="391">
        <v>3685</v>
      </c>
      <c r="C5" s="186">
        <v>3913</v>
      </c>
      <c r="D5" s="475">
        <v>3882</v>
      </c>
      <c r="E5" s="468">
        <f>SUM(D5-C5)</f>
        <v>-31</v>
      </c>
      <c r="F5" s="448"/>
      <c r="G5" s="471">
        <f>SUM(D5-B5)</f>
        <v>197</v>
      </c>
      <c r="H5" s="153"/>
    </row>
    <row r="6" spans="1:8" ht="24" customHeight="1">
      <c r="A6" s="378" t="s">
        <v>4</v>
      </c>
      <c r="B6" s="392">
        <v>305</v>
      </c>
      <c r="C6" s="187">
        <v>272</v>
      </c>
      <c r="D6" s="476">
        <v>267</v>
      </c>
      <c r="E6" s="468">
        <f>SUM(D6-C6)</f>
        <v>-5</v>
      </c>
      <c r="F6" s="448"/>
      <c r="G6" s="471">
        <f>SUM(D6-B6)</f>
        <v>-38</v>
      </c>
      <c r="H6" s="153"/>
    </row>
    <row r="7" spans="1:8" ht="24" customHeight="1">
      <c r="A7" s="378" t="s">
        <v>5</v>
      </c>
      <c r="B7" s="392">
        <v>5567</v>
      </c>
      <c r="C7" s="187">
        <v>5466</v>
      </c>
      <c r="D7" s="476">
        <v>5472</v>
      </c>
      <c r="E7" s="468">
        <f>SUM(D7-C7)</f>
        <v>6</v>
      </c>
      <c r="F7" s="448"/>
      <c r="G7" s="471">
        <f>SUM(D7-B7)</f>
        <v>-95</v>
      </c>
      <c r="H7" s="153"/>
    </row>
    <row r="8" spans="1:8" ht="24" customHeight="1">
      <c r="A8" s="378" t="s">
        <v>265</v>
      </c>
      <c r="B8" s="392">
        <v>48238</v>
      </c>
      <c r="C8" s="187">
        <v>48844</v>
      </c>
      <c r="D8" s="476">
        <v>49390</v>
      </c>
      <c r="E8" s="468">
        <f>SUM(D8-C8)</f>
        <v>546</v>
      </c>
      <c r="F8" s="448"/>
      <c r="G8" s="471">
        <f>SUM(D8-B8)</f>
        <v>1152</v>
      </c>
      <c r="H8" s="153"/>
    </row>
    <row r="9" spans="1:8" ht="24" customHeight="1">
      <c r="A9" s="379" t="s">
        <v>7</v>
      </c>
      <c r="B9" s="393">
        <v>6608</v>
      </c>
      <c r="C9" s="184">
        <v>5469</v>
      </c>
      <c r="D9" s="477">
        <v>5607</v>
      </c>
      <c r="E9" s="469">
        <v>138</v>
      </c>
      <c r="F9" s="449"/>
      <c r="G9" s="472">
        <v>1001</v>
      </c>
      <c r="H9" s="153"/>
    </row>
    <row r="10" spans="1:8" ht="24" customHeight="1">
      <c r="A10" s="379" t="s">
        <v>8</v>
      </c>
      <c r="B10" s="393">
        <v>41630</v>
      </c>
      <c r="C10" s="184">
        <v>43375</v>
      </c>
      <c r="D10" s="477">
        <v>43783</v>
      </c>
      <c r="E10" s="469">
        <v>408</v>
      </c>
      <c r="F10" s="449"/>
      <c r="G10" s="473">
        <v>2153</v>
      </c>
      <c r="H10" s="153"/>
    </row>
    <row r="11" spans="1:8" ht="24" customHeight="1">
      <c r="A11" s="378" t="s">
        <v>9</v>
      </c>
      <c r="B11" s="392">
        <v>595</v>
      </c>
      <c r="C11" s="187">
        <v>528</v>
      </c>
      <c r="D11" s="476">
        <v>536</v>
      </c>
      <c r="E11" s="468">
        <f aca="true" t="shared" si="0" ref="E11:E18">SUM(D11-C11)</f>
        <v>8</v>
      </c>
      <c r="F11" s="448"/>
      <c r="G11" s="471">
        <f aca="true" t="shared" si="1" ref="G11:G18">SUM(D11-B11)</f>
        <v>-59</v>
      </c>
      <c r="H11" s="153"/>
    </row>
    <row r="12" spans="1:8" ht="24" customHeight="1">
      <c r="A12" s="378" t="s">
        <v>10</v>
      </c>
      <c r="B12" s="392">
        <v>621</v>
      </c>
      <c r="C12" s="187">
        <v>569</v>
      </c>
      <c r="D12" s="476">
        <v>560</v>
      </c>
      <c r="E12" s="468">
        <f t="shared" si="0"/>
        <v>-9</v>
      </c>
      <c r="F12" s="448"/>
      <c r="G12" s="471">
        <f t="shared" si="1"/>
        <v>-61</v>
      </c>
      <c r="H12" s="153"/>
    </row>
    <row r="13" spans="1:8" ht="24" customHeight="1">
      <c r="A13" s="378" t="s">
        <v>11</v>
      </c>
      <c r="B13" s="392">
        <v>375</v>
      </c>
      <c r="C13" s="187">
        <v>380</v>
      </c>
      <c r="D13" s="476">
        <v>366</v>
      </c>
      <c r="E13" s="468">
        <f t="shared" si="0"/>
        <v>-14</v>
      </c>
      <c r="F13" s="448"/>
      <c r="G13" s="471">
        <f t="shared" si="1"/>
        <v>-9</v>
      </c>
      <c r="H13" s="153"/>
    </row>
    <row r="14" spans="1:8" ht="24" customHeight="1">
      <c r="A14" s="378" t="s">
        <v>264</v>
      </c>
      <c r="B14" s="392">
        <v>768</v>
      </c>
      <c r="C14" s="187">
        <v>717</v>
      </c>
      <c r="D14" s="476">
        <v>748</v>
      </c>
      <c r="E14" s="468">
        <f t="shared" si="0"/>
        <v>31</v>
      </c>
      <c r="F14" s="448"/>
      <c r="G14" s="471">
        <f t="shared" si="1"/>
        <v>-20</v>
      </c>
      <c r="H14" s="153"/>
    </row>
    <row r="15" spans="1:8" ht="24" customHeight="1">
      <c r="A15" s="378" t="s">
        <v>13</v>
      </c>
      <c r="B15" s="392">
        <v>429</v>
      </c>
      <c r="C15" s="187">
        <v>479</v>
      </c>
      <c r="D15" s="476">
        <v>493</v>
      </c>
      <c r="E15" s="468">
        <f t="shared" si="0"/>
        <v>14</v>
      </c>
      <c r="F15" s="448"/>
      <c r="G15" s="471">
        <f t="shared" si="1"/>
        <v>64</v>
      </c>
      <c r="H15" s="153"/>
    </row>
    <row r="16" spans="1:8" ht="24" customHeight="1">
      <c r="A16" s="378" t="s">
        <v>14</v>
      </c>
      <c r="B16" s="392">
        <v>1709</v>
      </c>
      <c r="C16" s="187">
        <v>1797</v>
      </c>
      <c r="D16" s="476">
        <v>1765</v>
      </c>
      <c r="E16" s="468">
        <f t="shared" si="0"/>
        <v>-32</v>
      </c>
      <c r="F16" s="448"/>
      <c r="G16" s="471">
        <f t="shared" si="1"/>
        <v>56</v>
      </c>
      <c r="H16" s="153"/>
    </row>
    <row r="17" spans="1:8" ht="24" customHeight="1">
      <c r="A17" s="378" t="s">
        <v>15</v>
      </c>
      <c r="B17" s="392">
        <v>459</v>
      </c>
      <c r="C17" s="187">
        <v>360</v>
      </c>
      <c r="D17" s="476">
        <v>391</v>
      </c>
      <c r="E17" s="468">
        <f t="shared" si="0"/>
        <v>31</v>
      </c>
      <c r="F17" s="448"/>
      <c r="G17" s="471">
        <f t="shared" si="1"/>
        <v>-68</v>
      </c>
      <c r="H17" s="153"/>
    </row>
    <row r="18" spans="1:8" ht="24" customHeight="1">
      <c r="A18" s="378" t="s">
        <v>16</v>
      </c>
      <c r="B18" s="392">
        <v>2458</v>
      </c>
      <c r="C18" s="187">
        <v>2601</v>
      </c>
      <c r="D18" s="476">
        <v>2632</v>
      </c>
      <c r="E18" s="468">
        <f t="shared" si="0"/>
        <v>31</v>
      </c>
      <c r="F18" s="448"/>
      <c r="G18" s="471">
        <f t="shared" si="1"/>
        <v>174</v>
      </c>
      <c r="H18" s="153"/>
    </row>
    <row r="19" spans="1:8" ht="6.75" customHeight="1" thickBot="1">
      <c r="A19" s="379"/>
      <c r="B19" s="392"/>
      <c r="C19" s="154"/>
      <c r="D19" s="476"/>
      <c r="E19" s="447"/>
      <c r="F19" s="450"/>
      <c r="G19" s="451"/>
      <c r="H19" s="153"/>
    </row>
    <row r="20" spans="1:8" ht="29.25" customHeight="1" thickBot="1">
      <c r="A20" s="380" t="s">
        <v>17</v>
      </c>
      <c r="B20" s="394">
        <v>65209</v>
      </c>
      <c r="C20" s="217">
        <v>65926</v>
      </c>
      <c r="D20" s="478">
        <f>SUM(D5:D8,D11:D18)</f>
        <v>66502</v>
      </c>
      <c r="E20" s="470">
        <f>SUM(E5:E8,E11:E18)</f>
        <v>576</v>
      </c>
      <c r="F20" s="452"/>
      <c r="G20" s="474">
        <f>SUM(G5:G8,G11:G18)</f>
        <v>1293</v>
      </c>
      <c r="H20" s="218"/>
    </row>
    <row r="22" spans="5:8" ht="12.75">
      <c r="E22"/>
      <c r="F22"/>
      <c r="G22"/>
      <c r="H22"/>
    </row>
    <row r="23" spans="4:8" ht="12.75">
      <c r="D23" s="152"/>
      <c r="E23"/>
      <c r="F23"/>
      <c r="G23"/>
      <c r="H23"/>
    </row>
  </sheetData>
  <mergeCells count="2">
    <mergeCell ref="E4:F4"/>
    <mergeCell ref="G4:H4"/>
  </mergeCells>
  <printOptions verticalCentered="1"/>
  <pageMargins left="0.75" right="0.25" top="1" bottom="1" header="0.54" footer="0.5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N27"/>
  <sheetViews>
    <sheetView workbookViewId="0" topLeftCell="A1">
      <selection activeCell="A1" sqref="A1"/>
    </sheetView>
  </sheetViews>
  <sheetFormatPr defaultColWidth="9.140625" defaultRowHeight="12.75"/>
  <cols>
    <col min="1" max="1" width="40.28125" style="22" customWidth="1"/>
    <col min="2" max="2" width="10.7109375" style="22" customWidth="1"/>
    <col min="3" max="3" width="3.28125" style="22" customWidth="1"/>
    <col min="4" max="4" width="10.7109375" style="22" customWidth="1"/>
    <col min="5" max="5" width="3.28125" style="22" customWidth="1"/>
    <col min="6" max="6" width="10.7109375" style="22" customWidth="1"/>
    <col min="7" max="7" width="3.28125" style="22" customWidth="1"/>
    <col min="8" max="8" width="10.7109375" style="22" customWidth="1"/>
    <col min="9" max="9" width="3.28125" style="22" customWidth="1"/>
    <col min="10" max="10" width="10.7109375" style="22" customWidth="1"/>
    <col min="11" max="11" width="3.28125" style="22" customWidth="1"/>
    <col min="12" max="12" width="10.57421875" style="22" customWidth="1"/>
    <col min="13" max="13" width="3.28125" style="22" customWidth="1"/>
    <col min="14" max="16384" width="9.140625" style="22" customWidth="1"/>
  </cols>
  <sheetData>
    <row r="1" spans="1:13" ht="18.75">
      <c r="A1" s="362" t="s">
        <v>270</v>
      </c>
      <c r="M1" s="48"/>
    </row>
    <row r="2" spans="1:13" ht="18.75">
      <c r="A2" s="362"/>
      <c r="M2" s="48"/>
    </row>
    <row r="3" ht="10.5" customHeight="1" thickBot="1">
      <c r="M3" s="48"/>
    </row>
    <row r="4" spans="1:13" ht="24.75" customHeight="1">
      <c r="A4" s="716" t="s">
        <v>2</v>
      </c>
      <c r="B4" s="408" t="s">
        <v>208</v>
      </c>
      <c r="C4" s="49"/>
      <c r="D4" s="50"/>
      <c r="E4" s="50"/>
      <c r="F4" s="50"/>
      <c r="G4" s="50"/>
      <c r="H4" s="219" t="s">
        <v>234</v>
      </c>
      <c r="I4" s="49"/>
      <c r="J4" s="50"/>
      <c r="K4" s="50"/>
      <c r="L4" s="50"/>
      <c r="M4" s="51"/>
    </row>
    <row r="5" spans="1:13" ht="24.75" customHeight="1" thickBot="1">
      <c r="A5" s="717"/>
      <c r="B5" s="409" t="s">
        <v>38</v>
      </c>
      <c r="C5" s="52"/>
      <c r="D5" s="53"/>
      <c r="E5" s="53"/>
      <c r="F5" s="53"/>
      <c r="G5" s="54"/>
      <c r="H5" s="220" t="s">
        <v>38</v>
      </c>
      <c r="I5" s="52"/>
      <c r="J5" s="53"/>
      <c r="K5" s="53"/>
      <c r="L5" s="53"/>
      <c r="M5" s="54"/>
    </row>
    <row r="6" spans="1:13" ht="24.75" customHeight="1" thickBot="1">
      <c r="A6" s="718"/>
      <c r="B6" s="57" t="s">
        <v>45</v>
      </c>
      <c r="C6" s="56"/>
      <c r="D6" s="56" t="s">
        <v>46</v>
      </c>
      <c r="E6" s="56"/>
      <c r="F6" s="57" t="s">
        <v>47</v>
      </c>
      <c r="G6" s="58"/>
      <c r="H6" s="55" t="s">
        <v>45</v>
      </c>
      <c r="I6" s="56"/>
      <c r="J6" s="56" t="s">
        <v>46</v>
      </c>
      <c r="K6" s="56"/>
      <c r="L6" s="57" t="s">
        <v>47</v>
      </c>
      <c r="M6" s="58"/>
    </row>
    <row r="7" spans="1:14" ht="23.25" customHeight="1">
      <c r="A7" s="404" t="s">
        <v>3</v>
      </c>
      <c r="B7" s="59">
        <v>127</v>
      </c>
      <c r="C7" s="60"/>
      <c r="D7" s="61">
        <v>732</v>
      </c>
      <c r="E7" s="61"/>
      <c r="F7" s="59">
        <v>859</v>
      </c>
      <c r="G7" s="62"/>
      <c r="H7" s="479">
        <v>211</v>
      </c>
      <c r="I7" s="60"/>
      <c r="J7" s="61">
        <v>802</v>
      </c>
      <c r="K7" s="61"/>
      <c r="L7" s="59">
        <f>SUM(J7:K7,H7)</f>
        <v>1013</v>
      </c>
      <c r="M7" s="62"/>
      <c r="N7" s="63"/>
    </row>
    <row r="8" spans="1:14" ht="23.25" customHeight="1">
      <c r="A8" s="405" t="s">
        <v>4</v>
      </c>
      <c r="B8" s="59">
        <v>0</v>
      </c>
      <c r="C8" s="60"/>
      <c r="D8" s="61">
        <v>0</v>
      </c>
      <c r="E8" s="61"/>
      <c r="F8" s="59">
        <v>0</v>
      </c>
      <c r="G8" s="62"/>
      <c r="H8" s="479">
        <v>0</v>
      </c>
      <c r="I8" s="60"/>
      <c r="J8" s="61">
        <v>0</v>
      </c>
      <c r="K8" s="61"/>
      <c r="L8" s="59">
        <f>SUM(J8:K8,H8)</f>
        <v>0</v>
      </c>
      <c r="M8" s="62"/>
      <c r="N8" s="63"/>
    </row>
    <row r="9" spans="1:14" ht="23.25" customHeight="1">
      <c r="A9" s="405" t="s">
        <v>5</v>
      </c>
      <c r="B9" s="59">
        <v>971</v>
      </c>
      <c r="C9" s="60"/>
      <c r="D9" s="61">
        <v>376</v>
      </c>
      <c r="E9" s="61"/>
      <c r="F9" s="59">
        <v>1347</v>
      </c>
      <c r="G9" s="62"/>
      <c r="H9" s="479">
        <v>1131</v>
      </c>
      <c r="I9" s="60"/>
      <c r="J9" s="61">
        <v>342</v>
      </c>
      <c r="K9" s="61"/>
      <c r="L9" s="59">
        <f>SUM(J9,H9)</f>
        <v>1473</v>
      </c>
      <c r="M9" s="62"/>
      <c r="N9" s="63"/>
    </row>
    <row r="10" spans="1:14" ht="23.25" customHeight="1">
      <c r="A10" s="405" t="s">
        <v>265</v>
      </c>
      <c r="B10" s="59">
        <v>5271</v>
      </c>
      <c r="C10" s="60"/>
      <c r="D10" s="61">
        <v>6488</v>
      </c>
      <c r="E10" s="61"/>
      <c r="F10" s="59">
        <v>11759</v>
      </c>
      <c r="G10" s="62"/>
      <c r="H10" s="479">
        <v>6858</v>
      </c>
      <c r="I10" s="60"/>
      <c r="J10" s="61">
        <v>7537</v>
      </c>
      <c r="K10" s="61"/>
      <c r="L10" s="59">
        <f>SUM(J10,H10)</f>
        <v>14395</v>
      </c>
      <c r="M10" s="62"/>
      <c r="N10" s="63"/>
    </row>
    <row r="11" spans="1:13" ht="23.25" customHeight="1">
      <c r="A11" s="406" t="s">
        <v>40</v>
      </c>
      <c r="B11" s="410">
        <v>571</v>
      </c>
      <c r="C11" s="64"/>
      <c r="D11" s="65">
        <v>486</v>
      </c>
      <c r="E11" s="372"/>
      <c r="F11" s="65">
        <v>1057</v>
      </c>
      <c r="G11" s="66"/>
      <c r="H11" s="480">
        <v>869</v>
      </c>
      <c r="I11" s="64"/>
      <c r="J11" s="65">
        <v>421</v>
      </c>
      <c r="K11" s="372"/>
      <c r="L11" s="65">
        <v>1290</v>
      </c>
      <c r="M11" s="66"/>
    </row>
    <row r="12" spans="1:13" ht="23.25" customHeight="1">
      <c r="A12" s="406" t="s">
        <v>41</v>
      </c>
      <c r="B12" s="410">
        <v>4700</v>
      </c>
      <c r="C12" s="64"/>
      <c r="D12" s="67">
        <v>6002</v>
      </c>
      <c r="E12" s="64"/>
      <c r="F12" s="67">
        <v>10702</v>
      </c>
      <c r="G12" s="66"/>
      <c r="H12" s="480">
        <v>5989</v>
      </c>
      <c r="I12" s="64"/>
      <c r="J12" s="67">
        <v>7116</v>
      </c>
      <c r="K12" s="64"/>
      <c r="L12" s="65">
        <v>13105</v>
      </c>
      <c r="M12" s="66"/>
    </row>
    <row r="13" spans="1:13" ht="23.25" customHeight="1">
      <c r="A13" s="405" t="s">
        <v>9</v>
      </c>
      <c r="B13" s="59">
        <v>1</v>
      </c>
      <c r="C13" s="60"/>
      <c r="D13" s="61">
        <v>1</v>
      </c>
      <c r="E13" s="61"/>
      <c r="F13" s="59">
        <v>2</v>
      </c>
      <c r="G13" s="62"/>
      <c r="H13" s="479">
        <v>0</v>
      </c>
      <c r="I13" s="60"/>
      <c r="J13" s="61">
        <v>1</v>
      </c>
      <c r="K13" s="61"/>
      <c r="L13" s="59">
        <f aca="true" t="shared" si="0" ref="L13:L20">SUM(J13,H13)</f>
        <v>1</v>
      </c>
      <c r="M13" s="62"/>
    </row>
    <row r="14" spans="1:13" ht="23.25" customHeight="1">
      <c r="A14" s="405" t="s">
        <v>10</v>
      </c>
      <c r="B14" s="59">
        <v>10</v>
      </c>
      <c r="C14" s="60"/>
      <c r="D14" s="61">
        <v>1</v>
      </c>
      <c r="E14" s="61"/>
      <c r="F14" s="59">
        <v>11</v>
      </c>
      <c r="G14" s="62"/>
      <c r="H14" s="479">
        <v>9</v>
      </c>
      <c r="I14" s="60"/>
      <c r="J14" s="61">
        <v>0</v>
      </c>
      <c r="K14" s="61"/>
      <c r="L14" s="59">
        <f t="shared" si="0"/>
        <v>9</v>
      </c>
      <c r="M14" s="62"/>
    </row>
    <row r="15" spans="1:13" ht="23.25" customHeight="1">
      <c r="A15" s="405" t="s">
        <v>11</v>
      </c>
      <c r="B15" s="59">
        <v>2</v>
      </c>
      <c r="C15" s="60"/>
      <c r="D15" s="61">
        <v>1</v>
      </c>
      <c r="E15" s="61"/>
      <c r="F15" s="59">
        <v>3</v>
      </c>
      <c r="G15" s="62"/>
      <c r="H15" s="479">
        <v>1</v>
      </c>
      <c r="I15" s="60"/>
      <c r="J15" s="61">
        <v>1</v>
      </c>
      <c r="K15" s="61"/>
      <c r="L15" s="59">
        <f t="shared" si="0"/>
        <v>2</v>
      </c>
      <c r="M15" s="62"/>
    </row>
    <row r="16" spans="1:13" ht="23.25" customHeight="1">
      <c r="A16" s="405" t="s">
        <v>264</v>
      </c>
      <c r="B16" s="59">
        <v>1</v>
      </c>
      <c r="C16" s="60"/>
      <c r="D16" s="61">
        <v>0</v>
      </c>
      <c r="E16" s="61"/>
      <c r="F16" s="59">
        <v>1</v>
      </c>
      <c r="G16" s="62"/>
      <c r="H16" s="479">
        <v>4</v>
      </c>
      <c r="I16" s="60"/>
      <c r="J16" s="61">
        <v>0</v>
      </c>
      <c r="K16" s="61"/>
      <c r="L16" s="59">
        <f t="shared" si="0"/>
        <v>4</v>
      </c>
      <c r="M16" s="62"/>
    </row>
    <row r="17" spans="1:13" ht="23.25" customHeight="1">
      <c r="A17" s="405" t="s">
        <v>13</v>
      </c>
      <c r="B17" s="59">
        <v>3</v>
      </c>
      <c r="C17" s="60"/>
      <c r="D17" s="61">
        <v>1</v>
      </c>
      <c r="E17" s="61"/>
      <c r="F17" s="59">
        <v>4</v>
      </c>
      <c r="G17" s="62"/>
      <c r="H17" s="479">
        <v>3</v>
      </c>
      <c r="I17" s="60"/>
      <c r="J17" s="61">
        <v>1</v>
      </c>
      <c r="K17" s="61"/>
      <c r="L17" s="59">
        <f t="shared" si="0"/>
        <v>4</v>
      </c>
      <c r="M17" s="62"/>
    </row>
    <row r="18" spans="1:13" ht="23.25" customHeight="1">
      <c r="A18" s="405" t="s">
        <v>58</v>
      </c>
      <c r="B18" s="59">
        <v>54</v>
      </c>
      <c r="C18" s="60"/>
      <c r="D18" s="61">
        <v>3</v>
      </c>
      <c r="E18" s="61"/>
      <c r="F18" s="59">
        <v>57</v>
      </c>
      <c r="G18" s="62"/>
      <c r="H18" s="479">
        <v>57</v>
      </c>
      <c r="I18" s="60"/>
      <c r="J18" s="61">
        <v>2</v>
      </c>
      <c r="K18" s="61"/>
      <c r="L18" s="59">
        <f t="shared" si="0"/>
        <v>59</v>
      </c>
      <c r="M18" s="62"/>
    </row>
    <row r="19" spans="1:13" ht="23.25" customHeight="1">
      <c r="A19" s="405" t="s">
        <v>59</v>
      </c>
      <c r="B19" s="59">
        <v>0</v>
      </c>
      <c r="C19" s="60"/>
      <c r="D19" s="61">
        <v>0</v>
      </c>
      <c r="E19" s="61"/>
      <c r="F19" s="59">
        <v>0</v>
      </c>
      <c r="G19" s="62"/>
      <c r="H19" s="479">
        <v>20</v>
      </c>
      <c r="I19" s="60"/>
      <c r="J19" s="61">
        <v>1</v>
      </c>
      <c r="K19" s="61"/>
      <c r="L19" s="59">
        <f t="shared" si="0"/>
        <v>21</v>
      </c>
      <c r="M19" s="62"/>
    </row>
    <row r="20" spans="1:13" ht="23.25" customHeight="1">
      <c r="A20" s="405" t="s">
        <v>60</v>
      </c>
      <c r="B20" s="59">
        <v>75</v>
      </c>
      <c r="C20" s="60"/>
      <c r="D20" s="61">
        <v>3</v>
      </c>
      <c r="E20" s="61"/>
      <c r="F20" s="59">
        <v>78</v>
      </c>
      <c r="G20" s="62"/>
      <c r="H20" s="479">
        <v>80</v>
      </c>
      <c r="I20" s="60"/>
      <c r="J20" s="61">
        <v>4</v>
      </c>
      <c r="K20" s="61"/>
      <c r="L20" s="59">
        <f t="shared" si="0"/>
        <v>84</v>
      </c>
      <c r="M20" s="62"/>
    </row>
    <row r="21" spans="1:13" ht="4.5" customHeight="1" thickBot="1">
      <c r="A21" s="406"/>
      <c r="B21" s="59"/>
      <c r="C21" s="60"/>
      <c r="D21" s="68"/>
      <c r="E21" s="69"/>
      <c r="F21" s="59"/>
      <c r="G21" s="62"/>
      <c r="H21" s="479"/>
      <c r="I21" s="60"/>
      <c r="J21" s="68"/>
      <c r="K21" s="69"/>
      <c r="L21" s="59"/>
      <c r="M21" s="62"/>
    </row>
    <row r="22" spans="1:13" ht="43.5" customHeight="1" thickBot="1">
      <c r="A22" s="407" t="s">
        <v>17</v>
      </c>
      <c r="B22" s="21">
        <v>6515</v>
      </c>
      <c r="C22" s="29"/>
      <c r="D22" s="21">
        <v>7606</v>
      </c>
      <c r="E22" s="29"/>
      <c r="F22" s="21">
        <v>14121</v>
      </c>
      <c r="G22" s="29"/>
      <c r="H22" s="481">
        <f>H20+H19+H18+H17+H16+H15+H14+H13+H10+H9+H8+H7</f>
        <v>8374</v>
      </c>
      <c r="I22" s="29"/>
      <c r="J22" s="21">
        <f>J20+J19+J18+J17+J16+J15+J14+J13+J10+J9+J8+J7</f>
        <v>8691</v>
      </c>
      <c r="K22" s="29"/>
      <c r="L22" s="21">
        <f>L20+L19+L18+L17+L16+L15+L14+L13+L10+L9+L8+L7</f>
        <v>17065</v>
      </c>
      <c r="M22" s="30"/>
    </row>
    <row r="23" spans="2:3" ht="12.75">
      <c r="B23" s="70"/>
      <c r="C23" s="70"/>
    </row>
    <row r="24" spans="2:3" ht="12.75">
      <c r="B24" s="70"/>
      <c r="C24" s="70"/>
    </row>
    <row r="25" spans="2:3" ht="12.75">
      <c r="B25" s="70"/>
      <c r="C25" s="70"/>
    </row>
    <row r="26" spans="2:3" ht="12.75">
      <c r="B26" s="70"/>
      <c r="C26" s="70"/>
    </row>
    <row r="27" spans="2:3" ht="12.75">
      <c r="B27" s="70"/>
      <c r="C27" s="70"/>
    </row>
  </sheetData>
  <mergeCells count="1">
    <mergeCell ref="A4:A6"/>
  </mergeCells>
  <printOptions horizontalCentered="1" verticalCentered="1"/>
  <pageMargins left="0.669291338582677" right="0.669291338582677" top="0.590551181102362" bottom="0.511811023622047" header="0.511811023622047" footer="0.511811023622047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484" customWidth="1"/>
    <col min="2" max="2" width="28.8515625" style="484" customWidth="1"/>
    <col min="3" max="3" width="10.421875" style="484" customWidth="1"/>
    <col min="4" max="4" width="9.8515625" style="484" customWidth="1"/>
    <col min="5" max="12" width="9.28125" style="484" customWidth="1"/>
    <col min="13" max="13" width="8.8515625" style="484" customWidth="1"/>
    <col min="14" max="14" width="1.57421875" style="484" customWidth="1"/>
    <col min="15" max="16384" width="8.8515625" style="484" customWidth="1"/>
  </cols>
  <sheetData>
    <row r="1" spans="1:4" ht="22.5" customHeight="1">
      <c r="A1" s="482" t="s">
        <v>271</v>
      </c>
      <c r="B1" s="483"/>
      <c r="C1" s="483"/>
      <c r="D1" s="483"/>
    </row>
    <row r="2" spans="1:4" ht="12.75" customHeight="1">
      <c r="A2" s="485"/>
      <c r="B2" s="486"/>
      <c r="C2" s="486"/>
      <c r="D2" s="486"/>
    </row>
    <row r="3" spans="1:12" s="489" customFormat="1" ht="18.75" customHeight="1">
      <c r="A3" s="487"/>
      <c r="B3" s="488"/>
      <c r="C3" s="488"/>
      <c r="D3" s="488"/>
      <c r="H3" s="490"/>
      <c r="L3" s="490" t="s">
        <v>272</v>
      </c>
    </row>
    <row r="4" spans="1:4" s="489" customFormat="1" ht="11.25" customHeight="1">
      <c r="A4" s="487"/>
      <c r="B4" s="488"/>
      <c r="C4" s="488"/>
      <c r="D4" s="488"/>
    </row>
    <row r="5" spans="1:13" s="489" customFormat="1" ht="24.75" customHeight="1">
      <c r="A5" s="491"/>
      <c r="B5" s="492"/>
      <c r="C5" s="720">
        <v>2005</v>
      </c>
      <c r="D5" s="720" t="s">
        <v>235</v>
      </c>
      <c r="E5" s="722" t="s">
        <v>236</v>
      </c>
      <c r="F5" s="723"/>
      <c r="G5" s="723"/>
      <c r="H5" s="723"/>
      <c r="I5" s="724"/>
      <c r="J5" s="725" t="s">
        <v>237</v>
      </c>
      <c r="K5" s="726"/>
      <c r="L5" s="727"/>
      <c r="M5" s="695" t="s">
        <v>273</v>
      </c>
    </row>
    <row r="6" spans="1:13" s="489" customFormat="1" ht="24.75" customHeight="1">
      <c r="A6" s="493"/>
      <c r="B6" s="494"/>
      <c r="C6" s="721"/>
      <c r="D6" s="721"/>
      <c r="E6" s="495" t="s">
        <v>197</v>
      </c>
      <c r="F6" s="496" t="s">
        <v>97</v>
      </c>
      <c r="G6" s="497" t="s">
        <v>211</v>
      </c>
      <c r="H6" s="496" t="s">
        <v>98</v>
      </c>
      <c r="I6" s="498" t="s">
        <v>99</v>
      </c>
      <c r="J6" s="495" t="s">
        <v>197</v>
      </c>
      <c r="K6" s="496" t="s">
        <v>97</v>
      </c>
      <c r="L6" s="499" t="s">
        <v>211</v>
      </c>
      <c r="M6" s="719"/>
    </row>
    <row r="7" spans="1:13" s="489" customFormat="1" ht="35.25" customHeight="1">
      <c r="A7" s="500"/>
      <c r="B7" s="501" t="s">
        <v>100</v>
      </c>
      <c r="C7" s="502">
        <v>28954</v>
      </c>
      <c r="D7" s="503">
        <f>SUM(G7:I7)</f>
        <v>33707</v>
      </c>
      <c r="E7" s="504">
        <v>6629</v>
      </c>
      <c r="F7" s="504">
        <v>8861</v>
      </c>
      <c r="G7" s="505">
        <f>SUM(E7:F7)</f>
        <v>15490</v>
      </c>
      <c r="H7" s="505">
        <v>8589</v>
      </c>
      <c r="I7" s="505">
        <v>9628</v>
      </c>
      <c r="J7" s="505">
        <v>8154</v>
      </c>
      <c r="K7" s="505">
        <v>10353</v>
      </c>
      <c r="L7" s="505">
        <f>SUM(J7:K7)</f>
        <v>18507</v>
      </c>
      <c r="M7" s="719"/>
    </row>
    <row r="8" spans="1:13" s="489" customFormat="1" ht="22.5" customHeight="1">
      <c r="A8" s="506"/>
      <c r="B8" s="507"/>
      <c r="C8" s="502"/>
      <c r="D8" s="503"/>
      <c r="E8" s="508"/>
      <c r="F8" s="508"/>
      <c r="G8" s="508"/>
      <c r="H8" s="509"/>
      <c r="I8" s="510"/>
      <c r="J8" s="511"/>
      <c r="K8" s="511"/>
      <c r="L8" s="511"/>
      <c r="M8" s="719"/>
    </row>
    <row r="9" spans="1:13" s="489" customFormat="1" ht="39.75" customHeight="1">
      <c r="A9" s="500"/>
      <c r="B9" s="501" t="s">
        <v>101</v>
      </c>
      <c r="C9" s="502">
        <v>15518</v>
      </c>
      <c r="D9" s="503">
        <f>SUM(G9:I9)</f>
        <v>19044</v>
      </c>
      <c r="E9" s="502">
        <v>4075</v>
      </c>
      <c r="F9" s="502">
        <v>4915</v>
      </c>
      <c r="G9" s="512">
        <f>SUM(E9:F9)</f>
        <v>8990</v>
      </c>
      <c r="H9" s="512">
        <v>4879</v>
      </c>
      <c r="I9" s="512">
        <v>5175</v>
      </c>
      <c r="J9" s="512">
        <v>4537</v>
      </c>
      <c r="K9" s="512">
        <v>5392</v>
      </c>
      <c r="L9" s="512">
        <f>SUM(J9:K9)</f>
        <v>9929</v>
      </c>
      <c r="M9" s="719"/>
    </row>
    <row r="10" spans="1:13" s="489" customFormat="1" ht="39.75" customHeight="1">
      <c r="A10" s="506"/>
      <c r="B10" s="513" t="s">
        <v>102</v>
      </c>
      <c r="C10" s="514">
        <v>13658</v>
      </c>
      <c r="D10" s="514">
        <f>SUM(G10:I10)</f>
        <v>16809</v>
      </c>
      <c r="E10" s="515">
        <f>E9-E11</f>
        <v>3667</v>
      </c>
      <c r="F10" s="515">
        <f>F9-F11</f>
        <v>4219</v>
      </c>
      <c r="G10" s="516">
        <f>SUM(E10:F10)</f>
        <v>7886</v>
      </c>
      <c r="H10" s="515">
        <f>H9-H11</f>
        <v>4319</v>
      </c>
      <c r="I10" s="515">
        <f>I9-I11</f>
        <v>4604</v>
      </c>
      <c r="J10" s="515">
        <f>J9-J11</f>
        <v>3973</v>
      </c>
      <c r="K10" s="515">
        <f>K9-K11</f>
        <v>4847</v>
      </c>
      <c r="L10" s="514">
        <f>SUM(J10:K10)</f>
        <v>8820</v>
      </c>
      <c r="M10" s="719"/>
    </row>
    <row r="11" spans="1:13" s="489" customFormat="1" ht="39.75" customHeight="1">
      <c r="A11" s="506"/>
      <c r="B11" s="517" t="s">
        <v>103</v>
      </c>
      <c r="C11" s="514">
        <v>1860</v>
      </c>
      <c r="D11" s="514">
        <f>SUM(G11:I11)</f>
        <v>2235</v>
      </c>
      <c r="E11" s="518">
        <v>408</v>
      </c>
      <c r="F11" s="518">
        <v>696</v>
      </c>
      <c r="G11" s="519">
        <f>SUM(E11:F11)</f>
        <v>1104</v>
      </c>
      <c r="H11" s="518">
        <v>560</v>
      </c>
      <c r="I11" s="520">
        <v>571</v>
      </c>
      <c r="J11" s="515">
        <v>564</v>
      </c>
      <c r="K11" s="515">
        <v>545</v>
      </c>
      <c r="L11" s="514">
        <f>SUM(J11:K11)</f>
        <v>1109</v>
      </c>
      <c r="M11" s="719"/>
    </row>
    <row r="12" spans="1:13" s="489" customFormat="1" ht="23.25" customHeight="1">
      <c r="A12" s="506"/>
      <c r="B12" s="521"/>
      <c r="C12" s="522"/>
      <c r="D12" s="522"/>
      <c r="E12" s="523"/>
      <c r="F12" s="523"/>
      <c r="G12" s="524"/>
      <c r="H12" s="525"/>
      <c r="I12" s="512"/>
      <c r="J12" s="511"/>
      <c r="K12" s="511"/>
      <c r="L12" s="511"/>
      <c r="M12" s="719"/>
    </row>
    <row r="13" spans="1:13" s="489" customFormat="1" ht="39.75" customHeight="1">
      <c r="A13" s="526" t="s">
        <v>104</v>
      </c>
      <c r="B13" s="527"/>
      <c r="C13" s="528">
        <v>13436</v>
      </c>
      <c r="D13" s="529">
        <f>SUM(G13:I13)</f>
        <v>14663</v>
      </c>
      <c r="E13" s="529">
        <f>E7-E9</f>
        <v>2554</v>
      </c>
      <c r="F13" s="529">
        <f>F7-F9</f>
        <v>3946</v>
      </c>
      <c r="G13" s="529">
        <f>SUM(E13:F13)</f>
        <v>6500</v>
      </c>
      <c r="H13" s="529">
        <f>H7-H9</f>
        <v>3710</v>
      </c>
      <c r="I13" s="529">
        <f>I7-I9</f>
        <v>4453</v>
      </c>
      <c r="J13" s="529">
        <f>J7-J9</f>
        <v>3617</v>
      </c>
      <c r="K13" s="529">
        <f>K7-K9</f>
        <v>4961</v>
      </c>
      <c r="L13" s="529">
        <f>SUM(J13:K13)</f>
        <v>8578</v>
      </c>
      <c r="M13" s="719"/>
    </row>
    <row r="14" spans="1:13" s="489" customFormat="1" ht="39.75" customHeight="1">
      <c r="A14" s="526" t="s">
        <v>105</v>
      </c>
      <c r="B14" s="527"/>
      <c r="C14" s="529">
        <v>46.404641845686264</v>
      </c>
      <c r="D14" s="530">
        <f aca="true" t="shared" si="0" ref="D14:L14">D13/D7*100</f>
        <v>43.50134986797995</v>
      </c>
      <c r="E14" s="530">
        <f t="shared" si="0"/>
        <v>38.52768139990949</v>
      </c>
      <c r="F14" s="530">
        <f t="shared" si="0"/>
        <v>44.532219839747206</v>
      </c>
      <c r="G14" s="530">
        <f t="shared" si="0"/>
        <v>41.96255648805681</v>
      </c>
      <c r="H14" s="530">
        <f t="shared" si="0"/>
        <v>43.194784026079866</v>
      </c>
      <c r="I14" s="531">
        <f t="shared" si="0"/>
        <v>46.25051931865393</v>
      </c>
      <c r="J14" s="531">
        <f t="shared" si="0"/>
        <v>44.35859700760363</v>
      </c>
      <c r="K14" s="531">
        <f t="shared" si="0"/>
        <v>47.918477735921954</v>
      </c>
      <c r="L14" s="531">
        <f t="shared" si="0"/>
        <v>46.3500297184849</v>
      </c>
      <c r="M14" s="719"/>
    </row>
    <row r="15" s="489" customFormat="1" ht="9" customHeight="1"/>
    <row r="16" spans="1:4" s="489" customFormat="1" ht="17.25" customHeight="1">
      <c r="A16" s="532" t="s">
        <v>238</v>
      </c>
      <c r="B16" s="533"/>
      <c r="C16" s="533"/>
      <c r="D16" s="533"/>
    </row>
    <row r="17" spans="1:4" s="489" customFormat="1" ht="12" customHeight="1">
      <c r="A17" s="533"/>
      <c r="B17" s="533"/>
      <c r="C17" s="533"/>
      <c r="D17" s="533"/>
    </row>
    <row r="18" spans="1:4" s="489" customFormat="1" ht="15">
      <c r="A18" s="533"/>
      <c r="B18" s="533"/>
      <c r="C18" s="533"/>
      <c r="D18" s="533"/>
    </row>
    <row r="19" spans="1:4" ht="12.75">
      <c r="A19" s="534"/>
      <c r="B19" s="534"/>
      <c r="C19" s="534"/>
      <c r="D19" s="534"/>
    </row>
    <row r="20" spans="1:4" ht="12.75">
      <c r="A20" s="534"/>
      <c r="B20" s="534"/>
      <c r="C20" s="534"/>
      <c r="D20" s="534"/>
    </row>
    <row r="21" spans="1:4" ht="12.75">
      <c r="A21" s="534"/>
      <c r="B21" s="534"/>
      <c r="C21" s="534"/>
      <c r="D21" s="534"/>
    </row>
    <row r="22" spans="1:4" ht="12.75">
      <c r="A22" s="534"/>
      <c r="B22" s="534"/>
      <c r="C22" s="534"/>
      <c r="D22" s="534"/>
    </row>
    <row r="23" spans="1:4" ht="12.75">
      <c r="A23" s="534"/>
      <c r="B23" s="534"/>
      <c r="C23" s="534"/>
      <c r="D23" s="534"/>
    </row>
    <row r="24" spans="1:4" ht="12.75">
      <c r="A24" s="534"/>
      <c r="B24" s="534"/>
      <c r="C24" s="534"/>
      <c r="D24" s="534"/>
    </row>
    <row r="25" spans="1:4" ht="12.75">
      <c r="A25" s="534"/>
      <c r="B25" s="534"/>
      <c r="C25" s="534"/>
      <c r="D25" s="534"/>
    </row>
    <row r="26" spans="1:4" ht="12.75">
      <c r="A26" s="534"/>
      <c r="B26" s="534"/>
      <c r="C26" s="534"/>
      <c r="D26" s="534"/>
    </row>
    <row r="27" spans="2:4" ht="12.75">
      <c r="B27" s="534"/>
      <c r="C27" s="534"/>
      <c r="D27" s="534"/>
    </row>
  </sheetData>
  <mergeCells count="5">
    <mergeCell ref="M5:M14"/>
    <mergeCell ref="C5:C6"/>
    <mergeCell ref="D5:D6"/>
    <mergeCell ref="E5:I5"/>
    <mergeCell ref="J5:L5"/>
  </mergeCells>
  <printOptions/>
  <pageMargins left="0.59" right="0.35" top="0.91" bottom="0.9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Min of Industry</cp:lastModifiedBy>
  <cp:lastPrinted>2007-09-14T06:59:26Z</cp:lastPrinted>
  <dcterms:created xsi:type="dcterms:W3CDTF">1999-09-24T05:14:44Z</dcterms:created>
  <dcterms:modified xsi:type="dcterms:W3CDTF">2007-09-14T07:06:02Z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0e2bf6b1-ca0f-40da-9f3f-e33a703b3771</vt:lpwstr>
  </property>
  <property fmtid="{D5CDD505-2E9C-101B-9397-08002B2CF9AE}" pid="5" name="PublishingVariationRelationshipLinkField">
    <vt:lpwstr>http://statsmauritius.gov.mu/Relationships List/2725_.000, /Relationships List/2725_.000</vt:lpwstr>
  </property>
</Properties>
</file>