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945" tabRatio="597" firstSheet="11" activeTab="11"/>
  </bookViews>
  <sheets>
    <sheet name="Table-1" sheetId="1" r:id="rId1"/>
    <sheet name="Table-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9 cont'd" sheetId="13" r:id="rId13"/>
    <sheet name="Table 9 cont'd(sec 7-9)" sheetId="14" r:id="rId14"/>
    <sheet name="Table 10" sheetId="15" r:id="rId15"/>
    <sheet name="Table 11" sheetId="16" r:id="rId16"/>
    <sheet name="Table 11 cont'd" sheetId="17" r:id="rId17"/>
    <sheet name="Table 12" sheetId="18" r:id="rId18"/>
    <sheet name="Table 13 " sheetId="19" r:id="rId19"/>
  </sheets>
  <definedNames>
    <definedName name="DATABASE">'Table-1'!$B$12</definedName>
    <definedName name="_xlnm.Print_Area" localSheetId="18">'Table 13 '!$A:$IV</definedName>
    <definedName name="_xlnm.Print_Area" localSheetId="5">'Table 4 cont''d'!$A:$IV</definedName>
    <definedName name="_xlnm.Print_Area" localSheetId="10">'Table 8'!$A:$IV</definedName>
    <definedName name="_xlnm.Print_Titles" localSheetId="17">'Table 12'!$1:$7</definedName>
  </definedNames>
  <calcPr fullCalcOnLoad="1"/>
</workbook>
</file>

<file path=xl/sharedStrings.xml><?xml version="1.0" encoding="utf-8"?>
<sst xmlns="http://schemas.openxmlformats.org/spreadsheetml/2006/main" count="909" uniqueCount="375">
  <si>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</si>
  <si>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</si>
  <si>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</si>
  <si>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</si>
  <si>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</si>
  <si>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</si>
  <si>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</si>
  <si>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</si>
  <si>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</si>
  <si>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</si>
  <si>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</si>
  <si>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</si>
  <si>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</si>
  <si>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</si>
  <si>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</si>
  <si>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</si>
  <si>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</si>
  <si>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</si>
  <si>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</si>
  <si>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</si>
  <si>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</si>
  <si>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</si>
  <si>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</si>
  <si>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</si>
  <si>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</si>
  <si>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</si>
  <si>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</si>
  <si>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</si>
  <si>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</si>
  <si>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</si>
  <si>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</si>
  <si>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</si>
  <si>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</si>
  <si>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Taiwan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</si>
  <si>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</si>
  <si>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</si>
  <si>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</si>
  <si>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</si>
  <si>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</si>
  <si>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</si>
  <si>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</si>
  <si>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</si>
  <si>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</si>
  <si>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</si>
  <si>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</si>
  <si>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>Meat and meat preparations</t>
  </si>
  <si>
    <t>Dairy products and bird's eggs</t>
  </si>
  <si>
    <t>Fish and fish preparations</t>
  </si>
  <si>
    <t>Wheat</t>
  </si>
  <si>
    <t>Rice</t>
  </si>
  <si>
    <t>Wheaten flour</t>
  </si>
  <si>
    <t>Cereal preparations</t>
  </si>
  <si>
    <t>Vegetables and fruits</t>
  </si>
  <si>
    <t xml:space="preserve"> 1 - Beverages and tobacco</t>
  </si>
  <si>
    <t>Beverages</t>
  </si>
  <si>
    <t>Tobacco &amp; tobacco manufactures</t>
  </si>
  <si>
    <t>Cork and wood</t>
  </si>
  <si>
    <t>Textile fibres</t>
  </si>
  <si>
    <t xml:space="preserve"> 3 - Mineral fuels, lubricants, &amp; related products</t>
  </si>
  <si>
    <t>Refined petroleum products</t>
  </si>
  <si>
    <t>Gas, natural and manufactured</t>
  </si>
  <si>
    <t xml:space="preserve"> 4 - Animal &amp; vegetable oils and fats</t>
  </si>
  <si>
    <t>Fixed vegetables oils &amp; fats</t>
  </si>
  <si>
    <t xml:space="preserve"> 5 - Chemicals &amp; related products</t>
  </si>
  <si>
    <t>Dyeing &amp; tanning materials</t>
  </si>
  <si>
    <t>Medicinal &amp; pharmaceutical products</t>
  </si>
  <si>
    <t>Fertilisers</t>
  </si>
  <si>
    <t>Plastics in primary forms</t>
  </si>
  <si>
    <t>Plastics in non-primary forms</t>
  </si>
  <si>
    <t>Paper, paperboard &amp; articles thereof</t>
  </si>
  <si>
    <t>Textile yarn</t>
  </si>
  <si>
    <t>Cotton fabrics</t>
  </si>
  <si>
    <t>Other textile fabrics</t>
  </si>
  <si>
    <t>Cement</t>
  </si>
  <si>
    <t>Pearls, precious &amp; semi-precious stones</t>
  </si>
  <si>
    <t>Iron and steel</t>
  </si>
  <si>
    <t>Manufactures of metal, n.e.s.</t>
  </si>
  <si>
    <t>Power generating machinery &amp; equipment</t>
  </si>
  <si>
    <t>Machinery specialised for particular industries</t>
  </si>
  <si>
    <t>General industrial machinery &amp; equipment, n.e.s., &amp; machine parts, n.e.s</t>
  </si>
  <si>
    <t xml:space="preserve">Office machines &amp; automatic data processing machines </t>
  </si>
  <si>
    <t>Telecommunications &amp; sound recording  &amp; reproducing apparatus &amp; equipment</t>
  </si>
  <si>
    <t>Electrical machinery, apparatus &amp; appliances, n.e.s., &amp; electrical parts of household type</t>
  </si>
  <si>
    <t>Road vehicles</t>
  </si>
  <si>
    <t>Aircraft , marine vessels and parts</t>
  </si>
  <si>
    <t xml:space="preserve">Articles of apparel and clothing </t>
  </si>
  <si>
    <t>Footwear</t>
  </si>
  <si>
    <t>Watches and clocks &amp; optical goods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</si>
  <si>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</si>
  <si>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</si>
  <si>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</si>
  <si>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</si>
  <si>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</si>
  <si>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</si>
  <si>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</si>
  <si>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</si>
  <si>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</si>
  <si>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</si>
  <si>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</si>
  <si>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</si>
  <si>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</si>
  <si>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</si>
  <si>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</si>
  <si>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</si>
  <si>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</si>
  <si>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</si>
  <si>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</si>
  <si>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</si>
  <si>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Malaysia</t>
  </si>
  <si>
    <t xml:space="preserve">          New Zealand</t>
  </si>
  <si>
    <t xml:space="preserve">          Pakistan</t>
  </si>
  <si>
    <t xml:space="preserve">          Russian Federation</t>
  </si>
  <si>
    <t xml:space="preserve">          Singapore</t>
  </si>
  <si>
    <t xml:space="preserve">          Sri Lanka</t>
  </si>
  <si>
    <t xml:space="preserve">          Swaziland</t>
  </si>
  <si>
    <t xml:space="preserve">          Ukraine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</si>
  <si>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</si>
  <si>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</si>
  <si>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</si>
  <si>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</si>
  <si>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 xml:space="preserve">    Rice :</t>
  </si>
  <si>
    <t>Quantity: (Thousand tonnes)</t>
  </si>
  <si>
    <t xml:space="preserve">    Wheaten flour :</t>
  </si>
  <si>
    <t xml:space="preserve">    Wheat :</t>
  </si>
  <si>
    <t xml:space="preserve">    Dairy products :</t>
  </si>
  <si>
    <t xml:space="preserve">    Fertilisers manufactured :</t>
  </si>
  <si>
    <t xml:space="preserve">    Cement :</t>
  </si>
  <si>
    <t xml:space="preserve">    Iron and steel :</t>
  </si>
  <si>
    <t>Total</t>
  </si>
  <si>
    <t>Prefabricated buildings; sanitary plumbing, heating &amp; lighting fixtures &amp; fittings, n.e.s</t>
  </si>
  <si>
    <t>Professional, scientific &amp; controlling instruments &amp; apparatus, n.e.s</t>
  </si>
  <si>
    <t>Printed matter</t>
  </si>
  <si>
    <t>Articles n.e.s., of plastic</t>
  </si>
  <si>
    <t>Malawi</t>
  </si>
  <si>
    <t>United Arab Emirates</t>
  </si>
  <si>
    <t xml:space="preserve">    Fixed vegetable edible oils and fats :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</si>
  <si>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</si>
  <si>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</si>
  <si>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</si>
  <si>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</si>
  <si>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</si>
  <si>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</si>
  <si>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</si>
  <si>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</si>
  <si>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</si>
  <si>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</si>
  <si>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</si>
  <si>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</si>
  <si>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</si>
  <si>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</si>
  <si>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</si>
  <si>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</si>
  <si>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</si>
  <si>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</si>
  <si>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</si>
  <si>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</si>
  <si>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</si>
  <si>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</si>
  <si>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</si>
  <si>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</si>
  <si>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</si>
  <si>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</si>
  <si>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</si>
  <si>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</si>
  <si>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</si>
  <si>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</si>
  <si>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</si>
  <si>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</si>
  <si>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</si>
  <si>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</si>
  <si>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</si>
  <si>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</si>
  <si>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</si>
  <si>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</si>
  <si>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</si>
  <si>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</si>
  <si>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</si>
  <si>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</si>
  <si>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</si>
  <si>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</si>
  <si>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</si>
  <si>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</si>
  <si>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 xml:space="preserve">                 ( EPZ products )</t>
  </si>
  <si>
    <t>S.I.T.C section/description</t>
  </si>
  <si>
    <t xml:space="preserve">    of which :</t>
  </si>
  <si>
    <t xml:space="preserve">        Cane Sugar</t>
  </si>
  <si>
    <t xml:space="preserve">                Quantity: (Thousand tonne)</t>
  </si>
  <si>
    <t xml:space="preserve">                Value (f.o.b): Million Rupees</t>
  </si>
  <si>
    <t xml:space="preserve">        Cane Molasses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</si>
  <si>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</si>
  <si>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</si>
  <si>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</si>
  <si>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      Cut flowers and foliage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</si>
  <si>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</si>
  <si>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</si>
  <si>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</si>
  <si>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</si>
  <si>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</si>
  <si>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</si>
  <si>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</si>
  <si>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</si>
  <si>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</si>
  <si>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</si>
  <si>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</si>
  <si>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</si>
  <si>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</si>
  <si>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 xml:space="preserve">  9 - Commodities &amp; transactions not elsewhere</t>
  </si>
  <si>
    <t xml:space="preserve">       classified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</si>
  <si>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</si>
  <si>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</si>
  <si>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</si>
  <si>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</si>
  <si>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</si>
  <si>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</si>
  <si>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</si>
  <si>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</si>
  <si>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</si>
  <si>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</si>
  <si>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</si>
  <si>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</si>
  <si>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</si>
  <si>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</si>
  <si>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</si>
  <si>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</si>
  <si>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</si>
  <si>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</si>
  <si>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</si>
  <si>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</si>
  <si>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</si>
  <si>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</si>
  <si>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</si>
  <si>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</si>
  <si>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</si>
  <si>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</si>
  <si>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Jordan</t>
  </si>
  <si>
    <t xml:space="preserve">          Korea, Republic of</t>
  </si>
  <si>
    <t xml:space="preserve">          Philippines</t>
  </si>
  <si>
    <t xml:space="preserve">          Saudi Arabia</t>
  </si>
  <si>
    <t xml:space="preserve">          Taiwan</t>
  </si>
  <si>
    <t xml:space="preserve">          Thailand</t>
  </si>
  <si>
    <t xml:space="preserve">          United Arab Emirates</t>
  </si>
  <si>
    <t xml:space="preserve">          Burkina Faso</t>
  </si>
  <si>
    <t xml:space="preserve">          Cameroon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</si>
  <si>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</si>
  <si>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</si>
  <si>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</si>
  <si>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</si>
  <si>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</si>
  <si>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</si>
  <si>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         Panama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</si>
  <si>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</si>
  <si>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</si>
  <si>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</si>
  <si>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</si>
  <si>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</si>
  <si>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>- 23 -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</si>
  <si>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</si>
  <si>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</si>
  <si>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</si>
  <si>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</si>
  <si>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>Jewellery, goldsmiths' &amp; silversmiths' wares, n.e.s</t>
  </si>
  <si>
    <t xml:space="preserve"> 4th Qr </t>
  </si>
  <si>
    <t>Imports: value(c.i.f.)</t>
  </si>
  <si>
    <t xml:space="preserve">    Cotton fabrics :</t>
  </si>
  <si>
    <t xml:space="preserve">               Re-exports</t>
  </si>
  <si>
    <t xml:space="preserve">            Domestic Exports</t>
  </si>
  <si>
    <t>China</t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</si>
  <si>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</si>
  <si>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</si>
  <si>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</si>
  <si>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</si>
  <si>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</si>
  <si>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</si>
  <si>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</si>
  <si>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</si>
  <si>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</si>
  <si>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</si>
  <si>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</si>
  <si>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</si>
  <si>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</si>
  <si>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</si>
  <si>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</si>
  <si>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</si>
  <si>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</si>
  <si>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</si>
  <si>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</si>
  <si>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</si>
  <si>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</si>
  <si>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</si>
  <si>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Articles of apparel &amp; clothing accessories    </t>
  </si>
  <si>
    <t xml:space="preserve">          Egypt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</si>
  <si>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</si>
  <si>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</si>
  <si>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r>
      <t xml:space="preserve">2005 </t>
    </r>
    <r>
      <rPr>
        <b/>
        <vertAlign val="superscript"/>
        <sz val="10"/>
        <rFont val="CG Times (W1)"/>
        <family val="0"/>
      </rPr>
      <t>2</t>
    </r>
  </si>
  <si>
    <t>- 17 -</t>
  </si>
  <si>
    <t>- 21 -</t>
  </si>
  <si>
    <t>- 22 -</t>
  </si>
  <si>
    <t xml:space="preserve">            -</t>
  </si>
  <si>
    <t xml:space="preserve">          Hungary</t>
  </si>
  <si>
    <t>Source : Customs Department</t>
  </si>
  <si>
    <t>Value (c.i.f Rs Mn)</t>
  </si>
  <si>
    <t>Value (f.o.b Rs Mn)</t>
  </si>
  <si>
    <t>Table 1 -  Summary of External Trade, 2004 - 2006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</si>
  <si>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2004 - 2006</t>
    </r>
  </si>
  <si>
    <t>Table 4 - Domestic  exports of main commodities by section, 2004 - 2006</t>
  </si>
  <si>
    <t>Table 4 (cont'd) - Domestic  exports of main commodities by section, 2004 - 2006</t>
  </si>
  <si>
    <r>
      <t xml:space="preserve">2006 </t>
    </r>
    <r>
      <rPr>
        <b/>
        <vertAlign val="superscript"/>
        <sz val="10"/>
        <rFont val="CG Times (W1)"/>
        <family val="0"/>
      </rPr>
      <t>2</t>
    </r>
  </si>
  <si>
    <t>French Southern Territories</t>
  </si>
  <si>
    <t xml:space="preserve">    Refined petroleum products :</t>
  </si>
  <si>
    <t xml:space="preserve">    Medicinal and pharmaceutical products :</t>
  </si>
  <si>
    <t>Table 10 - Imports of selected commodities, 2004  - 2006</t>
  </si>
  <si>
    <t>Table 9 - Total imports of main commodities by section, 2004 - 2006</t>
  </si>
  <si>
    <t>Table 9 (cont'd) - Total imports of main commodities by section, 2004 - 2006</t>
  </si>
  <si>
    <t>Table 9 (cont'd) - Total imports of main commodities by section, 2004  - 2006</t>
  </si>
  <si>
    <t xml:space="preserve">          Iran</t>
  </si>
  <si>
    <t>Table 11 - Imports by country of origin, 2004 - 2006</t>
  </si>
  <si>
    <t>Table 11 (Cont'd) - Imports by country of origin, 2004 - 2006</t>
  </si>
  <si>
    <t>Madagascar</t>
  </si>
  <si>
    <t>Table 2 - Imports and exports of the Freeport Zone, 2004-2006</t>
  </si>
  <si>
    <t>Quantity: -.-</t>
  </si>
  <si>
    <t>-.- : not applicable</t>
  </si>
  <si>
    <t>Table 5 - Re-exports of main commodities by section, 2004 - 2006</t>
  </si>
  <si>
    <t>Table 5 (cont'd) - Re-exports of main commodities by section, 2004 - 2006</t>
  </si>
  <si>
    <r>
      <t>Table 6 -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2004 - 2006</t>
    </r>
  </si>
  <si>
    <t>Table 7 - Domestic exports by country of destination, 2004 - 2006</t>
  </si>
  <si>
    <t>Table 8 - Re-exports by country of destination, 2004 - 2006</t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</si>
  <si>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2004 - 2006</t>
    </r>
  </si>
  <si>
    <t xml:space="preserve">          Mozambique</t>
  </si>
  <si>
    <t xml:space="preserve">          Tanzania</t>
  </si>
  <si>
    <t>- 15 -</t>
  </si>
  <si>
    <t>- 8 -</t>
  </si>
  <si>
    <t>- 16 -</t>
  </si>
  <si>
    <t>- 7 -</t>
  </si>
  <si>
    <t>-9 -</t>
  </si>
  <si>
    <t>- 10 -</t>
  </si>
  <si>
    <t>-11 -</t>
  </si>
  <si>
    <t>- 12 -</t>
  </si>
  <si>
    <t>-13 -</t>
  </si>
  <si>
    <t>- 14 -</t>
  </si>
  <si>
    <t xml:space="preserve">           -</t>
  </si>
  <si>
    <t xml:space="preserve">       -.-</t>
  </si>
  <si>
    <t xml:space="preserve">         -</t>
  </si>
  <si>
    <t xml:space="preserve">          -</t>
  </si>
  <si>
    <t>Table 12 - Trade with African, Caribbean and Pacific (ACP) States, 2005 - 2006</t>
  </si>
  <si>
    <r>
      <t xml:space="preserve">2005 </t>
    </r>
    <r>
      <rPr>
        <b/>
        <vertAlign val="superscript"/>
        <sz val="10"/>
        <rFont val="CG Times"/>
        <family val="1"/>
      </rPr>
      <t>1</t>
    </r>
  </si>
  <si>
    <t>Table 13 - Trade with COMESA States, 2005- 2006</t>
  </si>
  <si>
    <t>Table 14 - Trade with SADC States, 2005 - 2006</t>
  </si>
  <si>
    <r>
      <t xml:space="preserve">2005 </t>
    </r>
    <r>
      <rPr>
        <b/>
        <vertAlign val="superscript"/>
        <sz val="10"/>
        <rFont val="Times New Roman"/>
        <family val="1"/>
      </rPr>
      <t>1</t>
    </r>
  </si>
  <si>
    <r>
      <t xml:space="preserve">2005 </t>
    </r>
    <r>
      <rPr>
        <b/>
        <vertAlign val="superscript"/>
        <sz val="10"/>
        <rFont val="CG Times (W1)"/>
        <family val="0"/>
      </rPr>
      <t>1</t>
    </r>
  </si>
  <si>
    <t xml:space="preserve">          Madagascar</t>
  </si>
  <si>
    <t xml:space="preserve">          South Africa</t>
  </si>
  <si>
    <t>Jan-Sept</t>
  </si>
  <si>
    <r>
      <t xml:space="preserve">2005 </t>
    </r>
    <r>
      <rPr>
        <b/>
        <vertAlign val="superscript"/>
        <sz val="9"/>
        <rFont val="CG Times"/>
        <family val="1"/>
      </rPr>
      <t>1</t>
    </r>
  </si>
  <si>
    <r>
      <t xml:space="preserve">2006 </t>
    </r>
    <r>
      <rPr>
        <b/>
        <vertAlign val="superscript"/>
        <sz val="9"/>
        <rFont val="Times New Roman"/>
        <family val="1"/>
      </rPr>
      <t>2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</si>
  <si>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</si>
  <si>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2006 </t>
    </r>
    <r>
      <rPr>
        <b/>
        <vertAlign val="superscript"/>
        <sz val="10"/>
        <rFont val="CG Times"/>
        <family val="1"/>
      </rPr>
      <t>2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</si>
  <si>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</si>
  <si>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 1 </t>
    </r>
    <r>
      <rPr>
        <sz val="9"/>
        <rFont val="Times New Roman"/>
        <family val="1"/>
      </rPr>
      <t xml:space="preserve">Revised              </t>
    </r>
    <r>
      <rPr>
        <vertAlign val="superscript"/>
        <sz val="9"/>
        <rFont val="Times New Roman"/>
        <family val="1"/>
      </rPr>
      <t xml:space="preserve"> 2</t>
    </r>
    <r>
      <rPr>
        <sz val="9"/>
        <rFont val="Times New Roman"/>
        <family val="1"/>
      </rPr>
      <t xml:space="preserve"> Provisional       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Excluding ships' stores &amp; bunkers</t>
    </r>
  </si>
  <si>
    <r>
      <t xml:space="preserve">2006 </t>
    </r>
    <r>
      <rPr>
        <b/>
        <vertAlign val="superscript"/>
        <sz val="9"/>
        <rFont val="CG Times"/>
        <family val="1"/>
      </rPr>
      <t>2</t>
    </r>
  </si>
  <si>
    <t>Imports : value(c.i.f)</t>
  </si>
  <si>
    <r>
      <t xml:space="preserve">2006 </t>
    </r>
    <r>
      <rPr>
        <b/>
        <vertAlign val="superscript"/>
        <sz val="10"/>
        <rFont val="Times New Roman"/>
        <family val="1"/>
      </rPr>
      <t>2</t>
    </r>
  </si>
  <si>
    <r>
      <t>1</t>
    </r>
    <r>
      <rPr>
        <sz val="10"/>
        <rFont val="Times New Roman"/>
        <family val="1"/>
      </rPr>
      <t xml:space="preserve"> Revised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Provisional</t>
    </r>
  </si>
  <si>
    <r>
      <t xml:space="preserve">2006 </t>
    </r>
    <r>
      <rPr>
        <b/>
        <vertAlign val="superscript"/>
        <sz val="10"/>
        <rFont val="CG Times (W1)"/>
        <family val="0"/>
      </rPr>
      <t>3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</si>
  <si>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</t>
    </r>
    <r>
      <rPr>
        <sz val="10"/>
        <rFont val="Times New Roman"/>
        <family val="1"/>
      </rPr>
      <t xml:space="preserve"> Revised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</si>
  <si>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t xml:space="preserve">Hong Kong  (S.A.R) </t>
    </r>
    <r>
      <rPr>
        <vertAlign val="superscript"/>
        <sz val="10"/>
        <rFont val="CG Times (W1)"/>
        <family val="0"/>
      </rPr>
      <t>4</t>
    </r>
  </si>
  <si>
    <r>
      <t>1</t>
    </r>
    <r>
      <rPr>
        <sz val="10"/>
        <rFont val="CG Times (W1)"/>
        <family val="0"/>
      </rPr>
      <t xml:space="preserve"> Revised    </t>
    </r>
    <r>
      <rPr>
        <vertAlign val="superscript"/>
        <sz val="9"/>
        <rFont val="CG Times (W1)"/>
        <family val="0"/>
      </rPr>
      <t>2</t>
    </r>
    <r>
      <rPr>
        <sz val="10"/>
        <rFont val="CG Times (W1)"/>
        <family val="0"/>
      </rPr>
      <t xml:space="preserve"> Provisional   </t>
    </r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Special Administrative Region of China</t>
    </r>
  </si>
  <si>
    <r>
      <t>1</t>
    </r>
    <r>
      <rPr>
        <sz val="10"/>
        <rFont val="CG Times (W1)"/>
        <family val="0"/>
      </rPr>
      <t xml:space="preserve">  Excluding Ship's  stores &amp; Bunkers     </t>
    </r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Revised           </t>
    </r>
    <r>
      <rPr>
        <vertAlign val="superscript"/>
        <sz val="9"/>
        <rFont val="CG Times (W1)"/>
        <family val="0"/>
      </rPr>
      <t>3</t>
    </r>
    <r>
      <rPr>
        <sz val="10"/>
        <rFont val="CG Times (W1)"/>
        <family val="0"/>
      </rPr>
      <t xml:space="preserve"> Provisional         </t>
    </r>
    <r>
      <rPr>
        <vertAlign val="superscript"/>
        <sz val="10"/>
        <rFont val="CG Times (W1)"/>
        <family val="0"/>
      </rPr>
      <t>4</t>
    </r>
    <r>
      <rPr>
        <sz val="10"/>
        <rFont val="CG Times (W1)"/>
        <family val="0"/>
      </rPr>
      <t xml:space="preserve"> Special Administrative Region of China</t>
    </r>
  </si>
  <si>
    <r>
      <t>1</t>
    </r>
    <r>
      <rPr>
        <sz val="10"/>
        <rFont val="CG Times (W1)"/>
        <family val="0"/>
      </rPr>
      <t xml:space="preserve"> Revised    </t>
    </r>
    <r>
      <rPr>
        <vertAlign val="superscript"/>
        <sz val="9"/>
        <rFont val="CG Times (W1)"/>
        <family val="0"/>
      </rPr>
      <t>2</t>
    </r>
    <r>
      <rPr>
        <sz val="10"/>
        <rFont val="CG Times (W1)"/>
        <family val="0"/>
      </rPr>
      <t xml:space="preserve"> Provisional   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</si>
  <si>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</si>
  <si>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t xml:space="preserve">              -</t>
  </si>
  <si>
    <t xml:space="preserve">Libyan Arab </t>
  </si>
  <si>
    <r>
      <t xml:space="preserve">2nd Qr </t>
    </r>
    <r>
      <rPr>
        <vertAlign val="superscript"/>
        <sz val="10"/>
        <rFont val="CG Times (W1)"/>
        <family val="0"/>
      </rPr>
      <t>2</t>
    </r>
  </si>
  <si>
    <r>
      <t xml:space="preserve">2nd Qr </t>
    </r>
    <r>
      <rPr>
        <vertAlign val="superscript"/>
        <sz val="10"/>
        <rFont val="CG Times (W1)"/>
        <family val="0"/>
      </rPr>
      <t>1</t>
    </r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</si>
  <si>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</si>
  <si>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2nd Qr 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</si>
</sst>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  <numFmt numFmtId="184" formatCode="\ \ \ \-\ \ \ \ "/>
    <numFmt numFmtId="185" formatCode="\ \ \ \-\ \ "/>
  </numFmts>
  <fonts count="5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sz val="10"/>
      <name val="MS Sans Serif"/>
      <family val="0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10"/>
      <name val="CG Times"/>
      <family val="1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i/>
      <sz val="10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4"/>
      <name val="CG Times"/>
      <family val="1"/>
    </font>
    <font>
      <sz val="10"/>
      <color indexed="8"/>
      <name val="CG Times (W1)"/>
      <family val="0"/>
    </font>
    <font>
      <i/>
      <sz val="9"/>
      <name val="CG Times"/>
      <family val="1"/>
    </font>
    <font>
      <b/>
      <i/>
      <sz val="9"/>
      <name val="CG Times"/>
      <family val="1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CG Times (W1)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/>
    </xf>
    <xf numFmtId="166" fontId="7" fillId="0" borderId="8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1" fillId="0" borderId="8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/>
    </xf>
    <xf numFmtId="166" fontId="11" fillId="0" borderId="9" xfId="0" applyNumberFormat="1" applyFont="1" applyBorder="1" applyAlignment="1">
      <alignment/>
    </xf>
    <xf numFmtId="0" fontId="5" fillId="0" borderId="8" xfId="0" applyFont="1" applyBorder="1" applyAlignment="1">
      <alignment vertical="center"/>
    </xf>
    <xf numFmtId="0" fontId="14" fillId="0" borderId="3" xfId="0" applyFont="1" applyBorder="1" applyAlignment="1">
      <alignment/>
    </xf>
    <xf numFmtId="0" fontId="14" fillId="0" borderId="5" xfId="0" applyFont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 quotePrefix="1">
      <alignment horizontal="left"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1" fillId="0" borderId="8" xfId="0" applyNumberFormat="1" applyFont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 quotePrefix="1">
      <alignment/>
    </xf>
    <xf numFmtId="0" fontId="7" fillId="0" borderId="11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165" fontId="15" fillId="0" borderId="8" xfId="0" applyNumberFormat="1" applyFont="1" applyBorder="1" applyAlignment="1">
      <alignment/>
    </xf>
    <xf numFmtId="170" fontId="5" fillId="0" borderId="1" xfId="0" applyNumberFormat="1" applyFont="1" applyBorder="1" applyAlignment="1" quotePrefix="1">
      <alignment/>
    </xf>
    <xf numFmtId="2" fontId="5" fillId="0" borderId="1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left"/>
    </xf>
    <xf numFmtId="0" fontId="0" fillId="0" borderId="6" xfId="0" applyBorder="1" applyAlignment="1">
      <alignment/>
    </xf>
    <xf numFmtId="0" fontId="5" fillId="0" borderId="0" xfId="0" applyFont="1" applyAlignment="1">
      <alignment horizontal="right"/>
    </xf>
    <xf numFmtId="165" fontId="7" fillId="0" borderId="8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0" applyFont="1" applyBorder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/>
    </xf>
    <xf numFmtId="0" fontId="25" fillId="0" borderId="0" xfId="0" applyFont="1" applyAlignment="1">
      <alignment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center" wrapText="1"/>
    </xf>
    <xf numFmtId="165" fontId="7" fillId="0" borderId="8" xfId="0" applyNumberFormat="1" applyFont="1" applyBorder="1" applyAlignment="1" quotePrefix="1">
      <alignment vertical="center"/>
    </xf>
    <xf numFmtId="166" fontId="7" fillId="0" borderId="2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11" fillId="0" borderId="2" xfId="0" applyNumberFormat="1" applyFont="1" applyBorder="1" applyAlignment="1">
      <alignment vertical="center"/>
    </xf>
    <xf numFmtId="166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26" fillId="0" borderId="0" xfId="0" applyNumberFormat="1" applyFont="1" applyAlignment="1">
      <alignment/>
    </xf>
    <xf numFmtId="165" fontId="7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12" xfId="0" applyNumberFormat="1" applyFont="1" applyBorder="1" applyAlignment="1">
      <alignment vertical="center"/>
    </xf>
    <xf numFmtId="0" fontId="3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/>
    </xf>
    <xf numFmtId="3" fontId="16" fillId="0" borderId="0" xfId="0" applyNumberFormat="1" applyFont="1" applyBorder="1" applyAlignment="1" quotePrefix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 quotePrefix="1">
      <alignment horizontal="left"/>
    </xf>
    <xf numFmtId="165" fontId="5" fillId="0" borderId="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/>
    </xf>
    <xf numFmtId="165" fontId="29" fillId="0" borderId="2" xfId="0" applyNumberFormat="1" applyFont="1" applyBorder="1" applyAlignment="1" quotePrefix="1">
      <alignment/>
    </xf>
    <xf numFmtId="0" fontId="15" fillId="0" borderId="4" xfId="0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/>
    </xf>
    <xf numFmtId="165" fontId="15" fillId="0" borderId="2" xfId="0" applyNumberFormat="1" applyFont="1" applyBorder="1" applyAlignment="1">
      <alignment/>
    </xf>
    <xf numFmtId="165" fontId="7" fillId="0" borderId="2" xfId="0" applyNumberFormat="1" applyFont="1" applyBorder="1" applyAlignment="1" quotePrefix="1">
      <alignment vertical="center"/>
    </xf>
    <xf numFmtId="165" fontId="15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15" fillId="0" borderId="12" xfId="0" applyFont="1" applyBorder="1" applyAlignment="1">
      <alignment/>
    </xf>
    <xf numFmtId="0" fontId="11" fillId="0" borderId="4" xfId="0" applyFont="1" applyBorder="1" applyAlignment="1">
      <alignment/>
    </xf>
    <xf numFmtId="168" fontId="21" fillId="0" borderId="2" xfId="0" applyNumberFormat="1" applyFont="1" applyBorder="1" applyAlignment="1" quotePrefix="1">
      <alignment/>
    </xf>
    <xf numFmtId="0" fontId="7" fillId="0" borderId="2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5" xfId="0" applyFont="1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167" fontId="13" fillId="0" borderId="8" xfId="0" applyNumberFormat="1" applyFont="1" applyBorder="1" applyAlignment="1">
      <alignment/>
    </xf>
    <xf numFmtId="168" fontId="13" fillId="0" borderId="2" xfId="0" applyNumberFormat="1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left"/>
    </xf>
    <xf numFmtId="166" fontId="17" fillId="0" borderId="0" xfId="0" applyNumberFormat="1" applyFont="1" applyBorder="1" applyAlignment="1">
      <alignment/>
    </xf>
    <xf numFmtId="166" fontId="34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13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0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6" fontId="7" fillId="0" borderId="5" xfId="0" applyNumberFormat="1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3" fillId="0" borderId="6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6" fillId="0" borderId="2" xfId="0" applyFont="1" applyBorder="1" applyAlignment="1">
      <alignment/>
    </xf>
    <xf numFmtId="0" fontId="1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vertical="center" wrapText="1"/>
    </xf>
    <xf numFmtId="166" fontId="13" fillId="0" borderId="5" xfId="0" applyNumberFormat="1" applyFont="1" applyBorder="1" applyAlignment="1">
      <alignment/>
    </xf>
    <xf numFmtId="165" fontId="8" fillId="0" borderId="4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2" fillId="0" borderId="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166" fontId="37" fillId="0" borderId="0" xfId="0" applyNumberFormat="1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168" fontId="13" fillId="0" borderId="4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/>
    </xf>
    <xf numFmtId="0" fontId="20" fillId="0" borderId="1" xfId="0" applyFont="1" applyBorder="1" applyAlignment="1">
      <alignment/>
    </xf>
    <xf numFmtId="0" fontId="21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14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43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8" xfId="0" applyFont="1" applyBorder="1" applyAlignment="1">
      <alignment/>
    </xf>
    <xf numFmtId="168" fontId="8" fillId="0" borderId="5" xfId="0" applyNumberFormat="1" applyFont="1" applyBorder="1" applyAlignment="1">
      <alignment/>
    </xf>
    <xf numFmtId="165" fontId="7" fillId="0" borderId="5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168" fontId="21" fillId="0" borderId="8" xfId="0" applyNumberFormat="1" applyFont="1" applyBorder="1" applyAlignment="1" quotePrefix="1">
      <alignment/>
    </xf>
    <xf numFmtId="165" fontId="8" fillId="0" borderId="8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/>
    </xf>
    <xf numFmtId="165" fontId="15" fillId="0" borderId="5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66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13" fillId="0" borderId="0" xfId="0" applyNumberFormat="1" applyFont="1" applyAlignment="1">
      <alignment horizontal="right"/>
    </xf>
    <xf numFmtId="168" fontId="13" fillId="0" borderId="5" xfId="0" applyNumberFormat="1" applyFont="1" applyBorder="1" applyAlignment="1">
      <alignment/>
    </xf>
    <xf numFmtId="165" fontId="29" fillId="0" borderId="8" xfId="0" applyNumberFormat="1" applyFont="1" applyBorder="1" applyAlignment="1" quotePrefix="1">
      <alignment/>
    </xf>
    <xf numFmtId="0" fontId="44" fillId="0" borderId="8" xfId="0" applyFont="1" applyBorder="1" applyAlignment="1">
      <alignment/>
    </xf>
    <xf numFmtId="168" fontId="13" fillId="0" borderId="0" xfId="0" applyNumberFormat="1" applyFont="1" applyBorder="1" applyAlignment="1">
      <alignment/>
    </xf>
    <xf numFmtId="0" fontId="18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6" fontId="13" fillId="0" borderId="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5" xfId="0" applyFont="1" applyBorder="1" applyAlignment="1">
      <alignment/>
    </xf>
    <xf numFmtId="165" fontId="5" fillId="0" borderId="8" xfId="0" applyNumberFormat="1" applyFont="1" applyBorder="1" applyAlignment="1">
      <alignment vertical="center"/>
    </xf>
    <xf numFmtId="165" fontId="13" fillId="0" borderId="8" xfId="0" applyNumberFormat="1" applyFont="1" applyBorder="1" applyAlignment="1">
      <alignment vertical="center"/>
    </xf>
    <xf numFmtId="0" fontId="11" fillId="0" borderId="12" xfId="0" applyFont="1" applyBorder="1" applyAlignment="1">
      <alignment/>
    </xf>
    <xf numFmtId="0" fontId="5" fillId="0" borderId="8" xfId="0" applyFont="1" applyBorder="1" applyAlignment="1">
      <alignment vertical="center" wrapText="1"/>
    </xf>
    <xf numFmtId="0" fontId="8" fillId="0" borderId="12" xfId="0" applyFont="1" applyBorder="1" applyAlignment="1">
      <alignment/>
    </xf>
    <xf numFmtId="168" fontId="8" fillId="0" borderId="4" xfId="0" applyNumberFormat="1" applyFont="1" applyBorder="1" applyAlignment="1">
      <alignment/>
    </xf>
    <xf numFmtId="167" fontId="7" fillId="0" borderId="8" xfId="0" applyNumberFormat="1" applyFont="1" applyBorder="1" applyAlignment="1">
      <alignment vertical="center"/>
    </xf>
    <xf numFmtId="167" fontId="7" fillId="0" borderId="2" xfId="0" applyNumberFormat="1" applyFont="1" applyBorder="1" applyAlignment="1">
      <alignment vertical="center"/>
    </xf>
    <xf numFmtId="167" fontId="11" fillId="0" borderId="8" xfId="0" applyNumberFormat="1" applyFont="1" applyBorder="1" applyAlignment="1">
      <alignment/>
    </xf>
    <xf numFmtId="167" fontId="11" fillId="0" borderId="8" xfId="0" applyNumberFormat="1" applyFont="1" applyBorder="1" applyAlignment="1">
      <alignment/>
    </xf>
    <xf numFmtId="167" fontId="11" fillId="0" borderId="2" xfId="0" applyNumberFormat="1" applyFont="1" applyBorder="1" applyAlignment="1">
      <alignment vertical="center"/>
    </xf>
    <xf numFmtId="167" fontId="11" fillId="0" borderId="8" xfId="0" applyNumberFormat="1" applyFont="1" applyBorder="1" applyAlignment="1">
      <alignment vertical="center"/>
    </xf>
    <xf numFmtId="167" fontId="5" fillId="0" borderId="8" xfId="0" applyNumberFormat="1" applyFont="1" applyBorder="1" applyAlignment="1">
      <alignment vertical="center"/>
    </xf>
    <xf numFmtId="167" fontId="7" fillId="0" borderId="8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5" fillId="0" borderId="5" xfId="0" applyNumberFormat="1" applyFont="1" applyBorder="1" applyAlignment="1">
      <alignment/>
    </xf>
    <xf numFmtId="167" fontId="7" fillId="0" borderId="4" xfId="0" applyNumberFormat="1" applyFont="1" applyBorder="1" applyAlignment="1">
      <alignment vertical="center"/>
    </xf>
    <xf numFmtId="167" fontId="7" fillId="0" borderId="5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167" fontId="8" fillId="0" borderId="8" xfId="0" applyNumberFormat="1" applyFont="1" applyBorder="1" applyAlignment="1">
      <alignment vertical="center"/>
    </xf>
    <xf numFmtId="167" fontId="8" fillId="0" borderId="2" xfId="0" applyNumberFormat="1" applyFont="1" applyBorder="1" applyAlignment="1">
      <alignment vertical="center"/>
    </xf>
    <xf numFmtId="167" fontId="16" fillId="0" borderId="8" xfId="0" applyNumberFormat="1" applyFont="1" applyBorder="1" applyAlignment="1">
      <alignment/>
    </xf>
    <xf numFmtId="167" fontId="7" fillId="0" borderId="2" xfId="0" applyNumberFormat="1" applyFont="1" applyBorder="1" applyAlignment="1">
      <alignment/>
    </xf>
    <xf numFmtId="167" fontId="11" fillId="0" borderId="2" xfId="0" applyNumberFormat="1" applyFont="1" applyBorder="1" applyAlignment="1">
      <alignment/>
    </xf>
    <xf numFmtId="167" fontId="16" fillId="0" borderId="2" xfId="0" applyNumberFormat="1" applyFont="1" applyBorder="1" applyAlignment="1">
      <alignment/>
    </xf>
    <xf numFmtId="167" fontId="16" fillId="0" borderId="2" xfId="0" applyNumberFormat="1" applyFont="1" applyBorder="1" applyAlignment="1" quotePrefix="1">
      <alignment/>
    </xf>
    <xf numFmtId="167" fontId="5" fillId="0" borderId="2" xfId="0" applyNumberFormat="1" applyFont="1" applyBorder="1" applyAlignment="1">
      <alignment/>
    </xf>
    <xf numFmtId="167" fontId="5" fillId="0" borderId="8" xfId="0" applyNumberFormat="1" applyFont="1" applyBorder="1" applyAlignment="1">
      <alignment/>
    </xf>
    <xf numFmtId="167" fontId="5" fillId="0" borderId="2" xfId="0" applyNumberFormat="1" applyFont="1" applyBorder="1" applyAlignment="1" quotePrefix="1">
      <alignment/>
    </xf>
    <xf numFmtId="167" fontId="5" fillId="0" borderId="8" xfId="0" applyNumberFormat="1" applyFont="1" applyBorder="1" applyAlignment="1" quotePrefix="1">
      <alignment/>
    </xf>
    <xf numFmtId="0" fontId="7" fillId="0" borderId="12" xfId="0" applyFont="1" applyBorder="1" applyAlignment="1">
      <alignment horizontal="center"/>
    </xf>
    <xf numFmtId="167" fontId="5" fillId="0" borderId="8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167" fontId="13" fillId="0" borderId="2" xfId="0" applyNumberFormat="1" applyFont="1" applyBorder="1" applyAlignment="1">
      <alignment/>
    </xf>
    <xf numFmtId="167" fontId="5" fillId="0" borderId="4" xfId="0" applyNumberFormat="1" applyFont="1" applyBorder="1" applyAlignment="1" quotePrefix="1">
      <alignment/>
    </xf>
    <xf numFmtId="167" fontId="11" fillId="0" borderId="8" xfId="0" applyNumberFormat="1" applyFont="1" applyBorder="1" applyAlignment="1" quotePrefix="1">
      <alignment/>
    </xf>
    <xf numFmtId="176" fontId="11" fillId="0" borderId="8" xfId="0" applyNumberFormat="1" applyFont="1" applyBorder="1" applyAlignment="1" quotePrefix="1">
      <alignment/>
    </xf>
    <xf numFmtId="0" fontId="13" fillId="0" borderId="0" xfId="0" applyFont="1" applyAlignment="1" quotePrefix="1">
      <alignment/>
    </xf>
    <xf numFmtId="3" fontId="10" fillId="0" borderId="8" xfId="0" applyNumberFormat="1" applyFont="1" applyBorder="1" applyAlignment="1">
      <alignment horizontal="center" vertical="center"/>
    </xf>
    <xf numFmtId="3" fontId="38" fillId="0" borderId="8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8" fontId="21" fillId="0" borderId="12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168" fontId="21" fillId="0" borderId="9" xfId="0" applyNumberFormat="1" applyFont="1" applyBorder="1" applyAlignment="1">
      <alignment vertical="center"/>
    </xf>
    <xf numFmtId="168" fontId="29" fillId="0" borderId="2" xfId="0" applyNumberFormat="1" applyFont="1" applyBorder="1" applyAlignment="1">
      <alignment vertical="center"/>
    </xf>
    <xf numFmtId="168" fontId="42" fillId="0" borderId="8" xfId="0" applyNumberFormat="1" applyFont="1" applyBorder="1" applyAlignment="1">
      <alignment vertical="center"/>
    </xf>
    <xf numFmtId="168" fontId="29" fillId="0" borderId="8" xfId="0" applyNumberFormat="1" applyFont="1" applyBorder="1" applyAlignment="1">
      <alignment vertical="center"/>
    </xf>
    <xf numFmtId="168" fontId="29" fillId="0" borderId="0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168" fontId="21" fillId="0" borderId="5" xfId="0" applyNumberFormat="1" applyFont="1" applyBorder="1" applyAlignment="1">
      <alignment vertical="center"/>
    </xf>
    <xf numFmtId="168" fontId="21" fillId="0" borderId="2" xfId="0" applyNumberFormat="1" applyFont="1" applyBorder="1" applyAlignment="1">
      <alignment vertical="center"/>
    </xf>
    <xf numFmtId="168" fontId="21" fillId="0" borderId="8" xfId="0" applyNumberFormat="1" applyFont="1" applyBorder="1" applyAlignment="1">
      <alignment vertical="center"/>
    </xf>
    <xf numFmtId="168" fontId="21" fillId="0" borderId="0" xfId="0" applyNumberFormat="1" applyFont="1" applyBorder="1" applyAlignment="1">
      <alignment vertical="center"/>
    </xf>
    <xf numFmtId="168" fontId="42" fillId="0" borderId="2" xfId="0" applyNumberFormat="1" applyFont="1" applyBorder="1" applyAlignment="1">
      <alignment vertical="center"/>
    </xf>
    <xf numFmtId="168" fontId="20" fillId="0" borderId="8" xfId="0" applyNumberFormat="1" applyFont="1" applyBorder="1" applyAlignment="1">
      <alignment vertical="center"/>
    </xf>
    <xf numFmtId="168" fontId="20" fillId="0" borderId="2" xfId="0" applyNumberFormat="1" applyFont="1" applyBorder="1" applyAlignment="1">
      <alignment vertical="center"/>
    </xf>
    <xf numFmtId="168" fontId="20" fillId="0" borderId="0" xfId="0" applyNumberFormat="1" applyFont="1" applyBorder="1" applyAlignment="1">
      <alignment vertical="center"/>
    </xf>
    <xf numFmtId="168" fontId="29" fillId="0" borderId="4" xfId="0" applyNumberFormat="1" applyFont="1" applyBorder="1" applyAlignment="1">
      <alignment vertical="center"/>
    </xf>
    <xf numFmtId="168" fontId="21" fillId="0" borderId="13" xfId="0" applyNumberFormat="1" applyFont="1" applyBorder="1" applyAlignment="1">
      <alignment vertical="center"/>
    </xf>
    <xf numFmtId="167" fontId="15" fillId="0" borderId="8" xfId="0" applyNumberFormat="1" applyFont="1" applyBorder="1" applyAlignment="1">
      <alignment vertical="center"/>
    </xf>
    <xf numFmtId="167" fontId="15" fillId="0" borderId="2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168" fontId="42" fillId="0" borderId="4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11" fillId="0" borderId="8" xfId="0" applyNumberFormat="1" applyFont="1" applyBorder="1" applyAlignment="1">
      <alignment/>
    </xf>
    <xf numFmtId="164" fontId="11" fillId="0" borderId="8" xfId="0" applyNumberFormat="1" applyFont="1" applyBorder="1" applyAlignment="1">
      <alignment/>
    </xf>
    <xf numFmtId="164" fontId="11" fillId="0" borderId="2" xfId="0" applyNumberFormat="1" applyFont="1" applyBorder="1" applyAlignment="1">
      <alignment vertical="center"/>
    </xf>
    <xf numFmtId="164" fontId="15" fillId="0" borderId="8" xfId="0" applyNumberFormat="1" applyFont="1" applyBorder="1" applyAlignment="1">
      <alignment vertical="center"/>
    </xf>
    <xf numFmtId="164" fontId="11" fillId="0" borderId="8" xfId="0" applyNumberFormat="1" applyFont="1" applyBorder="1" applyAlignment="1">
      <alignment vertical="center"/>
    </xf>
    <xf numFmtId="164" fontId="15" fillId="0" borderId="2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11" fillId="0" borderId="2" xfId="0" applyNumberFormat="1" applyFont="1" applyBorder="1" applyAlignment="1" quotePrefix="1">
      <alignment vertical="center"/>
    </xf>
    <xf numFmtId="164" fontId="7" fillId="0" borderId="8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8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42" fillId="0" borderId="8" xfId="0" applyNumberFormat="1" applyFont="1" applyBorder="1" applyAlignment="1" quotePrefix="1">
      <alignment/>
    </xf>
    <xf numFmtId="165" fontId="42" fillId="0" borderId="2" xfId="0" applyNumberFormat="1" applyFont="1" applyBorder="1" applyAlignment="1" quotePrefix="1">
      <alignment/>
    </xf>
    <xf numFmtId="3" fontId="38" fillId="0" borderId="1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176" fontId="15" fillId="0" borderId="8" xfId="0" applyNumberFormat="1" applyFont="1" applyBorder="1" applyAlignment="1" quotePrefix="1">
      <alignment/>
    </xf>
    <xf numFmtId="0" fontId="15" fillId="0" borderId="5" xfId="0" applyFont="1" applyBorder="1" applyAlignment="1">
      <alignment/>
    </xf>
    <xf numFmtId="166" fontId="15" fillId="0" borderId="8" xfId="0" applyNumberFormat="1" applyFont="1" applyBorder="1" applyAlignment="1">
      <alignment/>
    </xf>
    <xf numFmtId="166" fontId="15" fillId="0" borderId="2" xfId="0" applyNumberFormat="1" applyFont="1" applyBorder="1" applyAlignment="1">
      <alignment/>
    </xf>
    <xf numFmtId="165" fontId="7" fillId="0" borderId="4" xfId="0" applyNumberFormat="1" applyFont="1" applyBorder="1" applyAlignment="1">
      <alignment vertical="center"/>
    </xf>
    <xf numFmtId="167" fontId="37" fillId="0" borderId="2" xfId="0" applyNumberFormat="1" applyFont="1" applyBorder="1" applyAlignment="1">
      <alignment/>
    </xf>
    <xf numFmtId="167" fontId="37" fillId="0" borderId="2" xfId="0" applyNumberFormat="1" applyFont="1" applyBorder="1" applyAlignment="1" quotePrefix="1">
      <alignment/>
    </xf>
    <xf numFmtId="0" fontId="11" fillId="0" borderId="10" xfId="0" applyFont="1" applyBorder="1" applyAlignment="1">
      <alignment/>
    </xf>
    <xf numFmtId="0" fontId="11" fillId="0" borderId="5" xfId="0" applyFont="1" applyBorder="1" applyAlignment="1">
      <alignment/>
    </xf>
    <xf numFmtId="0" fontId="5" fillId="0" borderId="13" xfId="0" applyFont="1" applyBorder="1" applyAlignment="1">
      <alignment horizontal="center"/>
    </xf>
    <xf numFmtId="177" fontId="11" fillId="0" borderId="2" xfId="0" applyNumberFormat="1" applyFont="1" applyBorder="1" applyAlignment="1">
      <alignment vertical="center"/>
    </xf>
    <xf numFmtId="166" fontId="45" fillId="0" borderId="2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167" fontId="7" fillId="0" borderId="8" xfId="0" applyNumberFormat="1" applyFont="1" applyBorder="1" applyAlignment="1" quotePrefix="1">
      <alignment/>
    </xf>
    <xf numFmtId="3" fontId="10" fillId="0" borderId="10" xfId="0" applyNumberFormat="1" applyFont="1" applyBorder="1" applyAlignment="1">
      <alignment horizontal="center"/>
    </xf>
    <xf numFmtId="167" fontId="7" fillId="0" borderId="8" xfId="0" applyNumberFormat="1" applyFont="1" applyBorder="1" applyAlignment="1">
      <alignment horizontal="right"/>
    </xf>
    <xf numFmtId="167" fontId="7" fillId="0" borderId="5" xfId="0" applyNumberFormat="1" applyFont="1" applyBorder="1" applyAlignment="1" quotePrefix="1">
      <alignment/>
    </xf>
    <xf numFmtId="166" fontId="46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172" fontId="11" fillId="0" borderId="8" xfId="0" applyNumberFormat="1" applyFont="1" applyBorder="1" applyAlignment="1">
      <alignment/>
    </xf>
    <xf numFmtId="168" fontId="7" fillId="0" borderId="2" xfId="0" applyNumberFormat="1" applyFont="1" applyBorder="1" applyAlignment="1">
      <alignment/>
    </xf>
    <xf numFmtId="168" fontId="7" fillId="0" borderId="8" xfId="0" applyNumberFormat="1" applyFont="1" applyBorder="1" applyAlignment="1">
      <alignment/>
    </xf>
    <xf numFmtId="168" fontId="11" fillId="0" borderId="2" xfId="0" applyNumberFormat="1" applyFont="1" applyBorder="1" applyAlignment="1">
      <alignment/>
    </xf>
    <xf numFmtId="168" fontId="11" fillId="0" borderId="8" xfId="0" applyNumberFormat="1" applyFont="1" applyBorder="1" applyAlignment="1">
      <alignment/>
    </xf>
    <xf numFmtId="168" fontId="15" fillId="0" borderId="8" xfId="0" applyNumberFormat="1" applyFont="1" applyBorder="1" applyAlignment="1">
      <alignment/>
    </xf>
    <xf numFmtId="168" fontId="15" fillId="0" borderId="2" xfId="0" applyNumberFormat="1" applyFont="1" applyBorder="1" applyAlignment="1">
      <alignment/>
    </xf>
    <xf numFmtId="168" fontId="11" fillId="0" borderId="4" xfId="0" applyNumberFormat="1" applyFont="1" applyBorder="1" applyAlignment="1">
      <alignment/>
    </xf>
    <xf numFmtId="168" fontId="15" fillId="0" borderId="5" xfId="0" applyNumberFormat="1" applyFont="1" applyBorder="1" applyAlignment="1">
      <alignment/>
    </xf>
    <xf numFmtId="168" fontId="11" fillId="0" borderId="5" xfId="0" applyNumberFormat="1" applyFont="1" applyBorder="1" applyAlignment="1">
      <alignment/>
    </xf>
    <xf numFmtId="168" fontId="15" fillId="0" borderId="4" xfId="0" applyNumberFormat="1" applyFont="1" applyBorder="1" applyAlignment="1">
      <alignment/>
    </xf>
    <xf numFmtId="172" fontId="11" fillId="0" borderId="2" xfId="0" applyNumberFormat="1" applyFont="1" applyBorder="1" applyAlignment="1">
      <alignment/>
    </xf>
    <xf numFmtId="172" fontId="11" fillId="0" borderId="4" xfId="0" applyNumberFormat="1" applyFont="1" applyBorder="1" applyAlignment="1">
      <alignment/>
    </xf>
    <xf numFmtId="168" fontId="7" fillId="0" borderId="8" xfId="0" applyNumberFormat="1" applyFont="1" applyBorder="1" applyAlignment="1">
      <alignment vertical="center"/>
    </xf>
    <xf numFmtId="168" fontId="7" fillId="0" borderId="2" xfId="0" applyNumberFormat="1" applyFont="1" applyBorder="1" applyAlignment="1">
      <alignment vertical="center"/>
    </xf>
    <xf numFmtId="168" fontId="11" fillId="0" borderId="8" xfId="0" applyNumberFormat="1" applyFont="1" applyBorder="1" applyAlignment="1">
      <alignment vertical="center"/>
    </xf>
    <xf numFmtId="168" fontId="11" fillId="0" borderId="8" xfId="0" applyNumberFormat="1" applyFont="1" applyBorder="1" applyAlignment="1" quotePrefix="1">
      <alignment/>
    </xf>
    <xf numFmtId="168" fontId="11" fillId="0" borderId="5" xfId="0" applyNumberFormat="1" applyFont="1" applyBorder="1" applyAlignment="1">
      <alignment/>
    </xf>
    <xf numFmtId="168" fontId="15" fillId="0" borderId="4" xfId="0" applyNumberFormat="1" applyFont="1" applyBorder="1" applyAlignment="1">
      <alignment/>
    </xf>
    <xf numFmtId="168" fontId="15" fillId="0" borderId="5" xfId="0" applyNumberFormat="1" applyFont="1" applyBorder="1" applyAlignment="1">
      <alignment/>
    </xf>
    <xf numFmtId="168" fontId="7" fillId="0" borderId="12" xfId="0" applyNumberFormat="1" applyFont="1" applyBorder="1" applyAlignment="1">
      <alignment vertical="center"/>
    </xf>
    <xf numFmtId="168" fontId="7" fillId="0" borderId="10" xfId="0" applyNumberFormat="1" applyFont="1" applyBorder="1" applyAlignment="1">
      <alignment vertical="center"/>
    </xf>
    <xf numFmtId="168" fontId="11" fillId="0" borderId="2" xfId="0" applyNumberFormat="1" applyFont="1" applyBorder="1" applyAlignment="1">
      <alignment vertical="center"/>
    </xf>
    <xf numFmtId="168" fontId="5" fillId="0" borderId="2" xfId="0" applyNumberFormat="1" applyFont="1" applyBorder="1" applyAlignment="1">
      <alignment/>
    </xf>
    <xf numFmtId="168" fontId="5" fillId="0" borderId="8" xfId="0" applyNumberFormat="1" applyFont="1" applyBorder="1" applyAlignment="1">
      <alignment/>
    </xf>
    <xf numFmtId="168" fontId="5" fillId="0" borderId="2" xfId="0" applyNumberFormat="1" applyFont="1" applyBorder="1" applyAlignment="1" quotePrefix="1">
      <alignment/>
    </xf>
    <xf numFmtId="168" fontId="7" fillId="0" borderId="8" xfId="0" applyNumberFormat="1" applyFont="1" applyBorder="1" applyAlignment="1" quotePrefix="1">
      <alignment/>
    </xf>
    <xf numFmtId="168" fontId="5" fillId="0" borderId="8" xfId="0" applyNumberFormat="1" applyFont="1" applyBorder="1" applyAlignment="1" quotePrefix="1">
      <alignment/>
    </xf>
    <xf numFmtId="168" fontId="5" fillId="0" borderId="4" xfId="0" applyNumberFormat="1" applyFont="1" applyBorder="1" applyAlignment="1">
      <alignment/>
    </xf>
    <xf numFmtId="168" fontId="7" fillId="0" borderId="5" xfId="0" applyNumberFormat="1" applyFont="1" applyBorder="1" applyAlignment="1">
      <alignment/>
    </xf>
    <xf numFmtId="168" fontId="5" fillId="0" borderId="5" xfId="0" applyNumberFormat="1" applyFont="1" applyBorder="1" applyAlignment="1">
      <alignment/>
    </xf>
    <xf numFmtId="0" fontId="21" fillId="0" borderId="0" xfId="0" applyFont="1" applyBorder="1" applyAlignment="1">
      <alignment horizontal="right"/>
    </xf>
    <xf numFmtId="168" fontId="29" fillId="0" borderId="5" xfId="0" applyNumberFormat="1" applyFont="1" applyBorder="1" applyAlignment="1">
      <alignment vertical="center"/>
    </xf>
    <xf numFmtId="164" fontId="15" fillId="0" borderId="2" xfId="0" applyNumberFormat="1" applyFont="1" applyBorder="1" applyAlignment="1" quotePrefix="1">
      <alignment vertical="center"/>
    </xf>
    <xf numFmtId="165" fontId="10" fillId="0" borderId="8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165" fontId="21" fillId="0" borderId="2" xfId="0" applyNumberFormat="1" applyFont="1" applyBorder="1" applyAlignment="1" quotePrefix="1">
      <alignment/>
    </xf>
    <xf numFmtId="165" fontId="21" fillId="0" borderId="8" xfId="0" applyNumberFormat="1" applyFont="1" applyBorder="1" applyAlignment="1" quotePrefix="1">
      <alignment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68" fontId="15" fillId="0" borderId="8" xfId="0" applyNumberFormat="1" applyFont="1" applyBorder="1" applyAlignment="1" quotePrefix="1">
      <alignment/>
    </xf>
    <xf numFmtId="3" fontId="47" fillId="0" borderId="2" xfId="0" applyNumberFormat="1" applyFont="1" applyBorder="1" applyAlignment="1">
      <alignment horizontal="center"/>
    </xf>
    <xf numFmtId="166" fontId="47" fillId="0" borderId="12" xfId="0" applyNumberFormat="1" applyFont="1" applyBorder="1" applyAlignment="1">
      <alignment/>
    </xf>
    <xf numFmtId="166" fontId="47" fillId="0" borderId="10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172" fontId="45" fillId="0" borderId="8" xfId="0" applyNumberFormat="1" applyFont="1" applyBorder="1" applyAlignment="1">
      <alignment/>
    </xf>
    <xf numFmtId="172" fontId="46" fillId="0" borderId="2" xfId="0" applyNumberFormat="1" applyFont="1" applyBorder="1" applyAlignment="1">
      <alignment/>
    </xf>
    <xf numFmtId="166" fontId="45" fillId="0" borderId="8" xfId="0" applyNumberFormat="1" applyFont="1" applyBorder="1" applyAlignment="1">
      <alignment/>
    </xf>
    <xf numFmtId="172" fontId="45" fillId="0" borderId="2" xfId="0" applyNumberFormat="1" applyFont="1" applyBorder="1" applyAlignment="1">
      <alignment/>
    </xf>
    <xf numFmtId="166" fontId="45" fillId="0" borderId="2" xfId="0" applyNumberFormat="1" applyFont="1" applyBorder="1" applyAlignment="1">
      <alignment/>
    </xf>
    <xf numFmtId="166" fontId="46" fillId="0" borderId="2" xfId="0" applyNumberFormat="1" applyFont="1" applyBorder="1" applyAlignment="1">
      <alignment/>
    </xf>
    <xf numFmtId="3" fontId="18" fillId="0" borderId="4" xfId="0" applyNumberFormat="1" applyFont="1" applyBorder="1" applyAlignment="1">
      <alignment/>
    </xf>
    <xf numFmtId="166" fontId="45" fillId="0" borderId="4" xfId="0" applyNumberFormat="1" applyFont="1" applyBorder="1" applyAlignment="1">
      <alignment/>
    </xf>
    <xf numFmtId="166" fontId="46" fillId="0" borderId="4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51" fillId="0" borderId="0" xfId="0" applyFont="1" applyAlignment="1">
      <alignment/>
    </xf>
    <xf numFmtId="166" fontId="46" fillId="0" borderId="0" xfId="0" applyNumberFormat="1" applyFont="1" applyBorder="1" applyAlignment="1">
      <alignment/>
    </xf>
    <xf numFmtId="166" fontId="49" fillId="0" borderId="12" xfId="0" applyNumberFormat="1" applyFont="1" applyBorder="1" applyAlignment="1">
      <alignment/>
    </xf>
    <xf numFmtId="174" fontId="45" fillId="0" borderId="2" xfId="0" applyNumberFormat="1" applyFont="1" applyBorder="1" applyAlignment="1">
      <alignment/>
    </xf>
    <xf numFmtId="3" fontId="45" fillId="0" borderId="2" xfId="0" applyNumberFormat="1" applyFont="1" applyBorder="1" applyAlignment="1" quotePrefix="1">
      <alignment/>
    </xf>
    <xf numFmtId="3" fontId="52" fillId="0" borderId="2" xfId="0" applyNumberFormat="1" applyFont="1" applyBorder="1" applyAlignment="1">
      <alignment/>
    </xf>
    <xf numFmtId="3" fontId="53" fillId="0" borderId="2" xfId="0" applyNumberFormat="1" applyFont="1" applyBorder="1" applyAlignment="1">
      <alignment/>
    </xf>
    <xf numFmtId="174" fontId="46" fillId="0" borderId="2" xfId="0" applyNumberFormat="1" applyFont="1" applyBorder="1" applyAlignment="1">
      <alignment/>
    </xf>
    <xf numFmtId="3" fontId="18" fillId="0" borderId="2" xfId="0" applyNumberFormat="1" applyFont="1" applyBorder="1" applyAlignment="1">
      <alignment horizontal="left"/>
    </xf>
    <xf numFmtId="3" fontId="52" fillId="0" borderId="4" xfId="0" applyNumberFormat="1" applyFont="1" applyBorder="1" applyAlignment="1">
      <alignment/>
    </xf>
    <xf numFmtId="3" fontId="53" fillId="0" borderId="4" xfId="0" applyNumberFormat="1" applyFont="1" applyBorder="1" applyAlignment="1">
      <alignment/>
    </xf>
    <xf numFmtId="3" fontId="45" fillId="0" borderId="0" xfId="0" applyNumberFormat="1" applyFont="1" applyBorder="1" applyAlignment="1" quotePrefix="1">
      <alignment/>
    </xf>
    <xf numFmtId="3" fontId="52" fillId="0" borderId="0" xfId="0" applyNumberFormat="1" applyFont="1" applyBorder="1" applyAlignment="1">
      <alignment/>
    </xf>
    <xf numFmtId="165" fontId="47" fillId="0" borderId="12" xfId="0" applyNumberFormat="1" applyFont="1" applyBorder="1" applyAlignment="1">
      <alignment/>
    </xf>
    <xf numFmtId="175" fontId="45" fillId="0" borderId="2" xfId="0" applyNumberFormat="1" applyFont="1" applyBorder="1" applyAlignment="1">
      <alignment/>
    </xf>
    <xf numFmtId="166" fontId="45" fillId="0" borderId="2" xfId="0" applyNumberFormat="1" applyFont="1" applyBorder="1" applyAlignment="1" quotePrefix="1">
      <alignment/>
    </xf>
    <xf numFmtId="165" fontId="46" fillId="0" borderId="2" xfId="0" applyNumberFormat="1" applyFont="1" applyBorder="1" applyAlignment="1">
      <alignment/>
    </xf>
    <xf numFmtId="175" fontId="46" fillId="0" borderId="2" xfId="0" applyNumberFormat="1" applyFont="1" applyBorder="1" applyAlignment="1">
      <alignment/>
    </xf>
    <xf numFmtId="165" fontId="46" fillId="0" borderId="4" xfId="0" applyNumberFormat="1" applyFont="1" applyBorder="1" applyAlignment="1">
      <alignment/>
    </xf>
    <xf numFmtId="166" fontId="52" fillId="0" borderId="2" xfId="0" applyNumberFormat="1" applyFont="1" applyBorder="1" applyAlignment="1">
      <alignment vertical="center"/>
    </xf>
    <xf numFmtId="166" fontId="52" fillId="0" borderId="1" xfId="0" applyNumberFormat="1" applyFont="1" applyBorder="1" applyAlignment="1">
      <alignment vertical="center"/>
    </xf>
    <xf numFmtId="166" fontId="49" fillId="0" borderId="4" xfId="0" applyNumberFormat="1" applyFont="1" applyBorder="1" applyAlignment="1">
      <alignment vertical="center"/>
    </xf>
    <xf numFmtId="166" fontId="49" fillId="0" borderId="3" xfId="0" applyNumberFormat="1" applyFont="1" applyBorder="1" applyAlignment="1">
      <alignment vertical="center"/>
    </xf>
    <xf numFmtId="168" fontId="20" fillId="0" borderId="0" xfId="0" applyNumberFormat="1" applyFont="1" applyAlignment="1">
      <alignment/>
    </xf>
    <xf numFmtId="166" fontId="49" fillId="0" borderId="11" xfId="0" applyNumberFormat="1" applyFont="1" applyBorder="1" applyAlignment="1">
      <alignment vertical="center"/>
    </xf>
    <xf numFmtId="166" fontId="49" fillId="0" borderId="12" xfId="0" applyNumberFormat="1" applyFont="1" applyBorder="1" applyAlignment="1">
      <alignment vertical="center"/>
    </xf>
    <xf numFmtId="165" fontId="13" fillId="0" borderId="8" xfId="0" applyNumberFormat="1" applyFont="1" applyBorder="1" applyAlignment="1">
      <alignment/>
    </xf>
    <xf numFmtId="0" fontId="13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/>
    </xf>
    <xf numFmtId="0" fontId="31" fillId="0" borderId="2" xfId="0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165" fontId="13" fillId="0" borderId="5" xfId="0" applyNumberFormat="1" applyFont="1" applyBorder="1" applyAlignment="1">
      <alignment/>
    </xf>
    <xf numFmtId="165" fontId="13" fillId="0" borderId="4" xfId="0" applyNumberFormat="1" applyFont="1" applyBorder="1" applyAlignment="1">
      <alignment/>
    </xf>
    <xf numFmtId="165" fontId="8" fillId="0" borderId="4" xfId="0" applyNumberFormat="1" applyFont="1" applyBorder="1" applyAlignment="1">
      <alignment/>
    </xf>
    <xf numFmtId="165" fontId="13" fillId="0" borderId="12" xfId="0" applyNumberFormat="1" applyFont="1" applyBorder="1" applyAlignment="1">
      <alignment/>
    </xf>
    <xf numFmtId="166" fontId="10" fillId="0" borderId="8" xfId="0" applyNumberFormat="1" applyFont="1" applyBorder="1" applyAlignment="1">
      <alignment vertical="center"/>
    </xf>
    <xf numFmtId="178" fontId="11" fillId="0" borderId="8" xfId="0" applyNumberFormat="1" applyFont="1" applyBorder="1" applyAlignment="1">
      <alignment/>
    </xf>
    <xf numFmtId="165" fontId="7" fillId="0" borderId="8" xfId="0" applyNumberFormat="1" applyFont="1" applyBorder="1" applyAlignment="1" quotePrefix="1">
      <alignment/>
    </xf>
    <xf numFmtId="166" fontId="17" fillId="0" borderId="2" xfId="0" applyNumberFormat="1" applyFont="1" applyBorder="1" applyAlignment="1">
      <alignment/>
    </xf>
    <xf numFmtId="166" fontId="54" fillId="0" borderId="2" xfId="0" applyNumberFormat="1" applyFont="1" applyBorder="1" applyAlignment="1">
      <alignment/>
    </xf>
    <xf numFmtId="166" fontId="11" fillId="0" borderId="4" xfId="0" applyNumberFormat="1" applyFont="1" applyBorder="1" applyAlignment="1">
      <alignment/>
    </xf>
    <xf numFmtId="166" fontId="54" fillId="0" borderId="2" xfId="0" applyNumberFormat="1" applyFont="1" applyBorder="1" applyAlignment="1" quotePrefix="1">
      <alignment/>
    </xf>
    <xf numFmtId="179" fontId="54" fillId="0" borderId="2" xfId="0" applyNumberFormat="1" applyFont="1" applyBorder="1" applyAlignment="1">
      <alignment/>
    </xf>
    <xf numFmtId="166" fontId="11" fillId="0" borderId="5" xfId="0" applyNumberFormat="1" applyFont="1" applyBorder="1" applyAlignment="1">
      <alignment/>
    </xf>
    <xf numFmtId="166" fontId="17" fillId="0" borderId="0" xfId="0" applyNumberFormat="1" applyFont="1" applyBorder="1" applyAlignment="1">
      <alignment/>
    </xf>
    <xf numFmtId="166" fontId="54" fillId="0" borderId="0" xfId="0" applyNumberFormat="1" applyFont="1" applyBorder="1" applyAlignment="1">
      <alignment/>
    </xf>
    <xf numFmtId="166" fontId="54" fillId="0" borderId="0" xfId="0" applyNumberFormat="1" applyFont="1" applyBorder="1" applyAlignment="1" quotePrefix="1">
      <alignment/>
    </xf>
    <xf numFmtId="165" fontId="10" fillId="0" borderId="12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/>
    </xf>
    <xf numFmtId="171" fontId="11" fillId="0" borderId="2" xfId="0" applyNumberFormat="1" applyFont="1" applyBorder="1" applyAlignment="1">
      <alignment/>
    </xf>
    <xf numFmtId="178" fontId="11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7" fillId="0" borderId="2" xfId="0" applyNumberFormat="1" applyFont="1" applyBorder="1" applyAlignment="1" quotePrefix="1">
      <alignment/>
    </xf>
    <xf numFmtId="165" fontId="54" fillId="0" borderId="2" xfId="0" applyNumberFormat="1" applyFont="1" applyBorder="1" applyAlignment="1" quotePrefix="1">
      <alignment/>
    </xf>
    <xf numFmtId="166" fontId="11" fillId="0" borderId="8" xfId="0" applyNumberFormat="1" applyFont="1" applyBorder="1" applyAlignment="1">
      <alignment horizontal="right"/>
    </xf>
    <xf numFmtId="166" fontId="10" fillId="0" borderId="8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66" fontId="11" fillId="0" borderId="8" xfId="0" applyNumberFormat="1" applyFont="1" applyBorder="1" applyAlignment="1">
      <alignment/>
    </xf>
    <xf numFmtId="166" fontId="11" fillId="0" borderId="2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11" fillId="0" borderId="8" xfId="0" applyNumberFormat="1" applyFont="1" applyBorder="1" applyAlignment="1">
      <alignment/>
    </xf>
    <xf numFmtId="165" fontId="7" fillId="0" borderId="8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5" fillId="0" borderId="8" xfId="0" applyNumberFormat="1" applyFont="1" applyBorder="1" applyAlignment="1">
      <alignment/>
    </xf>
    <xf numFmtId="165" fontId="5" fillId="0" borderId="8" xfId="0" applyNumberFormat="1" applyFont="1" applyBorder="1" applyAlignment="1">
      <alignment horizontal="right"/>
    </xf>
    <xf numFmtId="0" fontId="13" fillId="0" borderId="0" xfId="0" applyFont="1" applyAlignment="1" quotePrefix="1">
      <alignment horizontal="center" vertical="center" textRotation="180"/>
    </xf>
    <xf numFmtId="165" fontId="5" fillId="0" borderId="8" xfId="0" applyNumberFormat="1" applyFont="1" applyBorder="1" applyAlignment="1" quotePrefix="1">
      <alignment/>
    </xf>
    <xf numFmtId="165" fontId="20" fillId="0" borderId="4" xfId="0" applyNumberFormat="1" applyFont="1" applyBorder="1" applyAlignment="1">
      <alignment/>
    </xf>
    <xf numFmtId="165" fontId="13" fillId="0" borderId="4" xfId="0" applyNumberFormat="1" applyFont="1" applyBorder="1" applyAlignment="1">
      <alignment/>
    </xf>
    <xf numFmtId="165" fontId="13" fillId="0" borderId="2" xfId="0" applyNumberFormat="1" applyFont="1" applyBorder="1" applyAlignment="1" quotePrefix="1">
      <alignment horizontal="center"/>
    </xf>
    <xf numFmtId="165" fontId="13" fillId="0" borderId="2" xfId="0" applyNumberFormat="1" applyFont="1" applyBorder="1" applyAlignment="1" quotePrefix="1">
      <alignment/>
    </xf>
    <xf numFmtId="165" fontId="13" fillId="0" borderId="2" xfId="0" applyNumberFormat="1" applyFont="1" applyBorder="1" applyAlignment="1">
      <alignment/>
    </xf>
    <xf numFmtId="166" fontId="11" fillId="0" borderId="2" xfId="0" applyNumberFormat="1" applyFont="1" applyBorder="1" applyAlignment="1" quotePrefix="1">
      <alignment/>
    </xf>
    <xf numFmtId="180" fontId="11" fillId="0" borderId="2" xfId="0" applyNumberFormat="1" applyFont="1" applyBorder="1" applyAlignment="1" quotePrefix="1">
      <alignment/>
    </xf>
    <xf numFmtId="166" fontId="7" fillId="0" borderId="2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165" fontId="7" fillId="0" borderId="12" xfId="0" applyNumberFormat="1" applyFont="1" applyBorder="1" applyAlignment="1">
      <alignment/>
    </xf>
    <xf numFmtId="165" fontId="7" fillId="0" borderId="2" xfId="0" applyNumberFormat="1" applyFont="1" applyBorder="1" applyAlignment="1">
      <alignment/>
    </xf>
    <xf numFmtId="167" fontId="11" fillId="0" borderId="2" xfId="0" applyNumberFormat="1" applyFont="1" applyBorder="1" applyAlignment="1" quotePrefix="1">
      <alignment/>
    </xf>
    <xf numFmtId="165" fontId="11" fillId="0" borderId="2" xfId="0" applyNumberFormat="1" applyFont="1" applyBorder="1" applyAlignment="1" quotePrefix="1">
      <alignment/>
    </xf>
    <xf numFmtId="165" fontId="16" fillId="0" borderId="0" xfId="0" applyNumberFormat="1" applyFont="1" applyBorder="1" applyAlignment="1">
      <alignment/>
    </xf>
    <xf numFmtId="165" fontId="16" fillId="0" borderId="2" xfId="0" applyNumberFormat="1" applyFont="1" applyBorder="1" applyAlignment="1">
      <alignment/>
    </xf>
    <xf numFmtId="165" fontId="16" fillId="0" borderId="2" xfId="0" applyNumberFormat="1" applyFont="1" applyBorder="1" applyAlignment="1" quotePrefix="1">
      <alignment/>
    </xf>
    <xf numFmtId="165" fontId="16" fillId="0" borderId="2" xfId="0" applyNumberFormat="1" applyFont="1" applyBorder="1" applyAlignment="1">
      <alignment/>
    </xf>
    <xf numFmtId="165" fontId="16" fillId="0" borderId="0" xfId="0" applyNumberFormat="1" applyFont="1" applyAlignment="1">
      <alignment/>
    </xf>
    <xf numFmtId="165" fontId="11" fillId="0" borderId="8" xfId="0" applyNumberFormat="1" applyFont="1" applyFill="1" applyBorder="1" applyAlignment="1">
      <alignment/>
    </xf>
    <xf numFmtId="166" fontId="11" fillId="0" borderId="5" xfId="0" applyNumberFormat="1" applyFont="1" applyBorder="1" applyAlignment="1">
      <alignment/>
    </xf>
    <xf numFmtId="165" fontId="5" fillId="0" borderId="2" xfId="0" applyNumberFormat="1" applyFont="1" applyBorder="1" applyAlignment="1" quotePrefix="1">
      <alignment/>
    </xf>
    <xf numFmtId="172" fontId="5" fillId="0" borderId="2" xfId="0" applyNumberFormat="1" applyFont="1" applyBorder="1" applyAlignment="1" quotePrefix="1">
      <alignment/>
    </xf>
    <xf numFmtId="165" fontId="5" fillId="0" borderId="4" xfId="0" applyNumberFormat="1" applyFont="1" applyBorder="1" applyAlignment="1">
      <alignment/>
    </xf>
    <xf numFmtId="167" fontId="7" fillId="0" borderId="5" xfId="0" applyNumberFormat="1" applyFont="1" applyBorder="1" applyAlignment="1">
      <alignment/>
    </xf>
    <xf numFmtId="181" fontId="5" fillId="0" borderId="2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79" fontId="54" fillId="0" borderId="4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right"/>
    </xf>
    <xf numFmtId="182" fontId="5" fillId="0" borderId="2" xfId="0" applyNumberFormat="1" applyFont="1" applyBorder="1" applyAlignment="1" quotePrefix="1">
      <alignment/>
    </xf>
    <xf numFmtId="164" fontId="5" fillId="0" borderId="8" xfId="0" applyNumberFormat="1" applyFont="1" applyBorder="1" applyAlignment="1">
      <alignment/>
    </xf>
    <xf numFmtId="164" fontId="5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 quotePrefix="1">
      <alignment/>
    </xf>
    <xf numFmtId="164" fontId="5" fillId="0" borderId="4" xfId="0" applyNumberFormat="1" applyFont="1" applyBorder="1" applyAlignment="1">
      <alignment/>
    </xf>
    <xf numFmtId="165" fontId="47" fillId="0" borderId="2" xfId="0" applyNumberFormat="1" applyFont="1" applyBorder="1" applyAlignment="1">
      <alignment/>
    </xf>
    <xf numFmtId="181" fontId="45" fillId="0" borderId="2" xfId="0" applyNumberFormat="1" applyFont="1" applyBorder="1" applyAlignment="1" quotePrefix="1">
      <alignment horizontal="center"/>
    </xf>
    <xf numFmtId="165" fontId="45" fillId="0" borderId="8" xfId="0" applyNumberFormat="1" applyFont="1" applyBorder="1" applyAlignment="1" quotePrefix="1">
      <alignment/>
    </xf>
    <xf numFmtId="165" fontId="45" fillId="0" borderId="2" xfId="0" applyNumberFormat="1" applyFont="1" applyBorder="1" applyAlignment="1" quotePrefix="1">
      <alignment/>
    </xf>
    <xf numFmtId="165" fontId="45" fillId="0" borderId="8" xfId="0" applyNumberFormat="1" applyFont="1" applyBorder="1" applyAlignment="1">
      <alignment/>
    </xf>
    <xf numFmtId="165" fontId="45" fillId="0" borderId="2" xfId="0" applyNumberFormat="1" applyFont="1" applyBorder="1" applyAlignment="1">
      <alignment/>
    </xf>
    <xf numFmtId="165" fontId="45" fillId="0" borderId="2" xfId="0" applyNumberFormat="1" applyFont="1" applyBorder="1" applyAlignment="1">
      <alignment/>
    </xf>
    <xf numFmtId="165" fontId="45" fillId="0" borderId="4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0" xfId="0" applyNumberFormat="1" applyFont="1" applyBorder="1" applyAlignment="1">
      <alignment/>
    </xf>
    <xf numFmtId="165" fontId="37" fillId="0" borderId="8" xfId="0" applyNumberFormat="1" applyFont="1" applyBorder="1" applyAlignment="1">
      <alignment/>
    </xf>
    <xf numFmtId="165" fontId="16" fillId="0" borderId="8" xfId="0" applyNumberFormat="1" applyFont="1" applyBorder="1" applyAlignment="1">
      <alignment/>
    </xf>
    <xf numFmtId="165" fontId="16" fillId="0" borderId="2" xfId="0" applyNumberFormat="1" applyFont="1" applyBorder="1" applyAlignment="1" quotePrefix="1">
      <alignment/>
    </xf>
    <xf numFmtId="165" fontId="11" fillId="0" borderId="8" xfId="0" applyNumberFormat="1" applyFont="1" applyBorder="1" applyAlignment="1" quotePrefix="1">
      <alignment/>
    </xf>
    <xf numFmtId="165" fontId="11" fillId="0" borderId="5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165" fontId="16" fillId="0" borderId="8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165" fontId="11" fillId="0" borderId="8" xfId="0" applyNumberFormat="1" applyFont="1" applyBorder="1" applyAlignment="1">
      <alignment vertical="center"/>
    </xf>
    <xf numFmtId="165" fontId="16" fillId="0" borderId="8" xfId="0" applyNumberFormat="1" applyFont="1" applyBorder="1" applyAlignment="1" quotePrefix="1">
      <alignment vertical="center"/>
    </xf>
    <xf numFmtId="165" fontId="16" fillId="0" borderId="2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/>
    </xf>
    <xf numFmtId="165" fontId="8" fillId="0" borderId="2" xfId="0" applyNumberFormat="1" applyFont="1" applyBorder="1" applyAlignment="1">
      <alignment/>
    </xf>
    <xf numFmtId="165" fontId="8" fillId="0" borderId="2" xfId="0" applyNumberFormat="1" applyFont="1" applyBorder="1" applyAlignment="1">
      <alignment vertical="center"/>
    </xf>
    <xf numFmtId="165" fontId="15" fillId="0" borderId="8" xfId="0" applyNumberFormat="1" applyFont="1" applyBorder="1" applyAlignment="1">
      <alignment vertical="center"/>
    </xf>
    <xf numFmtId="165" fontId="37" fillId="0" borderId="8" xfId="0" applyNumberFormat="1" applyFont="1" applyBorder="1" applyAlignment="1">
      <alignment vertical="center"/>
    </xf>
    <xf numFmtId="165" fontId="15" fillId="0" borderId="2" xfId="0" applyNumberFormat="1" applyFont="1" applyBorder="1" applyAlignment="1">
      <alignment vertical="center"/>
    </xf>
    <xf numFmtId="3" fontId="45" fillId="0" borderId="2" xfId="0" applyNumberFormat="1" applyFont="1" applyBorder="1" applyAlignment="1">
      <alignment/>
    </xf>
    <xf numFmtId="165" fontId="15" fillId="0" borderId="5" xfId="0" applyNumberFormat="1" applyFont="1" applyBorder="1" applyAlignment="1" quotePrefix="1">
      <alignment/>
    </xf>
    <xf numFmtId="165" fontId="15" fillId="0" borderId="2" xfId="0" applyNumberFormat="1" applyFont="1" applyBorder="1" applyAlignment="1" quotePrefix="1">
      <alignment/>
    </xf>
    <xf numFmtId="165" fontId="15" fillId="0" borderId="8" xfId="0" applyNumberFormat="1" applyFont="1" applyBorder="1" applyAlignment="1" quotePrefix="1">
      <alignment vertical="center"/>
    </xf>
    <xf numFmtId="165" fontId="38" fillId="0" borderId="8" xfId="0" applyNumberFormat="1" applyFont="1" applyBorder="1" applyAlignment="1">
      <alignment vertical="center"/>
    </xf>
    <xf numFmtId="165" fontId="10" fillId="0" borderId="2" xfId="0" applyNumberFormat="1" applyFont="1" applyBorder="1" applyAlignment="1">
      <alignment horizontal="center"/>
    </xf>
    <xf numFmtId="165" fontId="11" fillId="0" borderId="4" xfId="0" applyNumberFormat="1" applyFont="1" applyBorder="1" applyAlignment="1">
      <alignment/>
    </xf>
    <xf numFmtId="165" fontId="10" fillId="0" borderId="12" xfId="0" applyNumberFormat="1" applyFont="1" applyBorder="1" applyAlignment="1">
      <alignment horizontal="center"/>
    </xf>
    <xf numFmtId="166" fontId="21" fillId="0" borderId="5" xfId="0" applyNumberFormat="1" applyFont="1" applyBorder="1" applyAlignment="1">
      <alignment vertical="center"/>
    </xf>
    <xf numFmtId="168" fontId="29" fillId="0" borderId="1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0" fillId="0" borderId="1" xfId="0" applyNumberFormat="1" applyFont="1" applyBorder="1" applyAlignment="1">
      <alignment vertical="center"/>
    </xf>
    <xf numFmtId="168" fontId="21" fillId="0" borderId="14" xfId="0" applyNumberFormat="1" applyFont="1" applyBorder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168" fontId="21" fillId="0" borderId="7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6" fontId="29" fillId="0" borderId="8" xfId="0" applyNumberFormat="1" applyFont="1" applyBorder="1" applyAlignment="1">
      <alignment vertical="center"/>
    </xf>
    <xf numFmtId="166" fontId="21" fillId="0" borderId="8" xfId="0" applyNumberFormat="1" applyFont="1" applyBorder="1" applyAlignment="1">
      <alignment vertical="center"/>
    </xf>
    <xf numFmtId="166" fontId="20" fillId="0" borderId="8" xfId="0" applyNumberFormat="1" applyFont="1" applyBorder="1" applyAlignment="1">
      <alignment vertical="center"/>
    </xf>
    <xf numFmtId="166" fontId="21" fillId="0" borderId="7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/>
    </xf>
    <xf numFmtId="3" fontId="29" fillId="0" borderId="1" xfId="0" applyNumberFormat="1" applyFont="1" applyBorder="1" applyAlignment="1" quotePrefix="1">
      <alignment/>
    </xf>
    <xf numFmtId="3" fontId="21" fillId="0" borderId="1" xfId="0" applyNumberFormat="1" applyFont="1" applyBorder="1" applyAlignment="1" quotePrefix="1">
      <alignment/>
    </xf>
    <xf numFmtId="3" fontId="5" fillId="0" borderId="3" xfId="0" applyNumberFormat="1" applyFont="1" applyBorder="1" applyAlignment="1">
      <alignment/>
    </xf>
    <xf numFmtId="3" fontId="7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/>
    </xf>
    <xf numFmtId="3" fontId="29" fillId="0" borderId="8" xfId="0" applyNumberFormat="1" applyFont="1" applyBorder="1" applyAlignment="1" quotePrefix="1">
      <alignment/>
    </xf>
    <xf numFmtId="3" fontId="21" fillId="0" borderId="8" xfId="0" applyNumberFormat="1" applyFont="1" applyBorder="1" applyAlignment="1" quotePrefix="1">
      <alignment/>
    </xf>
    <xf numFmtId="3" fontId="5" fillId="0" borderId="5" xfId="0" applyNumberFormat="1" applyFont="1" applyBorder="1" applyAlignment="1">
      <alignment/>
    </xf>
    <xf numFmtId="3" fontId="21" fillId="0" borderId="11" xfId="0" applyNumberFormat="1" applyFont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9" fillId="0" borderId="3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166" fontId="41" fillId="0" borderId="8" xfId="0" applyNumberFormat="1" applyFont="1" applyBorder="1" applyAlignment="1">
      <alignment horizontal="left" vertical="center"/>
    </xf>
    <xf numFmtId="3" fontId="28" fillId="0" borderId="10" xfId="0" applyNumberFormat="1" applyFont="1" applyBorder="1" applyAlignment="1">
      <alignment horizontal="left" vertical="center"/>
    </xf>
    <xf numFmtId="179" fontId="54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7" fillId="0" borderId="1" xfId="0" applyNumberFormat="1" applyFont="1" applyBorder="1" applyAlignment="1" quotePrefix="1">
      <alignment vertical="center"/>
    </xf>
    <xf numFmtId="165" fontId="15" fillId="0" borderId="3" xfId="0" applyNumberFormat="1" applyFont="1" applyBorder="1" applyAlignment="1">
      <alignment/>
    </xf>
    <xf numFmtId="179" fontId="54" fillId="0" borderId="8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3" fontId="7" fillId="0" borderId="8" xfId="0" applyNumberFormat="1" applyFont="1" applyBorder="1" applyAlignment="1" quotePrefix="1">
      <alignment vertical="center"/>
    </xf>
    <xf numFmtId="3" fontId="10" fillId="0" borderId="1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28" fillId="0" borderId="8" xfId="0" applyNumberFormat="1" applyFont="1" applyBorder="1" applyAlignment="1">
      <alignment horizontal="left"/>
    </xf>
    <xf numFmtId="166" fontId="54" fillId="0" borderId="4" xfId="0" applyNumberFormat="1" applyFont="1" applyBorder="1" applyAlignment="1">
      <alignment/>
    </xf>
    <xf numFmtId="185" fontId="11" fillId="0" borderId="1" xfId="0" applyNumberFormat="1" applyFont="1" applyBorder="1" applyAlignment="1">
      <alignment horizontal="right"/>
    </xf>
    <xf numFmtId="168" fontId="28" fillId="0" borderId="8" xfId="0" applyNumberFormat="1" applyFont="1" applyBorder="1" applyAlignment="1">
      <alignment horizontal="left"/>
    </xf>
    <xf numFmtId="166" fontId="45" fillId="0" borderId="8" xfId="0" applyNumberFormat="1" applyFont="1" applyBorder="1" applyAlignment="1">
      <alignment/>
    </xf>
    <xf numFmtId="166" fontId="45" fillId="0" borderId="5" xfId="0" applyNumberFormat="1" applyFont="1" applyBorder="1" applyAlignment="1">
      <alignment/>
    </xf>
    <xf numFmtId="166" fontId="48" fillId="0" borderId="8" xfId="0" applyNumberFormat="1" applyFont="1" applyBorder="1" applyAlignment="1">
      <alignment horizontal="left"/>
    </xf>
    <xf numFmtId="3" fontId="47" fillId="0" borderId="11" xfId="0" applyNumberFormat="1" applyFont="1" applyBorder="1" applyAlignment="1">
      <alignment/>
    </xf>
    <xf numFmtId="3" fontId="45" fillId="0" borderId="1" xfId="0" applyNumberFormat="1" applyFont="1" applyBorder="1" applyAlignment="1">
      <alignment/>
    </xf>
    <xf numFmtId="3" fontId="45" fillId="0" borderId="1" xfId="0" applyNumberFormat="1" applyFont="1" applyBorder="1" applyAlignment="1">
      <alignment/>
    </xf>
    <xf numFmtId="3" fontId="45" fillId="0" borderId="3" xfId="0" applyNumberFormat="1" applyFont="1" applyBorder="1" applyAlignment="1">
      <alignment/>
    </xf>
    <xf numFmtId="172" fontId="46" fillId="0" borderId="1" xfId="0" applyNumberFormat="1" applyFont="1" applyBorder="1" applyAlignment="1">
      <alignment/>
    </xf>
    <xf numFmtId="165" fontId="13" fillId="0" borderId="5" xfId="0" applyNumberFormat="1" applyFont="1" applyBorder="1" applyAlignment="1">
      <alignment/>
    </xf>
    <xf numFmtId="0" fontId="18" fillId="0" borderId="0" xfId="0" applyFont="1" applyAlignment="1" quotePrefix="1">
      <alignment horizontal="center" vertical="center" textRotation="180"/>
    </xf>
    <xf numFmtId="0" fontId="0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 quotePrefix="1">
      <alignment horizontal="right" vertical="center" textRotation="180"/>
    </xf>
    <xf numFmtId="0" fontId="13" fillId="0" borderId="0" xfId="0" applyFont="1" applyAlignment="1">
      <alignment horizontal="right" vertical="center" textRotation="180"/>
    </xf>
    <xf numFmtId="0" fontId="21" fillId="0" borderId="1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 vertical="center" textRotation="180"/>
    </xf>
    <xf numFmtId="0" fontId="13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0" fillId="0" borderId="0" xfId="0" applyFont="1" applyAlignment="1" quotePrefix="1">
      <alignment horizontal="center" vertical="center" textRotation="180"/>
    </xf>
    <xf numFmtId="0" fontId="4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0" fillId="0" borderId="0" xfId="0" applyFont="1" applyBorder="1" applyAlignment="1" quotePrefix="1">
      <alignment horizontal="center" vertical="center" textRotation="180"/>
    </xf>
    <xf numFmtId="3" fontId="12" fillId="0" borderId="0" xfId="0" applyNumberFormat="1" applyFont="1" applyAlignment="1">
      <alignment horizontal="left"/>
    </xf>
    <xf numFmtId="1" fontId="47" fillId="0" borderId="11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" fontId="51" fillId="0" borderId="3" xfId="0" applyNumberFormat="1" applyFont="1" applyBorder="1" applyAlignment="1">
      <alignment horizontal="center" vertical="center"/>
    </xf>
    <xf numFmtId="1" fontId="51" fillId="0" borderId="5" xfId="0" applyNumberFormat="1" applyFont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/>
    </xf>
    <xf numFmtId="1" fontId="49" fillId="0" borderId="15" xfId="0" applyNumberFormat="1" applyFont="1" applyBorder="1" applyAlignment="1">
      <alignment horizontal="center"/>
    </xf>
    <xf numFmtId="1" fontId="49" fillId="0" borderId="7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3" fontId="51" fillId="0" borderId="5" xfId="0" applyNumberFormat="1" applyFont="1" applyBorder="1" applyAlignment="1">
      <alignment horizontal="center"/>
    </xf>
    <xf numFmtId="3" fontId="47" fillId="0" borderId="12" xfId="0" applyNumberFormat="1" applyFont="1" applyBorder="1" applyAlignment="1">
      <alignment horizontal="center" vertical="center"/>
    </xf>
    <xf numFmtId="3" fontId="51" fillId="0" borderId="2" xfId="0" applyNumberFormat="1" applyFont="1" applyBorder="1" applyAlignment="1">
      <alignment vertical="center"/>
    </xf>
    <xf numFmtId="3" fontId="51" fillId="0" borderId="4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1" fontId="47" fillId="0" borderId="3" xfId="0" applyNumberFormat="1" applyFont="1" applyBorder="1" applyAlignment="1">
      <alignment horizontal="center" vertical="center"/>
    </xf>
    <xf numFmtId="1" fontId="47" fillId="0" borderId="5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/>
    </xf>
    <xf numFmtId="0" fontId="47" fillId="0" borderId="14" xfId="0" applyNumberFormat="1" applyFont="1" applyBorder="1" applyAlignment="1">
      <alignment horizontal="center"/>
    </xf>
    <xf numFmtId="0" fontId="47" fillId="0" borderId="15" xfId="0" applyNumberFormat="1" applyFont="1" applyBorder="1" applyAlignment="1">
      <alignment horizontal="center"/>
    </xf>
    <xf numFmtId="0" fontId="47" fillId="0" borderId="7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3" fontId="47" fillId="0" borderId="12" xfId="0" applyNumberFormat="1" applyFont="1" applyBorder="1" applyAlignment="1">
      <alignment horizontal="center" vertical="center" wrapText="1"/>
    </xf>
    <xf numFmtId="3" fontId="51" fillId="0" borderId="2" xfId="0" applyNumberFormat="1" applyFont="1" applyBorder="1" applyAlignment="1">
      <alignment vertical="center" wrapText="1"/>
    </xf>
    <xf numFmtId="3" fontId="51" fillId="0" borderId="4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26574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26574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26574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26574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26574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2657475" y="676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267075" y="447675"/>
          <a:ext cx="0" cy="494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267075" y="447675"/>
          <a:ext cx="0" cy="4943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314700" y="428625"/>
          <a:ext cx="0" cy="5257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314700" y="428625"/>
          <a:ext cx="0" cy="52578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314700" y="44767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314700" y="44767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- 7 -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333750" y="561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- 17 -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45757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/>
            <a:t>- 16 -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0" y="4676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000" b="0" i="0" u="none" baseline="0">
              <a:latin typeface="Helv"/>
              <a:ea typeface="Helv"/>
              <a:cs typeface="Helv"/>
            </a:rPr>
            <a:t>- 19 -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pane xSplit="1" ySplit="4" topLeftCell="E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7" sqref="K7"/>
    </sheetView>
  </sheetViews>
  <sheetFormatPr defaultColWidth="9.140625" defaultRowHeight="12.75"/>
  <cols>
    <col min="1" max="1" width="30.140625" style="186" customWidth="1"/>
    <col min="2" max="6" width="9.7109375" style="186" customWidth="1"/>
    <col min="7" max="7" width="9.7109375" style="193" customWidth="1"/>
    <col min="8" max="9" width="9.7109375" style="186" customWidth="1"/>
    <col min="10" max="10" width="7.140625" style="186" customWidth="1"/>
    <col min="11" max="11" width="1.57421875" style="186" customWidth="1"/>
    <col min="12" max="13" width="9.7109375" style="186" customWidth="1"/>
    <col min="14" max="14" width="3.57421875" style="186" customWidth="1"/>
    <col min="15" max="16" width="8.7109375" style="186" customWidth="1"/>
    <col min="17" max="16384" width="9.140625" style="186" customWidth="1"/>
  </cols>
  <sheetData>
    <row r="1" spans="1:14" ht="21" customHeight="1">
      <c r="A1" s="106" t="s">
        <v>302</v>
      </c>
      <c r="H1" s="423"/>
      <c r="N1" s="612" t="s">
        <v>332</v>
      </c>
    </row>
    <row r="2" spans="4:14" ht="13.5" customHeight="1">
      <c r="D2" s="187"/>
      <c r="E2" s="187"/>
      <c r="F2" s="187"/>
      <c r="G2" s="375"/>
      <c r="I2" s="187"/>
      <c r="L2" s="187" t="s">
        <v>210</v>
      </c>
      <c r="M2" s="187"/>
      <c r="N2" s="613"/>
    </row>
    <row r="3" spans="1:14" ht="18.75" customHeight="1">
      <c r="A3" s="188"/>
      <c r="B3" s="614">
        <v>2004</v>
      </c>
      <c r="C3" s="614" t="s">
        <v>347</v>
      </c>
      <c r="D3" s="616" t="s">
        <v>347</v>
      </c>
      <c r="E3" s="617"/>
      <c r="F3" s="617"/>
      <c r="G3" s="617"/>
      <c r="H3" s="618"/>
      <c r="I3" s="616" t="s">
        <v>360</v>
      </c>
      <c r="J3" s="617"/>
      <c r="K3" s="617"/>
      <c r="L3" s="617"/>
      <c r="M3" s="618"/>
      <c r="N3" s="613"/>
    </row>
    <row r="4" spans="1:14" ht="45" customHeight="1">
      <c r="A4" s="189" t="s">
        <v>9</v>
      </c>
      <c r="B4" s="615"/>
      <c r="C4" s="615"/>
      <c r="D4" s="155" t="s">
        <v>0</v>
      </c>
      <c r="E4" s="198" t="s">
        <v>1</v>
      </c>
      <c r="F4" s="198" t="s">
        <v>2</v>
      </c>
      <c r="G4" s="273" t="s">
        <v>351</v>
      </c>
      <c r="H4" s="136" t="s">
        <v>3</v>
      </c>
      <c r="I4" s="198" t="s">
        <v>0</v>
      </c>
      <c r="J4" s="619" t="s">
        <v>211</v>
      </c>
      <c r="K4" s="620"/>
      <c r="L4" s="545" t="s">
        <v>2</v>
      </c>
      <c r="M4" s="274" t="s">
        <v>351</v>
      </c>
      <c r="N4" s="613"/>
    </row>
    <row r="5" spans="1:14" ht="36" customHeight="1">
      <c r="A5" s="190" t="s">
        <v>4</v>
      </c>
      <c r="B5" s="275">
        <v>52704</v>
      </c>
      <c r="C5" s="275">
        <f>C6+C7</f>
        <v>59095</v>
      </c>
      <c r="D5" s="424">
        <v>12070</v>
      </c>
      <c r="E5" s="425">
        <v>13803</v>
      </c>
      <c r="F5" s="425">
        <v>16897</v>
      </c>
      <c r="G5" s="276">
        <f>SUM(D5:F5)</f>
        <v>42770</v>
      </c>
      <c r="H5" s="276">
        <f>C5-G5</f>
        <v>16325</v>
      </c>
      <c r="I5" s="277">
        <f>I6+I7</f>
        <v>14485</v>
      </c>
      <c r="J5" s="566">
        <f>J6+J7</f>
        <v>16265</v>
      </c>
      <c r="K5" s="547"/>
      <c r="L5" s="277">
        <f>L6+L7</f>
        <v>17991</v>
      </c>
      <c r="M5" s="275">
        <v>48741</v>
      </c>
      <c r="N5" s="613"/>
    </row>
    <row r="6" spans="1:14" ht="36" customHeight="1">
      <c r="A6" s="191" t="s">
        <v>5</v>
      </c>
      <c r="B6" s="278">
        <v>43676</v>
      </c>
      <c r="C6" s="419">
        <v>42104</v>
      </c>
      <c r="D6" s="420">
        <v>9312</v>
      </c>
      <c r="E6" s="419">
        <v>9090</v>
      </c>
      <c r="F6" s="419">
        <v>12131</v>
      </c>
      <c r="G6" s="279">
        <f>SUM(D6:F6)</f>
        <v>30533</v>
      </c>
      <c r="H6" s="280">
        <f>C6-G6</f>
        <v>11571</v>
      </c>
      <c r="I6" s="540">
        <v>9688</v>
      </c>
      <c r="J6" s="567">
        <v>9872</v>
      </c>
      <c r="K6" s="548"/>
      <c r="L6" s="281">
        <v>13768</v>
      </c>
      <c r="M6" s="287">
        <v>33328</v>
      </c>
      <c r="N6" s="613"/>
    </row>
    <row r="7" spans="1:14" ht="36" customHeight="1">
      <c r="A7" s="191" t="s">
        <v>217</v>
      </c>
      <c r="B7" s="278">
        <v>9028</v>
      </c>
      <c r="C7" s="419">
        <v>16991</v>
      </c>
      <c r="D7" s="420">
        <v>2758</v>
      </c>
      <c r="E7" s="419">
        <v>4713</v>
      </c>
      <c r="F7" s="419">
        <v>4766</v>
      </c>
      <c r="G7" s="279">
        <f>SUM(D7:F7)</f>
        <v>12237</v>
      </c>
      <c r="H7" s="280">
        <f>C7-G7</f>
        <v>4754</v>
      </c>
      <c r="I7" s="540">
        <v>4797</v>
      </c>
      <c r="J7" s="567">
        <v>6393</v>
      </c>
      <c r="K7" s="573">
        <v>1</v>
      </c>
      <c r="L7" s="281">
        <v>4223</v>
      </c>
      <c r="M7" s="287">
        <v>15413</v>
      </c>
      <c r="N7" s="613"/>
    </row>
    <row r="8" spans="1:14" ht="36" customHeight="1">
      <c r="A8" s="190" t="s">
        <v>179</v>
      </c>
      <c r="B8" s="282">
        <v>2201</v>
      </c>
      <c r="C8" s="421">
        <v>4124</v>
      </c>
      <c r="D8" s="422">
        <v>839</v>
      </c>
      <c r="E8" s="421">
        <v>837</v>
      </c>
      <c r="F8" s="421">
        <v>968</v>
      </c>
      <c r="G8" s="283">
        <f>SUM(D8:F8)</f>
        <v>2644</v>
      </c>
      <c r="H8" s="283">
        <f>C8-G8</f>
        <v>1480</v>
      </c>
      <c r="I8" s="541">
        <v>1323</v>
      </c>
      <c r="J8" s="568">
        <v>1106</v>
      </c>
      <c r="K8" s="539"/>
      <c r="L8" s="283">
        <v>1314</v>
      </c>
      <c r="M8" s="282">
        <v>3743</v>
      </c>
      <c r="N8" s="613"/>
    </row>
    <row r="9" spans="1:14" s="193" customFormat="1" ht="36" customHeight="1">
      <c r="A9" s="192" t="s">
        <v>6</v>
      </c>
      <c r="B9" s="284">
        <v>54905</v>
      </c>
      <c r="C9" s="284">
        <f>C5+C8</f>
        <v>63219</v>
      </c>
      <c r="D9" s="284">
        <f>D5+D8</f>
        <v>12909</v>
      </c>
      <c r="E9" s="284">
        <f>E5+E8</f>
        <v>14640</v>
      </c>
      <c r="F9" s="284">
        <f>F5+F8</f>
        <v>17865</v>
      </c>
      <c r="G9" s="285">
        <f>SUM(D9:F9)</f>
        <v>45414</v>
      </c>
      <c r="H9" s="285">
        <f>C9-G9</f>
        <v>17805</v>
      </c>
      <c r="I9" s="286">
        <f>I5+I8</f>
        <v>15808</v>
      </c>
      <c r="J9" s="569">
        <f>J5+J8</f>
        <v>17371</v>
      </c>
      <c r="K9" s="549"/>
      <c r="L9" s="286">
        <f>L5+L8</f>
        <v>19305</v>
      </c>
      <c r="M9" s="284">
        <v>52484</v>
      </c>
      <c r="N9" s="613"/>
    </row>
    <row r="10" spans="1:14" s="193" customFormat="1" ht="15" customHeight="1">
      <c r="A10" s="191" t="s">
        <v>181</v>
      </c>
      <c r="B10" s="287"/>
      <c r="C10" s="287"/>
      <c r="D10" s="287"/>
      <c r="E10" s="287"/>
      <c r="F10" s="279"/>
      <c r="G10" s="279"/>
      <c r="H10" s="280"/>
      <c r="I10" s="540"/>
      <c r="J10" s="567"/>
      <c r="K10" s="548"/>
      <c r="L10" s="281"/>
      <c r="M10" s="278"/>
      <c r="N10" s="613"/>
    </row>
    <row r="11" spans="1:14" s="193" customFormat="1" ht="25.5" customHeight="1">
      <c r="A11" s="191" t="s">
        <v>182</v>
      </c>
      <c r="B11" s="278">
        <v>32046</v>
      </c>
      <c r="C11" s="278">
        <v>28954</v>
      </c>
      <c r="D11" s="278">
        <v>6500</v>
      </c>
      <c r="E11" s="278">
        <v>7616</v>
      </c>
      <c r="F11" s="280">
        <v>7145</v>
      </c>
      <c r="G11" s="279">
        <f>SUM(D11:F11)</f>
        <v>21261</v>
      </c>
      <c r="H11" s="280">
        <f>C11-G11</f>
        <v>7693</v>
      </c>
      <c r="I11" s="281">
        <v>6629</v>
      </c>
      <c r="J11" s="567">
        <v>8861</v>
      </c>
      <c r="K11" s="548"/>
      <c r="L11" s="281">
        <v>8589</v>
      </c>
      <c r="M11" s="287">
        <v>24079</v>
      </c>
      <c r="N11" s="613"/>
    </row>
    <row r="12" spans="1:14" s="193" customFormat="1" ht="36" customHeight="1">
      <c r="A12" s="190" t="s">
        <v>253</v>
      </c>
      <c r="B12" s="284">
        <v>76387</v>
      </c>
      <c r="C12" s="284">
        <v>93282</v>
      </c>
      <c r="D12" s="284">
        <v>18333</v>
      </c>
      <c r="E12" s="284">
        <v>24585</v>
      </c>
      <c r="F12" s="285">
        <v>24717</v>
      </c>
      <c r="G12" s="279">
        <f>SUM(D12:F12)</f>
        <v>67635</v>
      </c>
      <c r="H12" s="285">
        <f>C12-G12</f>
        <v>25647</v>
      </c>
      <c r="I12" s="542">
        <v>23606</v>
      </c>
      <c r="J12" s="569">
        <v>27236</v>
      </c>
      <c r="K12" s="549"/>
      <c r="L12" s="286">
        <v>27697</v>
      </c>
      <c r="M12" s="284">
        <v>78539</v>
      </c>
      <c r="N12" s="613"/>
    </row>
    <row r="13" spans="1:14" s="193" customFormat="1" ht="15.75" customHeight="1">
      <c r="A13" s="191" t="s">
        <v>181</v>
      </c>
      <c r="B13" s="284"/>
      <c r="C13" s="284"/>
      <c r="D13" s="284"/>
      <c r="E13" s="284"/>
      <c r="F13" s="285"/>
      <c r="G13" s="285"/>
      <c r="H13" s="288"/>
      <c r="I13" s="543"/>
      <c r="J13" s="570"/>
      <c r="K13" s="550"/>
      <c r="L13" s="290"/>
      <c r="M13" s="289"/>
      <c r="N13" s="613"/>
    </row>
    <row r="14" spans="1:14" s="193" customFormat="1" ht="26.25" customHeight="1">
      <c r="A14" s="191" t="s">
        <v>182</v>
      </c>
      <c r="B14" s="291">
        <v>17195</v>
      </c>
      <c r="C14" s="291">
        <v>15518</v>
      </c>
      <c r="D14" s="291">
        <v>3442</v>
      </c>
      <c r="E14" s="291">
        <v>4485</v>
      </c>
      <c r="F14" s="376">
        <v>3993</v>
      </c>
      <c r="G14" s="279">
        <f>SUM(D14:F14)</f>
        <v>11920</v>
      </c>
      <c r="H14" s="280">
        <f>C14-G14</f>
        <v>3598</v>
      </c>
      <c r="I14" s="540">
        <v>4075</v>
      </c>
      <c r="J14" s="571">
        <v>4915</v>
      </c>
      <c r="K14" s="548"/>
      <c r="L14" s="281">
        <v>4879</v>
      </c>
      <c r="M14" s="296">
        <v>13869</v>
      </c>
      <c r="N14" s="613"/>
    </row>
    <row r="15" spans="1:14" s="193" customFormat="1" ht="36" customHeight="1">
      <c r="A15" s="194" t="s">
        <v>7</v>
      </c>
      <c r="B15" s="282">
        <v>131292</v>
      </c>
      <c r="C15" s="282">
        <f>C9+C12</f>
        <v>156501</v>
      </c>
      <c r="D15" s="282">
        <f>D9+D12</f>
        <v>31242</v>
      </c>
      <c r="E15" s="282">
        <f>E9+E12</f>
        <v>39225</v>
      </c>
      <c r="F15" s="282">
        <f>F9+F12</f>
        <v>42582</v>
      </c>
      <c r="G15" s="292">
        <f>SUM(D15:F15)</f>
        <v>113049</v>
      </c>
      <c r="H15" s="292">
        <f>C15-G15</f>
        <v>43452</v>
      </c>
      <c r="I15" s="544">
        <f>I9+I12</f>
        <v>39414</v>
      </c>
      <c r="J15" s="572">
        <f>J9+J12</f>
        <v>44607</v>
      </c>
      <c r="K15" s="551"/>
      <c r="L15" s="546">
        <f>L9+L12</f>
        <v>47002</v>
      </c>
      <c r="M15" s="292">
        <v>131023</v>
      </c>
      <c r="N15" s="613"/>
    </row>
    <row r="16" spans="1:14" s="193" customFormat="1" ht="36" customHeight="1">
      <c r="A16" s="195" t="s">
        <v>8</v>
      </c>
      <c r="B16" s="282">
        <v>-21482</v>
      </c>
      <c r="C16" s="282">
        <f>C9-C12</f>
        <v>-30063</v>
      </c>
      <c r="D16" s="282">
        <f>D9-D12</f>
        <v>-5424</v>
      </c>
      <c r="E16" s="282">
        <f>E9-E12</f>
        <v>-9945</v>
      </c>
      <c r="F16" s="282">
        <f>F9-F12</f>
        <v>-6852</v>
      </c>
      <c r="G16" s="292">
        <f>SUM(D16:F16)</f>
        <v>-22221</v>
      </c>
      <c r="H16" s="292">
        <f>C16-G16</f>
        <v>-7842</v>
      </c>
      <c r="I16" s="544">
        <f>I9-I12</f>
        <v>-7798</v>
      </c>
      <c r="J16" s="572">
        <f>J9-J12</f>
        <v>-9865</v>
      </c>
      <c r="K16" s="551"/>
      <c r="L16" s="546">
        <f>L9-L12</f>
        <v>-8392</v>
      </c>
      <c r="M16" s="292">
        <v>-26055</v>
      </c>
      <c r="N16" s="613"/>
    </row>
    <row r="17" ht="15.75">
      <c r="A17" s="63" t="s">
        <v>361</v>
      </c>
    </row>
  </sheetData>
  <mergeCells count="6">
    <mergeCell ref="N1:N16"/>
    <mergeCell ref="B3:B4"/>
    <mergeCell ref="D3:H3"/>
    <mergeCell ref="C3:C4"/>
    <mergeCell ref="I3:M3"/>
    <mergeCell ref="J4:K4"/>
  </mergeCells>
  <printOptions/>
  <pageMargins left="0.57" right="0.24" top="0.56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pane xSplit="2" ySplit="4" topLeftCell="C3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47" sqref="I47"/>
    </sheetView>
  </sheetViews>
  <sheetFormatPr defaultColWidth="9.140625" defaultRowHeight="12.75"/>
  <cols>
    <col min="1" max="1" width="3.28125" style="3" customWidth="1"/>
    <col min="2" max="2" width="29.00390625" style="3" customWidth="1"/>
    <col min="3" max="7" width="9.28125" style="3" customWidth="1"/>
    <col min="8" max="8" width="9.28125" style="122" customWidth="1"/>
    <col min="9" max="13" width="9.28125" style="3" customWidth="1"/>
    <col min="14" max="14" width="3.00390625" style="3" customWidth="1"/>
    <col min="15" max="15" width="17.7109375" style="3" customWidth="1"/>
    <col min="16" max="16384" width="9.140625" style="3" customWidth="1"/>
  </cols>
  <sheetData>
    <row r="1" spans="1:14" s="96" customFormat="1" ht="15.75" customHeight="1">
      <c r="A1" s="36" t="s">
        <v>324</v>
      </c>
      <c r="H1" s="382"/>
      <c r="N1" s="621" t="s">
        <v>331</v>
      </c>
    </row>
    <row r="2" spans="1:14" ht="11.25" customHeight="1">
      <c r="A2" s="12"/>
      <c r="E2" s="65"/>
      <c r="F2" s="65"/>
      <c r="G2" s="65"/>
      <c r="H2" s="157"/>
      <c r="J2" s="65"/>
      <c r="K2" s="65"/>
      <c r="L2" s="65" t="s">
        <v>180</v>
      </c>
      <c r="M2" s="65"/>
      <c r="N2" s="621"/>
    </row>
    <row r="3" spans="1:14" ht="12.75" customHeight="1">
      <c r="A3" s="640" t="s">
        <v>10</v>
      </c>
      <c r="B3" s="641"/>
      <c r="C3" s="629">
        <v>2004</v>
      </c>
      <c r="D3" s="629" t="s">
        <v>348</v>
      </c>
      <c r="E3" s="604" t="s">
        <v>348</v>
      </c>
      <c r="F3" s="605"/>
      <c r="G3" s="605"/>
      <c r="H3" s="605"/>
      <c r="I3" s="606"/>
      <c r="J3" s="604" t="s">
        <v>306</v>
      </c>
      <c r="K3" s="605"/>
      <c r="L3" s="605"/>
      <c r="M3" s="606"/>
      <c r="N3" s="621"/>
    </row>
    <row r="4" spans="1:14" ht="12.75" customHeight="1">
      <c r="A4" s="609"/>
      <c r="B4" s="610"/>
      <c r="C4" s="611"/>
      <c r="D4" s="611"/>
      <c r="E4" s="44" t="s">
        <v>209</v>
      </c>
      <c r="F4" s="44" t="s">
        <v>211</v>
      </c>
      <c r="G4" s="44" t="s">
        <v>214</v>
      </c>
      <c r="H4" s="324" t="s">
        <v>351</v>
      </c>
      <c r="I4" s="44" t="s">
        <v>258</v>
      </c>
      <c r="J4" s="44" t="s">
        <v>209</v>
      </c>
      <c r="K4" s="44" t="s">
        <v>211</v>
      </c>
      <c r="L4" s="44" t="s">
        <v>214</v>
      </c>
      <c r="M4" s="324" t="s">
        <v>351</v>
      </c>
      <c r="N4" s="621"/>
    </row>
    <row r="5" spans="1:15" ht="11.25" customHeight="1">
      <c r="A5" s="23" t="s">
        <v>265</v>
      </c>
      <c r="B5" s="154" t="s">
        <v>272</v>
      </c>
      <c r="C5" s="268">
        <v>43676</v>
      </c>
      <c r="D5" s="268">
        <f>D6+D19+D28+D40+D44</f>
        <v>42104</v>
      </c>
      <c r="E5" s="269">
        <f>E6+E19+E28+E40+E44</f>
        <v>9312</v>
      </c>
      <c r="F5" s="269">
        <f>F6+F19+F28+F40+F44</f>
        <v>9090</v>
      </c>
      <c r="G5" s="269">
        <f>G6+G19+G28+G40+G44</f>
        <v>12131</v>
      </c>
      <c r="H5" s="538">
        <f>SUM(E5:G5)</f>
        <v>30533</v>
      </c>
      <c r="I5" s="269">
        <f>D5-H5</f>
        <v>11571</v>
      </c>
      <c r="J5" s="269">
        <f>J6+J19+J28+J40+J44</f>
        <v>9688</v>
      </c>
      <c r="K5" s="269">
        <f>K6+K19+K28+K40+K44</f>
        <v>9872</v>
      </c>
      <c r="L5" s="269">
        <f>L6+L19+L28+L40+L44</f>
        <v>13768</v>
      </c>
      <c r="M5" s="269">
        <f>SUM(J5:L5)</f>
        <v>33328</v>
      </c>
      <c r="N5" s="621"/>
      <c r="O5" s="32"/>
    </row>
    <row r="6" spans="1:14" ht="11.25" customHeight="1">
      <c r="A6" s="23" t="s">
        <v>220</v>
      </c>
      <c r="B6" s="31"/>
      <c r="C6" s="465">
        <v>31818</v>
      </c>
      <c r="D6" s="441">
        <v>32450</v>
      </c>
      <c r="E6" s="441">
        <v>7070</v>
      </c>
      <c r="F6" s="441">
        <v>6618</v>
      </c>
      <c r="G6" s="447">
        <v>9611</v>
      </c>
      <c r="H6" s="465">
        <f aca="true" t="shared" si="0" ref="H6:H47">SUM(E6:G6)</f>
        <v>23299</v>
      </c>
      <c r="I6" s="465">
        <f aca="true" t="shared" si="1" ref="I6:I45">D6-H6</f>
        <v>9151</v>
      </c>
      <c r="J6" s="465">
        <v>7591</v>
      </c>
      <c r="K6" s="465">
        <v>7432</v>
      </c>
      <c r="L6" s="465">
        <v>10999</v>
      </c>
      <c r="M6" s="465">
        <f aca="true" t="shared" si="2" ref="M6:M47">SUM(J6:L6)</f>
        <v>26022</v>
      </c>
      <c r="N6" s="621"/>
    </row>
    <row r="7" spans="1:14" ht="11.25" customHeight="1">
      <c r="A7" s="23"/>
      <c r="B7" s="31" t="s">
        <v>43</v>
      </c>
      <c r="C7" s="108">
        <v>69</v>
      </c>
      <c r="D7" s="442">
        <v>184</v>
      </c>
      <c r="E7" s="442">
        <v>38</v>
      </c>
      <c r="F7" s="442">
        <v>52</v>
      </c>
      <c r="G7" s="448">
        <v>47</v>
      </c>
      <c r="H7" s="119">
        <f t="shared" si="0"/>
        <v>137</v>
      </c>
      <c r="I7" s="108">
        <f t="shared" si="1"/>
        <v>47</v>
      </c>
      <c r="J7" s="108">
        <v>35</v>
      </c>
      <c r="K7" s="108">
        <v>39</v>
      </c>
      <c r="L7" s="108">
        <v>39</v>
      </c>
      <c r="M7" s="119">
        <f t="shared" si="2"/>
        <v>113</v>
      </c>
      <c r="N7" s="621"/>
    </row>
    <row r="8" spans="1:14" ht="11.25" customHeight="1">
      <c r="A8" s="10"/>
      <c r="B8" s="31" t="s">
        <v>11</v>
      </c>
      <c r="C8" s="108">
        <v>1098</v>
      </c>
      <c r="D8" s="442">
        <v>1362</v>
      </c>
      <c r="E8" s="442">
        <v>309</v>
      </c>
      <c r="F8" s="442">
        <v>370</v>
      </c>
      <c r="G8" s="448">
        <v>347</v>
      </c>
      <c r="H8" s="119">
        <f t="shared" si="0"/>
        <v>1026</v>
      </c>
      <c r="I8" s="108">
        <f t="shared" si="1"/>
        <v>336</v>
      </c>
      <c r="J8" s="108">
        <v>290</v>
      </c>
      <c r="K8" s="108">
        <v>413</v>
      </c>
      <c r="L8" s="108">
        <v>427</v>
      </c>
      <c r="M8" s="119">
        <f t="shared" si="2"/>
        <v>1130</v>
      </c>
      <c r="N8" s="621"/>
    </row>
    <row r="9" spans="1:14" ht="11.25" customHeight="1">
      <c r="A9" s="10"/>
      <c r="B9" s="31" t="s">
        <v>12</v>
      </c>
      <c r="C9" s="108">
        <v>7400</v>
      </c>
      <c r="D9" s="442">
        <v>6414</v>
      </c>
      <c r="E9" s="442">
        <v>1435</v>
      </c>
      <c r="F9" s="442">
        <v>1864</v>
      </c>
      <c r="G9" s="448">
        <v>1378</v>
      </c>
      <c r="H9" s="119">
        <f t="shared" si="0"/>
        <v>4677</v>
      </c>
      <c r="I9" s="108">
        <f t="shared" si="1"/>
        <v>1737</v>
      </c>
      <c r="J9" s="108">
        <v>1333</v>
      </c>
      <c r="K9" s="108">
        <v>1883</v>
      </c>
      <c r="L9" s="108">
        <v>1640</v>
      </c>
      <c r="M9" s="119">
        <f t="shared" si="2"/>
        <v>4856</v>
      </c>
      <c r="N9" s="621"/>
    </row>
    <row r="10" spans="1:14" ht="11.25" customHeight="1">
      <c r="A10" s="10"/>
      <c r="B10" s="31" t="s">
        <v>13</v>
      </c>
      <c r="C10" s="108">
        <v>1179</v>
      </c>
      <c r="D10" s="442">
        <v>827</v>
      </c>
      <c r="E10" s="442">
        <v>225</v>
      </c>
      <c r="F10" s="442">
        <v>216</v>
      </c>
      <c r="G10" s="448">
        <v>174</v>
      </c>
      <c r="H10" s="119">
        <f t="shared" si="0"/>
        <v>615</v>
      </c>
      <c r="I10" s="108">
        <f t="shared" si="1"/>
        <v>212</v>
      </c>
      <c r="J10" s="108">
        <v>180</v>
      </c>
      <c r="K10" s="108">
        <v>255</v>
      </c>
      <c r="L10" s="108">
        <v>268</v>
      </c>
      <c r="M10" s="119">
        <f t="shared" si="2"/>
        <v>703</v>
      </c>
      <c r="N10" s="621"/>
    </row>
    <row r="11" spans="1:14" ht="11.25" customHeight="1">
      <c r="A11" s="10"/>
      <c r="B11" s="31" t="s">
        <v>14</v>
      </c>
      <c r="C11" s="108">
        <v>1576</v>
      </c>
      <c r="D11" s="442">
        <v>1348</v>
      </c>
      <c r="E11" s="442">
        <v>326</v>
      </c>
      <c r="F11" s="442">
        <v>292</v>
      </c>
      <c r="G11" s="448">
        <v>318</v>
      </c>
      <c r="H11" s="119">
        <f t="shared" si="0"/>
        <v>936</v>
      </c>
      <c r="I11" s="108">
        <f t="shared" si="1"/>
        <v>412</v>
      </c>
      <c r="J11" s="108">
        <v>407</v>
      </c>
      <c r="K11" s="108">
        <v>529</v>
      </c>
      <c r="L11" s="108">
        <v>407</v>
      </c>
      <c r="M11" s="119">
        <f t="shared" si="2"/>
        <v>1343</v>
      </c>
      <c r="N11" s="621"/>
    </row>
    <row r="12" spans="1:14" ht="11.25" customHeight="1">
      <c r="A12" s="10"/>
      <c r="B12" s="31" t="s">
        <v>15</v>
      </c>
      <c r="C12" s="108">
        <v>882</v>
      </c>
      <c r="D12" s="442">
        <v>670</v>
      </c>
      <c r="E12" s="442">
        <v>168</v>
      </c>
      <c r="F12" s="442">
        <v>147</v>
      </c>
      <c r="G12" s="448">
        <v>167</v>
      </c>
      <c r="H12" s="119">
        <f t="shared" si="0"/>
        <v>482</v>
      </c>
      <c r="I12" s="108">
        <f t="shared" si="1"/>
        <v>188</v>
      </c>
      <c r="J12" s="108">
        <v>177</v>
      </c>
      <c r="K12" s="108">
        <v>163</v>
      </c>
      <c r="L12" s="108">
        <v>167</v>
      </c>
      <c r="M12" s="119">
        <f t="shared" si="2"/>
        <v>507</v>
      </c>
      <c r="N12" s="621"/>
    </row>
    <row r="13" spans="1:14" ht="11.25" customHeight="1">
      <c r="A13" s="10"/>
      <c r="B13" s="31" t="s">
        <v>16</v>
      </c>
      <c r="C13" s="108">
        <v>731</v>
      </c>
      <c r="D13" s="442">
        <v>541</v>
      </c>
      <c r="E13" s="442">
        <v>63</v>
      </c>
      <c r="F13" s="456">
        <v>23</v>
      </c>
      <c r="G13" s="448">
        <v>421</v>
      </c>
      <c r="H13" s="119">
        <f t="shared" si="0"/>
        <v>507</v>
      </c>
      <c r="I13" s="108">
        <f t="shared" si="1"/>
        <v>34</v>
      </c>
      <c r="J13" s="108">
        <v>26</v>
      </c>
      <c r="K13" s="108">
        <v>36</v>
      </c>
      <c r="L13" s="108">
        <v>31</v>
      </c>
      <c r="M13" s="119">
        <f t="shared" si="2"/>
        <v>93</v>
      </c>
      <c r="N13" s="621"/>
    </row>
    <row r="14" spans="1:14" ht="11.25" customHeight="1">
      <c r="A14" s="10"/>
      <c r="B14" s="31" t="s">
        <v>19</v>
      </c>
      <c r="C14" s="108">
        <v>505</v>
      </c>
      <c r="D14" s="442">
        <v>971</v>
      </c>
      <c r="E14" s="442">
        <v>109</v>
      </c>
      <c r="F14" s="442">
        <v>146</v>
      </c>
      <c r="G14" s="448">
        <v>233</v>
      </c>
      <c r="H14" s="119">
        <f t="shared" si="0"/>
        <v>488</v>
      </c>
      <c r="I14" s="108">
        <f t="shared" si="1"/>
        <v>483</v>
      </c>
      <c r="J14" s="108">
        <v>325</v>
      </c>
      <c r="K14" s="108">
        <v>475</v>
      </c>
      <c r="L14" s="108">
        <v>483</v>
      </c>
      <c r="M14" s="119">
        <f t="shared" si="2"/>
        <v>1283</v>
      </c>
      <c r="N14" s="621"/>
    </row>
    <row r="15" spans="1:14" ht="11.25" customHeight="1">
      <c r="A15" s="10"/>
      <c r="B15" s="31" t="s">
        <v>27</v>
      </c>
      <c r="C15" s="108">
        <v>36</v>
      </c>
      <c r="D15" s="442">
        <v>25</v>
      </c>
      <c r="E15" s="442">
        <v>4</v>
      </c>
      <c r="F15" s="442">
        <v>6</v>
      </c>
      <c r="G15" s="448">
        <v>8</v>
      </c>
      <c r="H15" s="119">
        <f t="shared" si="0"/>
        <v>18</v>
      </c>
      <c r="I15" s="108">
        <f t="shared" si="1"/>
        <v>7</v>
      </c>
      <c r="J15" s="108">
        <v>5</v>
      </c>
      <c r="K15" s="108">
        <v>3</v>
      </c>
      <c r="L15" s="108">
        <v>2</v>
      </c>
      <c r="M15" s="119">
        <f t="shared" si="2"/>
        <v>10</v>
      </c>
      <c r="N15" s="621"/>
    </row>
    <row r="16" spans="1:14" ht="11.25" customHeight="1">
      <c r="A16" s="10"/>
      <c r="B16" s="31" t="s">
        <v>32</v>
      </c>
      <c r="C16" s="108">
        <v>565</v>
      </c>
      <c r="D16" s="442">
        <v>610</v>
      </c>
      <c r="E16" s="442">
        <v>158</v>
      </c>
      <c r="F16" s="442">
        <v>170</v>
      </c>
      <c r="G16" s="448">
        <v>134</v>
      </c>
      <c r="H16" s="119">
        <f t="shared" si="0"/>
        <v>462</v>
      </c>
      <c r="I16" s="108">
        <f t="shared" si="1"/>
        <v>148</v>
      </c>
      <c r="J16" s="108">
        <v>163</v>
      </c>
      <c r="K16" s="108">
        <v>175</v>
      </c>
      <c r="L16" s="108">
        <v>136</v>
      </c>
      <c r="M16" s="119">
        <f t="shared" si="2"/>
        <v>474</v>
      </c>
      <c r="N16" s="621"/>
    </row>
    <row r="17" spans="1:14" ht="11.25" customHeight="1">
      <c r="A17" s="10"/>
      <c r="B17" s="31" t="s">
        <v>18</v>
      </c>
      <c r="C17" s="108">
        <v>17185</v>
      </c>
      <c r="D17" s="442">
        <v>18802</v>
      </c>
      <c r="E17" s="442">
        <v>4076</v>
      </c>
      <c r="F17" s="442">
        <v>3170</v>
      </c>
      <c r="G17" s="448">
        <v>6189</v>
      </c>
      <c r="H17" s="119">
        <f t="shared" si="0"/>
        <v>13435</v>
      </c>
      <c r="I17" s="108">
        <f t="shared" si="1"/>
        <v>5367</v>
      </c>
      <c r="J17" s="108">
        <v>4496</v>
      </c>
      <c r="K17" s="108">
        <v>3250</v>
      </c>
      <c r="L17" s="108">
        <v>7261</v>
      </c>
      <c r="M17" s="119">
        <f t="shared" si="2"/>
        <v>15007</v>
      </c>
      <c r="N17" s="621"/>
    </row>
    <row r="18" spans="1:14" ht="11.25" customHeight="1">
      <c r="A18" s="10"/>
      <c r="B18" s="29" t="s">
        <v>20</v>
      </c>
      <c r="C18" s="46">
        <v>592</v>
      </c>
      <c r="D18" s="33">
        <f>D6-SUM(D7:D17)</f>
        <v>696</v>
      </c>
      <c r="E18" s="58">
        <f>E6-SUM(E7:E17)</f>
        <v>159</v>
      </c>
      <c r="F18" s="58">
        <f>F6-SUM(F7:F17)</f>
        <v>162</v>
      </c>
      <c r="G18" s="457">
        <f>G6-SUM(G7:G17)</f>
        <v>195</v>
      </c>
      <c r="H18" s="55">
        <f t="shared" si="0"/>
        <v>516</v>
      </c>
      <c r="I18" s="46">
        <f t="shared" si="1"/>
        <v>180</v>
      </c>
      <c r="J18" s="46">
        <f>J6-SUM(J7:J17)</f>
        <v>154</v>
      </c>
      <c r="K18" s="46">
        <f>K6-SUM(K7:K17)</f>
        <v>211</v>
      </c>
      <c r="L18" s="46">
        <f>L6-SUM(L7:L17)</f>
        <v>138</v>
      </c>
      <c r="M18" s="119">
        <f t="shared" si="2"/>
        <v>503</v>
      </c>
      <c r="N18" s="621"/>
    </row>
    <row r="19" spans="1:14" ht="11.25" customHeight="1">
      <c r="A19" s="23" t="s">
        <v>221</v>
      </c>
      <c r="B19" s="29"/>
      <c r="C19" s="15">
        <v>624</v>
      </c>
      <c r="D19" s="441">
        <v>564</v>
      </c>
      <c r="E19" s="441">
        <v>128</v>
      </c>
      <c r="F19" s="441">
        <v>149</v>
      </c>
      <c r="G19" s="447">
        <v>131</v>
      </c>
      <c r="H19" s="465">
        <f t="shared" si="0"/>
        <v>408</v>
      </c>
      <c r="I19" s="465">
        <f t="shared" si="1"/>
        <v>156</v>
      </c>
      <c r="J19" s="465">
        <v>147</v>
      </c>
      <c r="K19" s="465">
        <v>150</v>
      </c>
      <c r="L19" s="465">
        <v>162</v>
      </c>
      <c r="M19" s="465">
        <f t="shared" si="2"/>
        <v>459</v>
      </c>
      <c r="N19" s="621"/>
    </row>
    <row r="20" spans="1:14" ht="11.25" customHeight="1">
      <c r="A20" s="23"/>
      <c r="B20" s="29" t="s">
        <v>266</v>
      </c>
      <c r="C20" s="46">
        <v>12</v>
      </c>
      <c r="D20" s="442">
        <v>13</v>
      </c>
      <c r="E20" s="445">
        <v>0</v>
      </c>
      <c r="F20" s="442">
        <v>3</v>
      </c>
      <c r="G20" s="445">
        <v>0</v>
      </c>
      <c r="H20" s="119">
        <f t="shared" si="0"/>
        <v>3</v>
      </c>
      <c r="I20" s="108">
        <f t="shared" si="1"/>
        <v>10</v>
      </c>
      <c r="J20" s="108">
        <v>11</v>
      </c>
      <c r="K20" s="108">
        <v>14</v>
      </c>
      <c r="L20" s="108">
        <v>14</v>
      </c>
      <c r="M20" s="119">
        <f t="shared" si="2"/>
        <v>39</v>
      </c>
      <c r="N20" s="621"/>
    </row>
    <row r="21" spans="1:14" ht="15" customHeight="1">
      <c r="A21" s="10"/>
      <c r="B21" s="29" t="s">
        <v>267</v>
      </c>
      <c r="C21" s="46">
        <v>110</v>
      </c>
      <c r="D21" s="442">
        <v>76</v>
      </c>
      <c r="E21" s="442">
        <v>15</v>
      </c>
      <c r="F21" s="442">
        <v>17</v>
      </c>
      <c r="G21" s="448">
        <v>22</v>
      </c>
      <c r="H21" s="119">
        <f t="shared" si="0"/>
        <v>54</v>
      </c>
      <c r="I21" s="108">
        <f t="shared" si="1"/>
        <v>22</v>
      </c>
      <c r="J21" s="108">
        <v>18</v>
      </c>
      <c r="K21" s="108">
        <v>21</v>
      </c>
      <c r="L21" s="108">
        <v>35</v>
      </c>
      <c r="M21" s="119">
        <f t="shared" si="2"/>
        <v>74</v>
      </c>
      <c r="N21" s="621"/>
    </row>
    <row r="22" spans="1:14" ht="11.25" customHeight="1">
      <c r="A22" s="10"/>
      <c r="B22" s="29" t="s">
        <v>23</v>
      </c>
      <c r="C22" s="46">
        <v>106</v>
      </c>
      <c r="D22" s="442">
        <v>114</v>
      </c>
      <c r="E22" s="442">
        <v>20</v>
      </c>
      <c r="F22" s="442">
        <v>37</v>
      </c>
      <c r="G22" s="448">
        <v>26</v>
      </c>
      <c r="H22" s="119">
        <f t="shared" si="0"/>
        <v>83</v>
      </c>
      <c r="I22" s="108">
        <f t="shared" si="1"/>
        <v>31</v>
      </c>
      <c r="J22" s="108">
        <v>30</v>
      </c>
      <c r="K22" s="108">
        <v>33</v>
      </c>
      <c r="L22" s="108">
        <v>36</v>
      </c>
      <c r="M22" s="119">
        <f t="shared" si="2"/>
        <v>99</v>
      </c>
      <c r="N22" s="621"/>
    </row>
    <row r="23" spans="1:14" ht="11.25" customHeight="1">
      <c r="A23" s="10"/>
      <c r="B23" s="29" t="s">
        <v>31</v>
      </c>
      <c r="C23" s="46">
        <v>138</v>
      </c>
      <c r="D23" s="442">
        <v>95</v>
      </c>
      <c r="E23" s="442">
        <v>31</v>
      </c>
      <c r="F23" s="442">
        <v>30</v>
      </c>
      <c r="G23" s="448">
        <v>14</v>
      </c>
      <c r="H23" s="119">
        <f t="shared" si="0"/>
        <v>75</v>
      </c>
      <c r="I23" s="108">
        <f t="shared" si="1"/>
        <v>20</v>
      </c>
      <c r="J23" s="108">
        <v>21</v>
      </c>
      <c r="K23" s="108">
        <v>9</v>
      </c>
      <c r="L23" s="108">
        <v>9</v>
      </c>
      <c r="M23" s="119">
        <f t="shared" si="2"/>
        <v>39</v>
      </c>
      <c r="N23" s="621"/>
    </row>
    <row r="24" spans="1:14" ht="11.25" customHeight="1">
      <c r="A24" s="10"/>
      <c r="B24" s="29" t="s">
        <v>26</v>
      </c>
      <c r="C24" s="46">
        <v>39</v>
      </c>
      <c r="D24" s="442">
        <v>41</v>
      </c>
      <c r="E24" s="442">
        <v>9</v>
      </c>
      <c r="F24" s="442">
        <v>10</v>
      </c>
      <c r="G24" s="448">
        <v>11</v>
      </c>
      <c r="H24" s="119">
        <f t="shared" si="0"/>
        <v>30</v>
      </c>
      <c r="I24" s="108">
        <f t="shared" si="1"/>
        <v>11</v>
      </c>
      <c r="J24" s="108">
        <v>14</v>
      </c>
      <c r="K24" s="108">
        <v>12</v>
      </c>
      <c r="L24" s="108">
        <v>5</v>
      </c>
      <c r="M24" s="119">
        <f t="shared" si="2"/>
        <v>31</v>
      </c>
      <c r="N24" s="621"/>
    </row>
    <row r="25" spans="1:14" ht="11.25" customHeight="1">
      <c r="A25" s="10"/>
      <c r="B25" s="29" t="s">
        <v>33</v>
      </c>
      <c r="C25" s="46">
        <v>12</v>
      </c>
      <c r="D25" s="442">
        <v>19</v>
      </c>
      <c r="E25" s="442">
        <v>6</v>
      </c>
      <c r="F25" s="442">
        <v>1</v>
      </c>
      <c r="G25" s="449">
        <v>5</v>
      </c>
      <c r="H25" s="119">
        <f t="shared" si="0"/>
        <v>12</v>
      </c>
      <c r="I25" s="108">
        <f t="shared" si="1"/>
        <v>7</v>
      </c>
      <c r="J25" s="108">
        <v>16</v>
      </c>
      <c r="K25" s="108">
        <v>9</v>
      </c>
      <c r="L25" s="108">
        <v>15</v>
      </c>
      <c r="M25" s="119">
        <f t="shared" si="2"/>
        <v>40</v>
      </c>
      <c r="N25" s="621"/>
    </row>
    <row r="26" spans="1:14" ht="11.25" customHeight="1">
      <c r="A26" s="10"/>
      <c r="B26" s="29" t="s">
        <v>134</v>
      </c>
      <c r="C26" s="46">
        <v>22</v>
      </c>
      <c r="D26" s="442">
        <v>18</v>
      </c>
      <c r="E26" s="442">
        <v>4</v>
      </c>
      <c r="F26" s="442">
        <v>4</v>
      </c>
      <c r="G26" s="448">
        <v>3</v>
      </c>
      <c r="H26" s="119">
        <f t="shared" si="0"/>
        <v>11</v>
      </c>
      <c r="I26" s="108">
        <f t="shared" si="1"/>
        <v>7</v>
      </c>
      <c r="J26" s="108">
        <v>7</v>
      </c>
      <c r="K26" s="108">
        <v>11</v>
      </c>
      <c r="L26" s="108">
        <v>6</v>
      </c>
      <c r="M26" s="119">
        <f t="shared" si="2"/>
        <v>24</v>
      </c>
      <c r="N26" s="621"/>
    </row>
    <row r="27" spans="1:14" ht="11.25" customHeight="1">
      <c r="A27" s="10"/>
      <c r="B27" s="29" t="s">
        <v>20</v>
      </c>
      <c r="C27" s="46">
        <v>185</v>
      </c>
      <c r="D27" s="33">
        <f>D19-SUM(D20:D26)</f>
        <v>188</v>
      </c>
      <c r="E27" s="58">
        <f>E19-SUM(E20:E26)</f>
        <v>43</v>
      </c>
      <c r="F27" s="58">
        <f>F19-SUM(F20:F26)</f>
        <v>47</v>
      </c>
      <c r="G27" s="33">
        <f>G19-SUM(G20:G26)</f>
        <v>50</v>
      </c>
      <c r="H27" s="119">
        <f t="shared" si="0"/>
        <v>140</v>
      </c>
      <c r="I27" s="108">
        <f t="shared" si="1"/>
        <v>48</v>
      </c>
      <c r="J27" s="108">
        <f>J19-SUM(J20:J26)</f>
        <v>30</v>
      </c>
      <c r="K27" s="108">
        <f>K19-SUM(K20:K26)</f>
        <v>41</v>
      </c>
      <c r="L27" s="108">
        <f>L19-SUM(L20:L26)</f>
        <v>42</v>
      </c>
      <c r="M27" s="119">
        <f t="shared" si="2"/>
        <v>113</v>
      </c>
      <c r="N27" s="621"/>
    </row>
    <row r="28" spans="1:14" ht="11.25" customHeight="1">
      <c r="A28" s="23" t="s">
        <v>222</v>
      </c>
      <c r="B28" s="29"/>
      <c r="C28" s="15">
        <v>3190</v>
      </c>
      <c r="D28" s="441">
        <v>3261</v>
      </c>
      <c r="E28" s="441">
        <v>724</v>
      </c>
      <c r="F28" s="441">
        <v>803</v>
      </c>
      <c r="G28" s="447">
        <v>780</v>
      </c>
      <c r="H28" s="465">
        <f t="shared" si="0"/>
        <v>2307</v>
      </c>
      <c r="I28" s="465">
        <f t="shared" si="1"/>
        <v>954</v>
      </c>
      <c r="J28" s="465">
        <v>879</v>
      </c>
      <c r="K28" s="465">
        <v>933</v>
      </c>
      <c r="L28" s="465">
        <v>1105</v>
      </c>
      <c r="M28" s="465">
        <f t="shared" si="2"/>
        <v>2917</v>
      </c>
      <c r="N28" s="621"/>
    </row>
    <row r="29" spans="1:14" ht="11.25" customHeight="1">
      <c r="A29" s="10"/>
      <c r="B29" s="29" t="s">
        <v>144</v>
      </c>
      <c r="C29" s="46">
        <v>55</v>
      </c>
      <c r="D29" s="442">
        <v>41</v>
      </c>
      <c r="E29" s="442">
        <v>9</v>
      </c>
      <c r="F29" s="442">
        <v>8</v>
      </c>
      <c r="G29" s="448">
        <v>9</v>
      </c>
      <c r="H29" s="119">
        <f t="shared" si="0"/>
        <v>26</v>
      </c>
      <c r="I29" s="108">
        <f t="shared" si="1"/>
        <v>15</v>
      </c>
      <c r="J29" s="108">
        <v>7</v>
      </c>
      <c r="K29" s="108">
        <v>8</v>
      </c>
      <c r="L29" s="108">
        <v>8</v>
      </c>
      <c r="M29" s="119">
        <f t="shared" si="2"/>
        <v>23</v>
      </c>
      <c r="N29" s="621"/>
    </row>
    <row r="30" spans="1:14" ht="11.25" customHeight="1">
      <c r="A30" s="10"/>
      <c r="B30" s="29" t="s">
        <v>307</v>
      </c>
      <c r="C30" s="46">
        <v>93</v>
      </c>
      <c r="D30" s="442">
        <v>89</v>
      </c>
      <c r="E30" s="442">
        <v>16</v>
      </c>
      <c r="F30" s="442">
        <v>18</v>
      </c>
      <c r="G30" s="448">
        <v>32</v>
      </c>
      <c r="H30" s="119">
        <f t="shared" si="0"/>
        <v>66</v>
      </c>
      <c r="I30" s="108">
        <f t="shared" si="1"/>
        <v>23</v>
      </c>
      <c r="J30" s="108">
        <v>8</v>
      </c>
      <c r="K30" s="108">
        <v>20</v>
      </c>
      <c r="L30" s="108">
        <v>44</v>
      </c>
      <c r="M30" s="119">
        <f t="shared" si="2"/>
        <v>72</v>
      </c>
      <c r="N30" s="621"/>
    </row>
    <row r="31" spans="1:15" ht="11.25" customHeight="1">
      <c r="A31" s="10"/>
      <c r="B31" s="29" t="s">
        <v>24</v>
      </c>
      <c r="C31" s="46">
        <v>211</v>
      </c>
      <c r="D31" s="442">
        <v>176</v>
      </c>
      <c r="E31" s="442">
        <v>56</v>
      </c>
      <c r="F31" s="442">
        <v>26</v>
      </c>
      <c r="G31" s="448">
        <v>31</v>
      </c>
      <c r="H31" s="119">
        <f t="shared" si="0"/>
        <v>113</v>
      </c>
      <c r="I31" s="108">
        <f t="shared" si="1"/>
        <v>63</v>
      </c>
      <c r="J31" s="108">
        <v>43</v>
      </c>
      <c r="K31" s="108">
        <v>16</v>
      </c>
      <c r="L31" s="108">
        <v>28</v>
      </c>
      <c r="M31" s="119">
        <f t="shared" si="2"/>
        <v>87</v>
      </c>
      <c r="N31" s="621"/>
      <c r="O31" s="32"/>
    </row>
    <row r="32" spans="1:14" ht="11.25" customHeight="1">
      <c r="A32" s="10"/>
      <c r="B32" s="29" t="s">
        <v>317</v>
      </c>
      <c r="C32" s="46">
        <v>1018</v>
      </c>
      <c r="D32" s="442">
        <v>1194</v>
      </c>
      <c r="E32" s="442">
        <v>282</v>
      </c>
      <c r="F32" s="442">
        <v>322</v>
      </c>
      <c r="G32" s="448">
        <v>257</v>
      </c>
      <c r="H32" s="119">
        <f t="shared" si="0"/>
        <v>861</v>
      </c>
      <c r="I32" s="108">
        <f t="shared" si="1"/>
        <v>333</v>
      </c>
      <c r="J32" s="108">
        <v>273</v>
      </c>
      <c r="K32" s="108">
        <v>326</v>
      </c>
      <c r="L32" s="108">
        <v>334</v>
      </c>
      <c r="M32" s="119">
        <f t="shared" si="2"/>
        <v>933</v>
      </c>
      <c r="N32" s="621"/>
    </row>
    <row r="33" spans="1:14" ht="11.25" customHeight="1">
      <c r="A33" s="10"/>
      <c r="B33" s="29" t="s">
        <v>147</v>
      </c>
      <c r="C33" s="46">
        <v>86</v>
      </c>
      <c r="D33" s="442">
        <v>23</v>
      </c>
      <c r="E33" s="442">
        <v>5</v>
      </c>
      <c r="F33" s="442">
        <v>14</v>
      </c>
      <c r="G33" s="442">
        <v>3</v>
      </c>
      <c r="H33" s="55">
        <f t="shared" si="0"/>
        <v>22</v>
      </c>
      <c r="I33" s="108">
        <f t="shared" si="1"/>
        <v>1</v>
      </c>
      <c r="J33" s="108">
        <v>1</v>
      </c>
      <c r="K33" s="108">
        <v>1</v>
      </c>
      <c r="L33" s="108">
        <v>1</v>
      </c>
      <c r="M33" s="119">
        <f t="shared" si="2"/>
        <v>3</v>
      </c>
      <c r="N33" s="621"/>
    </row>
    <row r="34" spans="1:14" ht="11.25" customHeight="1">
      <c r="A34" s="10"/>
      <c r="B34" s="29" t="s">
        <v>17</v>
      </c>
      <c r="C34" s="46">
        <v>774</v>
      </c>
      <c r="D34" s="442">
        <v>759</v>
      </c>
      <c r="E34" s="442">
        <v>159</v>
      </c>
      <c r="F34" s="442">
        <v>189</v>
      </c>
      <c r="G34" s="448">
        <v>206</v>
      </c>
      <c r="H34" s="119">
        <f t="shared" si="0"/>
        <v>554</v>
      </c>
      <c r="I34" s="108">
        <f t="shared" si="1"/>
        <v>205</v>
      </c>
      <c r="J34" s="108">
        <v>153</v>
      </c>
      <c r="K34" s="108">
        <v>196</v>
      </c>
      <c r="L34" s="108">
        <v>196</v>
      </c>
      <c r="M34" s="119">
        <f t="shared" si="2"/>
        <v>545</v>
      </c>
      <c r="N34" s="621"/>
    </row>
    <row r="35" spans="1:14" ht="11.25" customHeight="1">
      <c r="A35" s="10"/>
      <c r="B35" s="29" t="s">
        <v>25</v>
      </c>
      <c r="C35" s="46">
        <v>120</v>
      </c>
      <c r="D35" s="442">
        <v>163</v>
      </c>
      <c r="E35" s="442">
        <v>26</v>
      </c>
      <c r="F35" s="442">
        <v>53</v>
      </c>
      <c r="G35" s="448">
        <v>31</v>
      </c>
      <c r="H35" s="119">
        <f t="shared" si="0"/>
        <v>110</v>
      </c>
      <c r="I35" s="108">
        <f t="shared" si="1"/>
        <v>53</v>
      </c>
      <c r="J35" s="108">
        <v>40</v>
      </c>
      <c r="K35" s="108">
        <v>55</v>
      </c>
      <c r="L35" s="108">
        <v>46</v>
      </c>
      <c r="M35" s="119">
        <f t="shared" si="2"/>
        <v>141</v>
      </c>
      <c r="N35" s="621"/>
    </row>
    <row r="36" spans="1:14" ht="11.25" customHeight="1">
      <c r="A36" s="10"/>
      <c r="B36" s="29" t="s">
        <v>285</v>
      </c>
      <c r="C36" s="46">
        <v>492</v>
      </c>
      <c r="D36" s="442">
        <v>539</v>
      </c>
      <c r="E36" s="442">
        <v>110</v>
      </c>
      <c r="F36" s="442">
        <v>114</v>
      </c>
      <c r="G36" s="448">
        <v>142</v>
      </c>
      <c r="H36" s="119">
        <f t="shared" si="0"/>
        <v>366</v>
      </c>
      <c r="I36" s="108">
        <f t="shared" si="1"/>
        <v>173</v>
      </c>
      <c r="J36" s="108">
        <v>293</v>
      </c>
      <c r="K36" s="108">
        <v>236</v>
      </c>
      <c r="L36" s="108">
        <v>351</v>
      </c>
      <c r="M36" s="119">
        <f t="shared" si="2"/>
        <v>880</v>
      </c>
      <c r="N36" s="621"/>
    </row>
    <row r="37" spans="1:14" ht="11.25" customHeight="1">
      <c r="A37" s="10"/>
      <c r="B37" s="29" t="s">
        <v>44</v>
      </c>
      <c r="C37" s="46">
        <v>103</v>
      </c>
      <c r="D37" s="442">
        <v>46</v>
      </c>
      <c r="E37" s="442">
        <v>7</v>
      </c>
      <c r="F37" s="442">
        <v>15</v>
      </c>
      <c r="G37" s="448">
        <v>14</v>
      </c>
      <c r="H37" s="119">
        <f t="shared" si="0"/>
        <v>36</v>
      </c>
      <c r="I37" s="108">
        <f t="shared" si="1"/>
        <v>10</v>
      </c>
      <c r="J37" s="108">
        <v>13</v>
      </c>
      <c r="K37" s="108">
        <v>6</v>
      </c>
      <c r="L37" s="108">
        <v>5</v>
      </c>
      <c r="M37" s="119">
        <f t="shared" si="2"/>
        <v>24</v>
      </c>
      <c r="N37" s="621"/>
    </row>
    <row r="38" spans="1:14" ht="11.25" customHeight="1">
      <c r="A38" s="10"/>
      <c r="B38" s="29" t="s">
        <v>30</v>
      </c>
      <c r="C38" s="46">
        <v>66</v>
      </c>
      <c r="D38" s="442">
        <v>23</v>
      </c>
      <c r="E38" s="442">
        <v>6</v>
      </c>
      <c r="F38" s="442">
        <v>9</v>
      </c>
      <c r="G38" s="448">
        <v>4</v>
      </c>
      <c r="H38" s="119">
        <f t="shared" si="0"/>
        <v>19</v>
      </c>
      <c r="I38" s="108">
        <f t="shared" si="1"/>
        <v>4</v>
      </c>
      <c r="J38" s="108">
        <v>7</v>
      </c>
      <c r="K38" s="108">
        <v>6</v>
      </c>
      <c r="L38" s="108">
        <v>10</v>
      </c>
      <c r="M38" s="119">
        <f t="shared" si="2"/>
        <v>23</v>
      </c>
      <c r="N38" s="621"/>
    </row>
    <row r="39" spans="1:14" ht="11.25" customHeight="1">
      <c r="A39" s="10"/>
      <c r="B39" s="29" t="s">
        <v>20</v>
      </c>
      <c r="C39" s="46">
        <f>C28-SUM(C29:C38)</f>
        <v>172</v>
      </c>
      <c r="D39" s="33">
        <f>D28-SUM(D29:D38)</f>
        <v>208</v>
      </c>
      <c r="E39" s="58">
        <f>E28-SUM(E29:E38)</f>
        <v>48</v>
      </c>
      <c r="F39" s="58">
        <f>F28-SUM(F29:F38)</f>
        <v>35</v>
      </c>
      <c r="G39" s="33">
        <f>G28-SUM(G29:G38)</f>
        <v>51</v>
      </c>
      <c r="H39" s="55">
        <f t="shared" si="0"/>
        <v>134</v>
      </c>
      <c r="I39" s="46">
        <f t="shared" si="1"/>
        <v>74</v>
      </c>
      <c r="J39" s="46">
        <f>J28-SUM(J29:J38)</f>
        <v>41</v>
      </c>
      <c r="K39" s="46">
        <f>K28-SUM(K29:K38)</f>
        <v>63</v>
      </c>
      <c r="L39" s="46">
        <f>L28-SUM(L29:L38)</f>
        <v>82</v>
      </c>
      <c r="M39" s="119">
        <f t="shared" si="2"/>
        <v>186</v>
      </c>
      <c r="N39" s="621"/>
    </row>
    <row r="40" spans="1:14" ht="11.25" customHeight="1">
      <c r="A40" s="23" t="s">
        <v>223</v>
      </c>
      <c r="B40" s="29"/>
      <c r="C40" s="15">
        <v>7925</v>
      </c>
      <c r="D40" s="441">
        <v>5740</v>
      </c>
      <c r="E40" s="441">
        <v>1373</v>
      </c>
      <c r="F40" s="441">
        <v>1493</v>
      </c>
      <c r="G40" s="447">
        <v>1589</v>
      </c>
      <c r="H40" s="465">
        <f t="shared" si="0"/>
        <v>4455</v>
      </c>
      <c r="I40" s="465">
        <f t="shared" si="1"/>
        <v>1285</v>
      </c>
      <c r="J40" s="465">
        <v>1048</v>
      </c>
      <c r="K40" s="465">
        <v>1322</v>
      </c>
      <c r="L40" s="465">
        <v>1474</v>
      </c>
      <c r="M40" s="465">
        <f t="shared" si="2"/>
        <v>3844</v>
      </c>
      <c r="N40" s="621"/>
    </row>
    <row r="41" spans="1:14" ht="11.25" customHeight="1">
      <c r="A41" s="10"/>
      <c r="B41" s="29" t="s">
        <v>22</v>
      </c>
      <c r="C41" s="46">
        <v>140</v>
      </c>
      <c r="D41" s="442">
        <v>76</v>
      </c>
      <c r="E41" s="442">
        <v>20</v>
      </c>
      <c r="F41" s="442">
        <v>16</v>
      </c>
      <c r="G41" s="448">
        <v>16</v>
      </c>
      <c r="H41" s="119">
        <f t="shared" si="0"/>
        <v>52</v>
      </c>
      <c r="I41" s="108">
        <f t="shared" si="1"/>
        <v>24</v>
      </c>
      <c r="J41" s="108">
        <v>16</v>
      </c>
      <c r="K41" s="108">
        <v>29</v>
      </c>
      <c r="L41" s="108">
        <v>33</v>
      </c>
      <c r="M41" s="119">
        <f t="shared" si="2"/>
        <v>78</v>
      </c>
      <c r="N41" s="621"/>
    </row>
    <row r="42" spans="1:14" ht="11.25" customHeight="1">
      <c r="A42" s="10"/>
      <c r="B42" s="29" t="s">
        <v>29</v>
      </c>
      <c r="C42" s="46">
        <v>7678</v>
      </c>
      <c r="D42" s="442">
        <v>5516</v>
      </c>
      <c r="E42" s="442">
        <v>1309</v>
      </c>
      <c r="F42" s="442">
        <v>1448</v>
      </c>
      <c r="G42" s="448">
        <v>1535</v>
      </c>
      <c r="H42" s="119">
        <f t="shared" si="0"/>
        <v>4292</v>
      </c>
      <c r="I42" s="108">
        <f t="shared" si="1"/>
        <v>1224</v>
      </c>
      <c r="J42" s="108">
        <v>1001</v>
      </c>
      <c r="K42" s="108">
        <v>1249</v>
      </c>
      <c r="L42" s="108">
        <v>1403</v>
      </c>
      <c r="M42" s="119">
        <f t="shared" si="2"/>
        <v>3653</v>
      </c>
      <c r="N42" s="621"/>
    </row>
    <row r="43" spans="1:14" ht="11.25" customHeight="1">
      <c r="A43" s="10"/>
      <c r="B43" s="29" t="s">
        <v>20</v>
      </c>
      <c r="C43" s="46">
        <v>107</v>
      </c>
      <c r="D43" s="33">
        <f>D40-SUM(D41:D42)</f>
        <v>148</v>
      </c>
      <c r="E43" s="58">
        <f>E40-SUM(E41:E42)</f>
        <v>44</v>
      </c>
      <c r="F43" s="58">
        <f>F40-SUM(F41:F42)</f>
        <v>29</v>
      </c>
      <c r="G43" s="33">
        <f>G40-SUM(G41:G42)</f>
        <v>38</v>
      </c>
      <c r="H43" s="55">
        <f t="shared" si="0"/>
        <v>111</v>
      </c>
      <c r="I43" s="46">
        <f t="shared" si="1"/>
        <v>37</v>
      </c>
      <c r="J43" s="46">
        <f>J40-SUM(J41:J42)</f>
        <v>31</v>
      </c>
      <c r="K43" s="46">
        <f>K40-SUM(K41:K42)</f>
        <v>44</v>
      </c>
      <c r="L43" s="46">
        <f>L40-SUM(L41:L42)</f>
        <v>38</v>
      </c>
      <c r="M43" s="119">
        <f t="shared" si="2"/>
        <v>113</v>
      </c>
      <c r="N43" s="621"/>
    </row>
    <row r="44" spans="1:14" ht="11.25" customHeight="1">
      <c r="A44" s="23" t="s">
        <v>224</v>
      </c>
      <c r="B44" s="29"/>
      <c r="C44" s="15">
        <v>119</v>
      </c>
      <c r="D44" s="441">
        <v>89</v>
      </c>
      <c r="E44" s="441">
        <v>17</v>
      </c>
      <c r="F44" s="441">
        <v>27</v>
      </c>
      <c r="G44" s="447">
        <v>20</v>
      </c>
      <c r="H44" s="465">
        <f t="shared" si="0"/>
        <v>64</v>
      </c>
      <c r="I44" s="465">
        <f t="shared" si="1"/>
        <v>25</v>
      </c>
      <c r="J44" s="465">
        <v>23</v>
      </c>
      <c r="K44" s="465">
        <v>35</v>
      </c>
      <c r="L44" s="465">
        <v>28</v>
      </c>
      <c r="M44" s="465">
        <f t="shared" si="2"/>
        <v>86</v>
      </c>
      <c r="N44" s="621"/>
    </row>
    <row r="45" spans="1:14" ht="11.25" customHeight="1">
      <c r="A45" s="10"/>
      <c r="B45" s="29" t="s">
        <v>21</v>
      </c>
      <c r="C45" s="46">
        <v>114</v>
      </c>
      <c r="D45" s="442">
        <v>86</v>
      </c>
      <c r="E45" s="442">
        <v>16</v>
      </c>
      <c r="F45" s="442">
        <v>25</v>
      </c>
      <c r="G45" s="448">
        <v>20</v>
      </c>
      <c r="H45" s="119">
        <f t="shared" si="0"/>
        <v>61</v>
      </c>
      <c r="I45" s="108">
        <f t="shared" si="1"/>
        <v>25</v>
      </c>
      <c r="J45" s="108">
        <v>22</v>
      </c>
      <c r="K45" s="108">
        <v>34</v>
      </c>
      <c r="L45" s="108">
        <v>27</v>
      </c>
      <c r="M45" s="119">
        <f t="shared" si="2"/>
        <v>83</v>
      </c>
      <c r="N45" s="621"/>
    </row>
    <row r="46" spans="1:14" ht="11.25" customHeight="1">
      <c r="A46" s="10"/>
      <c r="B46" s="217" t="s">
        <v>283</v>
      </c>
      <c r="C46" s="445">
        <v>0</v>
      </c>
      <c r="D46" s="445">
        <v>0</v>
      </c>
      <c r="E46" s="445">
        <v>0</v>
      </c>
      <c r="F46" s="445">
        <v>0</v>
      </c>
      <c r="G46" s="445">
        <v>0</v>
      </c>
      <c r="H46" s="445">
        <v>0</v>
      </c>
      <c r="I46" s="445">
        <v>0</v>
      </c>
      <c r="J46" s="325">
        <f>SUM(G46:I46)</f>
        <v>0</v>
      </c>
      <c r="K46" s="325">
        <f>SUM(H46:J46)</f>
        <v>0</v>
      </c>
      <c r="L46" s="262">
        <v>0</v>
      </c>
      <c r="M46" s="533">
        <f t="shared" si="2"/>
        <v>0</v>
      </c>
      <c r="N46" s="621"/>
    </row>
    <row r="47" spans="1:14" ht="10.5" customHeight="1">
      <c r="A47" s="37"/>
      <c r="B47" s="224" t="s">
        <v>20</v>
      </c>
      <c r="C47" s="519">
        <v>5</v>
      </c>
      <c r="D47" s="446">
        <f>D44-SUM(D45:D46)</f>
        <v>3</v>
      </c>
      <c r="E47" s="443">
        <f>E44-SUM(E45:E46)</f>
        <v>1</v>
      </c>
      <c r="F47" s="443">
        <f>F44-SUM(F45:F46)</f>
        <v>2</v>
      </c>
      <c r="G47" s="497">
        <v>0</v>
      </c>
      <c r="H47" s="532">
        <f t="shared" si="0"/>
        <v>3</v>
      </c>
      <c r="I47" s="497">
        <v>0</v>
      </c>
      <c r="J47" s="519">
        <f>J44-SUM(J45:J45)</f>
        <v>1</v>
      </c>
      <c r="K47" s="519">
        <f>K44-SUM(K45:K45)</f>
        <v>1</v>
      </c>
      <c r="L47" s="519">
        <f>L44-SUM(L45:L45)</f>
        <v>1</v>
      </c>
      <c r="M47" s="121">
        <f t="shared" si="2"/>
        <v>3</v>
      </c>
      <c r="N47" s="621"/>
    </row>
    <row r="48" spans="1:14" ht="12.75" customHeight="1">
      <c r="A48" s="62" t="s">
        <v>365</v>
      </c>
      <c r="N48" s="621"/>
    </row>
    <row r="49" ht="9.75" customHeight="1">
      <c r="A49" s="100"/>
    </row>
    <row r="50" spans="2:9" ht="12.75">
      <c r="B50" s="34"/>
      <c r="C50" s="83"/>
      <c r="D50" s="83"/>
      <c r="E50" s="83"/>
      <c r="F50" s="83"/>
      <c r="G50" s="83"/>
      <c r="H50" s="83"/>
      <c r="I50" s="83"/>
    </row>
  </sheetData>
  <mergeCells count="6">
    <mergeCell ref="N1:N48"/>
    <mergeCell ref="A3:B4"/>
    <mergeCell ref="C3:C4"/>
    <mergeCell ref="E3:I3"/>
    <mergeCell ref="D3:D4"/>
    <mergeCell ref="J3:M3"/>
  </mergeCells>
  <printOptions/>
  <pageMargins left="0.44" right="0.28" top="0.27" bottom="0" header="0.33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26">
      <selection activeCell="A48" sqref="A48"/>
    </sheetView>
  </sheetViews>
  <sheetFormatPr defaultColWidth="9.140625" defaultRowHeight="12.75"/>
  <cols>
    <col min="1" max="1" width="5.7109375" style="140" customWidth="1"/>
    <col min="2" max="2" width="30.8515625" style="140" customWidth="1"/>
    <col min="3" max="7" width="8.7109375" style="140" customWidth="1"/>
    <col min="8" max="8" width="8.7109375" style="384" customWidth="1"/>
    <col min="9" max="10" width="8.7109375" style="140" customWidth="1"/>
    <col min="11" max="11" width="6.421875" style="140" customWidth="1"/>
    <col min="12" max="12" width="2.421875" style="140" customWidth="1"/>
    <col min="13" max="14" width="8.7109375" style="140" customWidth="1"/>
    <col min="15" max="15" width="3.140625" style="140" customWidth="1"/>
    <col min="16" max="16384" width="9.140625" style="140" customWidth="1"/>
  </cols>
  <sheetData>
    <row r="1" spans="1:15" s="139" customFormat="1" ht="16.5" customHeight="1">
      <c r="A1" s="36" t="s">
        <v>325</v>
      </c>
      <c r="H1" s="383"/>
      <c r="O1" s="602" t="s">
        <v>294</v>
      </c>
    </row>
    <row r="2" spans="1:15" ht="10.5" customHeight="1">
      <c r="A2" s="12"/>
      <c r="B2" s="3"/>
      <c r="C2" s="3"/>
      <c r="D2" s="3"/>
      <c r="E2" s="65"/>
      <c r="F2" s="65"/>
      <c r="G2" s="65"/>
      <c r="H2" s="157"/>
      <c r="J2" s="65"/>
      <c r="K2" s="65"/>
      <c r="L2" s="65"/>
      <c r="M2" s="65" t="s">
        <v>180</v>
      </c>
      <c r="N2" s="65"/>
      <c r="O2" s="602"/>
    </row>
    <row r="3" spans="1:15" ht="15.75" customHeight="1">
      <c r="A3" s="640" t="s">
        <v>10</v>
      </c>
      <c r="B3" s="641"/>
      <c r="C3" s="629">
        <v>2004</v>
      </c>
      <c r="D3" s="629" t="s">
        <v>348</v>
      </c>
      <c r="E3" s="604" t="s">
        <v>348</v>
      </c>
      <c r="F3" s="605"/>
      <c r="G3" s="605"/>
      <c r="H3" s="605"/>
      <c r="I3" s="606"/>
      <c r="J3" s="604" t="s">
        <v>306</v>
      </c>
      <c r="K3" s="605"/>
      <c r="L3" s="605"/>
      <c r="M3" s="605"/>
      <c r="N3" s="606"/>
      <c r="O3" s="602"/>
    </row>
    <row r="4" spans="1:15" ht="15" customHeight="1">
      <c r="A4" s="642"/>
      <c r="B4" s="643"/>
      <c r="C4" s="603"/>
      <c r="D4" s="603"/>
      <c r="E4" s="44" t="s">
        <v>0</v>
      </c>
      <c r="F4" s="44" t="s">
        <v>211</v>
      </c>
      <c r="G4" s="44" t="s">
        <v>214</v>
      </c>
      <c r="H4" s="324" t="s">
        <v>351</v>
      </c>
      <c r="I4" s="44" t="s">
        <v>258</v>
      </c>
      <c r="J4" s="44" t="s">
        <v>0</v>
      </c>
      <c r="K4" s="607" t="s">
        <v>1</v>
      </c>
      <c r="L4" s="608"/>
      <c r="M4" s="44" t="s">
        <v>214</v>
      </c>
      <c r="N4" s="324" t="s">
        <v>351</v>
      </c>
      <c r="O4" s="602"/>
    </row>
    <row r="5" spans="1:15" ht="10.5" customHeight="1">
      <c r="A5" s="23" t="s">
        <v>264</v>
      </c>
      <c r="B5" s="154" t="s">
        <v>272</v>
      </c>
      <c r="C5" s="268">
        <v>9028</v>
      </c>
      <c r="D5" s="268">
        <v>16991</v>
      </c>
      <c r="E5" s="268">
        <v>2758</v>
      </c>
      <c r="F5" s="269">
        <v>4713</v>
      </c>
      <c r="G5" s="269">
        <v>4766</v>
      </c>
      <c r="H5" s="269">
        <v>12237</v>
      </c>
      <c r="I5" s="269">
        <v>4754</v>
      </c>
      <c r="J5" s="269">
        <v>4797</v>
      </c>
      <c r="K5" s="582">
        <v>6393</v>
      </c>
      <c r="L5" s="339"/>
      <c r="M5" s="269">
        <v>4257</v>
      </c>
      <c r="N5" s="269">
        <v>15447</v>
      </c>
      <c r="O5" s="602"/>
    </row>
    <row r="6" spans="1:15" ht="10.5" customHeight="1">
      <c r="A6" s="23" t="s">
        <v>220</v>
      </c>
      <c r="B6" s="31"/>
      <c r="C6" s="345">
        <v>3422</v>
      </c>
      <c r="D6" s="345">
        <v>6028</v>
      </c>
      <c r="E6" s="345">
        <v>1221</v>
      </c>
      <c r="F6" s="345">
        <v>1658</v>
      </c>
      <c r="G6" s="346">
        <v>1829</v>
      </c>
      <c r="H6" s="346">
        <v>4708</v>
      </c>
      <c r="I6" s="346">
        <v>1320</v>
      </c>
      <c r="J6" s="346">
        <v>1473</v>
      </c>
      <c r="K6" s="583">
        <v>1134</v>
      </c>
      <c r="L6" s="346"/>
      <c r="M6" s="345">
        <v>1018</v>
      </c>
      <c r="N6" s="345">
        <v>3625</v>
      </c>
      <c r="O6" s="602"/>
    </row>
    <row r="7" spans="1:16" ht="10.5" customHeight="1">
      <c r="A7" s="23"/>
      <c r="B7" s="31" t="s">
        <v>43</v>
      </c>
      <c r="C7" s="347">
        <v>4</v>
      </c>
      <c r="D7" s="348">
        <v>17</v>
      </c>
      <c r="E7" s="347">
        <v>3</v>
      </c>
      <c r="F7" s="347">
        <v>11</v>
      </c>
      <c r="G7" s="348">
        <v>1</v>
      </c>
      <c r="H7" s="349">
        <v>15</v>
      </c>
      <c r="I7" s="348">
        <v>2</v>
      </c>
      <c r="J7" s="355">
        <v>0</v>
      </c>
      <c r="K7" s="556">
        <v>2</v>
      </c>
      <c r="L7" s="348"/>
      <c r="M7" s="355">
        <v>0</v>
      </c>
      <c r="N7" s="350">
        <v>2</v>
      </c>
      <c r="O7" s="602"/>
      <c r="P7" s="144"/>
    </row>
    <row r="8" spans="1:15" ht="10.5" customHeight="1">
      <c r="A8" s="10"/>
      <c r="B8" s="31" t="s">
        <v>11</v>
      </c>
      <c r="C8" s="347">
        <v>265</v>
      </c>
      <c r="D8" s="347">
        <v>197</v>
      </c>
      <c r="E8" s="347">
        <v>85</v>
      </c>
      <c r="F8" s="347">
        <v>60</v>
      </c>
      <c r="G8" s="348">
        <v>25</v>
      </c>
      <c r="H8" s="349">
        <v>170</v>
      </c>
      <c r="I8" s="348">
        <v>27</v>
      </c>
      <c r="J8" s="348">
        <v>84</v>
      </c>
      <c r="K8" s="556">
        <v>35</v>
      </c>
      <c r="L8" s="348"/>
      <c r="M8" s="347">
        <v>89</v>
      </c>
      <c r="N8" s="350">
        <v>208</v>
      </c>
      <c r="O8" s="602"/>
    </row>
    <row r="9" spans="1:15" ht="10.5" customHeight="1">
      <c r="A9" s="10"/>
      <c r="B9" s="31" t="s">
        <v>12</v>
      </c>
      <c r="C9" s="347">
        <v>1684</v>
      </c>
      <c r="D9" s="347">
        <v>1977</v>
      </c>
      <c r="E9" s="347">
        <v>544</v>
      </c>
      <c r="F9" s="347">
        <v>516</v>
      </c>
      <c r="G9" s="348">
        <v>502</v>
      </c>
      <c r="H9" s="349">
        <v>1562</v>
      </c>
      <c r="I9" s="348">
        <v>415</v>
      </c>
      <c r="J9" s="348">
        <v>483</v>
      </c>
      <c r="K9" s="556">
        <v>374</v>
      </c>
      <c r="L9" s="348"/>
      <c r="M9" s="347">
        <v>483</v>
      </c>
      <c r="N9" s="350">
        <v>1340</v>
      </c>
      <c r="O9" s="602"/>
    </row>
    <row r="10" spans="1:15" ht="10.5" customHeight="1">
      <c r="A10" s="10"/>
      <c r="B10" s="31" t="s">
        <v>13</v>
      </c>
      <c r="C10" s="347">
        <v>89</v>
      </c>
      <c r="D10" s="347">
        <v>243</v>
      </c>
      <c r="E10" s="347">
        <v>19</v>
      </c>
      <c r="F10" s="347">
        <v>96</v>
      </c>
      <c r="G10" s="348">
        <v>112</v>
      </c>
      <c r="H10" s="349">
        <v>227</v>
      </c>
      <c r="I10" s="348">
        <v>16</v>
      </c>
      <c r="J10" s="348">
        <v>70</v>
      </c>
      <c r="K10" s="556">
        <v>92</v>
      </c>
      <c r="L10" s="348"/>
      <c r="M10" s="347">
        <v>15</v>
      </c>
      <c r="N10" s="350">
        <v>177</v>
      </c>
      <c r="O10" s="602"/>
    </row>
    <row r="11" spans="1:15" ht="10.5" customHeight="1">
      <c r="A11" s="10"/>
      <c r="B11" s="31" t="s">
        <v>14</v>
      </c>
      <c r="C11" s="347">
        <v>580</v>
      </c>
      <c r="D11" s="347">
        <v>1960</v>
      </c>
      <c r="E11" s="347">
        <v>248</v>
      </c>
      <c r="F11" s="347">
        <v>489</v>
      </c>
      <c r="G11" s="348">
        <v>682</v>
      </c>
      <c r="H11" s="349">
        <v>1419</v>
      </c>
      <c r="I11" s="348">
        <v>541</v>
      </c>
      <c r="J11" s="348">
        <v>209</v>
      </c>
      <c r="K11" s="556">
        <v>163</v>
      </c>
      <c r="L11" s="348"/>
      <c r="M11" s="347">
        <v>208</v>
      </c>
      <c r="N11" s="350">
        <v>580</v>
      </c>
      <c r="O11" s="602"/>
    </row>
    <row r="12" spans="1:15" ht="10.5" customHeight="1">
      <c r="A12" s="10"/>
      <c r="B12" s="31" t="s">
        <v>15</v>
      </c>
      <c r="C12" s="347">
        <v>32</v>
      </c>
      <c r="D12" s="347">
        <v>53</v>
      </c>
      <c r="E12" s="347">
        <v>19</v>
      </c>
      <c r="F12" s="347">
        <v>29</v>
      </c>
      <c r="G12" s="348">
        <v>1</v>
      </c>
      <c r="H12" s="349">
        <v>49</v>
      </c>
      <c r="I12" s="348">
        <v>4</v>
      </c>
      <c r="J12" s="348">
        <v>2</v>
      </c>
      <c r="K12" s="556">
        <v>1</v>
      </c>
      <c r="L12" s="348"/>
      <c r="M12" s="347">
        <v>7</v>
      </c>
      <c r="N12" s="350">
        <v>10</v>
      </c>
      <c r="O12" s="602"/>
    </row>
    <row r="13" spans="1:15" ht="10.5" customHeight="1">
      <c r="A13" s="10"/>
      <c r="B13" s="31" t="s">
        <v>16</v>
      </c>
      <c r="C13" s="347">
        <v>1</v>
      </c>
      <c r="D13" s="347">
        <v>17</v>
      </c>
      <c r="E13" s="347">
        <v>0</v>
      </c>
      <c r="F13" s="347">
        <v>1</v>
      </c>
      <c r="G13" s="348">
        <v>4</v>
      </c>
      <c r="H13" s="349">
        <v>5</v>
      </c>
      <c r="I13" s="348">
        <v>12</v>
      </c>
      <c r="J13" s="348">
        <v>3</v>
      </c>
      <c r="K13" s="591">
        <v>0</v>
      </c>
      <c r="L13" s="344"/>
      <c r="M13" s="347">
        <v>4</v>
      </c>
      <c r="N13" s="350">
        <v>7</v>
      </c>
      <c r="O13" s="602"/>
    </row>
    <row r="14" spans="1:15" ht="10.5" customHeight="1">
      <c r="A14" s="10"/>
      <c r="B14" s="31" t="s">
        <v>19</v>
      </c>
      <c r="C14" s="347">
        <v>355</v>
      </c>
      <c r="D14" s="347">
        <v>618</v>
      </c>
      <c r="E14" s="347">
        <v>170</v>
      </c>
      <c r="F14" s="347">
        <v>116</v>
      </c>
      <c r="G14" s="348">
        <v>152</v>
      </c>
      <c r="H14" s="349">
        <v>438</v>
      </c>
      <c r="I14" s="348">
        <v>180</v>
      </c>
      <c r="J14" s="348">
        <v>137</v>
      </c>
      <c r="K14" s="556">
        <v>64</v>
      </c>
      <c r="L14" s="348"/>
      <c r="M14" s="347">
        <v>125</v>
      </c>
      <c r="N14" s="350">
        <v>326</v>
      </c>
      <c r="O14" s="602"/>
    </row>
    <row r="15" spans="1:15" ht="10.5" customHeight="1">
      <c r="A15" s="10"/>
      <c r="B15" s="31" t="s">
        <v>27</v>
      </c>
      <c r="C15" s="347">
        <v>3</v>
      </c>
      <c r="D15" s="347">
        <v>4</v>
      </c>
      <c r="E15" s="347">
        <v>3</v>
      </c>
      <c r="F15" s="347">
        <v>1</v>
      </c>
      <c r="G15" s="355">
        <v>0</v>
      </c>
      <c r="H15" s="349">
        <v>4</v>
      </c>
      <c r="I15" s="355">
        <v>0</v>
      </c>
      <c r="J15" s="347">
        <v>110</v>
      </c>
      <c r="K15" s="556">
        <v>3</v>
      </c>
      <c r="L15" s="348"/>
      <c r="M15" s="355">
        <v>0</v>
      </c>
      <c r="N15" s="350">
        <v>113</v>
      </c>
      <c r="O15" s="602"/>
    </row>
    <row r="16" spans="1:15" ht="10.5" customHeight="1">
      <c r="A16" s="10"/>
      <c r="B16" s="31" t="s">
        <v>32</v>
      </c>
      <c r="C16" s="347">
        <v>75</v>
      </c>
      <c r="D16" s="347">
        <v>37</v>
      </c>
      <c r="E16" s="347">
        <v>20</v>
      </c>
      <c r="F16" s="347">
        <v>3</v>
      </c>
      <c r="G16" s="348">
        <v>3</v>
      </c>
      <c r="H16" s="349">
        <v>26</v>
      </c>
      <c r="I16" s="348">
        <v>11</v>
      </c>
      <c r="J16" s="348">
        <v>27</v>
      </c>
      <c r="K16" s="556">
        <v>11</v>
      </c>
      <c r="L16" s="348"/>
      <c r="M16" s="347">
        <v>7</v>
      </c>
      <c r="N16" s="350">
        <v>45</v>
      </c>
      <c r="O16" s="602"/>
    </row>
    <row r="17" spans="1:15" ht="10.5" customHeight="1">
      <c r="A17" s="10"/>
      <c r="B17" s="31" t="s">
        <v>18</v>
      </c>
      <c r="C17" s="347">
        <v>171</v>
      </c>
      <c r="D17" s="347">
        <v>413</v>
      </c>
      <c r="E17" s="347">
        <v>52</v>
      </c>
      <c r="F17" s="347">
        <v>208</v>
      </c>
      <c r="G17" s="348">
        <v>109</v>
      </c>
      <c r="H17" s="349">
        <v>369</v>
      </c>
      <c r="I17" s="348">
        <v>44</v>
      </c>
      <c r="J17" s="348">
        <v>228</v>
      </c>
      <c r="K17" s="556">
        <v>148</v>
      </c>
      <c r="L17" s="348"/>
      <c r="M17" s="347">
        <v>54</v>
      </c>
      <c r="N17" s="350">
        <v>430</v>
      </c>
      <c r="O17" s="602"/>
    </row>
    <row r="18" spans="1:15" ht="10.5" customHeight="1">
      <c r="A18" s="10"/>
      <c r="B18" s="31" t="s">
        <v>20</v>
      </c>
      <c r="C18" s="347">
        <v>163</v>
      </c>
      <c r="D18" s="347">
        <v>492</v>
      </c>
      <c r="E18" s="347">
        <v>58</v>
      </c>
      <c r="F18" s="347">
        <v>128</v>
      </c>
      <c r="G18" s="348">
        <v>238</v>
      </c>
      <c r="H18" s="349">
        <v>424</v>
      </c>
      <c r="I18" s="348">
        <v>68</v>
      </c>
      <c r="J18" s="348">
        <v>120</v>
      </c>
      <c r="K18" s="556">
        <v>241</v>
      </c>
      <c r="L18" s="348"/>
      <c r="M18" s="347">
        <v>26</v>
      </c>
      <c r="N18" s="350">
        <v>387</v>
      </c>
      <c r="O18" s="602"/>
    </row>
    <row r="19" spans="1:15" ht="14.25" customHeight="1">
      <c r="A19" s="23" t="s">
        <v>221</v>
      </c>
      <c r="B19" s="31"/>
      <c r="C19" s="345">
        <v>2102</v>
      </c>
      <c r="D19" s="345">
        <v>6731</v>
      </c>
      <c r="E19" s="345">
        <v>682</v>
      </c>
      <c r="F19" s="345">
        <v>2061</v>
      </c>
      <c r="G19" s="346">
        <v>1860</v>
      </c>
      <c r="H19" s="346">
        <v>4603</v>
      </c>
      <c r="I19" s="346">
        <v>2128</v>
      </c>
      <c r="J19" s="346">
        <v>2343</v>
      </c>
      <c r="K19" s="583">
        <v>3245</v>
      </c>
      <c r="L19" s="346"/>
      <c r="M19" s="345">
        <v>2135</v>
      </c>
      <c r="N19" s="345">
        <v>7723</v>
      </c>
      <c r="O19" s="602"/>
    </row>
    <row r="20" spans="1:15" ht="12.75" customHeight="1">
      <c r="A20" s="23"/>
      <c r="B20" s="31" t="s">
        <v>266</v>
      </c>
      <c r="C20" s="347">
        <v>162</v>
      </c>
      <c r="D20" s="347">
        <v>174</v>
      </c>
      <c r="E20" s="347">
        <v>33</v>
      </c>
      <c r="F20" s="347">
        <v>25</v>
      </c>
      <c r="G20" s="348">
        <v>24</v>
      </c>
      <c r="H20" s="349">
        <v>82</v>
      </c>
      <c r="I20" s="348">
        <v>92</v>
      </c>
      <c r="J20" s="348">
        <v>21</v>
      </c>
      <c r="K20" s="556">
        <v>29</v>
      </c>
      <c r="L20" s="348"/>
      <c r="M20" s="347">
        <v>37</v>
      </c>
      <c r="N20" s="350">
        <v>87</v>
      </c>
      <c r="O20" s="602"/>
    </row>
    <row r="21" spans="1:15" ht="15" customHeight="1">
      <c r="A21" s="10"/>
      <c r="B21" s="31" t="s">
        <v>267</v>
      </c>
      <c r="C21" s="347">
        <v>67</v>
      </c>
      <c r="D21" s="347">
        <v>118</v>
      </c>
      <c r="E21" s="347">
        <v>7</v>
      </c>
      <c r="F21" s="347">
        <v>17</v>
      </c>
      <c r="G21" s="348">
        <v>71</v>
      </c>
      <c r="H21" s="349">
        <v>95</v>
      </c>
      <c r="I21" s="348">
        <v>23</v>
      </c>
      <c r="J21" s="348">
        <v>23</v>
      </c>
      <c r="K21" s="556">
        <v>20</v>
      </c>
      <c r="L21" s="348"/>
      <c r="M21" s="347">
        <v>30</v>
      </c>
      <c r="N21" s="350">
        <v>73</v>
      </c>
      <c r="O21" s="602"/>
    </row>
    <row r="22" spans="1:15" ht="11.25" customHeight="1">
      <c r="A22" s="10"/>
      <c r="B22" s="31" t="s">
        <v>23</v>
      </c>
      <c r="C22" s="347">
        <v>393</v>
      </c>
      <c r="D22" s="347">
        <v>143</v>
      </c>
      <c r="E22" s="347">
        <v>32</v>
      </c>
      <c r="F22" s="347">
        <v>15</v>
      </c>
      <c r="G22" s="348">
        <v>40</v>
      </c>
      <c r="H22" s="349">
        <v>87</v>
      </c>
      <c r="I22" s="348">
        <v>56</v>
      </c>
      <c r="J22" s="348">
        <v>60</v>
      </c>
      <c r="K22" s="556">
        <v>66</v>
      </c>
      <c r="L22" s="348"/>
      <c r="M22" s="347">
        <v>48</v>
      </c>
      <c r="N22" s="350">
        <v>174</v>
      </c>
      <c r="O22" s="602"/>
    </row>
    <row r="23" spans="1:15" ht="11.25" customHeight="1">
      <c r="A23" s="10"/>
      <c r="B23" s="31" t="s">
        <v>31</v>
      </c>
      <c r="C23" s="347">
        <v>300</v>
      </c>
      <c r="D23" s="347">
        <v>412</v>
      </c>
      <c r="E23" s="347">
        <v>165</v>
      </c>
      <c r="F23" s="347">
        <v>59</v>
      </c>
      <c r="G23" s="348">
        <v>113</v>
      </c>
      <c r="H23" s="349">
        <v>337</v>
      </c>
      <c r="I23" s="348">
        <v>75</v>
      </c>
      <c r="J23" s="348">
        <v>255</v>
      </c>
      <c r="K23" s="556">
        <v>66</v>
      </c>
      <c r="L23" s="348"/>
      <c r="M23" s="347">
        <v>137</v>
      </c>
      <c r="N23" s="350">
        <v>458</v>
      </c>
      <c r="O23" s="602"/>
    </row>
    <row r="24" spans="1:15" ht="11.25" customHeight="1">
      <c r="A24" s="10"/>
      <c r="B24" s="31" t="s">
        <v>26</v>
      </c>
      <c r="C24" s="347">
        <v>105</v>
      </c>
      <c r="D24" s="347">
        <v>178</v>
      </c>
      <c r="E24" s="347">
        <v>20</v>
      </c>
      <c r="F24" s="347">
        <v>45</v>
      </c>
      <c r="G24" s="348">
        <v>50</v>
      </c>
      <c r="H24" s="349">
        <v>115</v>
      </c>
      <c r="I24" s="348">
        <v>63</v>
      </c>
      <c r="J24" s="348">
        <v>17</v>
      </c>
      <c r="K24" s="556">
        <v>22</v>
      </c>
      <c r="L24" s="348"/>
      <c r="M24" s="347">
        <v>33</v>
      </c>
      <c r="N24" s="350">
        <v>72</v>
      </c>
      <c r="O24" s="602"/>
    </row>
    <row r="25" spans="1:15" ht="11.25" customHeight="1">
      <c r="A25" s="10"/>
      <c r="B25" s="31" t="s">
        <v>33</v>
      </c>
      <c r="C25" s="347">
        <v>63</v>
      </c>
      <c r="D25" s="347">
        <v>463</v>
      </c>
      <c r="E25" s="347">
        <v>16</v>
      </c>
      <c r="F25" s="347">
        <v>172</v>
      </c>
      <c r="G25" s="348">
        <v>71</v>
      </c>
      <c r="H25" s="349">
        <v>259</v>
      </c>
      <c r="I25" s="348">
        <v>204</v>
      </c>
      <c r="J25" s="348">
        <v>561</v>
      </c>
      <c r="K25" s="556">
        <v>74</v>
      </c>
      <c r="L25" s="348"/>
      <c r="M25" s="347">
        <v>21</v>
      </c>
      <c r="N25" s="350">
        <v>656</v>
      </c>
      <c r="O25" s="602"/>
    </row>
    <row r="26" spans="1:15" ht="11.25" customHeight="1">
      <c r="A26" s="10"/>
      <c r="B26" s="31" t="s">
        <v>134</v>
      </c>
      <c r="C26" s="347">
        <v>756</v>
      </c>
      <c r="D26" s="347">
        <v>4885</v>
      </c>
      <c r="E26" s="347">
        <v>360</v>
      </c>
      <c r="F26" s="347">
        <v>1669</v>
      </c>
      <c r="G26" s="348">
        <v>1362</v>
      </c>
      <c r="H26" s="349">
        <v>3391</v>
      </c>
      <c r="I26" s="348">
        <v>1494</v>
      </c>
      <c r="J26" s="348">
        <v>1338</v>
      </c>
      <c r="K26" s="556">
        <v>2815</v>
      </c>
      <c r="L26" s="348"/>
      <c r="M26" s="347">
        <v>1618</v>
      </c>
      <c r="N26" s="350">
        <v>5771</v>
      </c>
      <c r="O26" s="602"/>
    </row>
    <row r="27" spans="1:15" ht="11.25" customHeight="1">
      <c r="A27" s="10"/>
      <c r="B27" s="29" t="s">
        <v>20</v>
      </c>
      <c r="C27" s="347">
        <v>256</v>
      </c>
      <c r="D27" s="347">
        <v>358</v>
      </c>
      <c r="E27" s="347">
        <v>49</v>
      </c>
      <c r="F27" s="347">
        <v>59</v>
      </c>
      <c r="G27" s="348">
        <v>129</v>
      </c>
      <c r="H27" s="349">
        <v>237</v>
      </c>
      <c r="I27" s="348">
        <v>121</v>
      </c>
      <c r="J27" s="348">
        <v>68</v>
      </c>
      <c r="K27" s="556">
        <v>153</v>
      </c>
      <c r="L27" s="348"/>
      <c r="M27" s="347">
        <v>211</v>
      </c>
      <c r="N27" s="350">
        <v>432</v>
      </c>
      <c r="O27" s="602"/>
    </row>
    <row r="28" spans="1:15" ht="10.5" customHeight="1">
      <c r="A28" s="23" t="s">
        <v>222</v>
      </c>
      <c r="B28" s="31"/>
      <c r="C28" s="345">
        <v>3283</v>
      </c>
      <c r="D28" s="345">
        <v>3912</v>
      </c>
      <c r="E28" s="345">
        <v>775</v>
      </c>
      <c r="F28" s="345">
        <v>934</v>
      </c>
      <c r="G28" s="346">
        <v>1029</v>
      </c>
      <c r="H28" s="346">
        <v>2738</v>
      </c>
      <c r="I28" s="346">
        <v>1174</v>
      </c>
      <c r="J28" s="346">
        <v>878</v>
      </c>
      <c r="K28" s="583">
        <v>1063</v>
      </c>
      <c r="L28" s="346"/>
      <c r="M28" s="345">
        <v>991</v>
      </c>
      <c r="N28" s="345">
        <v>2932</v>
      </c>
      <c r="O28" s="602"/>
    </row>
    <row r="29" spans="1:15" ht="11.25" customHeight="1">
      <c r="A29" s="10"/>
      <c r="B29" s="31" t="s">
        <v>144</v>
      </c>
      <c r="C29" s="347">
        <v>64</v>
      </c>
      <c r="D29" s="347">
        <v>69</v>
      </c>
      <c r="E29" s="347">
        <v>10</v>
      </c>
      <c r="F29" s="347">
        <v>18</v>
      </c>
      <c r="G29" s="348">
        <v>22</v>
      </c>
      <c r="H29" s="349">
        <v>50</v>
      </c>
      <c r="I29" s="348">
        <v>19</v>
      </c>
      <c r="J29" s="348">
        <v>19</v>
      </c>
      <c r="K29" s="556">
        <v>19</v>
      </c>
      <c r="L29" s="348"/>
      <c r="M29" s="347">
        <v>32</v>
      </c>
      <c r="N29" s="350">
        <v>70</v>
      </c>
      <c r="O29" s="602"/>
    </row>
    <row r="30" spans="1:15" ht="11.25" customHeight="1">
      <c r="A30" s="10"/>
      <c r="B30" s="29" t="s">
        <v>307</v>
      </c>
      <c r="C30" s="347">
        <v>101</v>
      </c>
      <c r="D30" s="347">
        <v>140</v>
      </c>
      <c r="E30" s="347">
        <v>23</v>
      </c>
      <c r="F30" s="347">
        <v>24</v>
      </c>
      <c r="G30" s="348">
        <v>35</v>
      </c>
      <c r="H30" s="349">
        <v>82</v>
      </c>
      <c r="I30" s="348">
        <v>58</v>
      </c>
      <c r="J30" s="348">
        <v>72</v>
      </c>
      <c r="K30" s="556">
        <v>68</v>
      </c>
      <c r="L30" s="348"/>
      <c r="M30" s="347">
        <v>62</v>
      </c>
      <c r="N30" s="350">
        <v>202</v>
      </c>
      <c r="O30" s="602"/>
    </row>
    <row r="31" spans="1:15" ht="11.25" customHeight="1">
      <c r="A31" s="10"/>
      <c r="B31" s="31" t="s">
        <v>24</v>
      </c>
      <c r="C31" s="347">
        <v>38</v>
      </c>
      <c r="D31" s="347">
        <v>31</v>
      </c>
      <c r="E31" s="347">
        <v>14</v>
      </c>
      <c r="F31" s="347">
        <v>13</v>
      </c>
      <c r="G31" s="348">
        <v>1</v>
      </c>
      <c r="H31" s="349">
        <v>28</v>
      </c>
      <c r="I31" s="348">
        <v>3</v>
      </c>
      <c r="J31" s="348">
        <v>3</v>
      </c>
      <c r="K31" s="556">
        <v>1</v>
      </c>
      <c r="L31" s="348"/>
      <c r="M31" s="347">
        <v>4</v>
      </c>
      <c r="N31" s="350">
        <v>8</v>
      </c>
      <c r="O31" s="602"/>
    </row>
    <row r="32" spans="1:15" ht="11.25" customHeight="1">
      <c r="A32" s="10"/>
      <c r="B32" s="29" t="s">
        <v>317</v>
      </c>
      <c r="C32" s="347">
        <v>1671</v>
      </c>
      <c r="D32" s="347">
        <v>2179</v>
      </c>
      <c r="E32" s="347">
        <v>426</v>
      </c>
      <c r="F32" s="347">
        <v>579</v>
      </c>
      <c r="G32" s="348">
        <v>619</v>
      </c>
      <c r="H32" s="349">
        <v>1624</v>
      </c>
      <c r="I32" s="348">
        <v>555</v>
      </c>
      <c r="J32" s="348">
        <v>467</v>
      </c>
      <c r="K32" s="556">
        <v>543</v>
      </c>
      <c r="L32" s="348"/>
      <c r="M32" s="347">
        <v>469</v>
      </c>
      <c r="N32" s="350">
        <v>1479</v>
      </c>
      <c r="O32" s="602"/>
    </row>
    <row r="33" spans="1:15" ht="11.25" customHeight="1">
      <c r="A33" s="10"/>
      <c r="B33" s="29" t="s">
        <v>147</v>
      </c>
      <c r="C33" s="347">
        <v>5</v>
      </c>
      <c r="D33" s="347">
        <v>15</v>
      </c>
      <c r="E33" s="347">
        <v>3</v>
      </c>
      <c r="F33" s="347">
        <v>7</v>
      </c>
      <c r="G33" s="348">
        <v>5</v>
      </c>
      <c r="H33" s="349">
        <v>15</v>
      </c>
      <c r="I33" s="344">
        <v>0</v>
      </c>
      <c r="J33" s="348">
        <v>1</v>
      </c>
      <c r="K33" s="591">
        <v>0</v>
      </c>
      <c r="L33" s="344"/>
      <c r="M33" s="347">
        <v>5</v>
      </c>
      <c r="N33" s="350">
        <v>6</v>
      </c>
      <c r="O33" s="602"/>
    </row>
    <row r="34" spans="1:15" ht="11.25" customHeight="1">
      <c r="A34" s="10"/>
      <c r="B34" s="31" t="s">
        <v>17</v>
      </c>
      <c r="C34" s="347">
        <v>711</v>
      </c>
      <c r="D34" s="347">
        <v>802</v>
      </c>
      <c r="E34" s="347">
        <v>182</v>
      </c>
      <c r="F34" s="347">
        <v>164</v>
      </c>
      <c r="G34" s="348">
        <v>145</v>
      </c>
      <c r="H34" s="349">
        <v>491</v>
      </c>
      <c r="I34" s="348">
        <v>311</v>
      </c>
      <c r="J34" s="348">
        <v>130</v>
      </c>
      <c r="K34" s="556">
        <v>212</v>
      </c>
      <c r="L34" s="348"/>
      <c r="M34" s="347">
        <v>213</v>
      </c>
      <c r="N34" s="350">
        <v>555</v>
      </c>
      <c r="O34" s="602"/>
    </row>
    <row r="35" spans="1:15" ht="11.25" customHeight="1">
      <c r="A35" s="10"/>
      <c r="B35" s="31" t="s">
        <v>25</v>
      </c>
      <c r="C35" s="347">
        <v>206</v>
      </c>
      <c r="D35" s="347">
        <v>256</v>
      </c>
      <c r="E35" s="347">
        <v>54</v>
      </c>
      <c r="F35" s="347">
        <v>48</v>
      </c>
      <c r="G35" s="348">
        <v>78</v>
      </c>
      <c r="H35" s="349">
        <v>180</v>
      </c>
      <c r="I35" s="348">
        <v>76</v>
      </c>
      <c r="J35" s="348">
        <v>58</v>
      </c>
      <c r="K35" s="556">
        <v>83</v>
      </c>
      <c r="L35" s="348"/>
      <c r="M35" s="347">
        <v>65</v>
      </c>
      <c r="N35" s="350">
        <v>206</v>
      </c>
      <c r="O35" s="602"/>
    </row>
    <row r="36" spans="1:15" ht="11.25" customHeight="1">
      <c r="A36" s="10"/>
      <c r="B36" s="31" t="s">
        <v>285</v>
      </c>
      <c r="C36" s="347">
        <v>283</v>
      </c>
      <c r="D36" s="347">
        <v>249</v>
      </c>
      <c r="E36" s="347">
        <v>35</v>
      </c>
      <c r="F36" s="347">
        <v>44</v>
      </c>
      <c r="G36" s="348">
        <v>94</v>
      </c>
      <c r="H36" s="349">
        <v>173</v>
      </c>
      <c r="I36" s="348">
        <v>76</v>
      </c>
      <c r="J36" s="348">
        <v>43</v>
      </c>
      <c r="K36" s="556">
        <v>88</v>
      </c>
      <c r="L36" s="348"/>
      <c r="M36" s="347">
        <v>69</v>
      </c>
      <c r="N36" s="350">
        <v>200</v>
      </c>
      <c r="O36" s="602"/>
    </row>
    <row r="37" spans="1:15" ht="11.25" customHeight="1">
      <c r="A37" s="10"/>
      <c r="B37" s="31" t="s">
        <v>44</v>
      </c>
      <c r="C37" s="347">
        <v>59</v>
      </c>
      <c r="D37" s="347">
        <v>33</v>
      </c>
      <c r="E37" s="347">
        <v>12</v>
      </c>
      <c r="F37" s="355">
        <v>0</v>
      </c>
      <c r="G37" s="355">
        <v>0</v>
      </c>
      <c r="H37" s="349">
        <v>12</v>
      </c>
      <c r="I37" s="348">
        <v>21</v>
      </c>
      <c r="J37" s="348">
        <v>4</v>
      </c>
      <c r="K37" s="556">
        <v>2</v>
      </c>
      <c r="L37" s="348"/>
      <c r="M37" s="347">
        <v>1</v>
      </c>
      <c r="N37" s="350">
        <v>7</v>
      </c>
      <c r="O37" s="602"/>
    </row>
    <row r="38" spans="1:15" ht="11.25" customHeight="1">
      <c r="A38" s="10"/>
      <c r="B38" s="31" t="s">
        <v>30</v>
      </c>
      <c r="C38" s="347">
        <v>31</v>
      </c>
      <c r="D38" s="347">
        <v>30</v>
      </c>
      <c r="E38" s="347">
        <v>9</v>
      </c>
      <c r="F38" s="347">
        <v>8</v>
      </c>
      <c r="G38" s="348">
        <v>8</v>
      </c>
      <c r="H38" s="349">
        <v>25</v>
      </c>
      <c r="I38" s="348">
        <v>5</v>
      </c>
      <c r="J38" s="348">
        <v>4</v>
      </c>
      <c r="K38" s="556">
        <v>11</v>
      </c>
      <c r="L38" s="348"/>
      <c r="M38" s="347">
        <v>1</v>
      </c>
      <c r="N38" s="350">
        <v>16</v>
      </c>
      <c r="O38" s="602"/>
    </row>
    <row r="39" spans="1:15" ht="11.25" customHeight="1">
      <c r="A39" s="10"/>
      <c r="B39" s="31" t="s">
        <v>20</v>
      </c>
      <c r="C39" s="347">
        <v>114</v>
      </c>
      <c r="D39" s="347">
        <v>108</v>
      </c>
      <c r="E39" s="347">
        <v>7</v>
      </c>
      <c r="F39" s="347">
        <v>29</v>
      </c>
      <c r="G39" s="348">
        <v>22</v>
      </c>
      <c r="H39" s="349">
        <v>58</v>
      </c>
      <c r="I39" s="348">
        <v>50</v>
      </c>
      <c r="J39" s="348">
        <v>77</v>
      </c>
      <c r="K39" s="556">
        <v>36</v>
      </c>
      <c r="L39" s="348"/>
      <c r="M39" s="347">
        <v>70</v>
      </c>
      <c r="N39" s="350">
        <v>183</v>
      </c>
      <c r="O39" s="602"/>
    </row>
    <row r="40" spans="1:15" ht="10.5" customHeight="1">
      <c r="A40" s="23" t="s">
        <v>223</v>
      </c>
      <c r="B40" s="31"/>
      <c r="C40" s="345">
        <v>123</v>
      </c>
      <c r="D40" s="345">
        <v>176</v>
      </c>
      <c r="E40" s="345">
        <v>31</v>
      </c>
      <c r="F40" s="345">
        <v>36</v>
      </c>
      <c r="G40" s="346">
        <v>40</v>
      </c>
      <c r="H40" s="346">
        <v>107</v>
      </c>
      <c r="I40" s="346">
        <v>69</v>
      </c>
      <c r="J40" s="346">
        <v>73</v>
      </c>
      <c r="K40" s="583">
        <v>715</v>
      </c>
      <c r="L40" s="346"/>
      <c r="M40" s="345">
        <v>104</v>
      </c>
      <c r="N40" s="345">
        <v>892</v>
      </c>
      <c r="O40" s="602"/>
    </row>
    <row r="41" spans="1:15" ht="10.5" customHeight="1">
      <c r="A41" s="10"/>
      <c r="B41" s="31" t="s">
        <v>22</v>
      </c>
      <c r="C41" s="347">
        <v>3</v>
      </c>
      <c r="D41" s="347">
        <v>13</v>
      </c>
      <c r="E41" s="347">
        <v>1</v>
      </c>
      <c r="F41" s="347">
        <v>4</v>
      </c>
      <c r="G41" s="355">
        <v>0</v>
      </c>
      <c r="H41" s="346">
        <v>5</v>
      </c>
      <c r="I41" s="348">
        <v>8</v>
      </c>
      <c r="J41" s="348">
        <v>10</v>
      </c>
      <c r="K41" s="556">
        <v>4</v>
      </c>
      <c r="L41" s="348"/>
      <c r="M41" s="347">
        <v>1</v>
      </c>
      <c r="N41" s="350">
        <v>15</v>
      </c>
      <c r="O41" s="602"/>
    </row>
    <row r="42" spans="1:15" ht="10.5" customHeight="1">
      <c r="A42" s="10"/>
      <c r="B42" s="31" t="s">
        <v>29</v>
      </c>
      <c r="C42" s="347">
        <v>90</v>
      </c>
      <c r="D42" s="347">
        <v>124</v>
      </c>
      <c r="E42" s="347">
        <v>26</v>
      </c>
      <c r="F42" s="347">
        <v>23</v>
      </c>
      <c r="G42" s="348">
        <v>17</v>
      </c>
      <c r="H42" s="349">
        <v>66</v>
      </c>
      <c r="I42" s="348">
        <v>58</v>
      </c>
      <c r="J42" s="348">
        <v>60</v>
      </c>
      <c r="K42" s="556">
        <v>709</v>
      </c>
      <c r="L42" s="348"/>
      <c r="M42" s="347">
        <v>97</v>
      </c>
      <c r="N42" s="350">
        <v>866</v>
      </c>
      <c r="O42" s="602"/>
    </row>
    <row r="43" spans="1:15" ht="10.5" customHeight="1">
      <c r="A43" s="10"/>
      <c r="B43" s="29" t="s">
        <v>20</v>
      </c>
      <c r="C43" s="347">
        <v>30</v>
      </c>
      <c r="D43" s="347">
        <v>39</v>
      </c>
      <c r="E43" s="347">
        <v>4</v>
      </c>
      <c r="F43" s="347">
        <v>9</v>
      </c>
      <c r="G43" s="348">
        <v>23</v>
      </c>
      <c r="H43" s="349">
        <v>36</v>
      </c>
      <c r="I43" s="348">
        <v>3</v>
      </c>
      <c r="J43" s="348">
        <v>3</v>
      </c>
      <c r="K43" s="556">
        <v>2</v>
      </c>
      <c r="L43" s="348"/>
      <c r="M43" s="347">
        <v>6</v>
      </c>
      <c r="N43" s="350">
        <v>11</v>
      </c>
      <c r="O43" s="602"/>
    </row>
    <row r="44" spans="1:15" ht="14.25" customHeight="1">
      <c r="A44" s="23" t="s">
        <v>224</v>
      </c>
      <c r="B44" s="31"/>
      <c r="C44" s="345">
        <v>98</v>
      </c>
      <c r="D44" s="345">
        <v>144</v>
      </c>
      <c r="E44" s="345">
        <v>49</v>
      </c>
      <c r="F44" s="345">
        <v>24</v>
      </c>
      <c r="G44" s="346">
        <v>8</v>
      </c>
      <c r="H44" s="346">
        <v>81</v>
      </c>
      <c r="I44" s="346">
        <v>63</v>
      </c>
      <c r="J44" s="346">
        <v>30</v>
      </c>
      <c r="K44" s="583">
        <v>236</v>
      </c>
      <c r="L44" s="592">
        <v>1</v>
      </c>
      <c r="M44" s="345">
        <v>9</v>
      </c>
      <c r="N44" s="345">
        <v>275</v>
      </c>
      <c r="O44" s="602"/>
    </row>
    <row r="45" spans="1:15" ht="10.5" customHeight="1">
      <c r="A45" s="10"/>
      <c r="B45" s="31" t="s">
        <v>21</v>
      </c>
      <c r="C45" s="347">
        <v>25</v>
      </c>
      <c r="D45" s="347">
        <v>30</v>
      </c>
      <c r="E45" s="347">
        <v>6</v>
      </c>
      <c r="F45" s="347">
        <v>7</v>
      </c>
      <c r="G45" s="348">
        <v>7</v>
      </c>
      <c r="H45" s="349">
        <v>20</v>
      </c>
      <c r="I45" s="348">
        <v>10</v>
      </c>
      <c r="J45" s="348">
        <v>4</v>
      </c>
      <c r="K45" s="556">
        <v>3</v>
      </c>
      <c r="L45" s="348"/>
      <c r="M45" s="347">
        <v>7</v>
      </c>
      <c r="N45" s="350">
        <v>14</v>
      </c>
      <c r="O45" s="602"/>
    </row>
    <row r="46" spans="1:15" ht="10.5" customHeight="1">
      <c r="A46" s="10"/>
      <c r="B46" s="31" t="s">
        <v>283</v>
      </c>
      <c r="C46" s="347">
        <v>68</v>
      </c>
      <c r="D46" s="347">
        <v>93</v>
      </c>
      <c r="E46" s="347">
        <v>23</v>
      </c>
      <c r="F46" s="347">
        <v>17</v>
      </c>
      <c r="G46" s="355">
        <v>0</v>
      </c>
      <c r="H46" s="349">
        <v>40</v>
      </c>
      <c r="I46" s="348">
        <v>53</v>
      </c>
      <c r="J46" s="348">
        <v>23</v>
      </c>
      <c r="K46" s="591">
        <v>0</v>
      </c>
      <c r="L46" s="344"/>
      <c r="M46" s="355">
        <v>0</v>
      </c>
      <c r="N46" s="350">
        <v>23</v>
      </c>
      <c r="O46" s="602"/>
    </row>
    <row r="47" spans="1:15" ht="10.5" customHeight="1">
      <c r="A47" s="37"/>
      <c r="B47" s="101" t="s">
        <v>20</v>
      </c>
      <c r="C47" s="351">
        <v>5</v>
      </c>
      <c r="D47" s="351">
        <v>21</v>
      </c>
      <c r="E47" s="351">
        <v>20</v>
      </c>
      <c r="F47" s="356">
        <v>0</v>
      </c>
      <c r="G47" s="353">
        <v>1</v>
      </c>
      <c r="H47" s="352">
        <v>21</v>
      </c>
      <c r="I47" s="356">
        <v>0</v>
      </c>
      <c r="J47" s="351">
        <v>3</v>
      </c>
      <c r="K47" s="586">
        <v>233</v>
      </c>
      <c r="L47" s="353"/>
      <c r="M47" s="351">
        <v>2</v>
      </c>
      <c r="N47" s="354">
        <v>238</v>
      </c>
      <c r="O47" s="602"/>
    </row>
    <row r="48" spans="1:15" ht="16.5" customHeight="1">
      <c r="A48" s="62" t="s">
        <v>365</v>
      </c>
      <c r="B48" s="3"/>
      <c r="C48" s="3"/>
      <c r="D48" s="3"/>
      <c r="E48" s="3"/>
      <c r="F48" s="3"/>
      <c r="G48" s="3"/>
      <c r="H48" s="122"/>
      <c r="I48" s="3"/>
      <c r="J48" s="3"/>
      <c r="K48" s="3"/>
      <c r="L48" s="3"/>
      <c r="M48" s="3"/>
      <c r="N48" s="3"/>
      <c r="O48" s="602"/>
    </row>
    <row r="49" spans="1:15" ht="10.5" customHeight="1">
      <c r="A49" s="142"/>
      <c r="O49" s="219"/>
    </row>
    <row r="50" spans="2:4" ht="12">
      <c r="B50" s="143"/>
      <c r="C50" s="144"/>
      <c r="D50" s="144"/>
    </row>
  </sheetData>
  <mergeCells count="7">
    <mergeCell ref="E3:I3"/>
    <mergeCell ref="O1:O48"/>
    <mergeCell ref="A3:B4"/>
    <mergeCell ref="C3:C4"/>
    <mergeCell ref="D3:D4"/>
    <mergeCell ref="J3:N3"/>
    <mergeCell ref="K4:L4"/>
  </mergeCells>
  <printOptions/>
  <pageMargins left="0.69" right="0.25" top="0.34" bottom="0.25" header="0.18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5" sqref="K5"/>
    </sheetView>
  </sheetViews>
  <sheetFormatPr defaultColWidth="9.140625" defaultRowHeight="12.75"/>
  <cols>
    <col min="1" max="1" width="5.140625" style="3" customWidth="1"/>
    <col min="2" max="2" width="36.57421875" style="3" customWidth="1"/>
    <col min="3" max="4" width="8.28125" style="3" customWidth="1"/>
    <col min="5" max="13" width="8.28125" style="53" customWidth="1"/>
    <col min="14" max="14" width="3.140625" style="3" customWidth="1"/>
    <col min="15" max="16384" width="9.140625" style="3" customWidth="1"/>
  </cols>
  <sheetData>
    <row r="1" spans="1:14" ht="22.5" customHeight="1">
      <c r="A1" s="36" t="s">
        <v>311</v>
      </c>
      <c r="B1" s="2"/>
      <c r="N1" s="644" t="s">
        <v>176</v>
      </c>
    </row>
    <row r="2" spans="5:14" ht="15" customHeight="1">
      <c r="E2" s="65"/>
      <c r="F2" s="65"/>
      <c r="G2" s="65"/>
      <c r="H2" s="157"/>
      <c r="J2" s="65"/>
      <c r="K2" s="65" t="s">
        <v>34</v>
      </c>
      <c r="L2" s="65"/>
      <c r="M2" s="65"/>
      <c r="N2" s="645"/>
    </row>
    <row r="3" ht="8.25" customHeight="1">
      <c r="N3" s="645"/>
    </row>
    <row r="4" spans="1:14" ht="15" customHeight="1">
      <c r="A4" s="640" t="s">
        <v>173</v>
      </c>
      <c r="B4" s="646"/>
      <c r="C4" s="629">
        <v>2004</v>
      </c>
      <c r="D4" s="629" t="s">
        <v>348</v>
      </c>
      <c r="E4" s="631" t="s">
        <v>348</v>
      </c>
      <c r="F4" s="632"/>
      <c r="G4" s="632"/>
      <c r="H4" s="632"/>
      <c r="I4" s="633"/>
      <c r="J4" s="631" t="s">
        <v>306</v>
      </c>
      <c r="K4" s="632"/>
      <c r="L4" s="632"/>
      <c r="M4" s="633"/>
      <c r="N4" s="645"/>
    </row>
    <row r="5" spans="1:14" ht="19.5" customHeight="1">
      <c r="A5" s="609"/>
      <c r="B5" s="610"/>
      <c r="C5" s="630"/>
      <c r="D5" s="630"/>
      <c r="E5" s="102" t="s">
        <v>209</v>
      </c>
      <c r="F5" s="102" t="s">
        <v>211</v>
      </c>
      <c r="G5" s="102" t="s">
        <v>214</v>
      </c>
      <c r="H5" s="322" t="s">
        <v>351</v>
      </c>
      <c r="I5" s="102" t="s">
        <v>258</v>
      </c>
      <c r="J5" s="102" t="s">
        <v>209</v>
      </c>
      <c r="K5" s="102" t="s">
        <v>211</v>
      </c>
      <c r="L5" s="102" t="s">
        <v>214</v>
      </c>
      <c r="M5" s="322" t="s">
        <v>351</v>
      </c>
      <c r="N5" s="645"/>
    </row>
    <row r="6" spans="1:14" s="50" customFormat="1" ht="19.5" customHeight="1">
      <c r="A6" s="49"/>
      <c r="B6" s="151" t="s">
        <v>271</v>
      </c>
      <c r="C6" s="264">
        <v>76387</v>
      </c>
      <c r="D6" s="458">
        <v>93282</v>
      </c>
      <c r="E6" s="479">
        <v>18333</v>
      </c>
      <c r="F6" s="479">
        <v>24585</v>
      </c>
      <c r="G6" s="479">
        <v>24717</v>
      </c>
      <c r="H6" s="264">
        <f>SUM(E6:G6)</f>
        <v>67635</v>
      </c>
      <c r="I6" s="264">
        <f>D6-H6</f>
        <v>25647</v>
      </c>
      <c r="J6" s="264">
        <f>J7+J17+J20+'Table 9 cont''d'!J6+'Table 9 cont''d'!J10+'Table 9 cont''d'!J13+'Table 9 cont''d'!J20+'Table 9 cont''d(sec 7-9)'!J6+'Table 9 cont''d(sec 7-9)'!J16+'Table 9 cont''d(sec 7-9)'!J26</f>
        <v>23606</v>
      </c>
      <c r="K6" s="264">
        <f>K7+K17+K20+'Table 9 cont''d'!K6+'Table 9 cont''d'!K10+'Table 9 cont''d'!K13+'Table 9 cont''d'!K20+'Table 9 cont''d(sec 7-9)'!K6+'Table 9 cont''d(sec 7-9)'!K16+'Table 9 cont''d(sec 7-9)'!K26</f>
        <v>27236</v>
      </c>
      <c r="L6" s="264">
        <f>L7+L17+L20+'Table 9 cont''d'!L6+'Table 9 cont''d'!L10+'Table 9 cont''d'!L13+'Table 9 cont''d'!L20+'Table 9 cont''d(sec 7-9)'!L6+'Table 9 cont''d(sec 7-9)'!L16+'Table 9 cont''d(sec 7-9)'!L26</f>
        <v>27697</v>
      </c>
      <c r="M6" s="295">
        <f>SUM(J6:L6)</f>
        <v>78539</v>
      </c>
      <c r="N6" s="645"/>
    </row>
    <row r="7" spans="1:14" s="50" customFormat="1" ht="19.5" customHeight="1">
      <c r="A7" s="26" t="s">
        <v>41</v>
      </c>
      <c r="B7" s="28"/>
      <c r="C7" s="357">
        <v>11947</v>
      </c>
      <c r="D7" s="459">
        <v>13820</v>
      </c>
      <c r="E7" s="478">
        <v>2958</v>
      </c>
      <c r="F7" s="478">
        <v>3512</v>
      </c>
      <c r="G7" s="478">
        <v>3300</v>
      </c>
      <c r="H7" s="357">
        <f aca="true" t="shared" si="0" ref="H7:H23">SUM(E7:G7)</f>
        <v>9770</v>
      </c>
      <c r="I7" s="357">
        <f aca="true" t="shared" si="1" ref="I7:I23">D7-H7</f>
        <v>4050</v>
      </c>
      <c r="J7" s="358">
        <v>3581</v>
      </c>
      <c r="K7" s="358">
        <v>3969</v>
      </c>
      <c r="L7" s="358">
        <v>4459</v>
      </c>
      <c r="M7" s="358">
        <f aca="true" t="shared" si="2" ref="M7:M23">SUM(J7:L7)</f>
        <v>12009</v>
      </c>
      <c r="N7" s="645"/>
    </row>
    <row r="8" spans="1:14" ht="19.5" customHeight="1">
      <c r="A8" s="47"/>
      <c r="B8" s="29" t="s">
        <v>45</v>
      </c>
      <c r="C8" s="348">
        <v>977</v>
      </c>
      <c r="D8" s="460">
        <v>999</v>
      </c>
      <c r="E8" s="461">
        <v>216</v>
      </c>
      <c r="F8" s="461">
        <v>210</v>
      </c>
      <c r="G8" s="461">
        <v>255</v>
      </c>
      <c r="H8" s="349">
        <f t="shared" si="0"/>
        <v>681</v>
      </c>
      <c r="I8" s="348">
        <f t="shared" si="1"/>
        <v>318</v>
      </c>
      <c r="J8" s="347">
        <v>228</v>
      </c>
      <c r="K8" s="347">
        <v>208</v>
      </c>
      <c r="L8" s="347">
        <v>325</v>
      </c>
      <c r="M8" s="350">
        <f t="shared" si="2"/>
        <v>761</v>
      </c>
      <c r="N8" s="645"/>
    </row>
    <row r="9" spans="1:14" ht="19.5" customHeight="1">
      <c r="A9" s="48"/>
      <c r="B9" s="29" t="s">
        <v>46</v>
      </c>
      <c r="C9" s="348">
        <v>1531</v>
      </c>
      <c r="D9" s="460">
        <v>1815</v>
      </c>
      <c r="E9" s="461">
        <v>437</v>
      </c>
      <c r="F9" s="461">
        <v>450</v>
      </c>
      <c r="G9" s="461">
        <v>429</v>
      </c>
      <c r="H9" s="349">
        <f t="shared" si="0"/>
        <v>1316</v>
      </c>
      <c r="I9" s="348">
        <f t="shared" si="1"/>
        <v>499</v>
      </c>
      <c r="J9" s="347">
        <v>485</v>
      </c>
      <c r="K9" s="347">
        <v>423</v>
      </c>
      <c r="L9" s="347">
        <v>392</v>
      </c>
      <c r="M9" s="350">
        <f t="shared" si="2"/>
        <v>1300</v>
      </c>
      <c r="N9" s="645"/>
    </row>
    <row r="10" spans="1:14" ht="19.5" customHeight="1">
      <c r="A10" s="47"/>
      <c r="B10" s="29" t="s">
        <v>47</v>
      </c>
      <c r="C10" s="348">
        <v>3170</v>
      </c>
      <c r="D10" s="460">
        <v>4266</v>
      </c>
      <c r="E10" s="461">
        <v>770</v>
      </c>
      <c r="F10" s="461">
        <v>1014</v>
      </c>
      <c r="G10" s="461">
        <v>1137</v>
      </c>
      <c r="H10" s="349">
        <f t="shared" si="0"/>
        <v>2921</v>
      </c>
      <c r="I10" s="348">
        <f t="shared" si="1"/>
        <v>1345</v>
      </c>
      <c r="J10" s="347">
        <v>1246</v>
      </c>
      <c r="K10" s="347">
        <v>1501</v>
      </c>
      <c r="L10" s="347">
        <v>1983</v>
      </c>
      <c r="M10" s="350">
        <f t="shared" si="2"/>
        <v>4730</v>
      </c>
      <c r="N10" s="645"/>
    </row>
    <row r="11" spans="1:14" ht="19.5" customHeight="1">
      <c r="A11" s="48"/>
      <c r="B11" s="29" t="s">
        <v>48</v>
      </c>
      <c r="C11" s="359">
        <v>565</v>
      </c>
      <c r="D11" s="460">
        <v>898</v>
      </c>
      <c r="E11" s="461">
        <v>271</v>
      </c>
      <c r="F11" s="461">
        <v>246</v>
      </c>
      <c r="G11" s="461">
        <v>117</v>
      </c>
      <c r="H11" s="349">
        <f t="shared" si="0"/>
        <v>634</v>
      </c>
      <c r="I11" s="348">
        <f t="shared" si="1"/>
        <v>264</v>
      </c>
      <c r="J11" s="347">
        <v>141</v>
      </c>
      <c r="K11" s="347">
        <v>267</v>
      </c>
      <c r="L11" s="347">
        <v>149</v>
      </c>
      <c r="M11" s="350">
        <f t="shared" si="2"/>
        <v>557</v>
      </c>
      <c r="N11" s="645"/>
    </row>
    <row r="12" spans="1:14" ht="19.5" customHeight="1">
      <c r="A12" s="48"/>
      <c r="B12" s="29" t="s">
        <v>49</v>
      </c>
      <c r="C12" s="359">
        <v>893</v>
      </c>
      <c r="D12" s="460">
        <v>909</v>
      </c>
      <c r="E12" s="461">
        <v>162</v>
      </c>
      <c r="F12" s="461">
        <v>280</v>
      </c>
      <c r="G12" s="461">
        <v>219</v>
      </c>
      <c r="H12" s="349">
        <f t="shared" si="0"/>
        <v>661</v>
      </c>
      <c r="I12" s="348">
        <f t="shared" si="1"/>
        <v>248</v>
      </c>
      <c r="J12" s="347">
        <v>208</v>
      </c>
      <c r="K12" s="347">
        <v>193</v>
      </c>
      <c r="L12" s="347">
        <v>269</v>
      </c>
      <c r="M12" s="350">
        <f t="shared" si="2"/>
        <v>670</v>
      </c>
      <c r="N12" s="645"/>
    </row>
    <row r="13" spans="1:14" ht="19.5" customHeight="1">
      <c r="A13" s="48"/>
      <c r="B13" s="29" t="s">
        <v>50</v>
      </c>
      <c r="C13" s="359">
        <v>311</v>
      </c>
      <c r="D13" s="460">
        <v>41</v>
      </c>
      <c r="E13" s="476">
        <v>40</v>
      </c>
      <c r="F13" s="476">
        <v>1</v>
      </c>
      <c r="G13" s="477">
        <v>0</v>
      </c>
      <c r="H13" s="385">
        <f t="shared" si="0"/>
        <v>41</v>
      </c>
      <c r="I13" s="360" t="s">
        <v>297</v>
      </c>
      <c r="J13" s="360" t="s">
        <v>297</v>
      </c>
      <c r="K13" s="360" t="s">
        <v>297</v>
      </c>
      <c r="L13" s="360" t="s">
        <v>297</v>
      </c>
      <c r="M13" s="360" t="s">
        <v>297</v>
      </c>
      <c r="N13" s="645"/>
    </row>
    <row r="14" spans="1:14" ht="19.5" customHeight="1">
      <c r="A14" s="57" t="s">
        <v>9</v>
      </c>
      <c r="B14" s="29" t="s">
        <v>51</v>
      </c>
      <c r="C14" s="359">
        <v>400</v>
      </c>
      <c r="D14" s="460">
        <v>456</v>
      </c>
      <c r="E14" s="461">
        <v>95</v>
      </c>
      <c r="F14" s="461">
        <v>104</v>
      </c>
      <c r="G14" s="461">
        <v>123</v>
      </c>
      <c r="H14" s="349">
        <f t="shared" si="0"/>
        <v>322</v>
      </c>
      <c r="I14" s="348">
        <f t="shared" si="1"/>
        <v>134</v>
      </c>
      <c r="J14" s="347">
        <v>99</v>
      </c>
      <c r="K14" s="347">
        <v>110</v>
      </c>
      <c r="L14" s="347">
        <v>135</v>
      </c>
      <c r="M14" s="350">
        <f t="shared" si="2"/>
        <v>344</v>
      </c>
      <c r="N14" s="645"/>
    </row>
    <row r="15" spans="1:14" ht="19.5" customHeight="1">
      <c r="A15" s="56"/>
      <c r="B15" s="29" t="s">
        <v>52</v>
      </c>
      <c r="C15" s="359">
        <v>1325</v>
      </c>
      <c r="D15" s="460">
        <v>1443</v>
      </c>
      <c r="E15" s="461">
        <v>347</v>
      </c>
      <c r="F15" s="461">
        <v>434</v>
      </c>
      <c r="G15" s="461">
        <v>362</v>
      </c>
      <c r="H15" s="349">
        <f t="shared" si="0"/>
        <v>1143</v>
      </c>
      <c r="I15" s="348">
        <f t="shared" si="1"/>
        <v>300</v>
      </c>
      <c r="J15" s="347">
        <v>439</v>
      </c>
      <c r="K15" s="347">
        <v>414</v>
      </c>
      <c r="L15" s="347">
        <v>341</v>
      </c>
      <c r="M15" s="350">
        <f t="shared" si="2"/>
        <v>1194</v>
      </c>
      <c r="N15" s="645"/>
    </row>
    <row r="16" spans="1:15" ht="19.5" customHeight="1">
      <c r="A16" s="10"/>
      <c r="B16" s="27" t="s">
        <v>20</v>
      </c>
      <c r="C16" s="348">
        <v>2775</v>
      </c>
      <c r="D16" s="461">
        <f>D7-SUM(D8:D15)</f>
        <v>2993</v>
      </c>
      <c r="E16" s="461">
        <f>E7-SUM(E8:E15)</f>
        <v>620</v>
      </c>
      <c r="F16" s="461">
        <f>F7-SUM(F8:F15)</f>
        <v>773</v>
      </c>
      <c r="G16" s="461">
        <f>G7-SUM(G8:G15)</f>
        <v>658</v>
      </c>
      <c r="H16" s="349">
        <f t="shared" si="0"/>
        <v>2051</v>
      </c>
      <c r="I16" s="348">
        <f t="shared" si="1"/>
        <v>942</v>
      </c>
      <c r="J16" s="348">
        <f>J7-SUM(J8:J15)</f>
        <v>735</v>
      </c>
      <c r="K16" s="348">
        <f>K7-SUM(K8:K15)</f>
        <v>853</v>
      </c>
      <c r="L16" s="348">
        <f>L7-SUM(L8:L15)</f>
        <v>865</v>
      </c>
      <c r="M16" s="350">
        <f t="shared" si="2"/>
        <v>2453</v>
      </c>
      <c r="N16" s="645"/>
      <c r="O16" s="83"/>
    </row>
    <row r="17" spans="1:14" s="50" customFormat="1" ht="19.5" customHeight="1">
      <c r="A17" s="26" t="s">
        <v>53</v>
      </c>
      <c r="B17" s="28"/>
      <c r="C17" s="346">
        <v>698</v>
      </c>
      <c r="D17" s="459">
        <v>839</v>
      </c>
      <c r="E17" s="478">
        <v>148</v>
      </c>
      <c r="F17" s="478">
        <v>195</v>
      </c>
      <c r="G17" s="478">
        <v>198</v>
      </c>
      <c r="H17" s="346">
        <f t="shared" si="0"/>
        <v>541</v>
      </c>
      <c r="I17" s="346">
        <f t="shared" si="1"/>
        <v>298</v>
      </c>
      <c r="J17" s="345">
        <v>213</v>
      </c>
      <c r="K17" s="345">
        <v>194</v>
      </c>
      <c r="L17" s="345">
        <v>186</v>
      </c>
      <c r="M17" s="345">
        <f t="shared" si="2"/>
        <v>593</v>
      </c>
      <c r="N17" s="645"/>
    </row>
    <row r="18" spans="1:14" ht="19.5" customHeight="1">
      <c r="A18" s="10"/>
      <c r="B18" s="29" t="s">
        <v>54</v>
      </c>
      <c r="C18" s="348">
        <v>506</v>
      </c>
      <c r="D18" s="460">
        <v>584</v>
      </c>
      <c r="E18" s="461">
        <v>105</v>
      </c>
      <c r="F18" s="461">
        <v>130</v>
      </c>
      <c r="G18" s="461">
        <v>136</v>
      </c>
      <c r="H18" s="349">
        <f t="shared" si="0"/>
        <v>371</v>
      </c>
      <c r="I18" s="348">
        <f t="shared" si="1"/>
        <v>213</v>
      </c>
      <c r="J18" s="347">
        <v>149</v>
      </c>
      <c r="K18" s="347">
        <v>118</v>
      </c>
      <c r="L18" s="347">
        <v>143</v>
      </c>
      <c r="M18" s="350">
        <f t="shared" si="2"/>
        <v>410</v>
      </c>
      <c r="N18" s="645"/>
    </row>
    <row r="19" spans="1:14" ht="19.5" customHeight="1">
      <c r="A19" s="10"/>
      <c r="B19" s="29" t="s">
        <v>55</v>
      </c>
      <c r="C19" s="348">
        <v>192</v>
      </c>
      <c r="D19" s="460">
        <f>D17-D18</f>
        <v>255</v>
      </c>
      <c r="E19" s="461">
        <f>E17-E18</f>
        <v>43</v>
      </c>
      <c r="F19" s="461">
        <f>F17-F18</f>
        <v>65</v>
      </c>
      <c r="G19" s="461">
        <f>G17-G18</f>
        <v>62</v>
      </c>
      <c r="H19" s="349">
        <f t="shared" si="0"/>
        <v>170</v>
      </c>
      <c r="I19" s="348">
        <f t="shared" si="1"/>
        <v>85</v>
      </c>
      <c r="J19" s="348">
        <f>J17-J18</f>
        <v>64</v>
      </c>
      <c r="K19" s="348">
        <f>K17-K18</f>
        <v>76</v>
      </c>
      <c r="L19" s="348">
        <f>L17-L18</f>
        <v>43</v>
      </c>
      <c r="M19" s="350">
        <f t="shared" si="2"/>
        <v>183</v>
      </c>
      <c r="N19" s="645"/>
    </row>
    <row r="20" spans="1:14" s="50" customFormat="1" ht="19.5" customHeight="1">
      <c r="A20" s="26" t="s">
        <v>42</v>
      </c>
      <c r="B20" s="28"/>
      <c r="C20" s="357">
        <v>2061</v>
      </c>
      <c r="D20" s="459">
        <v>2097</v>
      </c>
      <c r="E20" s="478">
        <v>539</v>
      </c>
      <c r="F20" s="478">
        <v>612</v>
      </c>
      <c r="G20" s="478">
        <v>482</v>
      </c>
      <c r="H20" s="357">
        <f t="shared" si="0"/>
        <v>1633</v>
      </c>
      <c r="I20" s="357">
        <f t="shared" si="1"/>
        <v>464</v>
      </c>
      <c r="J20" s="358">
        <v>799</v>
      </c>
      <c r="K20" s="358">
        <v>684</v>
      </c>
      <c r="L20" s="358">
        <v>639</v>
      </c>
      <c r="M20" s="358">
        <f t="shared" si="2"/>
        <v>2122</v>
      </c>
      <c r="N20" s="645"/>
    </row>
    <row r="21" spans="1:14" ht="19.5" customHeight="1">
      <c r="A21" s="6"/>
      <c r="B21" s="27" t="s">
        <v>56</v>
      </c>
      <c r="C21" s="348">
        <v>523</v>
      </c>
      <c r="D21" s="460">
        <v>491</v>
      </c>
      <c r="E21" s="461">
        <v>112</v>
      </c>
      <c r="F21" s="461">
        <v>121</v>
      </c>
      <c r="G21" s="461">
        <v>159</v>
      </c>
      <c r="H21" s="349">
        <f t="shared" si="0"/>
        <v>392</v>
      </c>
      <c r="I21" s="348">
        <f t="shared" si="1"/>
        <v>99</v>
      </c>
      <c r="J21" s="347">
        <v>144</v>
      </c>
      <c r="K21" s="347">
        <v>175</v>
      </c>
      <c r="L21" s="347">
        <v>110</v>
      </c>
      <c r="M21" s="350">
        <f t="shared" si="2"/>
        <v>429</v>
      </c>
      <c r="N21" s="645"/>
    </row>
    <row r="22" spans="1:14" ht="19.5" customHeight="1">
      <c r="A22" s="10"/>
      <c r="B22" s="29" t="s">
        <v>57</v>
      </c>
      <c r="C22" s="348">
        <v>1112</v>
      </c>
      <c r="D22" s="460">
        <v>1130</v>
      </c>
      <c r="E22" s="461">
        <v>321</v>
      </c>
      <c r="F22" s="461">
        <v>360</v>
      </c>
      <c r="G22" s="461">
        <v>208</v>
      </c>
      <c r="H22" s="349">
        <f t="shared" si="0"/>
        <v>889</v>
      </c>
      <c r="I22" s="348">
        <f t="shared" si="1"/>
        <v>241</v>
      </c>
      <c r="J22" s="347">
        <v>558</v>
      </c>
      <c r="K22" s="347">
        <v>391</v>
      </c>
      <c r="L22" s="347">
        <v>366</v>
      </c>
      <c r="M22" s="350">
        <f t="shared" si="2"/>
        <v>1315</v>
      </c>
      <c r="N22" s="645"/>
    </row>
    <row r="23" spans="1:14" ht="19.5" customHeight="1">
      <c r="A23" s="10"/>
      <c r="B23" s="27" t="s">
        <v>20</v>
      </c>
      <c r="C23" s="348">
        <v>426</v>
      </c>
      <c r="D23" s="461">
        <f>D20-SUM(D21:D22)</f>
        <v>476</v>
      </c>
      <c r="E23" s="108">
        <f>E20-SUM(E21:E22)</f>
        <v>106</v>
      </c>
      <c r="F23" s="58">
        <f>F20-SUM(F21:F22)</f>
        <v>131</v>
      </c>
      <c r="G23" s="58">
        <f>G20-SUM(G21:G22)</f>
        <v>115</v>
      </c>
      <c r="H23" s="349">
        <f t="shared" si="0"/>
        <v>352</v>
      </c>
      <c r="I23" s="348">
        <f t="shared" si="1"/>
        <v>124</v>
      </c>
      <c r="J23" s="348">
        <f>J20-SUM(J21:J22)</f>
        <v>97</v>
      </c>
      <c r="K23" s="348">
        <f>K20-SUM(K21:K22)</f>
        <v>118</v>
      </c>
      <c r="L23" s="348">
        <f>L20-SUM(L21:L22)</f>
        <v>163</v>
      </c>
      <c r="M23" s="350">
        <f t="shared" si="2"/>
        <v>378</v>
      </c>
      <c r="N23" s="645"/>
    </row>
    <row r="24" spans="1:14" ht="3" customHeight="1">
      <c r="A24" s="37"/>
      <c r="B24" s="11"/>
      <c r="C24" s="361"/>
      <c r="D24" s="361"/>
      <c r="E24" s="362"/>
      <c r="F24" s="362"/>
      <c r="G24" s="362"/>
      <c r="H24" s="363"/>
      <c r="I24" s="363"/>
      <c r="J24" s="362"/>
      <c r="K24" s="362"/>
      <c r="L24" s="362"/>
      <c r="M24" s="362"/>
      <c r="N24" s="645"/>
    </row>
    <row r="25" spans="1:14" ht="8.25" customHeight="1">
      <c r="A25" s="31"/>
      <c r="B25" s="16"/>
      <c r="C25" s="38"/>
      <c r="D25" s="35"/>
      <c r="N25" s="645"/>
    </row>
    <row r="26" ht="2.25" customHeight="1"/>
    <row r="27" ht="14.25" customHeight="1">
      <c r="A27" s="62" t="s">
        <v>367</v>
      </c>
    </row>
  </sheetData>
  <mergeCells count="6">
    <mergeCell ref="N1:N25"/>
    <mergeCell ref="A4:B5"/>
    <mergeCell ref="C4:C5"/>
    <mergeCell ref="E4:I4"/>
    <mergeCell ref="D4:D5"/>
    <mergeCell ref="J4:M4"/>
  </mergeCells>
  <printOptions/>
  <pageMargins left="0.69" right="0.25" top="0.87" bottom="0" header="0.5" footer="0.28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6" sqref="L16"/>
    </sheetView>
  </sheetViews>
  <sheetFormatPr defaultColWidth="9.140625" defaultRowHeight="12.75"/>
  <cols>
    <col min="1" max="1" width="4.421875" style="3" customWidth="1"/>
    <col min="2" max="2" width="39.140625" style="3" customWidth="1"/>
    <col min="3" max="4" width="8.28125" style="3" customWidth="1"/>
    <col min="5" max="13" width="8.28125" style="53" customWidth="1"/>
    <col min="14" max="14" width="3.57421875" style="3" customWidth="1"/>
    <col min="15" max="15" width="10.28125" style="3" customWidth="1"/>
    <col min="16" max="16384" width="9.140625" style="3" customWidth="1"/>
  </cols>
  <sheetData>
    <row r="1" spans="1:14" ht="15.75" customHeight="1">
      <c r="A1" s="45" t="s">
        <v>312</v>
      </c>
      <c r="B1" s="12"/>
      <c r="C1" s="35"/>
      <c r="D1" s="35"/>
      <c r="N1" s="644" t="s">
        <v>178</v>
      </c>
    </row>
    <row r="2" spans="1:14" ht="12" customHeight="1">
      <c r="A2" s="31"/>
      <c r="B2" s="12"/>
      <c r="C2" s="35"/>
      <c r="D2" s="35"/>
      <c r="E2" s="65"/>
      <c r="F2" s="157"/>
      <c r="G2" s="157"/>
      <c r="H2" s="157"/>
      <c r="J2" s="65"/>
      <c r="K2" s="65" t="s">
        <v>34</v>
      </c>
      <c r="L2" s="65"/>
      <c r="M2" s="65"/>
      <c r="N2" s="645"/>
    </row>
    <row r="3" spans="1:14" ht="2.25" customHeight="1">
      <c r="A3" s="31"/>
      <c r="B3" s="12"/>
      <c r="C3" s="35"/>
      <c r="D3" s="35"/>
      <c r="N3" s="645"/>
    </row>
    <row r="4" spans="1:14" ht="14.25" customHeight="1">
      <c r="A4" s="640" t="s">
        <v>174</v>
      </c>
      <c r="B4" s="641"/>
      <c r="C4" s="629">
        <v>2004</v>
      </c>
      <c r="D4" s="629" t="s">
        <v>348</v>
      </c>
      <c r="E4" s="631" t="s">
        <v>348</v>
      </c>
      <c r="F4" s="632"/>
      <c r="G4" s="632"/>
      <c r="H4" s="632"/>
      <c r="I4" s="633"/>
      <c r="J4" s="631" t="s">
        <v>306</v>
      </c>
      <c r="K4" s="632"/>
      <c r="L4" s="632"/>
      <c r="M4" s="633"/>
      <c r="N4" s="645"/>
    </row>
    <row r="5" spans="1:14" ht="14.25" customHeight="1">
      <c r="A5" s="609"/>
      <c r="B5" s="610"/>
      <c r="C5" s="630"/>
      <c r="D5" s="630"/>
      <c r="E5" s="67" t="s">
        <v>36</v>
      </c>
      <c r="F5" s="67" t="s">
        <v>212</v>
      </c>
      <c r="G5" s="67" t="s">
        <v>215</v>
      </c>
      <c r="H5" s="271" t="s">
        <v>351</v>
      </c>
      <c r="I5" s="67" t="s">
        <v>218</v>
      </c>
      <c r="J5" s="67" t="s">
        <v>36</v>
      </c>
      <c r="K5" s="67" t="s">
        <v>212</v>
      </c>
      <c r="L5" s="67" t="s">
        <v>215</v>
      </c>
      <c r="M5" s="271" t="s">
        <v>351</v>
      </c>
      <c r="N5" s="645"/>
    </row>
    <row r="6" spans="1:14" s="50" customFormat="1" ht="16.5" customHeight="1">
      <c r="A6" s="51" t="s">
        <v>58</v>
      </c>
      <c r="B6" s="52"/>
      <c r="C6" s="364">
        <v>10020</v>
      </c>
      <c r="D6" s="462">
        <v>15394</v>
      </c>
      <c r="E6" s="480">
        <v>2876</v>
      </c>
      <c r="F6" s="480">
        <v>3826</v>
      </c>
      <c r="G6" s="480">
        <v>4187</v>
      </c>
      <c r="H6" s="365">
        <f>SUM(E6:G6)</f>
        <v>10889</v>
      </c>
      <c r="I6" s="364">
        <f>D6-H6</f>
        <v>4505</v>
      </c>
      <c r="J6" s="364">
        <v>4583</v>
      </c>
      <c r="K6" s="364">
        <v>4814</v>
      </c>
      <c r="L6" s="365">
        <v>5120</v>
      </c>
      <c r="M6" s="365">
        <f>SUM(J6:L6)</f>
        <v>14517</v>
      </c>
      <c r="N6" s="645"/>
    </row>
    <row r="7" spans="1:14" ht="18" customHeight="1">
      <c r="A7" s="6"/>
      <c r="B7" s="29" t="s">
        <v>59</v>
      </c>
      <c r="C7" s="366">
        <v>8791</v>
      </c>
      <c r="D7" s="463">
        <v>13471</v>
      </c>
      <c r="E7" s="451">
        <v>2476</v>
      </c>
      <c r="F7" s="451">
        <v>3290</v>
      </c>
      <c r="G7" s="451">
        <v>3805</v>
      </c>
      <c r="H7" s="349">
        <f aca="true" t="shared" si="0" ref="H7:H29">SUM(E7:G7)</f>
        <v>9571</v>
      </c>
      <c r="I7" s="347">
        <f aca="true" t="shared" si="1" ref="I7:I29">D7-H7</f>
        <v>3900</v>
      </c>
      <c r="J7" s="347">
        <v>4036</v>
      </c>
      <c r="K7" s="347">
        <v>4275</v>
      </c>
      <c r="L7" s="348">
        <v>4557</v>
      </c>
      <c r="M7" s="349">
        <f aca="true" t="shared" si="2" ref="M7:M29">SUM(J7:L7)</f>
        <v>12868</v>
      </c>
      <c r="N7" s="645"/>
    </row>
    <row r="8" spans="1:14" ht="18" customHeight="1">
      <c r="A8" s="6"/>
      <c r="B8" s="29" t="s">
        <v>60</v>
      </c>
      <c r="C8" s="366">
        <v>642</v>
      </c>
      <c r="D8" s="463">
        <v>1051</v>
      </c>
      <c r="E8" s="451">
        <v>203</v>
      </c>
      <c r="F8" s="451">
        <v>236</v>
      </c>
      <c r="G8" s="451">
        <v>258</v>
      </c>
      <c r="H8" s="349">
        <f t="shared" si="0"/>
        <v>697</v>
      </c>
      <c r="I8" s="347">
        <f t="shared" si="1"/>
        <v>354</v>
      </c>
      <c r="J8" s="347">
        <v>290</v>
      </c>
      <c r="K8" s="347">
        <v>198</v>
      </c>
      <c r="L8" s="348">
        <v>396</v>
      </c>
      <c r="M8" s="349">
        <f t="shared" si="2"/>
        <v>884</v>
      </c>
      <c r="N8" s="645"/>
    </row>
    <row r="9" spans="1:14" ht="18" customHeight="1">
      <c r="A9" s="6"/>
      <c r="B9" s="29" t="s">
        <v>20</v>
      </c>
      <c r="C9" s="348">
        <v>587</v>
      </c>
      <c r="D9" s="463">
        <f>D6-D7-D8</f>
        <v>872</v>
      </c>
      <c r="E9" s="451">
        <f>E6-SUM(E7:E8)</f>
        <v>197</v>
      </c>
      <c r="F9" s="451">
        <f>F6-SUM(F7:F8)</f>
        <v>300</v>
      </c>
      <c r="G9" s="451">
        <f>G6-SUM(G7:G8)</f>
        <v>124</v>
      </c>
      <c r="H9" s="349">
        <f t="shared" si="0"/>
        <v>621</v>
      </c>
      <c r="I9" s="348">
        <f t="shared" si="1"/>
        <v>251</v>
      </c>
      <c r="J9" s="348">
        <f>J6-SUM(J7:J8)</f>
        <v>257</v>
      </c>
      <c r="K9" s="348">
        <f>K6-SUM(K7:K8)</f>
        <v>341</v>
      </c>
      <c r="L9" s="348">
        <f>L6-SUM(L7:L8)</f>
        <v>167</v>
      </c>
      <c r="M9" s="349">
        <f t="shared" si="2"/>
        <v>765</v>
      </c>
      <c r="N9" s="645"/>
    </row>
    <row r="10" spans="1:14" s="50" customFormat="1" ht="16.5" customHeight="1">
      <c r="A10" s="26" t="s">
        <v>61</v>
      </c>
      <c r="B10" s="28"/>
      <c r="C10" s="358">
        <v>712</v>
      </c>
      <c r="D10" s="464">
        <v>845</v>
      </c>
      <c r="E10" s="481">
        <v>194</v>
      </c>
      <c r="F10" s="481">
        <v>247</v>
      </c>
      <c r="G10" s="481">
        <v>213</v>
      </c>
      <c r="H10" s="357">
        <f t="shared" si="0"/>
        <v>654</v>
      </c>
      <c r="I10" s="358">
        <f t="shared" si="1"/>
        <v>191</v>
      </c>
      <c r="J10" s="358">
        <v>76</v>
      </c>
      <c r="K10" s="358">
        <v>263</v>
      </c>
      <c r="L10" s="357">
        <v>154</v>
      </c>
      <c r="M10" s="357">
        <f t="shared" si="2"/>
        <v>493</v>
      </c>
      <c r="N10" s="645"/>
    </row>
    <row r="11" spans="1:14" ht="18" customHeight="1">
      <c r="A11" s="6"/>
      <c r="B11" s="29" t="s">
        <v>62</v>
      </c>
      <c r="C11" s="366">
        <v>596</v>
      </c>
      <c r="D11" s="463">
        <v>720</v>
      </c>
      <c r="E11" s="451">
        <v>157</v>
      </c>
      <c r="F11" s="451">
        <v>222</v>
      </c>
      <c r="G11" s="451">
        <v>184</v>
      </c>
      <c r="H11" s="349">
        <f t="shared" si="0"/>
        <v>563</v>
      </c>
      <c r="I11" s="347">
        <f t="shared" si="1"/>
        <v>157</v>
      </c>
      <c r="J11" s="347">
        <v>50</v>
      </c>
      <c r="K11" s="347">
        <v>233</v>
      </c>
      <c r="L11" s="348">
        <v>122</v>
      </c>
      <c r="M11" s="349">
        <f t="shared" si="2"/>
        <v>405</v>
      </c>
      <c r="N11" s="645"/>
    </row>
    <row r="12" spans="1:14" ht="15" customHeight="1">
      <c r="A12" s="6"/>
      <c r="B12" s="29" t="s">
        <v>20</v>
      </c>
      <c r="C12" s="348">
        <v>116</v>
      </c>
      <c r="D12" s="463">
        <f>D10-D11</f>
        <v>125</v>
      </c>
      <c r="E12" s="451">
        <f>E10-E11</f>
        <v>37</v>
      </c>
      <c r="F12" s="451">
        <f>F10-F11</f>
        <v>25</v>
      </c>
      <c r="G12" s="451">
        <f>G10-G11</f>
        <v>29</v>
      </c>
      <c r="H12" s="349">
        <f t="shared" si="0"/>
        <v>91</v>
      </c>
      <c r="I12" s="348">
        <f t="shared" si="1"/>
        <v>34</v>
      </c>
      <c r="J12" s="348">
        <f>J10-J11</f>
        <v>26</v>
      </c>
      <c r="K12" s="348">
        <f>K10-K11</f>
        <v>30</v>
      </c>
      <c r="L12" s="348">
        <f>L10-L11</f>
        <v>32</v>
      </c>
      <c r="M12" s="349">
        <f t="shared" si="2"/>
        <v>88</v>
      </c>
      <c r="N12" s="645"/>
    </row>
    <row r="13" spans="1:14" s="50" customFormat="1" ht="15" customHeight="1">
      <c r="A13" s="26" t="s">
        <v>63</v>
      </c>
      <c r="B13" s="28"/>
      <c r="C13" s="358">
        <v>6412</v>
      </c>
      <c r="D13" s="464">
        <v>7386</v>
      </c>
      <c r="E13" s="481">
        <v>1693</v>
      </c>
      <c r="F13" s="481">
        <v>1735</v>
      </c>
      <c r="G13" s="481">
        <v>1900</v>
      </c>
      <c r="H13" s="357">
        <f t="shared" si="0"/>
        <v>5328</v>
      </c>
      <c r="I13" s="358">
        <f t="shared" si="1"/>
        <v>2058</v>
      </c>
      <c r="J13" s="358">
        <v>1880</v>
      </c>
      <c r="K13" s="358">
        <v>1870</v>
      </c>
      <c r="L13" s="357">
        <v>2145</v>
      </c>
      <c r="M13" s="357">
        <f t="shared" si="2"/>
        <v>5895</v>
      </c>
      <c r="N13" s="645"/>
    </row>
    <row r="14" spans="1:14" ht="15" customHeight="1">
      <c r="A14" s="6"/>
      <c r="B14" s="29" t="s">
        <v>64</v>
      </c>
      <c r="C14" s="366">
        <v>550</v>
      </c>
      <c r="D14" s="463">
        <v>571</v>
      </c>
      <c r="E14" s="451">
        <v>121</v>
      </c>
      <c r="F14" s="451">
        <v>143</v>
      </c>
      <c r="G14" s="451">
        <v>147</v>
      </c>
      <c r="H14" s="349">
        <f t="shared" si="0"/>
        <v>411</v>
      </c>
      <c r="I14" s="347">
        <f t="shared" si="1"/>
        <v>160</v>
      </c>
      <c r="J14" s="347">
        <v>132</v>
      </c>
      <c r="K14" s="347">
        <v>152</v>
      </c>
      <c r="L14" s="348">
        <v>152</v>
      </c>
      <c r="M14" s="349">
        <f t="shared" si="2"/>
        <v>436</v>
      </c>
      <c r="N14" s="645"/>
    </row>
    <row r="15" spans="1:14" ht="15" customHeight="1">
      <c r="A15" s="6"/>
      <c r="B15" s="29" t="s">
        <v>65</v>
      </c>
      <c r="C15" s="366">
        <v>1476</v>
      </c>
      <c r="D15" s="463">
        <v>1516</v>
      </c>
      <c r="E15" s="451">
        <v>430</v>
      </c>
      <c r="F15" s="451">
        <v>373</v>
      </c>
      <c r="G15" s="451">
        <v>316</v>
      </c>
      <c r="H15" s="349">
        <f t="shared" si="0"/>
        <v>1119</v>
      </c>
      <c r="I15" s="347">
        <f t="shared" si="1"/>
        <v>397</v>
      </c>
      <c r="J15" s="347">
        <v>451</v>
      </c>
      <c r="K15" s="347">
        <v>523</v>
      </c>
      <c r="L15" s="348">
        <v>489</v>
      </c>
      <c r="M15" s="349">
        <f t="shared" si="2"/>
        <v>1463</v>
      </c>
      <c r="N15" s="645"/>
    </row>
    <row r="16" spans="1:14" ht="15" customHeight="1">
      <c r="A16" s="6"/>
      <c r="B16" s="29" t="s">
        <v>66</v>
      </c>
      <c r="C16" s="366">
        <v>310</v>
      </c>
      <c r="D16" s="463">
        <v>536</v>
      </c>
      <c r="E16" s="451">
        <v>119</v>
      </c>
      <c r="F16" s="451">
        <v>84</v>
      </c>
      <c r="G16" s="451">
        <v>156</v>
      </c>
      <c r="H16" s="349">
        <f t="shared" si="0"/>
        <v>359</v>
      </c>
      <c r="I16" s="347">
        <f t="shared" si="1"/>
        <v>177</v>
      </c>
      <c r="J16" s="347">
        <v>27</v>
      </c>
      <c r="K16" s="347">
        <v>89</v>
      </c>
      <c r="L16" s="348">
        <v>245</v>
      </c>
      <c r="M16" s="349">
        <f t="shared" si="2"/>
        <v>361</v>
      </c>
      <c r="N16" s="645"/>
    </row>
    <row r="17" spans="1:14" ht="15" customHeight="1">
      <c r="A17" s="6"/>
      <c r="B17" s="29" t="s">
        <v>67</v>
      </c>
      <c r="C17" s="366">
        <v>961</v>
      </c>
      <c r="D17" s="463">
        <v>1193</v>
      </c>
      <c r="E17" s="451">
        <v>271</v>
      </c>
      <c r="F17" s="451">
        <v>298</v>
      </c>
      <c r="G17" s="451">
        <v>297</v>
      </c>
      <c r="H17" s="349">
        <f t="shared" si="0"/>
        <v>866</v>
      </c>
      <c r="I17" s="347">
        <f t="shared" si="1"/>
        <v>327</v>
      </c>
      <c r="J17" s="347">
        <v>306</v>
      </c>
      <c r="K17" s="347">
        <v>228</v>
      </c>
      <c r="L17" s="348">
        <v>311</v>
      </c>
      <c r="M17" s="349">
        <f t="shared" si="2"/>
        <v>845</v>
      </c>
      <c r="N17" s="645"/>
    </row>
    <row r="18" spans="1:14" ht="15" customHeight="1">
      <c r="A18" s="6"/>
      <c r="B18" s="29" t="s">
        <v>68</v>
      </c>
      <c r="C18" s="366">
        <v>582</v>
      </c>
      <c r="D18" s="463">
        <v>674</v>
      </c>
      <c r="E18" s="451">
        <v>111</v>
      </c>
      <c r="F18" s="451">
        <v>157</v>
      </c>
      <c r="G18" s="451">
        <v>242</v>
      </c>
      <c r="H18" s="349">
        <f t="shared" si="0"/>
        <v>510</v>
      </c>
      <c r="I18" s="347">
        <f t="shared" si="1"/>
        <v>164</v>
      </c>
      <c r="J18" s="347">
        <v>219</v>
      </c>
      <c r="K18" s="347">
        <v>130</v>
      </c>
      <c r="L18" s="348">
        <v>163</v>
      </c>
      <c r="M18" s="349">
        <f t="shared" si="2"/>
        <v>512</v>
      </c>
      <c r="N18" s="645"/>
    </row>
    <row r="19" spans="1:14" ht="15" customHeight="1">
      <c r="A19" s="6"/>
      <c r="B19" s="29" t="s">
        <v>20</v>
      </c>
      <c r="C19" s="348">
        <v>2533</v>
      </c>
      <c r="D19" s="463">
        <f>D13-SUM(D14:D18)</f>
        <v>2896</v>
      </c>
      <c r="E19" s="451">
        <f>E13-SUM(E14:E18)</f>
        <v>641</v>
      </c>
      <c r="F19" s="451">
        <f>F13-SUM(F14:F18)</f>
        <v>680</v>
      </c>
      <c r="G19" s="451">
        <f>G13-SUM(G14:G18)</f>
        <v>742</v>
      </c>
      <c r="H19" s="349">
        <f t="shared" si="0"/>
        <v>2063</v>
      </c>
      <c r="I19" s="348">
        <f t="shared" si="1"/>
        <v>833</v>
      </c>
      <c r="J19" s="348">
        <f>J13-SUM(J14:J18)</f>
        <v>745</v>
      </c>
      <c r="K19" s="348">
        <f>K13-SUM(K14:K18)</f>
        <v>748</v>
      </c>
      <c r="L19" s="348">
        <f>L13-SUM(L14:L18)</f>
        <v>785</v>
      </c>
      <c r="M19" s="349">
        <f t="shared" si="2"/>
        <v>2278</v>
      </c>
      <c r="N19" s="645"/>
    </row>
    <row r="20" spans="1:14" ht="15" customHeight="1">
      <c r="A20" s="26" t="s">
        <v>37</v>
      </c>
      <c r="B20" s="39"/>
      <c r="C20" s="358">
        <v>19806</v>
      </c>
      <c r="D20" s="66">
        <v>19297</v>
      </c>
      <c r="E20" s="93">
        <v>4050</v>
      </c>
      <c r="F20" s="93">
        <v>5097</v>
      </c>
      <c r="G20" s="93">
        <v>5212</v>
      </c>
      <c r="H20" s="357">
        <f t="shared" si="0"/>
        <v>14359</v>
      </c>
      <c r="I20" s="358">
        <f t="shared" si="1"/>
        <v>4938</v>
      </c>
      <c r="J20" s="358">
        <v>4594</v>
      </c>
      <c r="K20" s="358">
        <v>5267</v>
      </c>
      <c r="L20" s="357">
        <v>5605</v>
      </c>
      <c r="M20" s="357">
        <f t="shared" si="2"/>
        <v>15466</v>
      </c>
      <c r="N20" s="645"/>
    </row>
    <row r="21" spans="1:14" ht="15" customHeight="1">
      <c r="A21" s="10"/>
      <c r="B21" s="29" t="s">
        <v>69</v>
      </c>
      <c r="C21" s="366">
        <v>1293</v>
      </c>
      <c r="D21" s="463">
        <v>1435</v>
      </c>
      <c r="E21" s="451">
        <v>307</v>
      </c>
      <c r="F21" s="451">
        <v>344</v>
      </c>
      <c r="G21" s="451">
        <v>373</v>
      </c>
      <c r="H21" s="349">
        <f t="shared" si="0"/>
        <v>1024</v>
      </c>
      <c r="I21" s="347">
        <f t="shared" si="1"/>
        <v>411</v>
      </c>
      <c r="J21" s="347">
        <v>404</v>
      </c>
      <c r="K21" s="347">
        <v>344</v>
      </c>
      <c r="L21" s="348">
        <v>399</v>
      </c>
      <c r="M21" s="349">
        <f t="shared" si="2"/>
        <v>1147</v>
      </c>
      <c r="N21" s="645"/>
    </row>
    <row r="22" spans="1:14" ht="15" customHeight="1">
      <c r="A22" s="10"/>
      <c r="B22" s="29" t="s">
        <v>70</v>
      </c>
      <c r="C22" s="366">
        <v>4189</v>
      </c>
      <c r="D22" s="463">
        <v>3167</v>
      </c>
      <c r="E22" s="451">
        <v>747</v>
      </c>
      <c r="F22" s="451">
        <v>930</v>
      </c>
      <c r="G22" s="451">
        <v>817</v>
      </c>
      <c r="H22" s="349">
        <f t="shared" si="0"/>
        <v>2494</v>
      </c>
      <c r="I22" s="347">
        <f t="shared" si="1"/>
        <v>673</v>
      </c>
      <c r="J22" s="347">
        <v>725</v>
      </c>
      <c r="K22" s="347">
        <v>1151</v>
      </c>
      <c r="L22" s="348">
        <v>1150</v>
      </c>
      <c r="M22" s="349">
        <f t="shared" si="2"/>
        <v>3026</v>
      </c>
      <c r="N22" s="645"/>
    </row>
    <row r="23" spans="1:15" ht="15" customHeight="1">
      <c r="A23" s="10"/>
      <c r="B23" s="29" t="s">
        <v>71</v>
      </c>
      <c r="C23" s="366">
        <v>2210</v>
      </c>
      <c r="D23" s="463">
        <v>1751</v>
      </c>
      <c r="E23" s="451">
        <v>388</v>
      </c>
      <c r="F23" s="451">
        <v>541</v>
      </c>
      <c r="G23" s="451">
        <v>422</v>
      </c>
      <c r="H23" s="349">
        <f t="shared" si="0"/>
        <v>1351</v>
      </c>
      <c r="I23" s="347">
        <f t="shared" si="1"/>
        <v>400</v>
      </c>
      <c r="J23" s="347">
        <v>425</v>
      </c>
      <c r="K23" s="347">
        <v>471</v>
      </c>
      <c r="L23" s="348">
        <v>439</v>
      </c>
      <c r="M23" s="349">
        <f t="shared" si="2"/>
        <v>1335</v>
      </c>
      <c r="N23" s="645"/>
      <c r="O23" s="112"/>
    </row>
    <row r="24" spans="1:14" ht="15" customHeight="1">
      <c r="A24" s="10"/>
      <c r="B24" s="29" t="s">
        <v>72</v>
      </c>
      <c r="C24" s="366">
        <v>2820</v>
      </c>
      <c r="D24" s="463">
        <v>2509</v>
      </c>
      <c r="E24" s="451">
        <v>489</v>
      </c>
      <c r="F24" s="451">
        <v>680</v>
      </c>
      <c r="G24" s="451">
        <v>647</v>
      </c>
      <c r="H24" s="349">
        <f t="shared" si="0"/>
        <v>1816</v>
      </c>
      <c r="I24" s="347">
        <f t="shared" si="1"/>
        <v>693</v>
      </c>
      <c r="J24" s="347">
        <v>510</v>
      </c>
      <c r="K24" s="347">
        <v>562</v>
      </c>
      <c r="L24" s="348">
        <v>630</v>
      </c>
      <c r="M24" s="349">
        <f t="shared" si="2"/>
        <v>1702</v>
      </c>
      <c r="N24" s="645"/>
    </row>
    <row r="25" spans="1:14" ht="15" customHeight="1">
      <c r="A25" s="59"/>
      <c r="B25" s="29" t="s">
        <v>73</v>
      </c>
      <c r="C25" s="366">
        <v>1112</v>
      </c>
      <c r="D25" s="463">
        <v>1262</v>
      </c>
      <c r="E25" s="451">
        <v>252</v>
      </c>
      <c r="F25" s="451">
        <v>302</v>
      </c>
      <c r="G25" s="451">
        <v>376</v>
      </c>
      <c r="H25" s="349">
        <f t="shared" si="0"/>
        <v>930</v>
      </c>
      <c r="I25" s="347">
        <f t="shared" si="1"/>
        <v>332</v>
      </c>
      <c r="J25" s="347">
        <v>400</v>
      </c>
      <c r="K25" s="347">
        <v>258</v>
      </c>
      <c r="L25" s="348">
        <v>360</v>
      </c>
      <c r="M25" s="349">
        <f t="shared" si="2"/>
        <v>1018</v>
      </c>
      <c r="N25" s="645"/>
    </row>
    <row r="26" spans="1:14" ht="15" customHeight="1">
      <c r="A26" s="10"/>
      <c r="B26" s="29" t="s">
        <v>74</v>
      </c>
      <c r="C26" s="366">
        <v>1457</v>
      </c>
      <c r="D26" s="463">
        <v>1647</v>
      </c>
      <c r="E26" s="451">
        <v>367</v>
      </c>
      <c r="F26" s="451">
        <v>443</v>
      </c>
      <c r="G26" s="451">
        <v>391</v>
      </c>
      <c r="H26" s="349">
        <f t="shared" si="0"/>
        <v>1201</v>
      </c>
      <c r="I26" s="347">
        <f t="shared" si="1"/>
        <v>446</v>
      </c>
      <c r="J26" s="347">
        <v>442</v>
      </c>
      <c r="K26" s="347">
        <v>379</v>
      </c>
      <c r="L26" s="348">
        <v>455</v>
      </c>
      <c r="M26" s="349">
        <f t="shared" si="2"/>
        <v>1276</v>
      </c>
      <c r="N26" s="645"/>
    </row>
    <row r="27" spans="1:14" ht="15" customHeight="1">
      <c r="A27" s="10"/>
      <c r="B27" s="29" t="s">
        <v>75</v>
      </c>
      <c r="C27" s="366">
        <v>1886</v>
      </c>
      <c r="D27" s="463">
        <v>2235</v>
      </c>
      <c r="E27" s="451">
        <v>504</v>
      </c>
      <c r="F27" s="451">
        <v>558</v>
      </c>
      <c r="G27" s="451">
        <v>615</v>
      </c>
      <c r="H27" s="349">
        <f t="shared" si="0"/>
        <v>1677</v>
      </c>
      <c r="I27" s="347">
        <f t="shared" si="1"/>
        <v>558</v>
      </c>
      <c r="J27" s="347">
        <v>453</v>
      </c>
      <c r="K27" s="347">
        <v>638</v>
      </c>
      <c r="L27" s="348">
        <v>622</v>
      </c>
      <c r="M27" s="349">
        <f t="shared" si="2"/>
        <v>1713</v>
      </c>
      <c r="N27" s="645"/>
    </row>
    <row r="28" spans="1:14" ht="15" customHeight="1">
      <c r="A28" s="10"/>
      <c r="B28" s="29" t="s">
        <v>76</v>
      </c>
      <c r="C28" s="366">
        <v>1952</v>
      </c>
      <c r="D28" s="463">
        <v>2247</v>
      </c>
      <c r="E28" s="451">
        <v>411</v>
      </c>
      <c r="F28" s="451">
        <v>506</v>
      </c>
      <c r="G28" s="451">
        <v>742</v>
      </c>
      <c r="H28" s="349">
        <f t="shared" si="0"/>
        <v>1659</v>
      </c>
      <c r="I28" s="347">
        <f t="shared" si="1"/>
        <v>588</v>
      </c>
      <c r="J28" s="347">
        <v>560</v>
      </c>
      <c r="K28" s="347">
        <v>615</v>
      </c>
      <c r="L28" s="348">
        <v>592</v>
      </c>
      <c r="M28" s="349">
        <f t="shared" si="2"/>
        <v>1767</v>
      </c>
      <c r="N28" s="645"/>
    </row>
    <row r="29" spans="1:14" ht="15" customHeight="1">
      <c r="A29" s="10"/>
      <c r="B29" s="29" t="s">
        <v>20</v>
      </c>
      <c r="C29" s="348">
        <v>2887</v>
      </c>
      <c r="D29" s="463">
        <f>D20-SUM(D21:D28)</f>
        <v>3044</v>
      </c>
      <c r="E29" s="451">
        <f>E20-SUM(E21:E28)</f>
        <v>585</v>
      </c>
      <c r="F29" s="451">
        <f>F20-SUM(F21:F28)</f>
        <v>793</v>
      </c>
      <c r="G29" s="451">
        <f>G20-SUM(G21:G28)</f>
        <v>829</v>
      </c>
      <c r="H29" s="349">
        <f t="shared" si="0"/>
        <v>2207</v>
      </c>
      <c r="I29" s="348">
        <f t="shared" si="1"/>
        <v>837</v>
      </c>
      <c r="J29" s="348">
        <f>J20-SUM(J21:J28)</f>
        <v>675</v>
      </c>
      <c r="K29" s="348">
        <f>K20-SUM(K21:K28)</f>
        <v>849</v>
      </c>
      <c r="L29" s="348">
        <f>L20-SUM(L21:L28)</f>
        <v>958</v>
      </c>
      <c r="M29" s="349">
        <f t="shared" si="2"/>
        <v>2482</v>
      </c>
      <c r="N29" s="645"/>
    </row>
    <row r="30" spans="1:14" ht="8.25" customHeight="1">
      <c r="A30" s="40"/>
      <c r="B30" s="41"/>
      <c r="C30" s="9"/>
      <c r="D30" s="9"/>
      <c r="E30" s="110"/>
      <c r="F30" s="110"/>
      <c r="G30" s="110"/>
      <c r="H30" s="326"/>
      <c r="I30" s="110"/>
      <c r="J30" s="110"/>
      <c r="K30" s="110"/>
      <c r="L30" s="326"/>
      <c r="M30" s="326"/>
      <c r="N30" s="645"/>
    </row>
    <row r="31" ht="6.75" customHeight="1">
      <c r="N31" s="645"/>
    </row>
    <row r="32" ht="3" customHeight="1"/>
    <row r="33" ht="16.5">
      <c r="A33" s="62" t="s">
        <v>367</v>
      </c>
    </row>
  </sheetData>
  <mergeCells count="6">
    <mergeCell ref="N1:N31"/>
    <mergeCell ref="A4:B5"/>
    <mergeCell ref="C4:C5"/>
    <mergeCell ref="E4:I4"/>
    <mergeCell ref="D4:D5"/>
    <mergeCell ref="J4:M4"/>
  </mergeCells>
  <printOptions/>
  <pageMargins left="0.51" right="0.14" top="0.97" bottom="0" header="0.41" footer="0.36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3">
      <pane xSplit="2" ySplit="3" topLeftCell="G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L9" sqref="L9:L10"/>
    </sheetView>
  </sheetViews>
  <sheetFormatPr defaultColWidth="9.140625" defaultRowHeight="12.75"/>
  <cols>
    <col min="1" max="1" width="1.421875" style="3" customWidth="1"/>
    <col min="2" max="2" width="43.8515625" style="3" customWidth="1"/>
    <col min="3" max="4" width="8.28125" style="3" customWidth="1"/>
    <col min="5" max="13" width="8.28125" style="53" customWidth="1"/>
    <col min="14" max="14" width="2.8515625" style="3" customWidth="1"/>
    <col min="15" max="15" width="10.00390625" style="3" bestFit="1" customWidth="1"/>
    <col min="16" max="16384" width="9.140625" style="3" customWidth="1"/>
  </cols>
  <sheetData>
    <row r="1" spans="1:14" ht="17.25" customHeight="1">
      <c r="A1" s="36" t="s">
        <v>313</v>
      </c>
      <c r="B1" s="45"/>
      <c r="N1" s="644" t="s">
        <v>177</v>
      </c>
    </row>
    <row r="2" spans="1:14" ht="12" customHeight="1">
      <c r="A2" s="4"/>
      <c r="B2" s="2"/>
      <c r="E2" s="65"/>
      <c r="F2" s="65"/>
      <c r="G2" s="65"/>
      <c r="H2" s="157"/>
      <c r="J2" s="65"/>
      <c r="K2" s="65" t="s">
        <v>34</v>
      </c>
      <c r="L2" s="65"/>
      <c r="M2" s="65"/>
      <c r="N2" s="645"/>
    </row>
    <row r="3" ht="2.25" customHeight="1">
      <c r="N3" s="645"/>
    </row>
    <row r="4" spans="1:14" ht="16.5" customHeight="1">
      <c r="A4" s="640" t="s">
        <v>35</v>
      </c>
      <c r="B4" s="647"/>
      <c r="C4" s="629">
        <v>2004</v>
      </c>
      <c r="D4" s="629" t="s">
        <v>348</v>
      </c>
      <c r="E4" s="631" t="s">
        <v>348</v>
      </c>
      <c r="F4" s="632"/>
      <c r="G4" s="632"/>
      <c r="H4" s="632"/>
      <c r="I4" s="633"/>
      <c r="J4" s="631" t="s">
        <v>306</v>
      </c>
      <c r="K4" s="632"/>
      <c r="L4" s="632"/>
      <c r="M4" s="633"/>
      <c r="N4" s="645"/>
    </row>
    <row r="5" spans="1:14" ht="16.5" customHeight="1">
      <c r="A5" s="648"/>
      <c r="B5" s="649"/>
      <c r="C5" s="611"/>
      <c r="D5" s="611"/>
      <c r="E5" s="14" t="s">
        <v>219</v>
      </c>
      <c r="F5" s="14" t="s">
        <v>250</v>
      </c>
      <c r="G5" s="14" t="s">
        <v>254</v>
      </c>
      <c r="H5" s="272" t="s">
        <v>351</v>
      </c>
      <c r="I5" s="14" t="s">
        <v>261</v>
      </c>
      <c r="J5" s="14" t="s">
        <v>219</v>
      </c>
      <c r="K5" s="14" t="s">
        <v>250</v>
      </c>
      <c r="L5" s="14" t="s">
        <v>254</v>
      </c>
      <c r="M5" s="272" t="s">
        <v>351</v>
      </c>
      <c r="N5" s="645"/>
    </row>
    <row r="6" spans="1:14" ht="18" customHeight="1">
      <c r="A6" s="26" t="s">
        <v>39</v>
      </c>
      <c r="B6" s="28"/>
      <c r="C6" s="25">
        <v>17916</v>
      </c>
      <c r="D6" s="66">
        <v>26110</v>
      </c>
      <c r="E6" s="95">
        <v>4579</v>
      </c>
      <c r="F6" s="95">
        <v>7568</v>
      </c>
      <c r="G6" s="95">
        <v>7261</v>
      </c>
      <c r="H6" s="210">
        <f>SUM(E6:G6)</f>
        <v>19408</v>
      </c>
      <c r="I6" s="210">
        <f>D6-H6</f>
        <v>6702</v>
      </c>
      <c r="J6" s="81">
        <v>6190</v>
      </c>
      <c r="K6" s="81">
        <v>8258</v>
      </c>
      <c r="L6" s="81">
        <v>7247</v>
      </c>
      <c r="M6" s="81">
        <f>SUM(J6:L6)</f>
        <v>21695</v>
      </c>
      <c r="N6" s="645"/>
    </row>
    <row r="7" spans="1:14" ht="18" customHeight="1">
      <c r="A7" s="6"/>
      <c r="B7" s="39" t="s">
        <v>77</v>
      </c>
      <c r="C7" s="33">
        <v>615</v>
      </c>
      <c r="D7" s="463">
        <v>958</v>
      </c>
      <c r="E7" s="451">
        <v>83</v>
      </c>
      <c r="F7" s="451">
        <v>146</v>
      </c>
      <c r="G7" s="451">
        <v>616</v>
      </c>
      <c r="H7" s="327">
        <f aca="true" t="shared" si="0" ref="H7:H26">SUM(E7:G7)</f>
        <v>845</v>
      </c>
      <c r="I7" s="33">
        <f aca="true" t="shared" si="1" ref="I7:I26">D7-H7</f>
        <v>113</v>
      </c>
      <c r="J7" s="58">
        <v>133</v>
      </c>
      <c r="K7" s="58">
        <v>335</v>
      </c>
      <c r="L7" s="82">
        <v>778</v>
      </c>
      <c r="M7" s="328">
        <f aca="true" t="shared" si="2" ref="M7:M26">SUM(J7:L7)</f>
        <v>1246</v>
      </c>
      <c r="N7" s="645"/>
    </row>
    <row r="8" spans="1:14" ht="19.5" customHeight="1">
      <c r="A8" s="6"/>
      <c r="B8" s="39" t="s">
        <v>78</v>
      </c>
      <c r="C8" s="33">
        <v>3451</v>
      </c>
      <c r="D8" s="463">
        <v>3046</v>
      </c>
      <c r="E8" s="451">
        <v>754</v>
      </c>
      <c r="F8" s="451">
        <v>975</v>
      </c>
      <c r="G8" s="451">
        <v>758</v>
      </c>
      <c r="H8" s="327">
        <f t="shared" si="0"/>
        <v>2487</v>
      </c>
      <c r="I8" s="33">
        <f t="shared" si="1"/>
        <v>559</v>
      </c>
      <c r="J8" s="58">
        <v>629</v>
      </c>
      <c r="K8" s="58">
        <v>944</v>
      </c>
      <c r="L8" s="82">
        <v>782</v>
      </c>
      <c r="M8" s="328">
        <f t="shared" si="2"/>
        <v>2355</v>
      </c>
      <c r="N8" s="645"/>
    </row>
    <row r="9" spans="1:14" ht="24" customHeight="1">
      <c r="A9" s="6"/>
      <c r="B9" s="42" t="s">
        <v>79</v>
      </c>
      <c r="C9" s="33">
        <v>2368</v>
      </c>
      <c r="D9" s="463">
        <v>2795</v>
      </c>
      <c r="E9" s="451">
        <v>577</v>
      </c>
      <c r="F9" s="451">
        <v>848</v>
      </c>
      <c r="G9" s="451">
        <v>661</v>
      </c>
      <c r="H9" s="327">
        <f t="shared" si="0"/>
        <v>2086</v>
      </c>
      <c r="I9" s="33">
        <f t="shared" si="1"/>
        <v>709</v>
      </c>
      <c r="J9" s="58">
        <v>564</v>
      </c>
      <c r="K9" s="58">
        <v>871</v>
      </c>
      <c r="L9" s="58">
        <v>828</v>
      </c>
      <c r="M9" s="328">
        <f t="shared" si="2"/>
        <v>2263</v>
      </c>
      <c r="N9" s="645"/>
    </row>
    <row r="10" spans="1:14" ht="24" customHeight="1">
      <c r="A10" s="6"/>
      <c r="B10" s="228" t="s">
        <v>80</v>
      </c>
      <c r="C10" s="33">
        <v>1398</v>
      </c>
      <c r="D10" s="463">
        <v>1847</v>
      </c>
      <c r="E10" s="451">
        <v>340</v>
      </c>
      <c r="F10" s="451">
        <v>613</v>
      </c>
      <c r="G10" s="451">
        <v>477</v>
      </c>
      <c r="H10" s="327">
        <f t="shared" si="0"/>
        <v>1430</v>
      </c>
      <c r="I10" s="33">
        <f t="shared" si="1"/>
        <v>417</v>
      </c>
      <c r="J10" s="58">
        <v>930</v>
      </c>
      <c r="K10" s="58">
        <v>509</v>
      </c>
      <c r="L10" s="58">
        <v>419</v>
      </c>
      <c r="M10" s="328">
        <f t="shared" si="2"/>
        <v>1858</v>
      </c>
      <c r="N10" s="645"/>
    </row>
    <row r="11" spans="1:14" ht="27.75" customHeight="1">
      <c r="A11" s="6"/>
      <c r="B11" s="42" t="s">
        <v>81</v>
      </c>
      <c r="C11" s="33">
        <v>2666</v>
      </c>
      <c r="D11" s="463">
        <v>9739</v>
      </c>
      <c r="E11" s="451">
        <v>1431</v>
      </c>
      <c r="F11" s="451">
        <v>3112</v>
      </c>
      <c r="G11" s="451">
        <v>2504</v>
      </c>
      <c r="H11" s="327">
        <f t="shared" si="0"/>
        <v>7047</v>
      </c>
      <c r="I11" s="33">
        <f t="shared" si="1"/>
        <v>2692</v>
      </c>
      <c r="J11" s="58">
        <v>2303</v>
      </c>
      <c r="K11" s="58">
        <v>3432</v>
      </c>
      <c r="L11" s="58">
        <v>2275</v>
      </c>
      <c r="M11" s="328">
        <f t="shared" si="2"/>
        <v>8010</v>
      </c>
      <c r="N11" s="645"/>
    </row>
    <row r="12" spans="1:14" ht="28.5" customHeight="1">
      <c r="A12" s="6"/>
      <c r="B12" s="42" t="s">
        <v>82</v>
      </c>
      <c r="C12" s="33">
        <v>2796</v>
      </c>
      <c r="D12" s="463">
        <v>2996</v>
      </c>
      <c r="E12" s="451">
        <v>583</v>
      </c>
      <c r="F12" s="451">
        <v>653</v>
      </c>
      <c r="G12" s="451">
        <v>916</v>
      </c>
      <c r="H12" s="327">
        <f t="shared" si="0"/>
        <v>2152</v>
      </c>
      <c r="I12" s="33">
        <f t="shared" si="1"/>
        <v>844</v>
      </c>
      <c r="J12" s="58">
        <v>576</v>
      </c>
      <c r="K12" s="58">
        <v>739</v>
      </c>
      <c r="L12" s="58">
        <v>829</v>
      </c>
      <c r="M12" s="328">
        <f t="shared" si="2"/>
        <v>2144</v>
      </c>
      <c r="N12" s="645"/>
    </row>
    <row r="13" spans="1:14" ht="18" customHeight="1">
      <c r="A13" s="6"/>
      <c r="B13" s="29" t="s">
        <v>83</v>
      </c>
      <c r="C13" s="33">
        <v>4028</v>
      </c>
      <c r="D13" s="463">
        <v>4216</v>
      </c>
      <c r="E13" s="451">
        <v>742</v>
      </c>
      <c r="F13" s="451">
        <v>1002</v>
      </c>
      <c r="G13" s="451">
        <v>1207</v>
      </c>
      <c r="H13" s="327">
        <f t="shared" si="0"/>
        <v>2951</v>
      </c>
      <c r="I13" s="33">
        <f t="shared" si="1"/>
        <v>1265</v>
      </c>
      <c r="J13" s="58">
        <v>960</v>
      </c>
      <c r="K13" s="58">
        <v>1197</v>
      </c>
      <c r="L13" s="58">
        <v>1163</v>
      </c>
      <c r="M13" s="328">
        <f t="shared" si="2"/>
        <v>3320</v>
      </c>
      <c r="N13" s="645"/>
    </row>
    <row r="14" spans="1:14" ht="18" customHeight="1">
      <c r="A14" s="6"/>
      <c r="B14" s="43" t="s">
        <v>84</v>
      </c>
      <c r="C14" s="33">
        <v>463</v>
      </c>
      <c r="D14" s="463">
        <v>403</v>
      </c>
      <c r="E14" s="451">
        <v>47</v>
      </c>
      <c r="F14" s="451">
        <v>189</v>
      </c>
      <c r="G14" s="451">
        <v>93</v>
      </c>
      <c r="H14" s="327">
        <f t="shared" si="0"/>
        <v>329</v>
      </c>
      <c r="I14" s="33">
        <f t="shared" si="1"/>
        <v>74</v>
      </c>
      <c r="J14" s="58">
        <v>61</v>
      </c>
      <c r="K14" s="58">
        <v>200</v>
      </c>
      <c r="L14" s="58">
        <v>89</v>
      </c>
      <c r="M14" s="328">
        <f t="shared" si="2"/>
        <v>350</v>
      </c>
      <c r="N14" s="645"/>
    </row>
    <row r="15" spans="1:14" ht="18" customHeight="1">
      <c r="A15" s="6"/>
      <c r="B15" s="30" t="s">
        <v>20</v>
      </c>
      <c r="C15" s="58">
        <v>131</v>
      </c>
      <c r="D15" s="451">
        <f>D6-SUM(D7:D14)</f>
        <v>110</v>
      </c>
      <c r="E15" s="451">
        <f>E6-SUM(E7:E14)</f>
        <v>22</v>
      </c>
      <c r="F15" s="451">
        <f>F6-SUM(F7:F14)</f>
        <v>30</v>
      </c>
      <c r="G15" s="451">
        <f>G6-SUM(G7:G14)</f>
        <v>29</v>
      </c>
      <c r="H15" s="327">
        <f t="shared" si="0"/>
        <v>81</v>
      </c>
      <c r="I15" s="33">
        <f t="shared" si="1"/>
        <v>29</v>
      </c>
      <c r="J15" s="33">
        <f>J6-SUM(J7:J14)</f>
        <v>34</v>
      </c>
      <c r="K15" s="33">
        <f>K6-SUM(K7:K14)</f>
        <v>31</v>
      </c>
      <c r="L15" s="33">
        <f>L6-SUM(L7:L14)</f>
        <v>84</v>
      </c>
      <c r="M15" s="328">
        <f t="shared" si="2"/>
        <v>149</v>
      </c>
      <c r="N15" s="645"/>
    </row>
    <row r="16" spans="1:14" ht="18" customHeight="1">
      <c r="A16" s="26" t="s">
        <v>40</v>
      </c>
      <c r="B16" s="28"/>
      <c r="C16" s="25">
        <v>6624</v>
      </c>
      <c r="D16" s="66">
        <v>7257</v>
      </c>
      <c r="E16" s="93">
        <v>1252</v>
      </c>
      <c r="F16" s="93">
        <v>1742</v>
      </c>
      <c r="G16" s="93">
        <v>1874</v>
      </c>
      <c r="H16" s="25">
        <f t="shared" si="0"/>
        <v>4868</v>
      </c>
      <c r="I16" s="25">
        <f t="shared" si="1"/>
        <v>2389</v>
      </c>
      <c r="J16" s="80">
        <v>1556</v>
      </c>
      <c r="K16" s="80">
        <v>1851</v>
      </c>
      <c r="L16" s="80">
        <v>2079</v>
      </c>
      <c r="M16" s="80">
        <f t="shared" si="2"/>
        <v>5486</v>
      </c>
      <c r="N16" s="645"/>
    </row>
    <row r="17" spans="1:14" ht="24.75" customHeight="1">
      <c r="A17" s="10"/>
      <c r="B17" s="42" t="s">
        <v>129</v>
      </c>
      <c r="C17" s="33">
        <v>313</v>
      </c>
      <c r="D17" s="46">
        <v>272</v>
      </c>
      <c r="E17" s="108">
        <v>52</v>
      </c>
      <c r="F17" s="451">
        <v>63</v>
      </c>
      <c r="G17" s="108">
        <v>74</v>
      </c>
      <c r="H17" s="327">
        <f t="shared" si="0"/>
        <v>189</v>
      </c>
      <c r="I17" s="33">
        <f t="shared" si="1"/>
        <v>83</v>
      </c>
      <c r="J17" s="58">
        <v>60</v>
      </c>
      <c r="K17" s="58">
        <v>79</v>
      </c>
      <c r="L17" s="58">
        <v>96</v>
      </c>
      <c r="M17" s="328">
        <f t="shared" si="2"/>
        <v>235</v>
      </c>
      <c r="N17" s="645"/>
    </row>
    <row r="18" spans="1:14" ht="18" customHeight="1">
      <c r="A18" s="10"/>
      <c r="B18" s="29" t="s">
        <v>85</v>
      </c>
      <c r="C18" s="33">
        <v>889</v>
      </c>
      <c r="D18" s="463">
        <v>1195</v>
      </c>
      <c r="E18" s="451">
        <v>142</v>
      </c>
      <c r="F18" s="451">
        <v>308</v>
      </c>
      <c r="G18" s="451">
        <v>315</v>
      </c>
      <c r="H18" s="327">
        <f t="shared" si="0"/>
        <v>765</v>
      </c>
      <c r="I18" s="33">
        <f t="shared" si="1"/>
        <v>430</v>
      </c>
      <c r="J18" s="58">
        <v>189</v>
      </c>
      <c r="K18" s="58">
        <v>272</v>
      </c>
      <c r="L18" s="58">
        <v>299</v>
      </c>
      <c r="M18" s="328">
        <f t="shared" si="2"/>
        <v>760</v>
      </c>
      <c r="N18" s="645"/>
    </row>
    <row r="19" spans="1:14" ht="19.5" customHeight="1">
      <c r="A19" s="10"/>
      <c r="B19" s="29" t="s">
        <v>86</v>
      </c>
      <c r="C19" s="33">
        <v>331</v>
      </c>
      <c r="D19" s="463">
        <v>388</v>
      </c>
      <c r="E19" s="451">
        <v>45</v>
      </c>
      <c r="F19" s="451">
        <v>88</v>
      </c>
      <c r="G19" s="451">
        <v>91</v>
      </c>
      <c r="H19" s="327">
        <f t="shared" si="0"/>
        <v>224</v>
      </c>
      <c r="I19" s="33">
        <f t="shared" si="1"/>
        <v>164</v>
      </c>
      <c r="J19" s="58">
        <v>55</v>
      </c>
      <c r="K19" s="58">
        <v>98</v>
      </c>
      <c r="L19" s="58">
        <v>103</v>
      </c>
      <c r="M19" s="328">
        <f t="shared" si="2"/>
        <v>256</v>
      </c>
      <c r="N19" s="645"/>
    </row>
    <row r="20" spans="1:14" ht="31.5" customHeight="1">
      <c r="A20" s="10"/>
      <c r="B20" s="42" t="s">
        <v>130</v>
      </c>
      <c r="C20" s="33">
        <v>499</v>
      </c>
      <c r="D20" s="463">
        <v>490</v>
      </c>
      <c r="E20" s="451">
        <v>110</v>
      </c>
      <c r="F20" s="451">
        <v>138</v>
      </c>
      <c r="G20" s="451">
        <v>111</v>
      </c>
      <c r="H20" s="327">
        <f t="shared" si="0"/>
        <v>359</v>
      </c>
      <c r="I20" s="33">
        <f t="shared" si="1"/>
        <v>131</v>
      </c>
      <c r="J20" s="58">
        <v>156</v>
      </c>
      <c r="K20" s="58">
        <v>204</v>
      </c>
      <c r="L20" s="58">
        <v>158</v>
      </c>
      <c r="M20" s="328">
        <f t="shared" si="2"/>
        <v>518</v>
      </c>
      <c r="N20" s="645"/>
    </row>
    <row r="21" spans="1:14" ht="18" customHeight="1">
      <c r="A21" s="10"/>
      <c r="B21" s="29" t="s">
        <v>87</v>
      </c>
      <c r="C21" s="33">
        <v>504</v>
      </c>
      <c r="D21" s="463">
        <v>586</v>
      </c>
      <c r="E21" s="451">
        <v>107</v>
      </c>
      <c r="F21" s="451">
        <v>125</v>
      </c>
      <c r="G21" s="451">
        <v>159</v>
      </c>
      <c r="H21" s="327">
        <f t="shared" si="0"/>
        <v>391</v>
      </c>
      <c r="I21" s="33">
        <f t="shared" si="1"/>
        <v>195</v>
      </c>
      <c r="J21" s="58">
        <f>45+73</f>
        <v>118</v>
      </c>
      <c r="K21" s="58">
        <f>43.4+99</f>
        <v>142.4</v>
      </c>
      <c r="L21" s="58">
        <v>119</v>
      </c>
      <c r="M21" s="328">
        <f t="shared" si="2"/>
        <v>379.4</v>
      </c>
      <c r="N21" s="645"/>
    </row>
    <row r="22" spans="1:14" ht="18" customHeight="1">
      <c r="A22" s="10"/>
      <c r="B22" s="29" t="s">
        <v>131</v>
      </c>
      <c r="C22" s="33">
        <v>631</v>
      </c>
      <c r="D22" s="463">
        <v>638</v>
      </c>
      <c r="E22" s="451">
        <v>154</v>
      </c>
      <c r="F22" s="451">
        <v>143</v>
      </c>
      <c r="G22" s="451">
        <v>141</v>
      </c>
      <c r="H22" s="327">
        <f t="shared" si="0"/>
        <v>438</v>
      </c>
      <c r="I22" s="33">
        <f t="shared" si="1"/>
        <v>200</v>
      </c>
      <c r="J22" s="58">
        <v>181</v>
      </c>
      <c r="K22" s="58">
        <v>164</v>
      </c>
      <c r="L22" s="58">
        <v>164</v>
      </c>
      <c r="M22" s="328">
        <f t="shared" si="2"/>
        <v>509</v>
      </c>
      <c r="N22" s="645"/>
    </row>
    <row r="23" spans="1:14" ht="18" customHeight="1">
      <c r="A23" s="10"/>
      <c r="B23" s="29" t="s">
        <v>132</v>
      </c>
      <c r="C23" s="33">
        <v>787</v>
      </c>
      <c r="D23" s="463">
        <v>857</v>
      </c>
      <c r="E23" s="451">
        <v>151</v>
      </c>
      <c r="F23" s="451">
        <v>220</v>
      </c>
      <c r="G23" s="451">
        <v>238</v>
      </c>
      <c r="H23" s="327">
        <f t="shared" si="0"/>
        <v>609</v>
      </c>
      <c r="I23" s="33">
        <f t="shared" si="1"/>
        <v>248</v>
      </c>
      <c r="J23" s="58">
        <v>216</v>
      </c>
      <c r="K23" s="58">
        <v>234</v>
      </c>
      <c r="L23" s="58">
        <v>233</v>
      </c>
      <c r="M23" s="328">
        <f t="shared" si="2"/>
        <v>683</v>
      </c>
      <c r="N23" s="645"/>
    </row>
    <row r="24" spans="1:14" ht="18" customHeight="1">
      <c r="A24" s="10"/>
      <c r="B24" s="29" t="s">
        <v>260</v>
      </c>
      <c r="C24" s="33">
        <v>697</v>
      </c>
      <c r="D24" s="463">
        <v>729</v>
      </c>
      <c r="E24" s="451">
        <v>142</v>
      </c>
      <c r="F24" s="451">
        <v>149</v>
      </c>
      <c r="G24" s="451">
        <v>180</v>
      </c>
      <c r="H24" s="327">
        <f t="shared" si="0"/>
        <v>471</v>
      </c>
      <c r="I24" s="33">
        <f t="shared" si="1"/>
        <v>258</v>
      </c>
      <c r="J24" s="58">
        <v>161</v>
      </c>
      <c r="K24" s="58">
        <v>170</v>
      </c>
      <c r="L24" s="58">
        <v>296</v>
      </c>
      <c r="M24" s="328">
        <f t="shared" si="2"/>
        <v>627</v>
      </c>
      <c r="N24" s="645"/>
    </row>
    <row r="25" spans="1:14" ht="18" customHeight="1">
      <c r="A25" s="10"/>
      <c r="B25" s="30" t="s">
        <v>20</v>
      </c>
      <c r="C25" s="33">
        <v>1973</v>
      </c>
      <c r="D25" s="451">
        <f>D16-SUM(D17:D24)</f>
        <v>2102</v>
      </c>
      <c r="E25" s="451">
        <f>E16-SUM(E17:E24)</f>
        <v>349</v>
      </c>
      <c r="F25" s="451">
        <f>F16-SUM(F17:F24)</f>
        <v>508</v>
      </c>
      <c r="G25" s="451">
        <f>G16-SUM(G17:G24)</f>
        <v>565</v>
      </c>
      <c r="H25" s="327">
        <f t="shared" si="0"/>
        <v>1422</v>
      </c>
      <c r="I25" s="33">
        <f t="shared" si="1"/>
        <v>680</v>
      </c>
      <c r="J25" s="33">
        <f>J16-SUM(J17:J24)</f>
        <v>420</v>
      </c>
      <c r="K25" s="33">
        <f>K16-SUM(K17:K24)</f>
        <v>487.5999999999999</v>
      </c>
      <c r="L25" s="33">
        <f>L16-SUM(L17:L24)</f>
        <v>611</v>
      </c>
      <c r="M25" s="328">
        <f t="shared" si="2"/>
        <v>1518.6</v>
      </c>
      <c r="N25" s="645"/>
    </row>
    <row r="26" spans="1:14" ht="18" customHeight="1">
      <c r="A26" s="158" t="s">
        <v>88</v>
      </c>
      <c r="B26" s="159"/>
      <c r="C26" s="160">
        <v>191</v>
      </c>
      <c r="D26" s="329">
        <v>237</v>
      </c>
      <c r="E26" s="329">
        <v>44</v>
      </c>
      <c r="F26" s="329">
        <v>51</v>
      </c>
      <c r="G26" s="329">
        <v>90</v>
      </c>
      <c r="H26" s="160">
        <f t="shared" si="0"/>
        <v>185</v>
      </c>
      <c r="I26" s="202">
        <f t="shared" si="1"/>
        <v>52</v>
      </c>
      <c r="J26" s="202">
        <v>134</v>
      </c>
      <c r="K26" s="329">
        <v>66</v>
      </c>
      <c r="L26" s="329">
        <v>63</v>
      </c>
      <c r="M26" s="329">
        <f t="shared" si="2"/>
        <v>263</v>
      </c>
      <c r="N26" s="645"/>
    </row>
    <row r="27" ht="1.5" customHeight="1"/>
    <row r="28" ht="16.5">
      <c r="A28" s="62" t="s">
        <v>367</v>
      </c>
    </row>
  </sheetData>
  <mergeCells count="6">
    <mergeCell ref="N1:N26"/>
    <mergeCell ref="A4:B5"/>
    <mergeCell ref="C4:C5"/>
    <mergeCell ref="E4:I4"/>
    <mergeCell ref="D4:D5"/>
    <mergeCell ref="J4:M4"/>
  </mergeCells>
  <printOptions/>
  <pageMargins left="0.4" right="0.19" top="0.65" bottom="0" header="0.25" footer="0"/>
  <pageSetup horizontalDpi="180" verticalDpi="18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29"/>
  <sheetViews>
    <sheetView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6" sqref="M6"/>
    </sheetView>
  </sheetViews>
  <sheetFormatPr defaultColWidth="9.140625" defaultRowHeight="12.75"/>
  <cols>
    <col min="1" max="1" width="7.140625" style="0" customWidth="1"/>
    <col min="2" max="2" width="34.7109375" style="0" customWidth="1"/>
    <col min="3" max="3" width="8.28125" style="0" customWidth="1"/>
    <col min="4" max="4" width="9.421875" style="0" customWidth="1"/>
    <col min="5" max="8" width="8.28125" style="54" customWidth="1"/>
    <col min="9" max="13" width="8.28125" style="73" customWidth="1"/>
    <col min="14" max="14" width="4.00390625" style="0" customWidth="1"/>
    <col min="15" max="15" width="10.00390625" style="0" bestFit="1" customWidth="1"/>
  </cols>
  <sheetData>
    <row r="1" spans="1:14" ht="18.75">
      <c r="A1" s="24" t="s">
        <v>310</v>
      </c>
      <c r="B1" s="3"/>
      <c r="C1" s="3"/>
      <c r="D1" s="3"/>
      <c r="N1" s="612" t="s">
        <v>295</v>
      </c>
    </row>
    <row r="2" spans="1:14" ht="4.5" customHeight="1">
      <c r="A2" s="3"/>
      <c r="B2" s="3"/>
      <c r="C2" s="3"/>
      <c r="D2" s="3"/>
      <c r="N2" s="612"/>
    </row>
    <row r="3" spans="1:14" ht="15.75">
      <c r="A3" s="640" t="s">
        <v>136</v>
      </c>
      <c r="B3" s="641"/>
      <c r="C3" s="629">
        <v>2004</v>
      </c>
      <c r="D3" s="629" t="s">
        <v>348</v>
      </c>
      <c r="E3" s="631" t="s">
        <v>348</v>
      </c>
      <c r="F3" s="632"/>
      <c r="G3" s="632"/>
      <c r="H3" s="632"/>
      <c r="I3" s="633"/>
      <c r="J3" s="631" t="s">
        <v>306</v>
      </c>
      <c r="K3" s="632"/>
      <c r="L3" s="632"/>
      <c r="M3" s="633"/>
      <c r="N3" s="612"/>
    </row>
    <row r="4" spans="1:14" ht="12.75">
      <c r="A4" s="609"/>
      <c r="B4" s="610"/>
      <c r="C4" s="611"/>
      <c r="D4" s="611"/>
      <c r="E4" s="44" t="s">
        <v>209</v>
      </c>
      <c r="F4" s="44" t="s">
        <v>211</v>
      </c>
      <c r="G4" s="44" t="s">
        <v>214</v>
      </c>
      <c r="H4" s="324" t="s">
        <v>351</v>
      </c>
      <c r="I4" s="44" t="s">
        <v>258</v>
      </c>
      <c r="J4" s="44" t="s">
        <v>209</v>
      </c>
      <c r="K4" s="44" t="s">
        <v>211</v>
      </c>
      <c r="L4" s="44" t="s">
        <v>214</v>
      </c>
      <c r="M4" s="324" t="s">
        <v>351</v>
      </c>
      <c r="N4" s="612"/>
    </row>
    <row r="5" spans="1:14" ht="6" customHeight="1">
      <c r="A5" s="6"/>
      <c r="B5" s="20"/>
      <c r="C5" s="27"/>
      <c r="D5" s="27"/>
      <c r="E5" s="123"/>
      <c r="F5" s="123"/>
      <c r="G5" s="123"/>
      <c r="H5" s="123"/>
      <c r="I5" s="227"/>
      <c r="J5" s="227"/>
      <c r="K5" s="227"/>
      <c r="L5" s="332"/>
      <c r="M5" s="332"/>
      <c r="N5" s="612"/>
    </row>
    <row r="6" spans="1:14" ht="13.5" customHeight="1">
      <c r="A6" s="23" t="s">
        <v>120</v>
      </c>
      <c r="B6" s="29"/>
      <c r="C6" s="29"/>
      <c r="D6" s="29"/>
      <c r="E6" s="119"/>
      <c r="F6" s="119"/>
      <c r="G6" s="119"/>
      <c r="H6" s="119"/>
      <c r="I6" s="108"/>
      <c r="J6" s="108"/>
      <c r="K6" s="108"/>
      <c r="L6" s="46"/>
      <c r="M6" s="46"/>
      <c r="N6" s="612"/>
    </row>
    <row r="7" spans="1:14" ht="13.5" customHeight="1">
      <c r="A7" s="48"/>
      <c r="B7" s="29" t="s">
        <v>121</v>
      </c>
      <c r="C7" s="233">
        <v>72</v>
      </c>
      <c r="D7" s="463">
        <v>62</v>
      </c>
      <c r="E7" s="483">
        <v>9</v>
      </c>
      <c r="F7" s="451">
        <v>20</v>
      </c>
      <c r="G7" s="484">
        <v>16</v>
      </c>
      <c r="H7" s="330">
        <f>SUM(E7:G7)</f>
        <v>45</v>
      </c>
      <c r="I7" s="249">
        <f>D7-H7</f>
        <v>17</v>
      </c>
      <c r="J7" s="249">
        <v>14</v>
      </c>
      <c r="K7" s="249">
        <v>13</v>
      </c>
      <c r="L7" s="246">
        <v>16</v>
      </c>
      <c r="M7" s="514">
        <f>SUM(J7:L7)</f>
        <v>43</v>
      </c>
      <c r="N7" s="612"/>
    </row>
    <row r="8" spans="1:14" ht="13.5" customHeight="1">
      <c r="A8" s="10"/>
      <c r="B8" s="29" t="s">
        <v>34</v>
      </c>
      <c r="C8" s="233">
        <v>893</v>
      </c>
      <c r="D8" s="463">
        <v>909</v>
      </c>
      <c r="E8" s="483">
        <v>162</v>
      </c>
      <c r="F8" s="485">
        <v>280</v>
      </c>
      <c r="G8" s="484">
        <v>219</v>
      </c>
      <c r="H8" s="330">
        <f>SUM(E8:G8)</f>
        <v>661</v>
      </c>
      <c r="I8" s="249">
        <f>D8-H8</f>
        <v>248</v>
      </c>
      <c r="J8" s="249">
        <v>208</v>
      </c>
      <c r="K8" s="249">
        <v>193</v>
      </c>
      <c r="L8" s="246">
        <v>269</v>
      </c>
      <c r="M8" s="514">
        <f>SUM(J8:L8)</f>
        <v>670</v>
      </c>
      <c r="N8" s="612"/>
    </row>
    <row r="9" spans="1:14" ht="13.5" customHeight="1">
      <c r="A9" s="23" t="s">
        <v>122</v>
      </c>
      <c r="B9" s="29"/>
      <c r="C9" s="233"/>
      <c r="D9" s="233"/>
      <c r="E9" s="249"/>
      <c r="F9" s="249"/>
      <c r="G9" s="246"/>
      <c r="H9" s="330"/>
      <c r="I9" s="249"/>
      <c r="J9" s="249"/>
      <c r="K9" s="249"/>
      <c r="L9" s="246"/>
      <c r="M9" s="515"/>
      <c r="N9" s="612"/>
    </row>
    <row r="10" spans="1:14" ht="13.5" customHeight="1">
      <c r="A10" s="48"/>
      <c r="B10" s="29" t="s">
        <v>121</v>
      </c>
      <c r="C10" s="233">
        <v>36</v>
      </c>
      <c r="D10" s="483">
        <v>4</v>
      </c>
      <c r="E10" s="483">
        <v>4</v>
      </c>
      <c r="F10" s="250" t="s">
        <v>369</v>
      </c>
      <c r="G10" s="250" t="s">
        <v>341</v>
      </c>
      <c r="H10" s="331">
        <f>SUM(E10:G10)</f>
        <v>4</v>
      </c>
      <c r="I10" s="250" t="s">
        <v>341</v>
      </c>
      <c r="J10" s="250" t="s">
        <v>341</v>
      </c>
      <c r="K10" s="250" t="s">
        <v>341</v>
      </c>
      <c r="L10" s="250" t="s">
        <v>341</v>
      </c>
      <c r="M10" s="516" t="s">
        <v>341</v>
      </c>
      <c r="N10" s="612"/>
    </row>
    <row r="11" spans="1:14" ht="13.5" customHeight="1">
      <c r="A11" s="10"/>
      <c r="B11" s="29" t="s">
        <v>34</v>
      </c>
      <c r="C11" s="233">
        <v>311</v>
      </c>
      <c r="D11" s="463">
        <v>41</v>
      </c>
      <c r="E11" s="483">
        <v>40</v>
      </c>
      <c r="F11" s="483">
        <v>1</v>
      </c>
      <c r="G11" s="250" t="s">
        <v>341</v>
      </c>
      <c r="H11" s="331">
        <f>SUM(E11:G11)</f>
        <v>41</v>
      </c>
      <c r="I11" s="250" t="s">
        <v>341</v>
      </c>
      <c r="J11" s="250" t="s">
        <v>341</v>
      </c>
      <c r="K11" s="250" t="s">
        <v>341</v>
      </c>
      <c r="L11" s="250" t="s">
        <v>341</v>
      </c>
      <c r="M11" s="516" t="s">
        <v>341</v>
      </c>
      <c r="N11" s="612"/>
    </row>
    <row r="12" spans="1:14" ht="13.5" customHeight="1">
      <c r="A12" s="23" t="s">
        <v>123</v>
      </c>
      <c r="B12" s="29"/>
      <c r="C12" s="233"/>
      <c r="D12" s="233"/>
      <c r="E12" s="249"/>
      <c r="F12" s="249"/>
      <c r="G12" s="246"/>
      <c r="H12" s="330"/>
      <c r="I12" s="249"/>
      <c r="J12" s="249"/>
      <c r="K12" s="249"/>
      <c r="L12" s="246"/>
      <c r="M12" s="515"/>
      <c r="N12" s="612"/>
    </row>
    <row r="13" spans="1:14" ht="13.5" customHeight="1">
      <c r="A13" s="48"/>
      <c r="B13" s="29" t="s">
        <v>121</v>
      </c>
      <c r="C13" s="233">
        <v>98</v>
      </c>
      <c r="D13" s="463">
        <v>148</v>
      </c>
      <c r="E13" s="485">
        <v>46</v>
      </c>
      <c r="F13" s="485">
        <v>41</v>
      </c>
      <c r="G13" s="484">
        <v>18</v>
      </c>
      <c r="H13" s="330">
        <f>SUM(E13:G13)</f>
        <v>105</v>
      </c>
      <c r="I13" s="249">
        <f>D13-H13</f>
        <v>43</v>
      </c>
      <c r="J13" s="249">
        <v>26</v>
      </c>
      <c r="K13" s="249">
        <v>44</v>
      </c>
      <c r="L13" s="246">
        <v>26</v>
      </c>
      <c r="M13" s="514">
        <f>SUM(J13:L13)</f>
        <v>96</v>
      </c>
      <c r="N13" s="612"/>
    </row>
    <row r="14" spans="1:14" ht="13.5" customHeight="1">
      <c r="A14" s="10"/>
      <c r="B14" s="29" t="s">
        <v>34</v>
      </c>
      <c r="C14" s="233">
        <v>565</v>
      </c>
      <c r="D14" s="463">
        <v>898</v>
      </c>
      <c r="E14" s="485">
        <v>271</v>
      </c>
      <c r="F14" s="485">
        <v>246</v>
      </c>
      <c r="G14" s="484">
        <v>117</v>
      </c>
      <c r="H14" s="330">
        <f>SUM(E14:G14)</f>
        <v>634</v>
      </c>
      <c r="I14" s="249">
        <f>D14-H14</f>
        <v>264</v>
      </c>
      <c r="J14" s="249">
        <v>141</v>
      </c>
      <c r="K14" s="249">
        <v>267</v>
      </c>
      <c r="L14" s="246">
        <v>149</v>
      </c>
      <c r="M14" s="514">
        <f>SUM(J14:L14)</f>
        <v>557</v>
      </c>
      <c r="N14" s="612"/>
    </row>
    <row r="15" spans="1:14" ht="13.5" customHeight="1">
      <c r="A15" s="23" t="s">
        <v>124</v>
      </c>
      <c r="B15" s="29"/>
      <c r="C15" s="233"/>
      <c r="D15" s="233"/>
      <c r="E15" s="249"/>
      <c r="F15" s="249"/>
      <c r="G15" s="246"/>
      <c r="H15" s="330"/>
      <c r="I15" s="249"/>
      <c r="J15" s="249"/>
      <c r="K15" s="249"/>
      <c r="L15" s="246"/>
      <c r="M15" s="515"/>
      <c r="N15" s="612"/>
    </row>
    <row r="16" spans="1:14" ht="13.5" customHeight="1">
      <c r="A16" s="48"/>
      <c r="B16" s="29" t="s">
        <v>121</v>
      </c>
      <c r="C16" s="233">
        <v>23</v>
      </c>
      <c r="D16" s="463">
        <v>22</v>
      </c>
      <c r="E16" s="485">
        <v>6</v>
      </c>
      <c r="F16" s="485">
        <v>5</v>
      </c>
      <c r="G16" s="484">
        <v>5</v>
      </c>
      <c r="H16" s="330">
        <f>SUM(E16:G16)</f>
        <v>16</v>
      </c>
      <c r="I16" s="249">
        <f>D16-H16</f>
        <v>6</v>
      </c>
      <c r="J16" s="249">
        <v>6</v>
      </c>
      <c r="K16" s="249">
        <v>5</v>
      </c>
      <c r="L16" s="246">
        <v>4</v>
      </c>
      <c r="M16" s="514">
        <f>SUM(J16:L16)</f>
        <v>15</v>
      </c>
      <c r="N16" s="612"/>
    </row>
    <row r="17" spans="1:14" ht="13.5" customHeight="1">
      <c r="A17" s="10"/>
      <c r="B17" s="29" t="s">
        <v>34</v>
      </c>
      <c r="C17" s="233">
        <v>1531</v>
      </c>
      <c r="D17" s="463">
        <v>1815</v>
      </c>
      <c r="E17" s="485">
        <v>437</v>
      </c>
      <c r="F17" s="485">
        <v>450</v>
      </c>
      <c r="G17" s="484">
        <v>429</v>
      </c>
      <c r="H17" s="330">
        <f>SUM(E17:G17)</f>
        <v>1316</v>
      </c>
      <c r="I17" s="249">
        <f>D17-H17</f>
        <v>499</v>
      </c>
      <c r="J17" s="249">
        <v>485</v>
      </c>
      <c r="K17" s="249">
        <v>423</v>
      </c>
      <c r="L17" s="246">
        <v>392</v>
      </c>
      <c r="M17" s="514">
        <f>SUM(J17:L17)</f>
        <v>1300</v>
      </c>
      <c r="N17" s="612"/>
    </row>
    <row r="18" spans="1:14" ht="13.5" customHeight="1">
      <c r="A18" s="23" t="s">
        <v>135</v>
      </c>
      <c r="B18" s="29"/>
      <c r="C18" s="233"/>
      <c r="D18" s="233"/>
      <c r="E18" s="249"/>
      <c r="F18" s="249"/>
      <c r="G18" s="246"/>
      <c r="H18" s="330"/>
      <c r="I18" s="249"/>
      <c r="J18" s="249"/>
      <c r="K18" s="249"/>
      <c r="L18" s="246"/>
      <c r="M18" s="515"/>
      <c r="N18" s="612"/>
    </row>
    <row r="19" spans="1:14" ht="13.5" customHeight="1">
      <c r="A19" s="10"/>
      <c r="B19" s="29" t="s">
        <v>121</v>
      </c>
      <c r="C19" s="233">
        <v>32</v>
      </c>
      <c r="D19" s="463">
        <v>39</v>
      </c>
      <c r="E19" s="485">
        <v>8</v>
      </c>
      <c r="F19" s="485">
        <v>12</v>
      </c>
      <c r="G19" s="484">
        <v>11</v>
      </c>
      <c r="H19" s="330">
        <f>SUM(E19:G19)</f>
        <v>31</v>
      </c>
      <c r="I19" s="249">
        <f>D19-H19</f>
        <v>8</v>
      </c>
      <c r="J19" s="249">
        <v>3</v>
      </c>
      <c r="K19" s="249">
        <v>13</v>
      </c>
      <c r="L19" s="246">
        <v>6</v>
      </c>
      <c r="M19" s="514">
        <f>SUM(J19:L19)</f>
        <v>22</v>
      </c>
      <c r="N19" s="612"/>
    </row>
    <row r="20" spans="1:14" ht="13.5" customHeight="1">
      <c r="A20" s="10"/>
      <c r="B20" s="29" t="s">
        <v>34</v>
      </c>
      <c r="C20" s="233">
        <v>596</v>
      </c>
      <c r="D20" s="463">
        <v>720</v>
      </c>
      <c r="E20" s="485">
        <v>157</v>
      </c>
      <c r="F20" s="485">
        <v>222</v>
      </c>
      <c r="G20" s="484">
        <v>184</v>
      </c>
      <c r="H20" s="330">
        <f>SUM(E20:G20)</f>
        <v>563</v>
      </c>
      <c r="I20" s="249">
        <f>D20-H20</f>
        <v>157</v>
      </c>
      <c r="J20" s="249">
        <v>50</v>
      </c>
      <c r="K20" s="249">
        <v>233</v>
      </c>
      <c r="L20" s="246">
        <v>122</v>
      </c>
      <c r="M20" s="514">
        <f>SUM(J20:L20)</f>
        <v>405</v>
      </c>
      <c r="N20" s="612"/>
    </row>
    <row r="21" spans="1:14" ht="13.5" customHeight="1">
      <c r="A21" s="23" t="s">
        <v>308</v>
      </c>
      <c r="B21" s="29"/>
      <c r="C21" s="233"/>
      <c r="D21" s="233"/>
      <c r="E21" s="249"/>
      <c r="F21" s="249"/>
      <c r="G21" s="246"/>
      <c r="H21" s="330"/>
      <c r="I21" s="249"/>
      <c r="J21" s="249"/>
      <c r="K21" s="249"/>
      <c r="L21" s="246"/>
      <c r="M21" s="515"/>
      <c r="N21" s="612"/>
    </row>
    <row r="22" spans="1:14" ht="13.5" customHeight="1">
      <c r="A22" s="10"/>
      <c r="B22" s="29" t="s">
        <v>319</v>
      </c>
      <c r="C22" s="261" t="s">
        <v>340</v>
      </c>
      <c r="D22" s="261" t="s">
        <v>340</v>
      </c>
      <c r="E22" s="482" t="s">
        <v>340</v>
      </c>
      <c r="F22" s="482" t="s">
        <v>340</v>
      </c>
      <c r="G22" s="261" t="s">
        <v>340</v>
      </c>
      <c r="H22" s="261" t="s">
        <v>340</v>
      </c>
      <c r="I22" s="261" t="s">
        <v>340</v>
      </c>
      <c r="J22" s="261" t="s">
        <v>340</v>
      </c>
      <c r="K22" s="261" t="s">
        <v>340</v>
      </c>
      <c r="L22" s="261" t="s">
        <v>340</v>
      </c>
      <c r="M22" s="517" t="s">
        <v>340</v>
      </c>
      <c r="N22" s="612"/>
    </row>
    <row r="23" spans="1:14" ht="13.5" customHeight="1">
      <c r="A23" s="10"/>
      <c r="B23" s="29" t="s">
        <v>34</v>
      </c>
      <c r="C23" s="233">
        <v>8791</v>
      </c>
      <c r="D23" s="233">
        <v>13471</v>
      </c>
      <c r="E23" s="249">
        <v>2476</v>
      </c>
      <c r="F23" s="249">
        <v>3290</v>
      </c>
      <c r="G23" s="246">
        <v>3805</v>
      </c>
      <c r="H23" s="330">
        <f>SUM(E23:G23)</f>
        <v>9571</v>
      </c>
      <c r="I23" s="249">
        <f>D23-H23</f>
        <v>3900</v>
      </c>
      <c r="J23" s="249">
        <v>4036</v>
      </c>
      <c r="K23" s="249">
        <v>4275</v>
      </c>
      <c r="L23" s="246">
        <v>4557</v>
      </c>
      <c r="M23" s="514">
        <f>SUM(J23:L23)</f>
        <v>12868</v>
      </c>
      <c r="N23" s="612"/>
    </row>
    <row r="24" spans="1:14" ht="13.5" customHeight="1">
      <c r="A24" s="23" t="s">
        <v>309</v>
      </c>
      <c r="B24" s="29"/>
      <c r="C24" s="233"/>
      <c r="D24" s="233"/>
      <c r="E24" s="249"/>
      <c r="F24" s="249"/>
      <c r="G24" s="246"/>
      <c r="H24" s="330"/>
      <c r="I24" s="249"/>
      <c r="J24" s="249"/>
      <c r="K24" s="249"/>
      <c r="L24" s="246"/>
      <c r="M24" s="515"/>
      <c r="N24" s="612"/>
    </row>
    <row r="25" spans="1:14" ht="13.5" customHeight="1">
      <c r="A25" s="10"/>
      <c r="B25" s="29" t="s">
        <v>121</v>
      </c>
      <c r="C25" s="233">
        <v>3</v>
      </c>
      <c r="D25" s="233">
        <v>4</v>
      </c>
      <c r="E25" s="249">
        <v>1</v>
      </c>
      <c r="F25" s="249">
        <v>1</v>
      </c>
      <c r="G25" s="246">
        <v>1</v>
      </c>
      <c r="H25" s="330">
        <f>SUM(E25:G25)</f>
        <v>3</v>
      </c>
      <c r="I25" s="249">
        <f>D25-H25</f>
        <v>1</v>
      </c>
      <c r="J25" s="249">
        <v>1</v>
      </c>
      <c r="K25" s="249">
        <v>1</v>
      </c>
      <c r="L25" s="246">
        <v>1</v>
      </c>
      <c r="M25" s="514">
        <f>SUM(J25:L25)</f>
        <v>3</v>
      </c>
      <c r="N25" s="612"/>
    </row>
    <row r="26" spans="1:14" ht="13.5" customHeight="1">
      <c r="A26" s="10"/>
      <c r="B26" s="29" t="s">
        <v>34</v>
      </c>
      <c r="C26" s="233">
        <v>1476</v>
      </c>
      <c r="D26" s="233">
        <v>1516</v>
      </c>
      <c r="E26" s="249">
        <v>430</v>
      </c>
      <c r="F26" s="249">
        <v>373</v>
      </c>
      <c r="G26" s="246">
        <v>316</v>
      </c>
      <c r="H26" s="330">
        <f>SUM(E26:G26)</f>
        <v>1119</v>
      </c>
      <c r="I26" s="249">
        <f>D26-H26</f>
        <v>397</v>
      </c>
      <c r="J26" s="249">
        <v>451</v>
      </c>
      <c r="K26" s="249">
        <v>523</v>
      </c>
      <c r="L26" s="246">
        <v>489</v>
      </c>
      <c r="M26" s="514">
        <f>SUM(J26:L26)</f>
        <v>1463</v>
      </c>
      <c r="N26" s="612"/>
    </row>
    <row r="27" spans="1:14" ht="13.5" customHeight="1">
      <c r="A27" s="23" t="s">
        <v>125</v>
      </c>
      <c r="B27" s="29"/>
      <c r="C27" s="233"/>
      <c r="D27" s="233"/>
      <c r="E27" s="249"/>
      <c r="F27" s="249"/>
      <c r="G27" s="246"/>
      <c r="H27" s="330"/>
      <c r="I27" s="249"/>
      <c r="J27" s="249"/>
      <c r="K27" s="249"/>
      <c r="L27" s="246"/>
      <c r="M27" s="515"/>
      <c r="N27" s="612"/>
    </row>
    <row r="28" spans="1:14" ht="13.5" customHeight="1">
      <c r="A28" s="10"/>
      <c r="B28" s="29" t="s">
        <v>121</v>
      </c>
      <c r="C28" s="233">
        <v>49</v>
      </c>
      <c r="D28" s="463">
        <v>62</v>
      </c>
      <c r="E28" s="486">
        <v>9</v>
      </c>
      <c r="F28" s="485">
        <v>9</v>
      </c>
      <c r="G28" s="484">
        <v>21</v>
      </c>
      <c r="H28" s="323">
        <f>SUM(E28:G28)</f>
        <v>39</v>
      </c>
      <c r="I28" s="248">
        <f>D28-H28</f>
        <v>23</v>
      </c>
      <c r="J28" s="248">
        <v>3</v>
      </c>
      <c r="K28" s="248">
        <v>11</v>
      </c>
      <c r="L28" s="233">
        <v>29</v>
      </c>
      <c r="M28" s="55">
        <f>SUM(J28:L28)</f>
        <v>43</v>
      </c>
      <c r="N28" s="612"/>
    </row>
    <row r="29" spans="1:14" ht="13.5" customHeight="1">
      <c r="A29" s="10"/>
      <c r="B29" s="29" t="s">
        <v>34</v>
      </c>
      <c r="C29" s="233">
        <v>310</v>
      </c>
      <c r="D29" s="463">
        <v>536</v>
      </c>
      <c r="E29" s="485">
        <v>119</v>
      </c>
      <c r="F29" s="485">
        <v>84</v>
      </c>
      <c r="G29" s="484">
        <v>156</v>
      </c>
      <c r="H29" s="330">
        <f>SUM(E29:G29)</f>
        <v>359</v>
      </c>
      <c r="I29" s="249">
        <f>D29-H29</f>
        <v>177</v>
      </c>
      <c r="J29" s="249">
        <v>27</v>
      </c>
      <c r="K29" s="249">
        <v>89</v>
      </c>
      <c r="L29" s="246">
        <v>245</v>
      </c>
      <c r="M29" s="514">
        <f>SUM(J29:L29)</f>
        <v>361</v>
      </c>
      <c r="N29" s="612"/>
    </row>
    <row r="30" spans="1:14" ht="13.5" customHeight="1">
      <c r="A30" s="23" t="s">
        <v>263</v>
      </c>
      <c r="B30" s="29"/>
      <c r="C30" s="233"/>
      <c r="D30" s="233"/>
      <c r="E30" s="249"/>
      <c r="F30" s="249"/>
      <c r="G30" s="246"/>
      <c r="H30" s="330"/>
      <c r="I30" s="249"/>
      <c r="J30" s="249"/>
      <c r="K30" s="249"/>
      <c r="L30" s="246"/>
      <c r="M30" s="515"/>
      <c r="N30" s="612"/>
    </row>
    <row r="31" spans="1:14" ht="13.5" customHeight="1">
      <c r="A31" s="10"/>
      <c r="B31" s="29" t="s">
        <v>121</v>
      </c>
      <c r="C31" s="233">
        <v>9</v>
      </c>
      <c r="D31" s="463">
        <v>7</v>
      </c>
      <c r="E31" s="487">
        <v>1</v>
      </c>
      <c r="F31" s="487">
        <v>2</v>
      </c>
      <c r="G31" s="488">
        <v>1</v>
      </c>
      <c r="H31" s="330">
        <f>SUM(E31:G31)</f>
        <v>4</v>
      </c>
      <c r="I31" s="249">
        <f>D31-H31</f>
        <v>3</v>
      </c>
      <c r="J31" s="249">
        <v>1</v>
      </c>
      <c r="K31" s="249">
        <v>2</v>
      </c>
      <c r="L31" s="246">
        <v>2</v>
      </c>
      <c r="M31" s="514">
        <f>SUM(J31:L31)</f>
        <v>5</v>
      </c>
      <c r="N31" s="612"/>
    </row>
    <row r="32" spans="1:14" ht="13.5" customHeight="1">
      <c r="A32" s="10"/>
      <c r="B32" s="29" t="s">
        <v>34</v>
      </c>
      <c r="C32" s="233">
        <v>2210</v>
      </c>
      <c r="D32" s="463">
        <v>1751</v>
      </c>
      <c r="E32" s="485">
        <v>388</v>
      </c>
      <c r="F32" s="485">
        <v>541</v>
      </c>
      <c r="G32" s="484">
        <v>422</v>
      </c>
      <c r="H32" s="330">
        <f>SUM(E32:G32)</f>
        <v>1351</v>
      </c>
      <c r="I32" s="249">
        <f>D32-H32</f>
        <v>400</v>
      </c>
      <c r="J32" s="249">
        <v>425</v>
      </c>
      <c r="K32" s="249">
        <v>471</v>
      </c>
      <c r="L32" s="246">
        <v>439</v>
      </c>
      <c r="M32" s="514">
        <f>SUM(J32:L32)</f>
        <v>1335</v>
      </c>
      <c r="N32" s="612"/>
    </row>
    <row r="33" spans="1:14" ht="13.5" customHeight="1">
      <c r="A33" s="23" t="s">
        <v>126</v>
      </c>
      <c r="B33" s="29"/>
      <c r="C33" s="233"/>
      <c r="D33" s="233"/>
      <c r="E33" s="249"/>
      <c r="F33" s="249"/>
      <c r="G33" s="246"/>
      <c r="H33" s="330"/>
      <c r="I33" s="249"/>
      <c r="J33" s="249"/>
      <c r="K33" s="249"/>
      <c r="L33" s="246"/>
      <c r="M33" s="515"/>
      <c r="N33" s="612"/>
    </row>
    <row r="34" spans="1:14" ht="13.5" customHeight="1">
      <c r="A34" s="10"/>
      <c r="B34" s="29" t="s">
        <v>121</v>
      </c>
      <c r="C34" s="233">
        <v>721</v>
      </c>
      <c r="D34" s="489">
        <v>677</v>
      </c>
      <c r="E34" s="485">
        <v>144</v>
      </c>
      <c r="F34" s="485">
        <v>163</v>
      </c>
      <c r="G34" s="484">
        <v>199</v>
      </c>
      <c r="H34" s="323">
        <f>SUM(E34:G34)</f>
        <v>506</v>
      </c>
      <c r="I34" s="248">
        <f>D34-H34</f>
        <v>171</v>
      </c>
      <c r="J34" s="248">
        <v>209</v>
      </c>
      <c r="K34" s="248">
        <v>137</v>
      </c>
      <c r="L34" s="233">
        <v>160</v>
      </c>
      <c r="M34" s="55">
        <f>SUM(J34:L34)</f>
        <v>506</v>
      </c>
      <c r="N34" s="612"/>
    </row>
    <row r="35" spans="1:14" ht="13.5" customHeight="1">
      <c r="A35" s="10"/>
      <c r="B35" s="29" t="s">
        <v>34</v>
      </c>
      <c r="C35" s="233">
        <v>1112</v>
      </c>
      <c r="D35" s="489">
        <v>1262</v>
      </c>
      <c r="E35" s="485">
        <v>252</v>
      </c>
      <c r="F35" s="485">
        <v>302</v>
      </c>
      <c r="G35" s="484">
        <v>376</v>
      </c>
      <c r="H35" s="330">
        <f>SUM(E35:G35)</f>
        <v>930</v>
      </c>
      <c r="I35" s="249">
        <f>D35-H35</f>
        <v>332</v>
      </c>
      <c r="J35" s="249">
        <f>307+93</f>
        <v>400</v>
      </c>
      <c r="K35" s="249">
        <v>258</v>
      </c>
      <c r="L35" s="246">
        <v>360</v>
      </c>
      <c r="M35" s="514">
        <f>SUM(J35:L35)</f>
        <v>1018</v>
      </c>
      <c r="N35" s="612"/>
    </row>
    <row r="36" spans="1:14" ht="13.5" customHeight="1">
      <c r="A36" s="23" t="s">
        <v>127</v>
      </c>
      <c r="B36" s="29"/>
      <c r="C36" s="233"/>
      <c r="D36" s="233"/>
      <c r="E36" s="249"/>
      <c r="F36" s="249"/>
      <c r="G36" s="246"/>
      <c r="H36" s="330"/>
      <c r="I36" s="249"/>
      <c r="J36" s="249"/>
      <c r="K36" s="249"/>
      <c r="L36" s="246"/>
      <c r="M36" s="515"/>
      <c r="N36" s="612"/>
    </row>
    <row r="37" spans="1:14" ht="13.5" customHeight="1">
      <c r="A37" s="10"/>
      <c r="B37" s="29" t="s">
        <v>121</v>
      </c>
      <c r="C37" s="233">
        <v>110</v>
      </c>
      <c r="D37" s="463">
        <v>104</v>
      </c>
      <c r="E37" s="485">
        <v>25</v>
      </c>
      <c r="F37" s="485">
        <v>26</v>
      </c>
      <c r="G37" s="484">
        <v>27</v>
      </c>
      <c r="H37" s="330">
        <f>SUM(E37:G37)</f>
        <v>78</v>
      </c>
      <c r="I37" s="249">
        <f>D37-H37</f>
        <v>26</v>
      </c>
      <c r="J37" s="249">
        <v>21</v>
      </c>
      <c r="K37" s="249">
        <v>31</v>
      </c>
      <c r="L37" s="246">
        <v>26</v>
      </c>
      <c r="M37" s="514">
        <f>SUM(J37:L37)</f>
        <v>78</v>
      </c>
      <c r="N37" s="612"/>
    </row>
    <row r="38" spans="1:14" ht="13.5" customHeight="1">
      <c r="A38" s="10"/>
      <c r="B38" s="29" t="s">
        <v>34</v>
      </c>
      <c r="C38" s="233">
        <v>1886</v>
      </c>
      <c r="D38" s="463">
        <v>2235</v>
      </c>
      <c r="E38" s="485">
        <v>504</v>
      </c>
      <c r="F38" s="485">
        <v>558</v>
      </c>
      <c r="G38" s="484">
        <v>615</v>
      </c>
      <c r="H38" s="330">
        <f>SUM(E38:G38)</f>
        <v>1677</v>
      </c>
      <c r="I38" s="249">
        <f>D38-H38</f>
        <v>558</v>
      </c>
      <c r="J38" s="249">
        <v>453</v>
      </c>
      <c r="K38" s="249">
        <v>638</v>
      </c>
      <c r="L38" s="246">
        <v>622</v>
      </c>
      <c r="M38" s="514">
        <f>SUM(J38:L38)</f>
        <v>1713</v>
      </c>
      <c r="N38" s="612"/>
    </row>
    <row r="39" spans="1:14" ht="3.75" customHeight="1">
      <c r="A39" s="8"/>
      <c r="B39" s="13"/>
      <c r="C39" s="490"/>
      <c r="D39" s="490"/>
      <c r="E39" s="124"/>
      <c r="F39" s="124"/>
      <c r="G39" s="333"/>
      <c r="H39" s="110"/>
      <c r="I39" s="124"/>
      <c r="J39" s="124"/>
      <c r="K39" s="124"/>
      <c r="L39" s="333"/>
      <c r="M39" s="518"/>
      <c r="N39" s="612"/>
    </row>
    <row r="40" spans="1:14" ht="4.5" customHeight="1">
      <c r="A40" s="3"/>
      <c r="B40" s="3"/>
      <c r="C40" s="3"/>
      <c r="D40" s="3"/>
      <c r="E40" s="73"/>
      <c r="F40" s="73"/>
      <c r="G40" s="73"/>
      <c r="N40" s="612"/>
    </row>
    <row r="41" spans="1:14" ht="14.25" customHeight="1">
      <c r="A41" s="62" t="s">
        <v>367</v>
      </c>
      <c r="E41" s="73"/>
      <c r="F41" s="73"/>
      <c r="G41" s="73"/>
      <c r="N41" s="612"/>
    </row>
    <row r="42" spans="1:7" ht="12.75">
      <c r="A42" s="263" t="s">
        <v>320</v>
      </c>
      <c r="E42" s="73"/>
      <c r="F42" s="73"/>
      <c r="G42" s="73"/>
    </row>
    <row r="43" spans="5:7" ht="12.75">
      <c r="E43" s="73"/>
      <c r="F43" s="73"/>
      <c r="G43" s="73"/>
    </row>
    <row r="44" spans="5:7" ht="12.75">
      <c r="E44" s="73"/>
      <c r="F44" s="73"/>
      <c r="G44" s="73"/>
    </row>
    <row r="45" spans="5:7" ht="12.75">
      <c r="E45" s="73"/>
      <c r="F45" s="73"/>
      <c r="G45" s="73"/>
    </row>
    <row r="46" spans="5:7" ht="12.75">
      <c r="E46" s="73"/>
      <c r="F46" s="73"/>
      <c r="G46" s="73"/>
    </row>
    <row r="47" spans="5:7" ht="12.75">
      <c r="E47" s="73"/>
      <c r="F47" s="73"/>
      <c r="G47" s="73"/>
    </row>
    <row r="48" spans="5:7" ht="12.75">
      <c r="E48" s="73"/>
      <c r="F48" s="73"/>
      <c r="G48" s="73"/>
    </row>
    <row r="49" spans="5:7" ht="12.75">
      <c r="E49" s="73"/>
      <c r="F49" s="73"/>
      <c r="G49" s="73"/>
    </row>
    <row r="50" spans="5:7" ht="12.75">
      <c r="E50" s="73"/>
      <c r="F50" s="73"/>
      <c r="G50" s="73"/>
    </row>
    <row r="51" spans="5:7" ht="12.75">
      <c r="E51" s="73"/>
      <c r="F51" s="73"/>
      <c r="G51" s="73"/>
    </row>
    <row r="52" spans="5:7" ht="12.75">
      <c r="E52" s="73"/>
      <c r="F52" s="73"/>
      <c r="G52" s="73"/>
    </row>
    <row r="53" spans="5:7" ht="12.75">
      <c r="E53" s="73"/>
      <c r="F53" s="73"/>
      <c r="G53" s="73"/>
    </row>
    <row r="54" spans="5:7" ht="12.75">
      <c r="E54" s="73"/>
      <c r="F54" s="73"/>
      <c r="G54" s="73"/>
    </row>
    <row r="55" spans="5:7" ht="12.75">
      <c r="E55" s="73"/>
      <c r="F55" s="73"/>
      <c r="G55" s="73"/>
    </row>
    <row r="56" spans="5:7" ht="12.75">
      <c r="E56" s="73"/>
      <c r="F56" s="73"/>
      <c r="G56" s="73"/>
    </row>
    <row r="57" spans="5:7" ht="12.75">
      <c r="E57" s="73"/>
      <c r="F57" s="73"/>
      <c r="G57" s="73"/>
    </row>
    <row r="58" spans="5:7" ht="12.75">
      <c r="E58" s="73"/>
      <c r="F58" s="73"/>
      <c r="G58" s="73"/>
    </row>
    <row r="59" spans="5:7" ht="12.75">
      <c r="E59" s="73"/>
      <c r="F59" s="73"/>
      <c r="G59" s="73"/>
    </row>
    <row r="60" spans="5:7" ht="12.75">
      <c r="E60" s="73"/>
      <c r="F60" s="73"/>
      <c r="G60" s="73"/>
    </row>
    <row r="61" spans="5:7" ht="12.75">
      <c r="E61" s="73"/>
      <c r="F61" s="73"/>
      <c r="G61" s="73"/>
    </row>
    <row r="62" spans="5:7" ht="12.75">
      <c r="E62" s="73"/>
      <c r="F62" s="73"/>
      <c r="G62" s="73"/>
    </row>
    <row r="63" spans="5:7" ht="12.75">
      <c r="E63" s="73"/>
      <c r="F63" s="73"/>
      <c r="G63" s="73"/>
    </row>
    <row r="64" spans="5:7" ht="12.75">
      <c r="E64" s="73"/>
      <c r="F64" s="73"/>
      <c r="G64" s="73"/>
    </row>
    <row r="65" spans="5:7" ht="12.75">
      <c r="E65" s="73"/>
      <c r="F65" s="73"/>
      <c r="G65" s="73"/>
    </row>
    <row r="66" spans="5:7" ht="12.75">
      <c r="E66" s="73"/>
      <c r="F66" s="73"/>
      <c r="G66" s="73"/>
    </row>
    <row r="67" spans="5:7" ht="12.75">
      <c r="E67" s="73"/>
      <c r="F67" s="73"/>
      <c r="G67" s="73"/>
    </row>
    <row r="68" spans="5:7" ht="12.75">
      <c r="E68" s="73"/>
      <c r="F68" s="73"/>
      <c r="G68" s="73"/>
    </row>
    <row r="69" spans="5:7" ht="12.75">
      <c r="E69" s="73"/>
      <c r="F69" s="73"/>
      <c r="G69" s="73"/>
    </row>
    <row r="70" spans="5:7" ht="12.75">
      <c r="E70" s="73"/>
      <c r="F70" s="73"/>
      <c r="G70" s="73"/>
    </row>
    <row r="71" spans="5:7" ht="12.75">
      <c r="E71" s="73"/>
      <c r="F71" s="73"/>
      <c r="G71" s="73"/>
    </row>
    <row r="72" spans="5:7" ht="12.75">
      <c r="E72" s="73"/>
      <c r="F72" s="73"/>
      <c r="G72" s="73"/>
    </row>
    <row r="73" spans="5:7" ht="12.75">
      <c r="E73" s="73"/>
      <c r="F73" s="73"/>
      <c r="G73" s="73"/>
    </row>
    <row r="74" spans="5:7" ht="12.75">
      <c r="E74" s="73"/>
      <c r="F74" s="73"/>
      <c r="G74" s="73"/>
    </row>
    <row r="75" spans="5:7" ht="12.75">
      <c r="E75" s="73"/>
      <c r="F75" s="73"/>
      <c r="G75" s="73"/>
    </row>
    <row r="76" spans="5:7" ht="12.75">
      <c r="E76" s="73"/>
      <c r="F76" s="73"/>
      <c r="G76" s="73"/>
    </row>
    <row r="77" spans="5:7" ht="12.75">
      <c r="E77" s="73"/>
      <c r="F77" s="73"/>
      <c r="G77" s="73"/>
    </row>
    <row r="78" spans="5:7" ht="12.75">
      <c r="E78" s="73"/>
      <c r="F78" s="73"/>
      <c r="G78" s="73"/>
    </row>
    <row r="79" spans="5:7" ht="12.75">
      <c r="E79" s="73"/>
      <c r="F79" s="73"/>
      <c r="G79" s="73"/>
    </row>
    <row r="80" spans="5:7" ht="12.75">
      <c r="E80" s="73"/>
      <c r="F80" s="73"/>
      <c r="G80" s="73"/>
    </row>
    <row r="81" spans="5:7" ht="12.75">
      <c r="E81" s="73"/>
      <c r="F81" s="73"/>
      <c r="G81" s="73"/>
    </row>
    <row r="82" spans="5:7" ht="12.75">
      <c r="E82" s="73"/>
      <c r="F82" s="73"/>
      <c r="G82" s="73"/>
    </row>
    <row r="83" spans="5:7" ht="12.75">
      <c r="E83" s="73"/>
      <c r="F83" s="73"/>
      <c r="G83" s="73"/>
    </row>
    <row r="84" spans="5:7" ht="12.75">
      <c r="E84" s="73"/>
      <c r="F84" s="73"/>
      <c r="G84" s="73"/>
    </row>
    <row r="85" spans="5:7" ht="12.75">
      <c r="E85" s="73"/>
      <c r="F85" s="73"/>
      <c r="G85" s="73"/>
    </row>
    <row r="86" spans="5:7" ht="12.75">
      <c r="E86" s="73"/>
      <c r="F86" s="73"/>
      <c r="G86" s="73"/>
    </row>
    <row r="87" spans="5:7" ht="12.75">
      <c r="E87" s="73"/>
      <c r="F87" s="73"/>
      <c r="G87" s="73"/>
    </row>
    <row r="88" spans="5:7" ht="12.75">
      <c r="E88" s="73"/>
      <c r="F88" s="73"/>
      <c r="G88" s="73"/>
    </row>
    <row r="89" spans="5:7" ht="12.75">
      <c r="E89" s="73"/>
      <c r="F89" s="73"/>
      <c r="G89" s="73"/>
    </row>
    <row r="90" spans="5:7" ht="12.75">
      <c r="E90" s="73"/>
      <c r="F90" s="73"/>
      <c r="G90" s="73"/>
    </row>
    <row r="91" spans="5:7" ht="12.75">
      <c r="E91" s="73"/>
      <c r="F91" s="73"/>
      <c r="G91" s="73"/>
    </row>
    <row r="92" spans="5:7" ht="12.75">
      <c r="E92" s="73"/>
      <c r="F92" s="73"/>
      <c r="G92" s="73"/>
    </row>
    <row r="93" spans="5:7" ht="12.75">
      <c r="E93" s="73"/>
      <c r="F93" s="73"/>
      <c r="G93" s="73"/>
    </row>
    <row r="94" spans="5:7" ht="12.75">
      <c r="E94" s="73"/>
      <c r="F94" s="73"/>
      <c r="G94" s="73"/>
    </row>
    <row r="95" spans="5:7" ht="12.75">
      <c r="E95" s="73"/>
      <c r="F95" s="73"/>
      <c r="G95" s="73"/>
    </row>
    <row r="96" spans="5:7" ht="12.75">
      <c r="E96" s="73"/>
      <c r="F96" s="73"/>
      <c r="G96" s="73"/>
    </row>
    <row r="97" spans="5:7" ht="12.75">
      <c r="E97" s="73"/>
      <c r="F97" s="73"/>
      <c r="G97" s="73"/>
    </row>
    <row r="98" spans="5:7" ht="12.75">
      <c r="E98" s="73"/>
      <c r="F98" s="73"/>
      <c r="G98" s="73"/>
    </row>
    <row r="99" spans="5:7" ht="12.75">
      <c r="E99" s="73"/>
      <c r="F99" s="73"/>
      <c r="G99" s="73"/>
    </row>
    <row r="100" spans="5:7" ht="12.75">
      <c r="E100" s="73"/>
      <c r="F100" s="73"/>
      <c r="G100" s="73"/>
    </row>
    <row r="101" spans="5:7" ht="12.75">
      <c r="E101" s="73"/>
      <c r="F101" s="73"/>
      <c r="G101" s="73"/>
    </row>
    <row r="102" spans="5:7" ht="12.75">
      <c r="E102" s="73"/>
      <c r="F102" s="73"/>
      <c r="G102" s="73"/>
    </row>
    <row r="103" spans="5:7" ht="12.75">
      <c r="E103" s="73"/>
      <c r="F103" s="73"/>
      <c r="G103" s="73"/>
    </row>
    <row r="104" spans="5:7" ht="12.75">
      <c r="E104" s="73"/>
      <c r="F104" s="73"/>
      <c r="G104" s="73"/>
    </row>
    <row r="105" spans="5:7" ht="12.75">
      <c r="E105" s="73"/>
      <c r="F105" s="73"/>
      <c r="G105" s="73"/>
    </row>
    <row r="106" spans="5:7" ht="12.75">
      <c r="E106" s="73"/>
      <c r="F106" s="73"/>
      <c r="G106" s="73"/>
    </row>
    <row r="107" spans="5:7" ht="12.75">
      <c r="E107" s="73"/>
      <c r="F107" s="73"/>
      <c r="G107" s="73"/>
    </row>
    <row r="108" spans="5:7" ht="12.75">
      <c r="E108" s="73"/>
      <c r="F108" s="73"/>
      <c r="G108" s="73"/>
    </row>
    <row r="109" spans="5:7" ht="12.75">
      <c r="E109" s="73"/>
      <c r="F109" s="73"/>
      <c r="G109" s="73"/>
    </row>
    <row r="110" spans="5:7" ht="12.75">
      <c r="E110" s="73"/>
      <c r="F110" s="73"/>
      <c r="G110" s="73"/>
    </row>
    <row r="111" spans="5:7" ht="12.75">
      <c r="E111" s="73"/>
      <c r="F111" s="73"/>
      <c r="G111" s="73"/>
    </row>
    <row r="112" spans="5:7" ht="12.75">
      <c r="E112" s="73"/>
      <c r="F112" s="73"/>
      <c r="G112" s="73"/>
    </row>
    <row r="113" spans="5:7" ht="12.75">
      <c r="E113" s="73"/>
      <c r="F113" s="73"/>
      <c r="G113" s="73"/>
    </row>
    <row r="114" spans="5:7" ht="12.75">
      <c r="E114" s="73"/>
      <c r="F114" s="73"/>
      <c r="G114" s="73"/>
    </row>
    <row r="115" spans="5:7" ht="12.75">
      <c r="E115" s="73"/>
      <c r="F115" s="73"/>
      <c r="G115" s="73"/>
    </row>
    <row r="116" spans="5:7" ht="12.75">
      <c r="E116" s="73"/>
      <c r="F116" s="73"/>
      <c r="G116" s="73"/>
    </row>
    <row r="117" spans="5:7" ht="12.75">
      <c r="E117" s="73"/>
      <c r="F117" s="73"/>
      <c r="G117" s="73"/>
    </row>
    <row r="118" spans="5:7" ht="12.75">
      <c r="E118" s="73"/>
      <c r="F118" s="73"/>
      <c r="G118" s="73"/>
    </row>
    <row r="119" spans="5:7" ht="12.75">
      <c r="E119" s="73"/>
      <c r="F119" s="73"/>
      <c r="G119" s="73"/>
    </row>
    <row r="120" spans="5:7" ht="12.75">
      <c r="E120" s="73"/>
      <c r="F120" s="73"/>
      <c r="G120" s="73"/>
    </row>
    <row r="121" spans="5:7" ht="12.75">
      <c r="E121" s="73"/>
      <c r="F121" s="73"/>
      <c r="G121" s="73"/>
    </row>
    <row r="122" spans="5:7" ht="12.75">
      <c r="E122" s="73"/>
      <c r="F122" s="73"/>
      <c r="G122" s="73"/>
    </row>
    <row r="123" spans="5:7" ht="12.75">
      <c r="E123" s="73"/>
      <c r="F123" s="73"/>
      <c r="G123" s="73"/>
    </row>
    <row r="124" spans="5:7" ht="12.75">
      <c r="E124" s="73"/>
      <c r="F124" s="73"/>
      <c r="G124" s="73"/>
    </row>
    <row r="125" spans="5:7" ht="12.75">
      <c r="E125" s="73"/>
      <c r="F125" s="73"/>
      <c r="G125" s="73"/>
    </row>
    <row r="126" spans="5:7" ht="12.75">
      <c r="E126" s="73"/>
      <c r="F126" s="73"/>
      <c r="G126" s="73"/>
    </row>
    <row r="127" spans="5:7" ht="12.75">
      <c r="E127" s="73"/>
      <c r="F127" s="73"/>
      <c r="G127" s="73"/>
    </row>
    <row r="128" spans="5:7" ht="12.75">
      <c r="E128" s="73"/>
      <c r="F128" s="73"/>
      <c r="G128" s="73"/>
    </row>
    <row r="129" spans="5:7" ht="12.75">
      <c r="E129" s="73"/>
      <c r="F129" s="73"/>
      <c r="G129" s="73"/>
    </row>
    <row r="130" spans="5:7" ht="12.75">
      <c r="E130" s="73"/>
      <c r="F130" s="73"/>
      <c r="G130" s="73"/>
    </row>
    <row r="131" spans="5:7" ht="12.75">
      <c r="E131" s="73"/>
      <c r="F131" s="73"/>
      <c r="G131" s="73"/>
    </row>
    <row r="132" spans="5:7" ht="12.75">
      <c r="E132" s="73"/>
      <c r="F132" s="73"/>
      <c r="G132" s="73"/>
    </row>
    <row r="133" spans="5:7" ht="12.75">
      <c r="E133" s="73"/>
      <c r="F133" s="73"/>
      <c r="G133" s="73"/>
    </row>
    <row r="134" spans="5:7" ht="12.75">
      <c r="E134" s="73"/>
      <c r="F134" s="73"/>
      <c r="G134" s="73"/>
    </row>
    <row r="135" spans="5:7" ht="12.75">
      <c r="E135" s="73"/>
      <c r="F135" s="73"/>
      <c r="G135" s="73"/>
    </row>
    <row r="136" spans="5:7" ht="12.75">
      <c r="E136" s="73"/>
      <c r="F136" s="73"/>
      <c r="G136" s="73"/>
    </row>
    <row r="137" spans="5:7" ht="12.75">
      <c r="E137" s="73"/>
      <c r="F137" s="73"/>
      <c r="G137" s="73"/>
    </row>
    <row r="138" spans="5:7" ht="12.75">
      <c r="E138" s="73"/>
      <c r="F138" s="73"/>
      <c r="G138" s="73"/>
    </row>
    <row r="139" spans="5:7" ht="12.75">
      <c r="E139" s="73"/>
      <c r="F139" s="73"/>
      <c r="G139" s="73"/>
    </row>
    <row r="140" spans="5:7" ht="12.75">
      <c r="E140" s="73"/>
      <c r="F140" s="73"/>
      <c r="G140" s="73"/>
    </row>
    <row r="141" spans="5:7" ht="12.75">
      <c r="E141" s="73"/>
      <c r="F141" s="73"/>
      <c r="G141" s="73"/>
    </row>
    <row r="142" spans="5:7" ht="12.75">
      <c r="E142" s="73"/>
      <c r="F142" s="73"/>
      <c r="G142" s="73"/>
    </row>
    <row r="143" spans="5:7" ht="12.75">
      <c r="E143" s="73"/>
      <c r="F143" s="73"/>
      <c r="G143" s="73"/>
    </row>
    <row r="144" spans="5:7" ht="12.75">
      <c r="E144" s="73"/>
      <c r="F144" s="73"/>
      <c r="G144" s="73"/>
    </row>
    <row r="145" spans="5:7" ht="12.75">
      <c r="E145" s="73"/>
      <c r="F145" s="73"/>
      <c r="G145" s="73"/>
    </row>
    <row r="146" spans="5:7" ht="12.75">
      <c r="E146" s="73"/>
      <c r="F146" s="73"/>
      <c r="G146" s="73"/>
    </row>
    <row r="147" spans="5:7" ht="12.75">
      <c r="E147" s="73"/>
      <c r="F147" s="73"/>
      <c r="G147" s="73"/>
    </row>
    <row r="148" spans="5:7" ht="12.75">
      <c r="E148" s="73"/>
      <c r="F148" s="73"/>
      <c r="G148" s="73"/>
    </row>
    <row r="149" spans="5:7" ht="12.75">
      <c r="E149" s="73"/>
      <c r="F149" s="73"/>
      <c r="G149" s="73"/>
    </row>
    <row r="150" spans="5:7" ht="12.75">
      <c r="E150" s="73"/>
      <c r="F150" s="73"/>
      <c r="G150" s="73"/>
    </row>
    <row r="151" spans="5:7" ht="12.75">
      <c r="E151" s="73"/>
      <c r="F151" s="73"/>
      <c r="G151" s="73"/>
    </row>
    <row r="152" spans="5:7" ht="12.75">
      <c r="E152" s="73"/>
      <c r="F152" s="73"/>
      <c r="G152" s="73"/>
    </row>
    <row r="153" spans="5:7" ht="12.75">
      <c r="E153" s="73"/>
      <c r="F153" s="73"/>
      <c r="G153" s="73"/>
    </row>
    <row r="154" spans="5:7" ht="12.75">
      <c r="E154" s="73"/>
      <c r="F154" s="73"/>
      <c r="G154" s="73"/>
    </row>
    <row r="155" spans="5:7" ht="12.75">
      <c r="E155" s="73"/>
      <c r="F155" s="73"/>
      <c r="G155" s="73"/>
    </row>
    <row r="156" spans="5:7" ht="12.75">
      <c r="E156" s="73"/>
      <c r="F156" s="73"/>
      <c r="G156" s="73"/>
    </row>
    <row r="157" spans="5:7" ht="12.75">
      <c r="E157" s="73"/>
      <c r="F157" s="73"/>
      <c r="G157" s="73"/>
    </row>
    <row r="158" spans="5:7" ht="12.75">
      <c r="E158" s="73"/>
      <c r="F158" s="73"/>
      <c r="G158" s="73"/>
    </row>
    <row r="159" spans="5:7" ht="12.75">
      <c r="E159" s="73"/>
      <c r="F159" s="73"/>
      <c r="G159" s="73"/>
    </row>
    <row r="160" spans="5:7" ht="12.75">
      <c r="E160" s="73"/>
      <c r="F160" s="73"/>
      <c r="G160" s="73"/>
    </row>
    <row r="161" spans="5:7" ht="12.75">
      <c r="E161" s="73"/>
      <c r="F161" s="73"/>
      <c r="G161" s="73"/>
    </row>
    <row r="162" spans="5:7" ht="12.75">
      <c r="E162" s="73"/>
      <c r="F162" s="73"/>
      <c r="G162" s="73"/>
    </row>
    <row r="163" spans="5:7" ht="12.75">
      <c r="E163" s="73"/>
      <c r="F163" s="73"/>
      <c r="G163" s="73"/>
    </row>
    <row r="164" spans="5:7" ht="12.75">
      <c r="E164" s="73"/>
      <c r="F164" s="73"/>
      <c r="G164" s="73"/>
    </row>
    <row r="165" spans="5:7" ht="12.75">
      <c r="E165" s="73"/>
      <c r="F165" s="73"/>
      <c r="G165" s="73"/>
    </row>
    <row r="166" spans="5:7" ht="12.75">
      <c r="E166" s="73"/>
      <c r="F166" s="73"/>
      <c r="G166" s="73"/>
    </row>
    <row r="167" spans="5:7" ht="12.75">
      <c r="E167" s="73"/>
      <c r="F167" s="73"/>
      <c r="G167" s="73"/>
    </row>
    <row r="168" spans="5:7" ht="12.75">
      <c r="E168" s="73"/>
      <c r="F168" s="73"/>
      <c r="G168" s="73"/>
    </row>
    <row r="169" spans="5:7" ht="12.75">
      <c r="E169" s="73"/>
      <c r="F169" s="73"/>
      <c r="G169" s="73"/>
    </row>
    <row r="170" spans="5:7" ht="12.75">
      <c r="E170" s="73"/>
      <c r="F170" s="73"/>
      <c r="G170" s="73"/>
    </row>
    <row r="171" spans="5:7" ht="12.75">
      <c r="E171" s="73"/>
      <c r="F171" s="73"/>
      <c r="G171" s="73"/>
    </row>
    <row r="172" spans="5:7" ht="12.75">
      <c r="E172" s="73"/>
      <c r="F172" s="73"/>
      <c r="G172" s="73"/>
    </row>
    <row r="173" spans="5:7" ht="12.75">
      <c r="E173" s="73"/>
      <c r="F173" s="73"/>
      <c r="G173" s="73"/>
    </row>
    <row r="174" spans="5:7" ht="12.75">
      <c r="E174" s="73"/>
      <c r="F174" s="73"/>
      <c r="G174" s="73"/>
    </row>
    <row r="175" spans="5:7" ht="12.75">
      <c r="E175" s="73"/>
      <c r="F175" s="73"/>
      <c r="G175" s="73"/>
    </row>
    <row r="176" spans="5:7" ht="12.75">
      <c r="E176" s="73"/>
      <c r="F176" s="73"/>
      <c r="G176" s="73"/>
    </row>
    <row r="177" spans="5:7" ht="12.75">
      <c r="E177" s="73"/>
      <c r="F177" s="73"/>
      <c r="G177" s="73"/>
    </row>
    <row r="178" spans="5:7" ht="12.75">
      <c r="E178" s="73"/>
      <c r="F178" s="73"/>
      <c r="G178" s="73"/>
    </row>
    <row r="179" spans="5:7" ht="12.75">
      <c r="E179" s="73"/>
      <c r="F179" s="73"/>
      <c r="G179" s="73"/>
    </row>
    <row r="180" spans="5:7" ht="12.75">
      <c r="E180" s="73"/>
      <c r="F180" s="73"/>
      <c r="G180" s="73"/>
    </row>
    <row r="181" spans="5:7" ht="12.75">
      <c r="E181" s="73"/>
      <c r="F181" s="73"/>
      <c r="G181" s="73"/>
    </row>
    <row r="182" spans="5:7" ht="12.75">
      <c r="E182" s="73"/>
      <c r="F182" s="73"/>
      <c r="G182" s="73"/>
    </row>
    <row r="183" spans="5:7" ht="12.75">
      <c r="E183" s="73"/>
      <c r="F183" s="73"/>
      <c r="G183" s="73"/>
    </row>
    <row r="184" spans="5:7" ht="12.75">
      <c r="E184" s="73"/>
      <c r="F184" s="73"/>
      <c r="G184" s="73"/>
    </row>
    <row r="185" spans="5:7" ht="12.75">
      <c r="E185" s="73"/>
      <c r="F185" s="73"/>
      <c r="G185" s="73"/>
    </row>
    <row r="186" spans="5:7" ht="12.75">
      <c r="E186" s="73"/>
      <c r="F186" s="73"/>
      <c r="G186" s="73"/>
    </row>
    <row r="187" spans="5:7" ht="12.75">
      <c r="E187" s="73"/>
      <c r="F187" s="73"/>
      <c r="G187" s="73"/>
    </row>
    <row r="188" spans="5:7" ht="12.75">
      <c r="E188" s="73"/>
      <c r="F188" s="73"/>
      <c r="G188" s="73"/>
    </row>
    <row r="189" spans="5:7" ht="12.75">
      <c r="E189" s="73"/>
      <c r="F189" s="73"/>
      <c r="G189" s="73"/>
    </row>
    <row r="190" spans="5:7" ht="12.75">
      <c r="E190" s="73"/>
      <c r="F190" s="73"/>
      <c r="G190" s="73"/>
    </row>
    <row r="191" spans="5:7" ht="12.75">
      <c r="E191" s="73"/>
      <c r="F191" s="73"/>
      <c r="G191" s="73"/>
    </row>
    <row r="192" spans="5:7" ht="12.75">
      <c r="E192" s="73"/>
      <c r="F192" s="73"/>
      <c r="G192" s="73"/>
    </row>
    <row r="193" spans="5:7" ht="12.75">
      <c r="E193" s="73"/>
      <c r="F193" s="73"/>
      <c r="G193" s="73"/>
    </row>
    <row r="194" spans="5:7" ht="12.75">
      <c r="E194" s="73"/>
      <c r="F194" s="73"/>
      <c r="G194" s="73"/>
    </row>
    <row r="195" spans="5:7" ht="12.75">
      <c r="E195" s="73"/>
      <c r="F195" s="73"/>
      <c r="G195" s="73"/>
    </row>
    <row r="196" spans="5:7" ht="12.75">
      <c r="E196" s="73"/>
      <c r="F196" s="73"/>
      <c r="G196" s="73"/>
    </row>
    <row r="197" spans="5:7" ht="12.75">
      <c r="E197" s="73"/>
      <c r="F197" s="73"/>
      <c r="G197" s="73"/>
    </row>
    <row r="198" spans="5:7" ht="12.75">
      <c r="E198" s="73"/>
      <c r="F198" s="73"/>
      <c r="G198" s="73"/>
    </row>
    <row r="199" spans="5:7" ht="12.75">
      <c r="E199" s="73"/>
      <c r="F199" s="73"/>
      <c r="G199" s="73"/>
    </row>
    <row r="200" spans="5:7" ht="12.75">
      <c r="E200" s="73"/>
      <c r="F200" s="73"/>
      <c r="G200" s="73"/>
    </row>
    <row r="201" spans="5:7" ht="12.75">
      <c r="E201" s="73"/>
      <c r="F201" s="73"/>
      <c r="G201" s="73"/>
    </row>
    <row r="202" spans="5:7" ht="12.75">
      <c r="E202" s="73"/>
      <c r="F202" s="73"/>
      <c r="G202" s="73"/>
    </row>
    <row r="203" spans="5:7" ht="12.75">
      <c r="E203" s="73"/>
      <c r="F203" s="73"/>
      <c r="G203" s="73"/>
    </row>
    <row r="204" spans="5:7" ht="12.75">
      <c r="E204" s="73"/>
      <c r="F204" s="73"/>
      <c r="G204" s="73"/>
    </row>
    <row r="205" spans="5:7" ht="12.75">
      <c r="E205" s="73"/>
      <c r="F205" s="73"/>
      <c r="G205" s="73"/>
    </row>
    <row r="206" spans="5:7" ht="12.75">
      <c r="E206" s="73"/>
      <c r="F206" s="73"/>
      <c r="G206" s="73"/>
    </row>
    <row r="207" spans="5:7" ht="12.75">
      <c r="E207" s="73"/>
      <c r="F207" s="73"/>
      <c r="G207" s="73"/>
    </row>
    <row r="208" spans="5:7" ht="12.75">
      <c r="E208" s="73"/>
      <c r="F208" s="73"/>
      <c r="G208" s="73"/>
    </row>
    <row r="209" spans="5:7" ht="12.75">
      <c r="E209" s="73"/>
      <c r="F209" s="73"/>
      <c r="G209" s="73"/>
    </row>
    <row r="210" spans="5:7" ht="12.75">
      <c r="E210" s="73"/>
      <c r="F210" s="73"/>
      <c r="G210" s="73"/>
    </row>
    <row r="211" spans="5:7" ht="12.75">
      <c r="E211" s="73"/>
      <c r="F211" s="73"/>
      <c r="G211" s="73"/>
    </row>
    <row r="212" spans="5:7" ht="12.75">
      <c r="E212" s="73"/>
      <c r="F212" s="73"/>
      <c r="G212" s="73"/>
    </row>
    <row r="213" spans="5:7" ht="12.75">
      <c r="E213" s="73"/>
      <c r="F213" s="73"/>
      <c r="G213" s="73"/>
    </row>
    <row r="214" spans="5:7" ht="12.75">
      <c r="E214" s="73"/>
      <c r="F214" s="73"/>
      <c r="G214" s="73"/>
    </row>
    <row r="215" spans="5:7" ht="12.75">
      <c r="E215" s="73"/>
      <c r="F215" s="73"/>
      <c r="G215" s="73"/>
    </row>
    <row r="216" spans="5:7" ht="12.75">
      <c r="E216" s="73"/>
      <c r="F216" s="73"/>
      <c r="G216" s="73"/>
    </row>
    <row r="217" spans="5:7" ht="12.75">
      <c r="E217" s="73"/>
      <c r="F217" s="73"/>
      <c r="G217" s="73"/>
    </row>
    <row r="218" spans="5:7" ht="12.75">
      <c r="E218" s="73"/>
      <c r="F218" s="73"/>
      <c r="G218" s="73"/>
    </row>
    <row r="219" spans="5:7" ht="12.75">
      <c r="E219" s="73"/>
      <c r="F219" s="73"/>
      <c r="G219" s="73"/>
    </row>
    <row r="220" spans="5:7" ht="12.75">
      <c r="E220" s="73"/>
      <c r="F220" s="73"/>
      <c r="G220" s="73"/>
    </row>
    <row r="221" spans="5:7" ht="12.75">
      <c r="E221" s="73"/>
      <c r="F221" s="73"/>
      <c r="G221" s="73"/>
    </row>
    <row r="222" spans="5:7" ht="12.75">
      <c r="E222" s="73"/>
      <c r="F222" s="73"/>
      <c r="G222" s="73"/>
    </row>
    <row r="223" spans="5:7" ht="12.75">
      <c r="E223" s="73"/>
      <c r="F223" s="73"/>
      <c r="G223" s="73"/>
    </row>
    <row r="224" spans="5:7" ht="12.75">
      <c r="E224" s="73"/>
      <c r="F224" s="73"/>
      <c r="G224" s="73"/>
    </row>
    <row r="225" spans="5:7" ht="12.75">
      <c r="E225" s="73"/>
      <c r="F225" s="73"/>
      <c r="G225" s="73"/>
    </row>
    <row r="226" spans="5:7" ht="12.75">
      <c r="E226" s="73"/>
      <c r="F226" s="73"/>
      <c r="G226" s="73"/>
    </row>
    <row r="227" spans="5:7" ht="12.75">
      <c r="E227" s="73"/>
      <c r="F227" s="73"/>
      <c r="G227" s="73"/>
    </row>
    <row r="228" spans="5:7" ht="12.75">
      <c r="E228" s="73"/>
      <c r="F228" s="73"/>
      <c r="G228" s="73"/>
    </row>
    <row r="229" spans="5:7" ht="12.75">
      <c r="E229" s="73"/>
      <c r="F229" s="73"/>
      <c r="G229" s="73"/>
    </row>
    <row r="230" spans="5:7" ht="12.75">
      <c r="E230" s="73"/>
      <c r="F230" s="73"/>
      <c r="G230" s="73"/>
    </row>
    <row r="231" spans="5:7" ht="12.75">
      <c r="E231" s="73"/>
      <c r="F231" s="73"/>
      <c r="G231" s="73"/>
    </row>
    <row r="232" spans="5:7" ht="12.75">
      <c r="E232" s="73"/>
      <c r="F232" s="73"/>
      <c r="G232" s="73"/>
    </row>
    <row r="233" spans="5:7" ht="12.75">
      <c r="E233" s="73"/>
      <c r="F233" s="73"/>
      <c r="G233" s="73"/>
    </row>
    <row r="234" spans="5:7" ht="12.75">
      <c r="E234" s="73"/>
      <c r="F234" s="73"/>
      <c r="G234" s="73"/>
    </row>
    <row r="235" spans="5:7" ht="12.75">
      <c r="E235" s="73"/>
      <c r="F235" s="73"/>
      <c r="G235" s="73"/>
    </row>
    <row r="236" spans="5:7" ht="12.75">
      <c r="E236" s="73"/>
      <c r="F236" s="73"/>
      <c r="G236" s="73"/>
    </row>
    <row r="237" spans="5:7" ht="12.75">
      <c r="E237" s="73"/>
      <c r="F237" s="73"/>
      <c r="G237" s="73"/>
    </row>
    <row r="238" spans="5:7" ht="12.75">
      <c r="E238" s="73"/>
      <c r="F238" s="73"/>
      <c r="G238" s="73"/>
    </row>
    <row r="239" spans="5:7" ht="12.75">
      <c r="E239" s="73"/>
      <c r="F239" s="73"/>
      <c r="G239" s="73"/>
    </row>
    <row r="240" spans="5:7" ht="12.75">
      <c r="E240" s="73"/>
      <c r="F240" s="73"/>
      <c r="G240" s="73"/>
    </row>
    <row r="241" spans="5:7" ht="12.75">
      <c r="E241" s="73"/>
      <c r="F241" s="73"/>
      <c r="G241" s="73"/>
    </row>
    <row r="242" spans="5:7" ht="12.75">
      <c r="E242" s="73"/>
      <c r="F242" s="73"/>
      <c r="G242" s="73"/>
    </row>
    <row r="243" spans="5:7" ht="12.75">
      <c r="E243" s="73"/>
      <c r="F243" s="73"/>
      <c r="G243" s="73"/>
    </row>
    <row r="244" spans="5:7" ht="12.75">
      <c r="E244" s="73"/>
      <c r="F244" s="73"/>
      <c r="G244" s="73"/>
    </row>
    <row r="245" spans="5:7" ht="12.75">
      <c r="E245" s="73"/>
      <c r="F245" s="73"/>
      <c r="G245" s="73"/>
    </row>
    <row r="246" spans="5:7" ht="12.75">
      <c r="E246" s="73"/>
      <c r="F246" s="73"/>
      <c r="G246" s="73"/>
    </row>
    <row r="247" spans="5:7" ht="12.75">
      <c r="E247" s="73"/>
      <c r="F247" s="73"/>
      <c r="G247" s="73"/>
    </row>
    <row r="248" spans="5:7" ht="12.75">
      <c r="E248" s="73"/>
      <c r="F248" s="73"/>
      <c r="G248" s="73"/>
    </row>
    <row r="249" spans="5:7" ht="12.75">
      <c r="E249" s="73"/>
      <c r="F249" s="73"/>
      <c r="G249" s="73"/>
    </row>
    <row r="250" spans="5:7" ht="12.75">
      <c r="E250" s="73"/>
      <c r="F250" s="73"/>
      <c r="G250" s="73"/>
    </row>
    <row r="251" spans="5:7" ht="12.75">
      <c r="E251" s="73"/>
      <c r="F251" s="73"/>
      <c r="G251" s="73"/>
    </row>
    <row r="252" spans="5:7" ht="12.75">
      <c r="E252" s="73"/>
      <c r="F252" s="73"/>
      <c r="G252" s="73"/>
    </row>
    <row r="253" spans="5:7" ht="12.75">
      <c r="E253" s="73"/>
      <c r="F253" s="73"/>
      <c r="G253" s="73"/>
    </row>
    <row r="254" spans="5:7" ht="12.75">
      <c r="E254" s="73"/>
      <c r="F254" s="73"/>
      <c r="G254" s="73"/>
    </row>
    <row r="255" spans="5:7" ht="12.75">
      <c r="E255" s="73"/>
      <c r="F255" s="73"/>
      <c r="G255" s="73"/>
    </row>
    <row r="256" spans="5:7" ht="12.75">
      <c r="E256" s="73"/>
      <c r="F256" s="73"/>
      <c r="G256" s="73"/>
    </row>
    <row r="257" spans="5:7" ht="12.75">
      <c r="E257" s="73"/>
      <c r="F257" s="73"/>
      <c r="G257" s="73"/>
    </row>
    <row r="258" spans="5:7" ht="12.75">
      <c r="E258" s="73"/>
      <c r="F258" s="73"/>
      <c r="G258" s="73"/>
    </row>
    <row r="259" spans="5:7" ht="12.75">
      <c r="E259" s="73"/>
      <c r="F259" s="73"/>
      <c r="G259" s="73"/>
    </row>
    <row r="260" spans="5:7" ht="12.75">
      <c r="E260" s="73"/>
      <c r="F260" s="73"/>
      <c r="G260" s="73"/>
    </row>
    <row r="261" spans="5:7" ht="12.75">
      <c r="E261" s="73"/>
      <c r="F261" s="73"/>
      <c r="G261" s="73"/>
    </row>
    <row r="262" spans="5:7" ht="12.75">
      <c r="E262" s="73"/>
      <c r="F262" s="73"/>
      <c r="G262" s="73"/>
    </row>
    <row r="263" spans="5:7" ht="12.75">
      <c r="E263" s="73"/>
      <c r="F263" s="73"/>
      <c r="G263" s="73"/>
    </row>
    <row r="264" spans="5:7" ht="12.75">
      <c r="E264" s="73"/>
      <c r="F264" s="73"/>
      <c r="G264" s="73"/>
    </row>
    <row r="265" spans="5:7" ht="12.75">
      <c r="E265" s="73"/>
      <c r="F265" s="73"/>
      <c r="G265" s="73"/>
    </row>
    <row r="266" spans="5:7" ht="12.75">
      <c r="E266" s="73"/>
      <c r="F266" s="73"/>
      <c r="G266" s="73"/>
    </row>
    <row r="267" spans="5:7" ht="12.75">
      <c r="E267" s="73"/>
      <c r="F267" s="73"/>
      <c r="G267" s="73"/>
    </row>
    <row r="268" spans="5:7" ht="12.75">
      <c r="E268" s="73"/>
      <c r="F268" s="73"/>
      <c r="G268" s="73"/>
    </row>
    <row r="269" spans="5:7" ht="12.75">
      <c r="E269" s="73"/>
      <c r="F269" s="73"/>
      <c r="G269" s="73"/>
    </row>
    <row r="270" spans="5:7" ht="12.75">
      <c r="E270" s="73"/>
      <c r="F270" s="73"/>
      <c r="G270" s="73"/>
    </row>
    <row r="271" spans="5:7" ht="12.75">
      <c r="E271" s="73"/>
      <c r="F271" s="73"/>
      <c r="G271" s="73"/>
    </row>
    <row r="272" spans="5:7" ht="12.75">
      <c r="E272" s="73"/>
      <c r="F272" s="73"/>
      <c r="G272" s="73"/>
    </row>
    <row r="273" spans="5:7" ht="12.75">
      <c r="E273" s="73"/>
      <c r="F273" s="73"/>
      <c r="G273" s="73"/>
    </row>
    <row r="274" spans="5:7" ht="12.75">
      <c r="E274" s="73"/>
      <c r="F274" s="73"/>
      <c r="G274" s="73"/>
    </row>
    <row r="275" spans="5:7" ht="12.75">
      <c r="E275" s="73"/>
      <c r="F275" s="73"/>
      <c r="G275" s="73"/>
    </row>
    <row r="276" spans="5:7" ht="12.75">
      <c r="E276" s="73"/>
      <c r="F276" s="73"/>
      <c r="G276" s="73"/>
    </row>
    <row r="277" spans="5:7" ht="12.75">
      <c r="E277" s="73"/>
      <c r="F277" s="73"/>
      <c r="G277" s="73"/>
    </row>
    <row r="278" spans="5:7" ht="12.75">
      <c r="E278" s="73"/>
      <c r="F278" s="73"/>
      <c r="G278" s="73"/>
    </row>
    <row r="279" spans="5:7" ht="12.75">
      <c r="E279" s="73"/>
      <c r="F279" s="73"/>
      <c r="G279" s="73"/>
    </row>
    <row r="280" spans="5:7" ht="12.75">
      <c r="E280" s="73"/>
      <c r="F280" s="73"/>
      <c r="G280" s="73"/>
    </row>
    <row r="281" spans="5:7" ht="12.75">
      <c r="E281" s="73"/>
      <c r="F281" s="73"/>
      <c r="G281" s="73"/>
    </row>
    <row r="282" spans="5:7" ht="12.75">
      <c r="E282" s="73"/>
      <c r="F282" s="73"/>
      <c r="G282" s="73"/>
    </row>
    <row r="283" spans="5:7" ht="12.75">
      <c r="E283" s="73"/>
      <c r="F283" s="73"/>
      <c r="G283" s="73"/>
    </row>
    <row r="284" spans="5:7" ht="12.75">
      <c r="E284" s="73"/>
      <c r="F284" s="73"/>
      <c r="G284" s="73"/>
    </row>
    <row r="285" spans="5:7" ht="12.75">
      <c r="E285" s="73"/>
      <c r="F285" s="73"/>
      <c r="G285" s="73"/>
    </row>
    <row r="286" spans="5:7" ht="12.75">
      <c r="E286" s="73"/>
      <c r="F286" s="73"/>
      <c r="G286" s="73"/>
    </row>
    <row r="287" spans="5:7" ht="12.75">
      <c r="E287" s="73"/>
      <c r="F287" s="73"/>
      <c r="G287" s="73"/>
    </row>
    <row r="288" spans="5:7" ht="12.75">
      <c r="E288" s="73"/>
      <c r="F288" s="73"/>
      <c r="G288" s="73"/>
    </row>
    <row r="289" spans="5:7" ht="12.75">
      <c r="E289" s="73"/>
      <c r="F289" s="73"/>
      <c r="G289" s="73"/>
    </row>
    <row r="290" spans="5:7" ht="12.75">
      <c r="E290" s="73"/>
      <c r="F290" s="73"/>
      <c r="G290" s="73"/>
    </row>
    <row r="291" spans="5:7" ht="12.75">
      <c r="E291" s="73"/>
      <c r="F291" s="73"/>
      <c r="G291" s="73"/>
    </row>
    <row r="292" spans="5:7" ht="12.75">
      <c r="E292" s="73"/>
      <c r="F292" s="73"/>
      <c r="G292" s="73"/>
    </row>
    <row r="293" spans="5:7" ht="12.75">
      <c r="E293" s="73"/>
      <c r="F293" s="73"/>
      <c r="G293" s="73"/>
    </row>
    <row r="294" spans="5:7" ht="12.75">
      <c r="E294" s="73"/>
      <c r="F294" s="73"/>
      <c r="G294" s="73"/>
    </row>
    <row r="295" spans="5:7" ht="12.75">
      <c r="E295" s="73"/>
      <c r="F295" s="73"/>
      <c r="G295" s="73"/>
    </row>
    <row r="296" spans="5:7" ht="12.75">
      <c r="E296" s="73"/>
      <c r="F296" s="73"/>
      <c r="G296" s="73"/>
    </row>
    <row r="297" spans="5:7" ht="12.75">
      <c r="E297" s="73"/>
      <c r="F297" s="73"/>
      <c r="G297" s="73"/>
    </row>
    <row r="298" spans="5:7" ht="12.75">
      <c r="E298" s="73"/>
      <c r="F298" s="73"/>
      <c r="G298" s="73"/>
    </row>
    <row r="299" spans="5:7" ht="12.75">
      <c r="E299" s="73"/>
      <c r="F299" s="73"/>
      <c r="G299" s="73"/>
    </row>
    <row r="300" spans="5:7" ht="12.75">
      <c r="E300" s="73"/>
      <c r="F300" s="73"/>
      <c r="G300" s="73"/>
    </row>
    <row r="301" spans="5:7" ht="12.75">
      <c r="E301" s="73"/>
      <c r="F301" s="73"/>
      <c r="G301" s="73"/>
    </row>
    <row r="302" spans="5:7" ht="12.75">
      <c r="E302" s="73"/>
      <c r="F302" s="73"/>
      <c r="G302" s="73"/>
    </row>
    <row r="303" spans="5:7" ht="12.75">
      <c r="E303" s="73"/>
      <c r="F303" s="73"/>
      <c r="G303" s="73"/>
    </row>
    <row r="304" spans="5:7" ht="12.75">
      <c r="E304" s="73"/>
      <c r="F304" s="73"/>
      <c r="G304" s="73"/>
    </row>
    <row r="305" spans="5:7" ht="12.75">
      <c r="E305" s="73"/>
      <c r="F305" s="73"/>
      <c r="G305" s="73"/>
    </row>
    <row r="306" spans="5:7" ht="12.75">
      <c r="E306" s="73"/>
      <c r="F306" s="73"/>
      <c r="G306" s="73"/>
    </row>
    <row r="307" spans="5:7" ht="12.75">
      <c r="E307" s="73"/>
      <c r="F307" s="73"/>
      <c r="G307" s="73"/>
    </row>
    <row r="308" spans="5:7" ht="12.75">
      <c r="E308" s="73"/>
      <c r="F308" s="73"/>
      <c r="G308" s="73"/>
    </row>
    <row r="309" spans="5:7" ht="12.75">
      <c r="E309" s="73"/>
      <c r="F309" s="73"/>
      <c r="G309" s="73"/>
    </row>
    <row r="310" spans="5:7" ht="12.75">
      <c r="E310" s="73"/>
      <c r="F310" s="73"/>
      <c r="G310" s="73"/>
    </row>
    <row r="311" spans="5:7" ht="12.75">
      <c r="E311" s="73"/>
      <c r="F311" s="73"/>
      <c r="G311" s="73"/>
    </row>
    <row r="312" spans="5:7" ht="12.75">
      <c r="E312" s="73"/>
      <c r="F312" s="73"/>
      <c r="G312" s="73"/>
    </row>
    <row r="313" spans="5:7" ht="12.75">
      <c r="E313" s="73"/>
      <c r="F313" s="73"/>
      <c r="G313" s="73"/>
    </row>
    <row r="314" spans="5:7" ht="12.75">
      <c r="E314" s="73"/>
      <c r="F314" s="73"/>
      <c r="G314" s="73"/>
    </row>
    <row r="315" spans="5:7" ht="12.75">
      <c r="E315" s="73"/>
      <c r="F315" s="73"/>
      <c r="G315" s="73"/>
    </row>
    <row r="316" spans="5:7" ht="12.75">
      <c r="E316" s="73"/>
      <c r="F316" s="73"/>
      <c r="G316" s="73"/>
    </row>
    <row r="317" spans="5:7" ht="12.75">
      <c r="E317" s="73"/>
      <c r="F317" s="73"/>
      <c r="G317" s="73"/>
    </row>
    <row r="318" spans="5:7" ht="12.75">
      <c r="E318" s="73"/>
      <c r="F318" s="73"/>
      <c r="G318" s="73"/>
    </row>
    <row r="319" spans="5:7" ht="12.75">
      <c r="E319" s="73"/>
      <c r="F319" s="73"/>
      <c r="G319" s="73"/>
    </row>
    <row r="320" spans="5:7" ht="12.75">
      <c r="E320" s="73"/>
      <c r="F320" s="73"/>
      <c r="G320" s="73"/>
    </row>
    <row r="321" spans="5:7" ht="12.75">
      <c r="E321" s="73"/>
      <c r="F321" s="73"/>
      <c r="G321" s="73"/>
    </row>
    <row r="322" spans="5:7" ht="12.75">
      <c r="E322" s="73"/>
      <c r="F322" s="73"/>
      <c r="G322" s="73"/>
    </row>
    <row r="323" spans="5:7" ht="12.75">
      <c r="E323" s="73"/>
      <c r="F323" s="73"/>
      <c r="G323" s="73"/>
    </row>
    <row r="324" spans="5:7" ht="12.75">
      <c r="E324" s="73"/>
      <c r="F324" s="73"/>
      <c r="G324" s="73"/>
    </row>
    <row r="325" spans="5:7" ht="12.75">
      <c r="E325" s="73"/>
      <c r="F325" s="73"/>
      <c r="G325" s="73"/>
    </row>
    <row r="326" spans="5:7" ht="12.75">
      <c r="E326" s="73"/>
      <c r="F326" s="73"/>
      <c r="G326" s="73"/>
    </row>
    <row r="327" spans="5:7" ht="12.75">
      <c r="E327" s="73"/>
      <c r="F327" s="73"/>
      <c r="G327" s="73"/>
    </row>
    <row r="328" spans="5:7" ht="12.75">
      <c r="E328" s="73"/>
      <c r="F328" s="73"/>
      <c r="G328" s="73"/>
    </row>
    <row r="329" spans="5:7" ht="12.75">
      <c r="E329" s="73"/>
      <c r="F329" s="73"/>
      <c r="G329" s="73"/>
    </row>
    <row r="330" spans="5:7" ht="12.75">
      <c r="E330" s="73"/>
      <c r="F330" s="73"/>
      <c r="G330" s="73"/>
    </row>
    <row r="331" spans="5:7" ht="12.75">
      <c r="E331" s="73"/>
      <c r="F331" s="73"/>
      <c r="G331" s="73"/>
    </row>
    <row r="332" spans="5:7" ht="12.75">
      <c r="E332" s="73"/>
      <c r="F332" s="73"/>
      <c r="G332" s="73"/>
    </row>
    <row r="333" spans="5:7" ht="12.75">
      <c r="E333" s="73"/>
      <c r="F333" s="73"/>
      <c r="G333" s="73"/>
    </row>
    <row r="334" spans="5:7" ht="12.75">
      <c r="E334" s="73"/>
      <c r="F334" s="73"/>
      <c r="G334" s="73"/>
    </row>
    <row r="335" spans="5:7" ht="12.75">
      <c r="E335" s="73"/>
      <c r="F335" s="73"/>
      <c r="G335" s="73"/>
    </row>
    <row r="336" spans="5:7" ht="12.75">
      <c r="E336" s="73"/>
      <c r="F336" s="73"/>
      <c r="G336" s="73"/>
    </row>
    <row r="337" spans="5:7" ht="12.75">
      <c r="E337" s="73"/>
      <c r="F337" s="73"/>
      <c r="G337" s="73"/>
    </row>
    <row r="338" spans="5:7" ht="12.75">
      <c r="E338" s="73"/>
      <c r="F338" s="73"/>
      <c r="G338" s="73"/>
    </row>
    <row r="339" spans="5:7" ht="12.75">
      <c r="E339" s="73"/>
      <c r="F339" s="73"/>
      <c r="G339" s="73"/>
    </row>
    <row r="340" spans="5:7" ht="12.75">
      <c r="E340" s="73"/>
      <c r="F340" s="73"/>
      <c r="G340" s="73"/>
    </row>
    <row r="341" spans="5:7" ht="12.75">
      <c r="E341" s="73"/>
      <c r="F341" s="73"/>
      <c r="G341" s="73"/>
    </row>
    <row r="342" spans="5:7" ht="12.75">
      <c r="E342" s="73"/>
      <c r="F342" s="73"/>
      <c r="G342" s="73"/>
    </row>
    <row r="343" spans="5:7" ht="12.75">
      <c r="E343" s="73"/>
      <c r="F343" s="73"/>
      <c r="G343" s="73"/>
    </row>
    <row r="344" spans="5:7" ht="12.75">
      <c r="E344" s="73"/>
      <c r="F344" s="73"/>
      <c r="G344" s="73"/>
    </row>
    <row r="345" spans="5:7" ht="12.75">
      <c r="E345" s="73"/>
      <c r="F345" s="73"/>
      <c r="G345" s="73"/>
    </row>
    <row r="346" spans="5:7" ht="12.75">
      <c r="E346" s="73"/>
      <c r="F346" s="73"/>
      <c r="G346" s="73"/>
    </row>
    <row r="347" spans="5:7" ht="12.75">
      <c r="E347" s="73"/>
      <c r="F347" s="73"/>
      <c r="G347" s="73"/>
    </row>
    <row r="348" spans="5:7" ht="12.75">
      <c r="E348" s="73"/>
      <c r="F348" s="73"/>
      <c r="G348" s="73"/>
    </row>
    <row r="349" spans="5:7" ht="12.75">
      <c r="E349" s="73"/>
      <c r="F349" s="73"/>
      <c r="G349" s="73"/>
    </row>
    <row r="350" spans="5:7" ht="12.75">
      <c r="E350" s="73"/>
      <c r="F350" s="73"/>
      <c r="G350" s="73"/>
    </row>
    <row r="351" spans="5:7" ht="12.75">
      <c r="E351" s="73"/>
      <c r="F351" s="73"/>
      <c r="G351" s="73"/>
    </row>
    <row r="352" spans="5:7" ht="12.75">
      <c r="E352" s="73"/>
      <c r="F352" s="73"/>
      <c r="G352" s="73"/>
    </row>
    <row r="353" spans="5:7" ht="12.75">
      <c r="E353" s="73"/>
      <c r="F353" s="73"/>
      <c r="G353" s="73"/>
    </row>
    <row r="354" spans="5:7" ht="12.75">
      <c r="E354" s="73"/>
      <c r="F354" s="73"/>
      <c r="G354" s="73"/>
    </row>
    <row r="355" spans="5:7" ht="12.75">
      <c r="E355" s="73"/>
      <c r="F355" s="73"/>
      <c r="G355" s="73"/>
    </row>
    <row r="356" spans="5:7" ht="12.75">
      <c r="E356" s="73"/>
      <c r="F356" s="73"/>
      <c r="G356" s="73"/>
    </row>
    <row r="357" spans="5:7" ht="12.75">
      <c r="E357" s="73"/>
      <c r="F357" s="73"/>
      <c r="G357" s="73"/>
    </row>
    <row r="358" spans="5:7" ht="12.75">
      <c r="E358" s="73"/>
      <c r="F358" s="73"/>
      <c r="G358" s="73"/>
    </row>
    <row r="359" spans="5:7" ht="12.75">
      <c r="E359" s="73"/>
      <c r="F359" s="73"/>
      <c r="G359" s="73"/>
    </row>
    <row r="360" spans="5:7" ht="12.75">
      <c r="E360" s="73"/>
      <c r="F360" s="73"/>
      <c r="G360" s="73"/>
    </row>
    <row r="361" spans="5:7" ht="12.75">
      <c r="E361" s="73"/>
      <c r="F361" s="73"/>
      <c r="G361" s="73"/>
    </row>
    <row r="362" spans="5:7" ht="12.75">
      <c r="E362" s="73"/>
      <c r="F362" s="73"/>
      <c r="G362" s="73"/>
    </row>
    <row r="363" spans="5:7" ht="12.75">
      <c r="E363" s="73"/>
      <c r="F363" s="73"/>
      <c r="G363" s="73"/>
    </row>
    <row r="364" spans="5:7" ht="12.75">
      <c r="E364" s="73"/>
      <c r="F364" s="73"/>
      <c r="G364" s="73"/>
    </row>
    <row r="365" spans="5:7" ht="12.75">
      <c r="E365" s="73"/>
      <c r="F365" s="73"/>
      <c r="G365" s="73"/>
    </row>
    <row r="366" spans="5:7" ht="12.75">
      <c r="E366" s="73"/>
      <c r="F366" s="73"/>
      <c r="G366" s="73"/>
    </row>
    <row r="367" spans="5:7" ht="12.75">
      <c r="E367" s="73"/>
      <c r="F367" s="73"/>
      <c r="G367" s="73"/>
    </row>
    <row r="368" spans="5:7" ht="12.75">
      <c r="E368" s="73"/>
      <c r="F368" s="73"/>
      <c r="G368" s="73"/>
    </row>
    <row r="369" spans="5:7" ht="12.75">
      <c r="E369" s="73"/>
      <c r="F369" s="73"/>
      <c r="G369" s="73"/>
    </row>
    <row r="370" spans="5:7" ht="12.75">
      <c r="E370" s="73"/>
      <c r="F370" s="73"/>
      <c r="G370" s="73"/>
    </row>
    <row r="371" spans="5:7" ht="12.75">
      <c r="E371" s="73"/>
      <c r="F371" s="73"/>
      <c r="G371" s="73"/>
    </row>
    <row r="372" spans="5:7" ht="12.75">
      <c r="E372" s="73"/>
      <c r="F372" s="73"/>
      <c r="G372" s="73"/>
    </row>
    <row r="373" spans="5:7" ht="12.75">
      <c r="E373" s="73"/>
      <c r="F373" s="73"/>
      <c r="G373" s="73"/>
    </row>
    <row r="374" spans="5:7" ht="12.75">
      <c r="E374" s="73"/>
      <c r="F374" s="73"/>
      <c r="G374" s="73"/>
    </row>
    <row r="375" spans="5:7" ht="12.75">
      <c r="E375" s="73"/>
      <c r="F375" s="73"/>
      <c r="G375" s="73"/>
    </row>
    <row r="376" spans="5:7" ht="12.75">
      <c r="E376" s="73"/>
      <c r="F376" s="73"/>
      <c r="G376" s="73"/>
    </row>
    <row r="377" spans="5:7" ht="12.75">
      <c r="E377" s="73"/>
      <c r="F377" s="73"/>
      <c r="G377" s="73"/>
    </row>
    <row r="378" spans="5:7" ht="12.75">
      <c r="E378" s="73"/>
      <c r="F378" s="73"/>
      <c r="G378" s="73"/>
    </row>
    <row r="379" spans="5:7" ht="12.75">
      <c r="E379" s="73"/>
      <c r="F379" s="73"/>
      <c r="G379" s="73"/>
    </row>
    <row r="380" spans="5:7" ht="12.75">
      <c r="E380" s="73"/>
      <c r="F380" s="73"/>
      <c r="G380" s="73"/>
    </row>
    <row r="381" spans="5:7" ht="12.75">
      <c r="E381" s="73"/>
      <c r="F381" s="73"/>
      <c r="G381" s="73"/>
    </row>
    <row r="382" spans="5:7" ht="12.75">
      <c r="E382" s="73"/>
      <c r="F382" s="73"/>
      <c r="G382" s="73"/>
    </row>
    <row r="383" spans="5:7" ht="12.75">
      <c r="E383" s="73"/>
      <c r="F383" s="73"/>
      <c r="G383" s="73"/>
    </row>
    <row r="384" spans="5:7" ht="12.75">
      <c r="E384" s="73"/>
      <c r="F384" s="73"/>
      <c r="G384" s="73"/>
    </row>
    <row r="385" spans="5:7" ht="12.75">
      <c r="E385" s="73"/>
      <c r="F385" s="73"/>
      <c r="G385" s="73"/>
    </row>
    <row r="386" spans="5:7" ht="12.75">
      <c r="E386" s="73"/>
      <c r="F386" s="73"/>
      <c r="G386" s="73"/>
    </row>
    <row r="387" spans="5:7" ht="12.75">
      <c r="E387" s="73"/>
      <c r="F387" s="73"/>
      <c r="G387" s="73"/>
    </row>
    <row r="388" spans="5:7" ht="12.75">
      <c r="E388" s="73"/>
      <c r="F388" s="73"/>
      <c r="G388" s="73"/>
    </row>
    <row r="389" spans="5:7" ht="12.75">
      <c r="E389" s="73"/>
      <c r="F389" s="73"/>
      <c r="G389" s="73"/>
    </row>
    <row r="390" spans="5:7" ht="12.75">
      <c r="E390" s="73"/>
      <c r="F390" s="73"/>
      <c r="G390" s="73"/>
    </row>
    <row r="391" spans="5:7" ht="12.75">
      <c r="E391" s="73"/>
      <c r="F391" s="73"/>
      <c r="G391" s="73"/>
    </row>
    <row r="392" spans="5:7" ht="12.75">
      <c r="E392" s="73"/>
      <c r="F392" s="73"/>
      <c r="G392" s="73"/>
    </row>
    <row r="393" spans="5:7" ht="12.75">
      <c r="E393" s="73"/>
      <c r="F393" s="73"/>
      <c r="G393" s="73"/>
    </row>
    <row r="394" spans="5:7" ht="12.75">
      <c r="E394" s="73"/>
      <c r="F394" s="73"/>
      <c r="G394" s="73"/>
    </row>
    <row r="395" spans="5:7" ht="12.75">
      <c r="E395" s="73"/>
      <c r="F395" s="73"/>
      <c r="G395" s="73"/>
    </row>
    <row r="396" spans="5:7" ht="12.75">
      <c r="E396" s="73"/>
      <c r="F396" s="73"/>
      <c r="G396" s="73"/>
    </row>
    <row r="397" spans="5:7" ht="12.75">
      <c r="E397" s="73"/>
      <c r="F397" s="73"/>
      <c r="G397" s="73"/>
    </row>
    <row r="398" spans="5:7" ht="12.75">
      <c r="E398" s="73"/>
      <c r="F398" s="73"/>
      <c r="G398" s="73"/>
    </row>
    <row r="399" spans="5:7" ht="12.75">
      <c r="E399" s="73"/>
      <c r="F399" s="73"/>
      <c r="G399" s="73"/>
    </row>
    <row r="400" spans="5:7" ht="12.75">
      <c r="E400" s="73"/>
      <c r="F400" s="73"/>
      <c r="G400" s="73"/>
    </row>
    <row r="401" spans="5:7" ht="12.75">
      <c r="E401" s="73"/>
      <c r="F401" s="73"/>
      <c r="G401" s="73"/>
    </row>
    <row r="402" spans="5:7" ht="12.75">
      <c r="E402" s="73"/>
      <c r="F402" s="73"/>
      <c r="G402" s="73"/>
    </row>
    <row r="403" spans="5:7" ht="12.75">
      <c r="E403" s="73"/>
      <c r="F403" s="73"/>
      <c r="G403" s="73"/>
    </row>
    <row r="404" spans="5:7" ht="12.75">
      <c r="E404" s="73"/>
      <c r="F404" s="73"/>
      <c r="G404" s="73"/>
    </row>
    <row r="405" spans="5:7" ht="12.75">
      <c r="E405" s="73"/>
      <c r="F405" s="73"/>
      <c r="G405" s="73"/>
    </row>
    <row r="406" spans="5:7" ht="12.75">
      <c r="E406" s="73"/>
      <c r="F406" s="73"/>
      <c r="G406" s="73"/>
    </row>
    <row r="407" spans="5:7" ht="12.75">
      <c r="E407" s="73"/>
      <c r="F407" s="73"/>
      <c r="G407" s="73"/>
    </row>
    <row r="408" spans="5:7" ht="12.75">
      <c r="E408" s="73"/>
      <c r="F408" s="73"/>
      <c r="G408" s="73"/>
    </row>
    <row r="409" spans="5:7" ht="12.75">
      <c r="E409" s="73"/>
      <c r="F409" s="73"/>
      <c r="G409" s="73"/>
    </row>
    <row r="410" spans="5:7" ht="12.75">
      <c r="E410" s="73"/>
      <c r="F410" s="73"/>
      <c r="G410" s="73"/>
    </row>
    <row r="411" spans="5:7" ht="12.75">
      <c r="E411" s="73"/>
      <c r="F411" s="73"/>
      <c r="G411" s="73"/>
    </row>
    <row r="412" spans="5:7" ht="12.75">
      <c r="E412" s="73"/>
      <c r="F412" s="73"/>
      <c r="G412" s="73"/>
    </row>
    <row r="413" spans="5:7" ht="12.75">
      <c r="E413" s="73"/>
      <c r="F413" s="73"/>
      <c r="G413" s="73"/>
    </row>
    <row r="414" spans="5:7" ht="12.75">
      <c r="E414" s="73"/>
      <c r="F414" s="73"/>
      <c r="G414" s="73"/>
    </row>
    <row r="415" spans="5:7" ht="12.75">
      <c r="E415" s="73"/>
      <c r="F415" s="73"/>
      <c r="G415" s="73"/>
    </row>
    <row r="416" spans="5:7" ht="12.75">
      <c r="E416" s="73"/>
      <c r="F416" s="73"/>
      <c r="G416" s="73"/>
    </row>
    <row r="417" spans="5:7" ht="12.75">
      <c r="E417" s="73"/>
      <c r="F417" s="73"/>
      <c r="G417" s="73"/>
    </row>
    <row r="418" spans="5:7" ht="12.75">
      <c r="E418" s="73"/>
      <c r="F418" s="73"/>
      <c r="G418" s="73"/>
    </row>
    <row r="419" spans="5:7" ht="12.75">
      <c r="E419" s="73"/>
      <c r="F419" s="73"/>
      <c r="G419" s="73"/>
    </row>
    <row r="420" spans="5:7" ht="12.75">
      <c r="E420" s="73"/>
      <c r="F420" s="73"/>
      <c r="G420" s="73"/>
    </row>
    <row r="421" spans="5:7" ht="12.75">
      <c r="E421" s="73"/>
      <c r="F421" s="73"/>
      <c r="G421" s="73"/>
    </row>
    <row r="422" spans="5:7" ht="12.75">
      <c r="E422" s="73"/>
      <c r="F422" s="73"/>
      <c r="G422" s="73"/>
    </row>
    <row r="423" spans="5:7" ht="12.75">
      <c r="E423" s="73"/>
      <c r="F423" s="73"/>
      <c r="G423" s="73"/>
    </row>
    <row r="424" spans="5:7" ht="12.75">
      <c r="E424" s="73"/>
      <c r="F424" s="73"/>
      <c r="G424" s="73"/>
    </row>
    <row r="425" spans="5:7" ht="12.75">
      <c r="E425" s="73"/>
      <c r="F425" s="73"/>
      <c r="G425" s="73"/>
    </row>
    <row r="426" spans="5:7" ht="12.75">
      <c r="E426" s="73"/>
      <c r="F426" s="73"/>
      <c r="G426" s="73"/>
    </row>
    <row r="427" spans="5:7" ht="12.75">
      <c r="E427" s="73"/>
      <c r="F427" s="73"/>
      <c r="G427" s="73"/>
    </row>
    <row r="428" spans="5:7" ht="12.75">
      <c r="E428" s="73"/>
      <c r="F428" s="73"/>
      <c r="G428" s="73"/>
    </row>
    <row r="429" spans="5:7" ht="12.75">
      <c r="E429" s="73"/>
      <c r="F429" s="73"/>
      <c r="G429" s="73"/>
    </row>
    <row r="430" spans="5:7" ht="12.75">
      <c r="E430" s="73"/>
      <c r="F430" s="73"/>
      <c r="G430" s="73"/>
    </row>
    <row r="431" spans="5:7" ht="12.75">
      <c r="E431" s="73"/>
      <c r="F431" s="73"/>
      <c r="G431" s="73"/>
    </row>
    <row r="432" spans="5:7" ht="12.75">
      <c r="E432" s="73"/>
      <c r="F432" s="73"/>
      <c r="G432" s="73"/>
    </row>
    <row r="433" spans="5:7" ht="12.75">
      <c r="E433" s="73"/>
      <c r="F433" s="73"/>
      <c r="G433" s="73"/>
    </row>
    <row r="434" spans="5:7" ht="12.75">
      <c r="E434" s="73"/>
      <c r="F434" s="73"/>
      <c r="G434" s="73"/>
    </row>
    <row r="435" spans="5:7" ht="12.75">
      <c r="E435" s="73"/>
      <c r="F435" s="73"/>
      <c r="G435" s="73"/>
    </row>
    <row r="436" spans="5:7" ht="12.75">
      <c r="E436" s="73"/>
      <c r="F436" s="73"/>
      <c r="G436" s="73"/>
    </row>
    <row r="437" spans="5:7" ht="12.75">
      <c r="E437" s="73"/>
      <c r="F437" s="73"/>
      <c r="G437" s="73"/>
    </row>
    <row r="438" spans="5:7" ht="12.75">
      <c r="E438" s="73"/>
      <c r="F438" s="73"/>
      <c r="G438" s="73"/>
    </row>
    <row r="439" spans="5:7" ht="12.75">
      <c r="E439" s="73"/>
      <c r="F439" s="73"/>
      <c r="G439" s="73"/>
    </row>
    <row r="440" spans="5:7" ht="12.75">
      <c r="E440" s="73"/>
      <c r="F440" s="73"/>
      <c r="G440" s="73"/>
    </row>
    <row r="441" spans="5:7" ht="12.75">
      <c r="E441" s="73"/>
      <c r="F441" s="73"/>
      <c r="G441" s="73"/>
    </row>
    <row r="442" spans="5:7" ht="12.75">
      <c r="E442" s="73"/>
      <c r="F442" s="73"/>
      <c r="G442" s="73"/>
    </row>
    <row r="443" spans="5:7" ht="12.75">
      <c r="E443" s="73"/>
      <c r="F443" s="73"/>
      <c r="G443" s="73"/>
    </row>
    <row r="444" spans="5:7" ht="12.75">
      <c r="E444" s="73"/>
      <c r="F444" s="73"/>
      <c r="G444" s="73"/>
    </row>
    <row r="445" spans="5:7" ht="12.75">
      <c r="E445" s="73"/>
      <c r="F445" s="73"/>
      <c r="G445" s="73"/>
    </row>
    <row r="446" spans="5:7" ht="12.75">
      <c r="E446" s="73"/>
      <c r="F446" s="73"/>
      <c r="G446" s="73"/>
    </row>
    <row r="447" spans="5:7" ht="12.75">
      <c r="E447" s="73"/>
      <c r="F447" s="73"/>
      <c r="G447" s="73"/>
    </row>
    <row r="448" spans="5:7" ht="12.75">
      <c r="E448" s="73"/>
      <c r="F448" s="73"/>
      <c r="G448" s="73"/>
    </row>
    <row r="449" spans="5:7" ht="12.75">
      <c r="E449" s="73"/>
      <c r="F449" s="73"/>
      <c r="G449" s="73"/>
    </row>
    <row r="450" spans="5:7" ht="12.75">
      <c r="E450" s="73"/>
      <c r="F450" s="73"/>
      <c r="G450" s="73"/>
    </row>
    <row r="451" spans="5:7" ht="12.75">
      <c r="E451" s="73"/>
      <c r="F451" s="73"/>
      <c r="G451" s="73"/>
    </row>
    <row r="452" spans="5:7" ht="12.75">
      <c r="E452" s="73"/>
      <c r="F452" s="73"/>
      <c r="G452" s="73"/>
    </row>
    <row r="453" spans="5:7" ht="12.75">
      <c r="E453" s="73"/>
      <c r="F453" s="73"/>
      <c r="G453" s="73"/>
    </row>
    <row r="454" spans="5:7" ht="12.75">
      <c r="E454" s="73"/>
      <c r="F454" s="73"/>
      <c r="G454" s="73"/>
    </row>
    <row r="455" spans="5:7" ht="12.75">
      <c r="E455" s="73"/>
      <c r="F455" s="73"/>
      <c r="G455" s="73"/>
    </row>
    <row r="456" spans="5:7" ht="12.75">
      <c r="E456" s="73"/>
      <c r="F456" s="73"/>
      <c r="G456" s="73"/>
    </row>
    <row r="457" spans="5:7" ht="12.75">
      <c r="E457" s="73"/>
      <c r="F457" s="73"/>
      <c r="G457" s="73"/>
    </row>
    <row r="458" spans="5:7" ht="12.75">
      <c r="E458" s="73"/>
      <c r="F458" s="73"/>
      <c r="G458" s="73"/>
    </row>
    <row r="459" spans="5:7" ht="12.75">
      <c r="E459" s="73"/>
      <c r="F459" s="73"/>
      <c r="G459" s="73"/>
    </row>
    <row r="460" spans="5:7" ht="12.75">
      <c r="E460" s="73"/>
      <c r="F460" s="73"/>
      <c r="G460" s="73"/>
    </row>
    <row r="461" spans="5:7" ht="12.75">
      <c r="E461" s="73"/>
      <c r="F461" s="73"/>
      <c r="G461" s="73"/>
    </row>
    <row r="462" spans="5:7" ht="12.75">
      <c r="E462" s="73"/>
      <c r="F462" s="73"/>
      <c r="G462" s="73"/>
    </row>
    <row r="463" spans="5:7" ht="12.75">
      <c r="E463" s="73"/>
      <c r="F463" s="73"/>
      <c r="G463" s="73"/>
    </row>
    <row r="464" spans="5:7" ht="12.75">
      <c r="E464" s="73"/>
      <c r="F464" s="73"/>
      <c r="G464" s="73"/>
    </row>
    <row r="465" spans="5:7" ht="12.75">
      <c r="E465" s="73"/>
      <c r="F465" s="73"/>
      <c r="G465" s="73"/>
    </row>
    <row r="466" spans="5:7" ht="12.75">
      <c r="E466" s="73"/>
      <c r="F466" s="73"/>
      <c r="G466" s="73"/>
    </row>
    <row r="467" spans="5:7" ht="12.75">
      <c r="E467" s="73"/>
      <c r="F467" s="73"/>
      <c r="G467" s="73"/>
    </row>
    <row r="468" spans="5:7" ht="12.75">
      <c r="E468" s="73"/>
      <c r="F468" s="73"/>
      <c r="G468" s="73"/>
    </row>
    <row r="469" spans="5:7" ht="12.75">
      <c r="E469" s="73"/>
      <c r="F469" s="73"/>
      <c r="G469" s="73"/>
    </row>
    <row r="470" spans="5:7" ht="12.75">
      <c r="E470" s="73"/>
      <c r="F470" s="73"/>
      <c r="G470" s="73"/>
    </row>
    <row r="471" spans="5:7" ht="12.75">
      <c r="E471" s="73"/>
      <c r="F471" s="73"/>
      <c r="G471" s="73"/>
    </row>
    <row r="472" spans="5:7" ht="12.75">
      <c r="E472" s="73"/>
      <c r="F472" s="73"/>
      <c r="G472" s="73"/>
    </row>
    <row r="473" spans="5:7" ht="12.75">
      <c r="E473" s="73"/>
      <c r="F473" s="73"/>
      <c r="G473" s="73"/>
    </row>
    <row r="474" spans="5:7" ht="12.75">
      <c r="E474" s="73"/>
      <c r="F474" s="73"/>
      <c r="G474" s="73"/>
    </row>
    <row r="475" spans="5:7" ht="12.75">
      <c r="E475" s="73"/>
      <c r="F475" s="73"/>
      <c r="G475" s="73"/>
    </row>
    <row r="476" spans="5:7" ht="12.75">
      <c r="E476" s="73"/>
      <c r="F476" s="73"/>
      <c r="G476" s="73"/>
    </row>
    <row r="477" spans="5:7" ht="12.75">
      <c r="E477" s="73"/>
      <c r="F477" s="73"/>
      <c r="G477" s="73"/>
    </row>
    <row r="478" spans="5:7" ht="12.75">
      <c r="E478" s="73"/>
      <c r="F478" s="73"/>
      <c r="G478" s="73"/>
    </row>
    <row r="479" spans="5:7" ht="12.75">
      <c r="E479" s="73"/>
      <c r="F479" s="73"/>
      <c r="G479" s="73"/>
    </row>
    <row r="480" spans="5:7" ht="12.75">
      <c r="E480" s="73"/>
      <c r="F480" s="73"/>
      <c r="G480" s="73"/>
    </row>
    <row r="481" spans="5:7" ht="12.75">
      <c r="E481" s="73"/>
      <c r="F481" s="73"/>
      <c r="G481" s="73"/>
    </row>
    <row r="482" spans="5:7" ht="12.75">
      <c r="E482" s="73"/>
      <c r="F482" s="73"/>
      <c r="G482" s="73"/>
    </row>
    <row r="483" spans="5:7" ht="12.75">
      <c r="E483" s="73"/>
      <c r="F483" s="73"/>
      <c r="G483" s="73"/>
    </row>
    <row r="484" spans="5:7" ht="12.75">
      <c r="E484" s="73"/>
      <c r="F484" s="73"/>
      <c r="G484" s="73"/>
    </row>
    <row r="485" spans="5:7" ht="12.75">
      <c r="E485" s="73"/>
      <c r="F485" s="73"/>
      <c r="G485" s="73"/>
    </row>
    <row r="486" spans="5:7" ht="12.75">
      <c r="E486" s="73"/>
      <c r="F486" s="73"/>
      <c r="G486" s="73"/>
    </row>
    <row r="487" spans="5:7" ht="12.75">
      <c r="E487" s="73"/>
      <c r="F487" s="73"/>
      <c r="G487" s="73"/>
    </row>
    <row r="488" spans="5:7" ht="12.75">
      <c r="E488" s="73"/>
      <c r="F488" s="73"/>
      <c r="G488" s="73"/>
    </row>
    <row r="489" spans="5:7" ht="12.75">
      <c r="E489" s="73"/>
      <c r="F489" s="73"/>
      <c r="G489" s="73"/>
    </row>
    <row r="490" spans="5:7" ht="12.75">
      <c r="E490" s="73"/>
      <c r="F490" s="73"/>
      <c r="G490" s="73"/>
    </row>
    <row r="491" spans="5:7" ht="12.75">
      <c r="E491" s="73"/>
      <c r="F491" s="73"/>
      <c r="G491" s="73"/>
    </row>
    <row r="492" spans="5:7" ht="12.75">
      <c r="E492" s="73"/>
      <c r="F492" s="73"/>
      <c r="G492" s="73"/>
    </row>
    <row r="493" spans="5:7" ht="12.75">
      <c r="E493" s="73"/>
      <c r="F493" s="73"/>
      <c r="G493" s="73"/>
    </row>
    <row r="494" spans="5:7" ht="12.75">
      <c r="E494" s="73"/>
      <c r="F494" s="73"/>
      <c r="G494" s="73"/>
    </row>
    <row r="495" spans="5:7" ht="12.75">
      <c r="E495" s="73"/>
      <c r="F495" s="73"/>
      <c r="G495" s="73"/>
    </row>
    <row r="496" spans="5:7" ht="12.75">
      <c r="E496" s="73"/>
      <c r="F496" s="73"/>
      <c r="G496" s="73"/>
    </row>
    <row r="497" spans="5:7" ht="12.75">
      <c r="E497" s="73"/>
      <c r="F497" s="73"/>
      <c r="G497" s="73"/>
    </row>
    <row r="498" spans="5:7" ht="12.75">
      <c r="E498" s="73"/>
      <c r="F498" s="73"/>
      <c r="G498" s="73"/>
    </row>
    <row r="499" spans="5:7" ht="12.75">
      <c r="E499" s="73"/>
      <c r="F499" s="73"/>
      <c r="G499" s="73"/>
    </row>
    <row r="500" spans="5:7" ht="12.75">
      <c r="E500" s="73"/>
      <c r="F500" s="73"/>
      <c r="G500" s="73"/>
    </row>
    <row r="501" spans="5:7" ht="12.75">
      <c r="E501" s="73"/>
      <c r="F501" s="73"/>
      <c r="G501" s="73"/>
    </row>
    <row r="502" spans="5:7" ht="12.75">
      <c r="E502" s="73"/>
      <c r="F502" s="73"/>
      <c r="G502" s="73"/>
    </row>
    <row r="503" spans="5:7" ht="12.75">
      <c r="E503" s="73"/>
      <c r="F503" s="73"/>
      <c r="G503" s="73"/>
    </row>
    <row r="504" spans="5:7" ht="12.75">
      <c r="E504" s="73"/>
      <c r="F504" s="73"/>
      <c r="G504" s="73"/>
    </row>
    <row r="505" spans="5:7" ht="12.75">
      <c r="E505" s="73"/>
      <c r="F505" s="73"/>
      <c r="G505" s="73"/>
    </row>
    <row r="506" spans="5:7" ht="12.75">
      <c r="E506" s="73"/>
      <c r="F506" s="73"/>
      <c r="G506" s="73"/>
    </row>
    <row r="507" spans="5:7" ht="12.75">
      <c r="E507" s="73"/>
      <c r="F507" s="73"/>
      <c r="G507" s="73"/>
    </row>
    <row r="508" spans="5:7" ht="12.75">
      <c r="E508" s="73"/>
      <c r="F508" s="73"/>
      <c r="G508" s="73"/>
    </row>
    <row r="509" spans="5:7" ht="12.75">
      <c r="E509" s="73"/>
      <c r="F509" s="73"/>
      <c r="G509" s="73"/>
    </row>
    <row r="510" spans="5:7" ht="12.75">
      <c r="E510" s="73"/>
      <c r="F510" s="73"/>
      <c r="G510" s="73"/>
    </row>
    <row r="511" spans="5:7" ht="12.75">
      <c r="E511" s="73"/>
      <c r="F511" s="73"/>
      <c r="G511" s="73"/>
    </row>
    <row r="512" spans="5:7" ht="12.75">
      <c r="E512" s="73"/>
      <c r="F512" s="73"/>
      <c r="G512" s="73"/>
    </row>
    <row r="513" spans="5:7" ht="12.75">
      <c r="E513" s="73"/>
      <c r="F513" s="73"/>
      <c r="G513" s="73"/>
    </row>
    <row r="514" spans="5:7" ht="12.75">
      <c r="E514" s="73"/>
      <c r="F514" s="73"/>
      <c r="G514" s="73"/>
    </row>
    <row r="515" spans="5:7" ht="12.75">
      <c r="E515" s="73"/>
      <c r="F515" s="73"/>
      <c r="G515" s="73"/>
    </row>
    <row r="516" spans="5:7" ht="12.75">
      <c r="E516" s="73"/>
      <c r="F516" s="73"/>
      <c r="G516" s="73"/>
    </row>
    <row r="517" spans="5:7" ht="12.75">
      <c r="E517" s="73"/>
      <c r="F517" s="73"/>
      <c r="G517" s="73"/>
    </row>
    <row r="518" spans="5:7" ht="12.75">
      <c r="E518" s="73"/>
      <c r="F518" s="73"/>
      <c r="G518" s="73"/>
    </row>
    <row r="519" spans="5:7" ht="12.75">
      <c r="E519" s="73"/>
      <c r="F519" s="73"/>
      <c r="G519" s="73"/>
    </row>
    <row r="520" spans="5:7" ht="12.75">
      <c r="E520" s="73"/>
      <c r="F520" s="73"/>
      <c r="G520" s="73"/>
    </row>
    <row r="521" spans="5:7" ht="12.75">
      <c r="E521" s="73"/>
      <c r="F521" s="73"/>
      <c r="G521" s="73"/>
    </row>
    <row r="522" spans="5:7" ht="12.75">
      <c r="E522" s="73"/>
      <c r="F522" s="73"/>
      <c r="G522" s="73"/>
    </row>
    <row r="523" spans="5:7" ht="12.75">
      <c r="E523" s="73"/>
      <c r="F523" s="73"/>
      <c r="G523" s="73"/>
    </row>
    <row r="524" spans="5:7" ht="12.75">
      <c r="E524" s="73"/>
      <c r="F524" s="73"/>
      <c r="G524" s="73"/>
    </row>
    <row r="525" spans="5:7" ht="12.75">
      <c r="E525" s="73"/>
      <c r="F525" s="73"/>
      <c r="G525" s="73"/>
    </row>
    <row r="526" spans="5:7" ht="12.75">
      <c r="E526" s="73"/>
      <c r="F526" s="73"/>
      <c r="G526" s="73"/>
    </row>
    <row r="527" spans="5:7" ht="12.75">
      <c r="E527" s="73"/>
      <c r="F527" s="73"/>
      <c r="G527" s="73"/>
    </row>
    <row r="528" spans="5:7" ht="12.75">
      <c r="E528" s="73"/>
      <c r="F528" s="73"/>
      <c r="G528" s="73"/>
    </row>
    <row r="529" spans="5:7" ht="12.75">
      <c r="E529" s="73"/>
      <c r="F529" s="73"/>
      <c r="G529" s="73"/>
    </row>
  </sheetData>
  <mergeCells count="6">
    <mergeCell ref="N1:N41"/>
    <mergeCell ref="A3:B4"/>
    <mergeCell ref="C3:C4"/>
    <mergeCell ref="E3:I3"/>
    <mergeCell ref="D3:D4"/>
    <mergeCell ref="J3:M3"/>
  </mergeCells>
  <printOptions/>
  <pageMargins left="0.61" right="0" top="0.46" bottom="0" header="0.26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pane xSplit="1" ySplit="6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2" sqref="A42"/>
    </sheetView>
  </sheetViews>
  <sheetFormatPr defaultColWidth="9.140625" defaultRowHeight="12.75"/>
  <cols>
    <col min="1" max="1" width="32.57421875" style="22" customWidth="1"/>
    <col min="2" max="3" width="9.28125" style="22" customWidth="1"/>
    <col min="4" max="12" width="9.28125" style="1" customWidth="1"/>
    <col min="13" max="13" width="4.00390625" style="22" customWidth="1"/>
    <col min="14" max="14" width="13.7109375" style="22" customWidth="1"/>
    <col min="15" max="16384" width="9.140625" style="22" customWidth="1"/>
  </cols>
  <sheetData>
    <row r="1" spans="1:13" ht="17.25" customHeight="1">
      <c r="A1" s="36" t="s">
        <v>315</v>
      </c>
      <c r="B1" s="3"/>
      <c r="C1" s="3"/>
      <c r="M1" s="650" t="s">
        <v>296</v>
      </c>
    </row>
    <row r="2" spans="1:13" ht="12.75" customHeight="1">
      <c r="A2" s="4"/>
      <c r="B2" s="3"/>
      <c r="C2" s="3"/>
      <c r="E2" s="65"/>
      <c r="F2" s="65"/>
      <c r="G2" s="157"/>
      <c r="I2" s="65"/>
      <c r="J2" s="65" t="s">
        <v>34</v>
      </c>
      <c r="K2" s="65"/>
      <c r="L2" s="65"/>
      <c r="M2" s="650"/>
    </row>
    <row r="3" spans="1:13" ht="3.75" customHeight="1">
      <c r="A3" s="12"/>
      <c r="B3" s="3"/>
      <c r="C3" s="3"/>
      <c r="D3" s="91"/>
      <c r="E3" s="91"/>
      <c r="F3" s="91"/>
      <c r="G3" s="91"/>
      <c r="H3" s="91"/>
      <c r="I3" s="91"/>
      <c r="J3" s="91"/>
      <c r="K3" s="91"/>
      <c r="L3" s="91"/>
      <c r="M3" s="650"/>
    </row>
    <row r="4" spans="1:13" ht="0.75" customHeight="1" hidden="1">
      <c r="A4" s="20"/>
      <c r="B4" s="20"/>
      <c r="C4" s="12"/>
      <c r="M4" s="650"/>
    </row>
    <row r="5" spans="1:13" ht="18" customHeight="1">
      <c r="A5" s="651" t="s">
        <v>38</v>
      </c>
      <c r="B5" s="629">
        <v>2004</v>
      </c>
      <c r="C5" s="629" t="s">
        <v>348</v>
      </c>
      <c r="D5" s="631" t="s">
        <v>348</v>
      </c>
      <c r="E5" s="632"/>
      <c r="F5" s="632"/>
      <c r="G5" s="632"/>
      <c r="H5" s="633"/>
      <c r="I5" s="631" t="s">
        <v>306</v>
      </c>
      <c r="J5" s="632"/>
      <c r="K5" s="632"/>
      <c r="L5" s="633"/>
      <c r="M5" s="650"/>
    </row>
    <row r="6" spans="1:13" ht="16.5" customHeight="1">
      <c r="A6" s="652"/>
      <c r="B6" s="611"/>
      <c r="C6" s="611"/>
      <c r="D6" s="44" t="s">
        <v>209</v>
      </c>
      <c r="E6" s="44" t="s">
        <v>211</v>
      </c>
      <c r="F6" s="44" t="s">
        <v>214</v>
      </c>
      <c r="G6" s="324" t="s">
        <v>351</v>
      </c>
      <c r="H6" s="44" t="s">
        <v>258</v>
      </c>
      <c r="I6" s="44" t="s">
        <v>209</v>
      </c>
      <c r="J6" s="44" t="s">
        <v>211</v>
      </c>
      <c r="K6" s="44" t="s">
        <v>214</v>
      </c>
      <c r="L6" s="324" t="s">
        <v>351</v>
      </c>
      <c r="M6" s="650"/>
    </row>
    <row r="7" spans="1:13" ht="12" customHeight="1">
      <c r="A7" s="152" t="s">
        <v>272</v>
      </c>
      <c r="B7" s="269">
        <v>76387</v>
      </c>
      <c r="C7" s="269">
        <f>C8+C30+'Table 11 cont''d'!C15+'Table 11 cont''d'!C32+'Table 11 cont''d'!C41</f>
        <v>93282</v>
      </c>
      <c r="D7" s="269">
        <f>D8+D30+'Table 11 cont''d'!D15+'Table 11 cont''d'!D32+'Table 11 cont''d'!D41</f>
        <v>18333</v>
      </c>
      <c r="E7" s="269">
        <f>E8+E30+'Table 11 cont''d'!E15+'Table 11 cont''d'!E32+'Table 11 cont''d'!E41</f>
        <v>24585</v>
      </c>
      <c r="F7" s="269">
        <f>F8+F30+'Table 11 cont''d'!F15+'Table 11 cont''d'!F32+'Table 11 cont''d'!F41</f>
        <v>24717</v>
      </c>
      <c r="G7" s="339">
        <f>SUM(D7:F7)</f>
        <v>67635</v>
      </c>
      <c r="H7" s="269">
        <f>C7-G7</f>
        <v>25647</v>
      </c>
      <c r="I7" s="269">
        <f>I8+I30+'Table 11 cont''d'!I15+'Table 11 cont''d'!I32+'Table 11 cont''d'!I41</f>
        <v>23606</v>
      </c>
      <c r="J7" s="269">
        <f>J8+J30+'Table 11 cont''d'!J15+'Table 11 cont''d'!J32+'Table 11 cont''d'!J41</f>
        <v>27236</v>
      </c>
      <c r="K7" s="269">
        <f>K8+K30+'Table 11 cont''d'!K15+'Table 11 cont''d'!K32+'Table 11 cont''d'!K41</f>
        <v>27697</v>
      </c>
      <c r="L7" s="339">
        <f>SUM(I7:K7)</f>
        <v>78539</v>
      </c>
      <c r="M7" s="650"/>
    </row>
    <row r="8" spans="1:14" ht="11.25" customHeight="1">
      <c r="A8" s="23" t="s">
        <v>225</v>
      </c>
      <c r="B8" s="345">
        <v>21864</v>
      </c>
      <c r="C8" s="465">
        <v>30202</v>
      </c>
      <c r="D8" s="465">
        <v>5543</v>
      </c>
      <c r="E8" s="465">
        <v>8186</v>
      </c>
      <c r="F8" s="465">
        <v>8497</v>
      </c>
      <c r="G8" s="346">
        <f aca="true" t="shared" si="0" ref="G8:G41">SUM(D8:F8)</f>
        <v>22226</v>
      </c>
      <c r="H8" s="346">
        <f aca="true" t="shared" si="1" ref="H8:H41">C8-G8</f>
        <v>7976</v>
      </c>
      <c r="I8" s="345">
        <v>7530</v>
      </c>
      <c r="J8" s="345">
        <v>9316</v>
      </c>
      <c r="K8" s="346">
        <v>8707</v>
      </c>
      <c r="L8" s="346">
        <f aca="true" t="shared" si="2" ref="L8:L41">SUM(I8:K8)</f>
        <v>25553</v>
      </c>
      <c r="M8" s="650"/>
      <c r="N8" s="97"/>
    </row>
    <row r="9" spans="1:14" ht="11.25" customHeight="1">
      <c r="A9" s="17" t="s">
        <v>89</v>
      </c>
      <c r="B9" s="367">
        <v>157</v>
      </c>
      <c r="C9" s="466">
        <v>187</v>
      </c>
      <c r="D9" s="466">
        <v>34</v>
      </c>
      <c r="E9" s="466">
        <v>55</v>
      </c>
      <c r="F9" s="466">
        <v>47</v>
      </c>
      <c r="G9" s="346">
        <f t="shared" si="0"/>
        <v>136</v>
      </c>
      <c r="H9" s="368">
        <f t="shared" si="1"/>
        <v>51</v>
      </c>
      <c r="I9" s="367">
        <v>50</v>
      </c>
      <c r="J9" s="367">
        <v>47</v>
      </c>
      <c r="K9" s="368">
        <v>38</v>
      </c>
      <c r="L9" s="346">
        <f t="shared" si="2"/>
        <v>135</v>
      </c>
      <c r="M9" s="650"/>
      <c r="N9" s="97"/>
    </row>
    <row r="10" spans="1:14" ht="11.25" customHeight="1">
      <c r="A10" s="17" t="s">
        <v>90</v>
      </c>
      <c r="B10" s="367">
        <v>1368</v>
      </c>
      <c r="C10" s="466">
        <v>1488</v>
      </c>
      <c r="D10" s="466">
        <v>370</v>
      </c>
      <c r="E10" s="466">
        <v>366</v>
      </c>
      <c r="F10" s="466">
        <v>331</v>
      </c>
      <c r="G10" s="346">
        <f t="shared" si="0"/>
        <v>1067</v>
      </c>
      <c r="H10" s="368">
        <f t="shared" si="1"/>
        <v>421</v>
      </c>
      <c r="I10" s="367">
        <v>467</v>
      </c>
      <c r="J10" s="367">
        <v>424</v>
      </c>
      <c r="K10" s="368">
        <v>414</v>
      </c>
      <c r="L10" s="346">
        <f t="shared" si="2"/>
        <v>1305</v>
      </c>
      <c r="M10" s="650"/>
      <c r="N10" s="97"/>
    </row>
    <row r="11" spans="1:13" ht="11.25" customHeight="1">
      <c r="A11" s="17" t="s">
        <v>91</v>
      </c>
      <c r="B11" s="367">
        <v>196</v>
      </c>
      <c r="C11" s="466">
        <v>1010</v>
      </c>
      <c r="D11" s="466">
        <v>72</v>
      </c>
      <c r="E11" s="466">
        <v>81</v>
      </c>
      <c r="F11" s="466">
        <v>753</v>
      </c>
      <c r="G11" s="346">
        <f t="shared" si="0"/>
        <v>906</v>
      </c>
      <c r="H11" s="368">
        <f t="shared" si="1"/>
        <v>104</v>
      </c>
      <c r="I11" s="367">
        <v>77</v>
      </c>
      <c r="J11" s="367">
        <v>69</v>
      </c>
      <c r="K11" s="368">
        <v>38</v>
      </c>
      <c r="L11" s="346">
        <f t="shared" si="2"/>
        <v>184</v>
      </c>
      <c r="M11" s="650"/>
    </row>
    <row r="12" spans="1:13" s="3" customFormat="1" ht="11.25" customHeight="1">
      <c r="A12" s="17" t="s">
        <v>92</v>
      </c>
      <c r="B12" s="367">
        <v>822</v>
      </c>
      <c r="C12" s="466">
        <v>4485</v>
      </c>
      <c r="D12" s="466">
        <v>511</v>
      </c>
      <c r="E12" s="466">
        <v>1429</v>
      </c>
      <c r="F12" s="466">
        <v>1319</v>
      </c>
      <c r="G12" s="346">
        <f t="shared" si="0"/>
        <v>3259</v>
      </c>
      <c r="H12" s="368">
        <f t="shared" si="1"/>
        <v>1226</v>
      </c>
      <c r="I12" s="367">
        <v>719</v>
      </c>
      <c r="J12" s="367">
        <v>1158</v>
      </c>
      <c r="K12" s="368">
        <v>450</v>
      </c>
      <c r="L12" s="346">
        <f t="shared" si="2"/>
        <v>2327</v>
      </c>
      <c r="M12" s="650"/>
    </row>
    <row r="13" spans="1:13" ht="11.25" customHeight="1">
      <c r="A13" s="17" t="s">
        <v>93</v>
      </c>
      <c r="B13" s="367">
        <v>6818</v>
      </c>
      <c r="C13" s="466">
        <v>6958</v>
      </c>
      <c r="D13" s="466">
        <v>1606</v>
      </c>
      <c r="E13" s="466">
        <v>1799</v>
      </c>
      <c r="F13" s="466">
        <v>1672</v>
      </c>
      <c r="G13" s="346">
        <f t="shared" si="0"/>
        <v>5077</v>
      </c>
      <c r="H13" s="368">
        <f t="shared" si="1"/>
        <v>1881</v>
      </c>
      <c r="I13" s="367">
        <v>1866</v>
      </c>
      <c r="J13" s="367">
        <v>2194</v>
      </c>
      <c r="K13" s="368">
        <v>2981</v>
      </c>
      <c r="L13" s="346">
        <f t="shared" si="2"/>
        <v>7041</v>
      </c>
      <c r="M13" s="650"/>
    </row>
    <row r="14" spans="1:13" ht="11.25" customHeight="1">
      <c r="A14" s="17" t="s">
        <v>94</v>
      </c>
      <c r="B14" s="367">
        <v>2852</v>
      </c>
      <c r="C14" s="466">
        <v>3794</v>
      </c>
      <c r="D14" s="466">
        <v>659</v>
      </c>
      <c r="E14" s="466">
        <v>1030</v>
      </c>
      <c r="F14" s="466">
        <v>1294</v>
      </c>
      <c r="G14" s="346">
        <f t="shared" si="0"/>
        <v>2983</v>
      </c>
      <c r="H14" s="368">
        <f t="shared" si="1"/>
        <v>811</v>
      </c>
      <c r="I14" s="367">
        <v>1140</v>
      </c>
      <c r="J14" s="367">
        <v>1389</v>
      </c>
      <c r="K14" s="368">
        <v>880</v>
      </c>
      <c r="L14" s="346">
        <f t="shared" si="2"/>
        <v>3409</v>
      </c>
      <c r="M14" s="650"/>
    </row>
    <row r="15" spans="1:13" ht="11.25" customHeight="1">
      <c r="A15" s="17" t="s">
        <v>95</v>
      </c>
      <c r="B15" s="367">
        <v>48</v>
      </c>
      <c r="C15" s="466">
        <v>33</v>
      </c>
      <c r="D15" s="466">
        <v>13</v>
      </c>
      <c r="E15" s="466">
        <v>8</v>
      </c>
      <c r="F15" s="466">
        <v>5</v>
      </c>
      <c r="G15" s="346">
        <f t="shared" si="0"/>
        <v>26</v>
      </c>
      <c r="H15" s="368">
        <f t="shared" si="1"/>
        <v>7</v>
      </c>
      <c r="I15" s="367">
        <v>23</v>
      </c>
      <c r="J15" s="367">
        <v>3</v>
      </c>
      <c r="K15" s="368">
        <v>6</v>
      </c>
      <c r="L15" s="346">
        <f t="shared" si="2"/>
        <v>32</v>
      </c>
      <c r="M15" s="650"/>
    </row>
    <row r="16" spans="1:13" ht="11.25" customHeight="1">
      <c r="A16" s="17" t="s">
        <v>298</v>
      </c>
      <c r="B16" s="367">
        <v>226</v>
      </c>
      <c r="C16" s="466">
        <v>2141</v>
      </c>
      <c r="D16" s="466">
        <v>351</v>
      </c>
      <c r="E16" s="466">
        <v>815</v>
      </c>
      <c r="F16" s="466">
        <v>319</v>
      </c>
      <c r="G16" s="346">
        <f t="shared" si="0"/>
        <v>1485</v>
      </c>
      <c r="H16" s="368">
        <f t="shared" si="1"/>
        <v>656</v>
      </c>
      <c r="I16" s="367">
        <v>766</v>
      </c>
      <c r="J16" s="367">
        <v>1202</v>
      </c>
      <c r="K16" s="368">
        <v>1023</v>
      </c>
      <c r="L16" s="346">
        <f t="shared" si="2"/>
        <v>2991</v>
      </c>
      <c r="M16" s="650"/>
    </row>
    <row r="17" spans="1:13" ht="11.25" customHeight="1">
      <c r="A17" s="17" t="s">
        <v>96</v>
      </c>
      <c r="B17" s="367">
        <v>185</v>
      </c>
      <c r="C17" s="466">
        <v>253</v>
      </c>
      <c r="D17" s="466">
        <v>54</v>
      </c>
      <c r="E17" s="466">
        <v>54</v>
      </c>
      <c r="F17" s="466">
        <v>80</v>
      </c>
      <c r="G17" s="346">
        <f t="shared" si="0"/>
        <v>188</v>
      </c>
      <c r="H17" s="368">
        <f t="shared" si="1"/>
        <v>65</v>
      </c>
      <c r="I17" s="367">
        <v>75</v>
      </c>
      <c r="J17" s="367">
        <v>55</v>
      </c>
      <c r="K17" s="368">
        <v>65</v>
      </c>
      <c r="L17" s="346">
        <f t="shared" si="2"/>
        <v>195</v>
      </c>
      <c r="M17" s="650"/>
    </row>
    <row r="18" spans="1:13" ht="11.25" customHeight="1">
      <c r="A18" s="17" t="s">
        <v>227</v>
      </c>
      <c r="B18" s="368">
        <v>284</v>
      </c>
      <c r="C18" s="467">
        <v>275</v>
      </c>
      <c r="D18" s="466">
        <v>84</v>
      </c>
      <c r="E18" s="491">
        <v>41</v>
      </c>
      <c r="F18" s="491">
        <v>85</v>
      </c>
      <c r="G18" s="370">
        <f t="shared" si="0"/>
        <v>210</v>
      </c>
      <c r="H18" s="371">
        <f t="shared" si="1"/>
        <v>65</v>
      </c>
      <c r="I18" s="369">
        <v>34</v>
      </c>
      <c r="J18" s="369">
        <v>53</v>
      </c>
      <c r="K18" s="371">
        <v>98</v>
      </c>
      <c r="L18" s="370">
        <f t="shared" si="2"/>
        <v>185</v>
      </c>
      <c r="M18" s="650"/>
    </row>
    <row r="19" spans="1:13" ht="11.25" customHeight="1">
      <c r="A19" s="17" t="s">
        <v>97</v>
      </c>
      <c r="B19" s="367">
        <v>2431</v>
      </c>
      <c r="C19" s="466">
        <v>2402</v>
      </c>
      <c r="D19" s="466">
        <v>416</v>
      </c>
      <c r="E19" s="466">
        <v>805</v>
      </c>
      <c r="F19" s="466">
        <v>546</v>
      </c>
      <c r="G19" s="346">
        <f t="shared" si="0"/>
        <v>1767</v>
      </c>
      <c r="H19" s="368">
        <f t="shared" si="1"/>
        <v>635</v>
      </c>
      <c r="I19" s="367">
        <v>543</v>
      </c>
      <c r="J19" s="367">
        <v>673</v>
      </c>
      <c r="K19" s="368">
        <v>784</v>
      </c>
      <c r="L19" s="346">
        <f t="shared" si="2"/>
        <v>2000</v>
      </c>
      <c r="M19" s="650"/>
    </row>
    <row r="20" spans="1:13" ht="11.25" customHeight="1">
      <c r="A20" s="17" t="s">
        <v>98</v>
      </c>
      <c r="B20" s="367">
        <v>462</v>
      </c>
      <c r="C20" s="466">
        <v>466</v>
      </c>
      <c r="D20" s="466">
        <v>86</v>
      </c>
      <c r="E20" s="466">
        <v>130</v>
      </c>
      <c r="F20" s="466">
        <v>119</v>
      </c>
      <c r="G20" s="346">
        <f t="shared" si="0"/>
        <v>335</v>
      </c>
      <c r="H20" s="368">
        <f t="shared" si="1"/>
        <v>131</v>
      </c>
      <c r="I20" s="367">
        <v>124</v>
      </c>
      <c r="J20" s="367">
        <v>141</v>
      </c>
      <c r="K20" s="368">
        <v>147</v>
      </c>
      <c r="L20" s="346">
        <f t="shared" si="2"/>
        <v>412</v>
      </c>
      <c r="M20" s="650"/>
    </row>
    <row r="21" spans="1:13" ht="11.25" customHeight="1">
      <c r="A21" s="17" t="s">
        <v>99</v>
      </c>
      <c r="B21" s="367">
        <v>144</v>
      </c>
      <c r="C21" s="466">
        <v>88</v>
      </c>
      <c r="D21" s="466">
        <v>13</v>
      </c>
      <c r="E21" s="466">
        <v>23</v>
      </c>
      <c r="F21" s="466">
        <v>25</v>
      </c>
      <c r="G21" s="346">
        <f t="shared" si="0"/>
        <v>61</v>
      </c>
      <c r="H21" s="368">
        <f t="shared" si="1"/>
        <v>27</v>
      </c>
      <c r="I21" s="367">
        <v>28</v>
      </c>
      <c r="J21" s="367">
        <v>21</v>
      </c>
      <c r="K21" s="368">
        <v>52</v>
      </c>
      <c r="L21" s="346">
        <f t="shared" si="2"/>
        <v>101</v>
      </c>
      <c r="M21" s="650"/>
    </row>
    <row r="22" spans="1:13" ht="11.25" customHeight="1">
      <c r="A22" s="17" t="s">
        <v>111</v>
      </c>
      <c r="B22" s="367">
        <v>27</v>
      </c>
      <c r="C22" s="466">
        <v>16</v>
      </c>
      <c r="D22" s="466">
        <v>3</v>
      </c>
      <c r="E22" s="491">
        <v>1</v>
      </c>
      <c r="F22" s="491">
        <v>2</v>
      </c>
      <c r="G22" s="370">
        <f t="shared" si="0"/>
        <v>6</v>
      </c>
      <c r="H22" s="371">
        <f t="shared" si="1"/>
        <v>10</v>
      </c>
      <c r="I22" s="369">
        <v>20</v>
      </c>
      <c r="J22" s="369">
        <v>3</v>
      </c>
      <c r="K22" s="371">
        <v>9</v>
      </c>
      <c r="L22" s="370">
        <f t="shared" si="2"/>
        <v>32</v>
      </c>
      <c r="M22" s="650"/>
    </row>
    <row r="23" spans="1:13" ht="11.25" customHeight="1">
      <c r="A23" s="17" t="s">
        <v>101</v>
      </c>
      <c r="B23" s="367">
        <v>1475</v>
      </c>
      <c r="C23" s="466">
        <v>2091</v>
      </c>
      <c r="D23" s="466">
        <v>346</v>
      </c>
      <c r="E23" s="466">
        <v>499</v>
      </c>
      <c r="F23" s="466">
        <v>592</v>
      </c>
      <c r="G23" s="346">
        <f t="shared" si="0"/>
        <v>1437</v>
      </c>
      <c r="H23" s="368">
        <f t="shared" si="1"/>
        <v>654</v>
      </c>
      <c r="I23" s="367">
        <v>448</v>
      </c>
      <c r="J23" s="367">
        <v>625</v>
      </c>
      <c r="K23" s="368">
        <v>571</v>
      </c>
      <c r="L23" s="346">
        <f t="shared" si="2"/>
        <v>1644</v>
      </c>
      <c r="M23" s="650"/>
    </row>
    <row r="24" spans="1:13" ht="11.25" customHeight="1">
      <c r="A24" s="17" t="s">
        <v>102</v>
      </c>
      <c r="B24" s="367">
        <v>183</v>
      </c>
      <c r="C24" s="466">
        <v>220</v>
      </c>
      <c r="D24" s="466">
        <v>45</v>
      </c>
      <c r="E24" s="466">
        <v>76</v>
      </c>
      <c r="F24" s="466">
        <v>43</v>
      </c>
      <c r="G24" s="346">
        <f t="shared" si="0"/>
        <v>164</v>
      </c>
      <c r="H24" s="368">
        <f t="shared" si="1"/>
        <v>56</v>
      </c>
      <c r="I24" s="367">
        <v>35</v>
      </c>
      <c r="J24" s="367">
        <v>64</v>
      </c>
      <c r="K24" s="368">
        <v>34</v>
      </c>
      <c r="L24" s="346">
        <f t="shared" si="2"/>
        <v>133</v>
      </c>
      <c r="M24" s="650"/>
    </row>
    <row r="25" spans="1:13" ht="11.25" customHeight="1">
      <c r="A25" s="17" t="s">
        <v>228</v>
      </c>
      <c r="B25" s="368">
        <v>1444</v>
      </c>
      <c r="C25" s="467">
        <v>1121</v>
      </c>
      <c r="D25" s="466">
        <v>238</v>
      </c>
      <c r="E25" s="466">
        <v>249</v>
      </c>
      <c r="F25" s="466">
        <v>298</v>
      </c>
      <c r="G25" s="346">
        <f t="shared" si="0"/>
        <v>785</v>
      </c>
      <c r="H25" s="368">
        <f t="shared" si="1"/>
        <v>336</v>
      </c>
      <c r="I25" s="367">
        <v>312</v>
      </c>
      <c r="J25" s="367">
        <v>337</v>
      </c>
      <c r="K25" s="368">
        <v>304</v>
      </c>
      <c r="L25" s="346">
        <f t="shared" si="2"/>
        <v>953</v>
      </c>
      <c r="M25" s="650"/>
    </row>
    <row r="26" spans="1:13" ht="11.25" customHeight="1">
      <c r="A26" s="17" t="s">
        <v>229</v>
      </c>
      <c r="B26" s="368">
        <v>143</v>
      </c>
      <c r="C26" s="467">
        <v>192</v>
      </c>
      <c r="D26" s="466">
        <v>33</v>
      </c>
      <c r="E26" s="466">
        <v>42</v>
      </c>
      <c r="F26" s="466">
        <v>52</v>
      </c>
      <c r="G26" s="346">
        <f t="shared" si="0"/>
        <v>127</v>
      </c>
      <c r="H26" s="368">
        <f t="shared" si="1"/>
        <v>65</v>
      </c>
      <c r="I26" s="367">
        <v>46</v>
      </c>
      <c r="J26" s="367">
        <v>54</v>
      </c>
      <c r="K26" s="368">
        <v>88</v>
      </c>
      <c r="L26" s="346">
        <f t="shared" si="2"/>
        <v>188</v>
      </c>
      <c r="M26" s="650"/>
    </row>
    <row r="27" spans="1:13" ht="11.25" customHeight="1">
      <c r="A27" s="17" t="s">
        <v>115</v>
      </c>
      <c r="B27" s="367">
        <v>9</v>
      </c>
      <c r="C27" s="466">
        <v>9</v>
      </c>
      <c r="D27" s="491">
        <v>3</v>
      </c>
      <c r="E27" s="491">
        <v>5</v>
      </c>
      <c r="F27" s="491">
        <v>1</v>
      </c>
      <c r="G27" s="370">
        <f t="shared" si="0"/>
        <v>9</v>
      </c>
      <c r="H27" s="492">
        <v>0</v>
      </c>
      <c r="I27" s="369">
        <v>1</v>
      </c>
      <c r="J27" s="369">
        <v>17</v>
      </c>
      <c r="K27" s="371">
        <v>2</v>
      </c>
      <c r="L27" s="370">
        <f t="shared" si="2"/>
        <v>20</v>
      </c>
      <c r="M27" s="650"/>
    </row>
    <row r="28" spans="1:13" ht="11.25" customHeight="1">
      <c r="A28" s="17" t="s">
        <v>103</v>
      </c>
      <c r="B28" s="367">
        <v>2377</v>
      </c>
      <c r="C28" s="466">
        <v>2589</v>
      </c>
      <c r="D28" s="466">
        <v>540</v>
      </c>
      <c r="E28" s="466">
        <v>596</v>
      </c>
      <c r="F28" s="466">
        <v>798</v>
      </c>
      <c r="G28" s="346">
        <f t="shared" si="0"/>
        <v>1934</v>
      </c>
      <c r="H28" s="368">
        <f t="shared" si="1"/>
        <v>655</v>
      </c>
      <c r="I28" s="367">
        <v>663</v>
      </c>
      <c r="J28" s="367">
        <v>683</v>
      </c>
      <c r="K28" s="368">
        <v>639</v>
      </c>
      <c r="L28" s="346">
        <f t="shared" si="2"/>
        <v>1985</v>
      </c>
      <c r="M28" s="650"/>
    </row>
    <row r="29" spans="1:13" ht="11.25" customHeight="1">
      <c r="A29" s="17" t="s">
        <v>119</v>
      </c>
      <c r="B29" s="368">
        <v>213</v>
      </c>
      <c r="C29" s="368">
        <f>C8-SUM(C9:C28)</f>
        <v>384</v>
      </c>
      <c r="D29" s="466">
        <f>D8-SUM(D9:D28)</f>
        <v>66</v>
      </c>
      <c r="E29" s="466">
        <f>E8-SUM(E9:E28)</f>
        <v>82</v>
      </c>
      <c r="F29" s="466">
        <f>F8-SUM(F9:F28)</f>
        <v>116</v>
      </c>
      <c r="G29" s="346">
        <f t="shared" si="0"/>
        <v>264</v>
      </c>
      <c r="H29" s="368">
        <f t="shared" si="1"/>
        <v>120</v>
      </c>
      <c r="I29" s="368">
        <f>I8-SUM(I9:I28)</f>
        <v>93</v>
      </c>
      <c r="J29" s="368">
        <f>J8-SUM(J9:J28)</f>
        <v>104</v>
      </c>
      <c r="K29" s="368">
        <f>K8-SUM(K9:K28)</f>
        <v>84</v>
      </c>
      <c r="L29" s="346">
        <f t="shared" si="2"/>
        <v>281</v>
      </c>
      <c r="M29" s="650"/>
    </row>
    <row r="30" spans="1:13" ht="12.75" customHeight="1">
      <c r="A30" s="23" t="s">
        <v>221</v>
      </c>
      <c r="B30" s="465">
        <v>35684</v>
      </c>
      <c r="C30" s="465">
        <v>44326</v>
      </c>
      <c r="D30" s="465">
        <v>8811</v>
      </c>
      <c r="E30" s="465">
        <v>11554</v>
      </c>
      <c r="F30" s="465">
        <v>11605</v>
      </c>
      <c r="G30" s="346">
        <f t="shared" si="0"/>
        <v>31970</v>
      </c>
      <c r="H30" s="346">
        <f aca="true" t="shared" si="3" ref="H30:H38">C30-G30</f>
        <v>12356</v>
      </c>
      <c r="I30" s="345">
        <v>11740</v>
      </c>
      <c r="J30" s="345">
        <v>12421</v>
      </c>
      <c r="K30" s="346">
        <v>13611</v>
      </c>
      <c r="L30" s="346">
        <f t="shared" si="2"/>
        <v>37772</v>
      </c>
      <c r="M30" s="650"/>
    </row>
    <row r="31" spans="1:13" ht="11.25" customHeight="1">
      <c r="A31" s="17" t="s">
        <v>230</v>
      </c>
      <c r="B31" s="468">
        <v>4021</v>
      </c>
      <c r="C31" s="467">
        <v>5086</v>
      </c>
      <c r="D31" s="491">
        <v>908</v>
      </c>
      <c r="E31" s="491">
        <v>2238</v>
      </c>
      <c r="F31" s="491">
        <v>952</v>
      </c>
      <c r="G31" s="370">
        <f t="shared" si="0"/>
        <v>4098</v>
      </c>
      <c r="H31" s="371">
        <f t="shared" si="3"/>
        <v>988</v>
      </c>
      <c r="I31" s="369">
        <v>878</v>
      </c>
      <c r="J31" s="369">
        <v>332</v>
      </c>
      <c r="K31" s="371">
        <v>137</v>
      </c>
      <c r="L31" s="370">
        <f t="shared" si="2"/>
        <v>1347</v>
      </c>
      <c r="M31" s="650"/>
    </row>
    <row r="32" spans="1:13" ht="11.25" customHeight="1">
      <c r="A32" s="17" t="s">
        <v>231</v>
      </c>
      <c r="B32" s="468">
        <v>7068</v>
      </c>
      <c r="C32" s="467">
        <v>9166</v>
      </c>
      <c r="D32" s="466">
        <v>1735</v>
      </c>
      <c r="E32" s="466">
        <v>2361</v>
      </c>
      <c r="F32" s="466">
        <v>2380</v>
      </c>
      <c r="G32" s="346">
        <f t="shared" si="0"/>
        <v>6476</v>
      </c>
      <c r="H32" s="368">
        <f t="shared" si="3"/>
        <v>2690</v>
      </c>
      <c r="I32" s="367">
        <v>1793</v>
      </c>
      <c r="J32" s="367">
        <v>2326</v>
      </c>
      <c r="K32" s="368">
        <v>2624</v>
      </c>
      <c r="L32" s="346">
        <f t="shared" si="2"/>
        <v>6743</v>
      </c>
      <c r="M32" s="650"/>
    </row>
    <row r="33" spans="1:13" ht="13.5" customHeight="1">
      <c r="A33" s="17" t="s">
        <v>368</v>
      </c>
      <c r="B33" s="466">
        <v>771</v>
      </c>
      <c r="C33" s="466">
        <v>652</v>
      </c>
      <c r="D33" s="466">
        <v>142</v>
      </c>
      <c r="E33" s="466">
        <v>209</v>
      </c>
      <c r="F33" s="466">
        <v>145</v>
      </c>
      <c r="G33" s="346">
        <f t="shared" si="0"/>
        <v>496</v>
      </c>
      <c r="H33" s="368">
        <f t="shared" si="3"/>
        <v>156</v>
      </c>
      <c r="I33" s="367">
        <v>138</v>
      </c>
      <c r="J33" s="367">
        <v>162</v>
      </c>
      <c r="K33" s="368">
        <v>142</v>
      </c>
      <c r="L33" s="346">
        <f t="shared" si="2"/>
        <v>442</v>
      </c>
      <c r="M33" s="650"/>
    </row>
    <row r="34" spans="1:13" ht="11.25" customHeight="1">
      <c r="A34" s="17" t="s">
        <v>106</v>
      </c>
      <c r="B34" s="466">
        <v>6989</v>
      </c>
      <c r="C34" s="466">
        <v>6461</v>
      </c>
      <c r="D34" s="466">
        <v>1702</v>
      </c>
      <c r="E34" s="466">
        <v>1612</v>
      </c>
      <c r="F34" s="466">
        <v>1731</v>
      </c>
      <c r="G34" s="346">
        <f t="shared" si="0"/>
        <v>5045</v>
      </c>
      <c r="H34" s="368">
        <f t="shared" si="3"/>
        <v>1416</v>
      </c>
      <c r="I34" s="367">
        <v>2330</v>
      </c>
      <c r="J34" s="367">
        <v>2308</v>
      </c>
      <c r="K34" s="368">
        <v>4684</v>
      </c>
      <c r="L34" s="346">
        <f t="shared" si="2"/>
        <v>9322</v>
      </c>
      <c r="M34" s="650"/>
    </row>
    <row r="35" spans="1:13" ht="11.25" customHeight="1">
      <c r="A35" s="17" t="s">
        <v>232</v>
      </c>
      <c r="B35" s="468">
        <v>1558</v>
      </c>
      <c r="C35" s="467">
        <v>2112</v>
      </c>
      <c r="D35" s="466">
        <v>436</v>
      </c>
      <c r="E35" s="466">
        <v>594</v>
      </c>
      <c r="F35" s="466">
        <v>558</v>
      </c>
      <c r="G35" s="346">
        <f t="shared" si="0"/>
        <v>1588</v>
      </c>
      <c r="H35" s="368">
        <f t="shared" si="3"/>
        <v>524</v>
      </c>
      <c r="I35" s="367">
        <v>558</v>
      </c>
      <c r="J35" s="367">
        <v>630</v>
      </c>
      <c r="K35" s="368">
        <v>528</v>
      </c>
      <c r="L35" s="346">
        <f t="shared" si="2"/>
        <v>1716</v>
      </c>
      <c r="M35" s="650"/>
    </row>
    <row r="36" spans="1:13" ht="11.25" customHeight="1">
      <c r="A36" s="17" t="s">
        <v>314</v>
      </c>
      <c r="B36" s="468">
        <v>194</v>
      </c>
      <c r="C36" s="467">
        <v>59</v>
      </c>
      <c r="D36" s="466">
        <v>13</v>
      </c>
      <c r="E36" s="466">
        <v>6</v>
      </c>
      <c r="F36" s="466">
        <v>20</v>
      </c>
      <c r="G36" s="346">
        <f t="shared" si="0"/>
        <v>39</v>
      </c>
      <c r="H36" s="368">
        <f t="shared" si="3"/>
        <v>20</v>
      </c>
      <c r="I36" s="367">
        <v>10</v>
      </c>
      <c r="J36" s="367">
        <v>29</v>
      </c>
      <c r="K36" s="368">
        <v>20</v>
      </c>
      <c r="L36" s="346">
        <f t="shared" si="2"/>
        <v>59</v>
      </c>
      <c r="M36" s="650"/>
    </row>
    <row r="37" spans="1:13" ht="11.25" customHeight="1">
      <c r="A37" s="17" t="s">
        <v>233</v>
      </c>
      <c r="B37" s="468">
        <v>3083</v>
      </c>
      <c r="C37" s="467">
        <v>3333</v>
      </c>
      <c r="D37" s="466">
        <v>708</v>
      </c>
      <c r="E37" s="466">
        <v>823</v>
      </c>
      <c r="F37" s="466">
        <v>926</v>
      </c>
      <c r="G37" s="346">
        <f t="shared" si="0"/>
        <v>2457</v>
      </c>
      <c r="H37" s="368">
        <f t="shared" si="3"/>
        <v>876</v>
      </c>
      <c r="I37" s="367">
        <v>677</v>
      </c>
      <c r="J37" s="367">
        <v>951</v>
      </c>
      <c r="K37" s="368">
        <v>756</v>
      </c>
      <c r="L37" s="346">
        <f t="shared" si="2"/>
        <v>2384</v>
      </c>
      <c r="M37" s="650"/>
    </row>
    <row r="38" spans="1:13" ht="11.25" customHeight="1">
      <c r="A38" s="17" t="s">
        <v>234</v>
      </c>
      <c r="B38" s="468">
        <v>42</v>
      </c>
      <c r="C38" s="467">
        <v>96</v>
      </c>
      <c r="D38" s="492">
        <v>0</v>
      </c>
      <c r="E38" s="492">
        <v>0</v>
      </c>
      <c r="F38" s="491">
        <v>57</v>
      </c>
      <c r="G38" s="346">
        <f t="shared" si="0"/>
        <v>57</v>
      </c>
      <c r="H38" s="368">
        <f t="shared" si="3"/>
        <v>39</v>
      </c>
      <c r="I38" s="492">
        <v>0</v>
      </c>
      <c r="J38" s="369">
        <v>1</v>
      </c>
      <c r="K38" s="371">
        <v>92</v>
      </c>
      <c r="L38" s="370">
        <f t="shared" si="2"/>
        <v>93</v>
      </c>
      <c r="M38" s="650"/>
    </row>
    <row r="39" spans="1:13" ht="11.25" customHeight="1">
      <c r="A39" s="17" t="s">
        <v>235</v>
      </c>
      <c r="B39" s="468">
        <v>797</v>
      </c>
      <c r="C39" s="467">
        <v>906</v>
      </c>
      <c r="D39" s="466">
        <v>153</v>
      </c>
      <c r="E39" s="491">
        <v>223</v>
      </c>
      <c r="F39" s="466">
        <v>246</v>
      </c>
      <c r="G39" s="346">
        <f t="shared" si="0"/>
        <v>622</v>
      </c>
      <c r="H39" s="368">
        <f t="shared" si="1"/>
        <v>284</v>
      </c>
      <c r="I39" s="371">
        <v>220</v>
      </c>
      <c r="J39" s="369">
        <v>292</v>
      </c>
      <c r="K39" s="371">
        <v>261</v>
      </c>
      <c r="L39" s="370">
        <f t="shared" si="2"/>
        <v>773</v>
      </c>
      <c r="M39" s="650"/>
    </row>
    <row r="40" spans="1:13" ht="11.25" customHeight="1">
      <c r="A40" s="17" t="s">
        <v>108</v>
      </c>
      <c r="B40" s="468">
        <v>2285</v>
      </c>
      <c r="C40" s="467">
        <v>2670</v>
      </c>
      <c r="D40" s="491">
        <v>484</v>
      </c>
      <c r="E40" s="491">
        <v>638</v>
      </c>
      <c r="F40" s="491">
        <v>719</v>
      </c>
      <c r="G40" s="370">
        <f t="shared" si="0"/>
        <v>1841</v>
      </c>
      <c r="H40" s="371">
        <f t="shared" si="1"/>
        <v>829</v>
      </c>
      <c r="I40" s="369">
        <v>574</v>
      </c>
      <c r="J40" s="369">
        <v>712</v>
      </c>
      <c r="K40" s="371">
        <v>878</v>
      </c>
      <c r="L40" s="370">
        <f t="shared" si="2"/>
        <v>2164</v>
      </c>
      <c r="M40" s="650"/>
    </row>
    <row r="41" spans="1:13" ht="11.25" customHeight="1">
      <c r="A41" s="18" t="s">
        <v>110</v>
      </c>
      <c r="B41" s="466">
        <v>1182</v>
      </c>
      <c r="C41" s="493">
        <v>1011</v>
      </c>
      <c r="D41" s="493">
        <v>221</v>
      </c>
      <c r="E41" s="493">
        <v>293</v>
      </c>
      <c r="F41" s="493">
        <v>255</v>
      </c>
      <c r="G41" s="373">
        <f t="shared" si="0"/>
        <v>769</v>
      </c>
      <c r="H41" s="374">
        <f t="shared" si="1"/>
        <v>242</v>
      </c>
      <c r="I41" s="372">
        <v>298</v>
      </c>
      <c r="J41" s="372">
        <v>257</v>
      </c>
      <c r="K41" s="374">
        <v>316</v>
      </c>
      <c r="L41" s="373">
        <f t="shared" si="2"/>
        <v>871</v>
      </c>
      <c r="M41" s="650"/>
    </row>
    <row r="42" spans="1:12" ht="18.75" customHeight="1">
      <c r="A42" s="62" t="s">
        <v>365</v>
      </c>
      <c r="B42" s="178"/>
      <c r="C42" s="179"/>
      <c r="D42" s="22"/>
      <c r="E42" s="22"/>
      <c r="F42" s="22"/>
      <c r="H42" s="22"/>
      <c r="I42" s="22"/>
      <c r="J42" s="22"/>
      <c r="K42" s="22"/>
      <c r="L42" s="22"/>
    </row>
    <row r="43" spans="1:12" ht="10.5" customHeight="1">
      <c r="A43" s="100"/>
      <c r="D43" s="22"/>
      <c r="E43" s="22"/>
      <c r="F43" s="22"/>
      <c r="H43" s="22"/>
      <c r="I43" s="22"/>
      <c r="J43" s="22"/>
      <c r="K43" s="22"/>
      <c r="L43" s="22"/>
    </row>
    <row r="44" spans="4:12" ht="12.75">
      <c r="D44" s="22"/>
      <c r="E44" s="22"/>
      <c r="F44" s="22"/>
      <c r="H44" s="22"/>
      <c r="I44" s="22"/>
      <c r="J44" s="22"/>
      <c r="K44" s="22"/>
      <c r="L44" s="22"/>
    </row>
    <row r="45" spans="4:12" ht="12.75">
      <c r="D45" s="22"/>
      <c r="E45" s="22"/>
      <c r="F45" s="22"/>
      <c r="H45" s="22"/>
      <c r="I45" s="22"/>
      <c r="J45" s="22"/>
      <c r="K45" s="22"/>
      <c r="L45" s="22"/>
    </row>
    <row r="46" spans="4:12" ht="12.75">
      <c r="D46" s="22"/>
      <c r="E46" s="22"/>
      <c r="F46" s="22"/>
      <c r="H46" s="22"/>
      <c r="I46" s="22"/>
      <c r="J46" s="22"/>
      <c r="K46" s="22"/>
      <c r="L46" s="22"/>
    </row>
    <row r="47" spans="4:12" ht="12.75">
      <c r="D47" s="22"/>
      <c r="E47" s="22"/>
      <c r="F47" s="22"/>
      <c r="H47" s="22"/>
      <c r="I47" s="22"/>
      <c r="J47" s="22"/>
      <c r="K47" s="22"/>
      <c r="L47" s="22"/>
    </row>
  </sheetData>
  <mergeCells count="6">
    <mergeCell ref="M1:M41"/>
    <mergeCell ref="A5:A6"/>
    <mergeCell ref="B5:B6"/>
    <mergeCell ref="D5:H5"/>
    <mergeCell ref="C5:C6"/>
    <mergeCell ref="I5:L5"/>
  </mergeCells>
  <printOptions/>
  <pageMargins left="0.61" right="0.25" top="0.58" bottom="0.31" header="0.17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pane xSplit="1" ySplit="5" topLeftCell="G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41" sqref="K41"/>
    </sheetView>
  </sheetViews>
  <sheetFormatPr defaultColWidth="9.140625" defaultRowHeight="12.75"/>
  <cols>
    <col min="1" max="1" width="35.8515625" style="22" customWidth="1"/>
    <col min="2" max="3" width="8.7109375" style="22" customWidth="1"/>
    <col min="4" max="12" width="8.7109375" style="1" customWidth="1"/>
    <col min="13" max="13" width="3.8515625" style="22" customWidth="1"/>
    <col min="14" max="14" width="0.13671875" style="22" customWidth="1"/>
    <col min="15" max="16384" width="9.140625" style="22" customWidth="1"/>
  </cols>
  <sheetData>
    <row r="1" spans="1:13" ht="18.75" customHeight="1">
      <c r="A1" s="36" t="s">
        <v>316</v>
      </c>
      <c r="B1" s="3"/>
      <c r="C1" s="3"/>
      <c r="E1" s="91"/>
      <c r="F1" s="91"/>
      <c r="G1" s="91"/>
      <c r="H1" s="91"/>
      <c r="I1" s="91"/>
      <c r="J1" s="91"/>
      <c r="K1" s="91"/>
      <c r="L1" s="91"/>
      <c r="M1" s="653" t="s">
        <v>255</v>
      </c>
    </row>
    <row r="2" spans="1:13" ht="13.5" customHeight="1">
      <c r="A2" s="4"/>
      <c r="B2" s="3"/>
      <c r="C2" s="3"/>
      <c r="E2" s="209"/>
      <c r="F2" s="209"/>
      <c r="G2" s="209"/>
      <c r="I2" s="65"/>
      <c r="J2" s="65" t="s">
        <v>34</v>
      </c>
      <c r="K2" s="65"/>
      <c r="L2" s="65"/>
      <c r="M2" s="653"/>
    </row>
    <row r="3" spans="1:13" ht="0" customHeight="1" hidden="1">
      <c r="A3" s="12"/>
      <c r="B3" s="3"/>
      <c r="C3" s="3"/>
      <c r="D3" s="212"/>
      <c r="E3" s="209"/>
      <c r="F3" s="209"/>
      <c r="G3" s="209"/>
      <c r="H3" s="213"/>
      <c r="I3" s="209"/>
      <c r="J3" s="209"/>
      <c r="K3" s="209"/>
      <c r="L3" s="209"/>
      <c r="M3" s="653"/>
    </row>
    <row r="4" spans="1:13" ht="14.25" customHeight="1">
      <c r="A4" s="651" t="s">
        <v>38</v>
      </c>
      <c r="B4" s="629">
        <v>2004</v>
      </c>
      <c r="C4" s="629" t="s">
        <v>348</v>
      </c>
      <c r="D4" s="631" t="s">
        <v>348</v>
      </c>
      <c r="E4" s="632"/>
      <c r="F4" s="632"/>
      <c r="G4" s="632"/>
      <c r="H4" s="633"/>
      <c r="I4" s="631" t="s">
        <v>306</v>
      </c>
      <c r="J4" s="632"/>
      <c r="K4" s="632"/>
      <c r="L4" s="633"/>
      <c r="M4" s="653"/>
    </row>
    <row r="5" spans="1:13" ht="12" customHeight="1">
      <c r="A5" s="652"/>
      <c r="B5" s="611"/>
      <c r="C5" s="611"/>
      <c r="D5" s="44" t="s">
        <v>209</v>
      </c>
      <c r="E5" s="44" t="s">
        <v>211</v>
      </c>
      <c r="F5" s="44" t="s">
        <v>214</v>
      </c>
      <c r="G5" s="324" t="s">
        <v>351</v>
      </c>
      <c r="H5" s="44" t="s">
        <v>258</v>
      </c>
      <c r="I5" s="44" t="s">
        <v>209</v>
      </c>
      <c r="J5" s="334" t="s">
        <v>211</v>
      </c>
      <c r="K5" s="44" t="s">
        <v>214</v>
      </c>
      <c r="L5" s="324" t="s">
        <v>351</v>
      </c>
      <c r="M5" s="653"/>
    </row>
    <row r="6" spans="1:13" ht="9.75" customHeight="1">
      <c r="A6" s="98" t="s">
        <v>226</v>
      </c>
      <c r="B6" s="99"/>
      <c r="C6" s="99"/>
      <c r="D6" s="111"/>
      <c r="E6" s="111"/>
      <c r="F6" s="111"/>
      <c r="G6" s="211"/>
      <c r="H6" s="211"/>
      <c r="I6" s="255"/>
      <c r="J6" s="255"/>
      <c r="K6" s="211"/>
      <c r="L6" s="211"/>
      <c r="M6" s="653"/>
    </row>
    <row r="7" spans="1:13" ht="12" customHeight="1">
      <c r="A7" s="17" t="s">
        <v>236</v>
      </c>
      <c r="B7" s="466">
        <v>407</v>
      </c>
      <c r="C7" s="466">
        <v>580</v>
      </c>
      <c r="D7" s="466">
        <v>192</v>
      </c>
      <c r="E7" s="466">
        <v>70</v>
      </c>
      <c r="F7" s="466">
        <v>165</v>
      </c>
      <c r="G7" s="238">
        <f>SUM(D7:F7)</f>
        <v>427</v>
      </c>
      <c r="H7" s="500">
        <f>C7-G7</f>
        <v>153</v>
      </c>
      <c r="I7" s="251">
        <v>184</v>
      </c>
      <c r="J7" s="251">
        <v>124</v>
      </c>
      <c r="K7" s="252">
        <v>212</v>
      </c>
      <c r="L7" s="238">
        <f>SUM(I7:K7)</f>
        <v>520</v>
      </c>
      <c r="M7" s="653"/>
    </row>
    <row r="8" spans="1:13" ht="12" customHeight="1">
      <c r="A8" s="17" t="s">
        <v>237</v>
      </c>
      <c r="B8" s="468">
        <v>1418</v>
      </c>
      <c r="C8" s="466">
        <v>3409</v>
      </c>
      <c r="D8" s="466">
        <v>366</v>
      </c>
      <c r="E8" s="466">
        <v>368</v>
      </c>
      <c r="F8" s="466">
        <v>1108</v>
      </c>
      <c r="G8" s="238">
        <f aca="true" t="shared" si="0" ref="G8:G44">SUM(D8:F8)</f>
        <v>1842</v>
      </c>
      <c r="H8" s="500">
        <f aca="true" t="shared" si="1" ref="H8:H44">C8-G8</f>
        <v>1567</v>
      </c>
      <c r="I8" s="251">
        <v>1194</v>
      </c>
      <c r="J8" s="251">
        <v>2099</v>
      </c>
      <c r="K8" s="252">
        <v>661</v>
      </c>
      <c r="L8" s="238">
        <f aca="true" t="shared" si="2" ref="L8:L44">SUM(I8:K8)</f>
        <v>3954</v>
      </c>
      <c r="M8" s="653"/>
    </row>
    <row r="9" spans="1:13" ht="12" customHeight="1">
      <c r="A9" s="17" t="s">
        <v>112</v>
      </c>
      <c r="B9" s="466">
        <v>1175</v>
      </c>
      <c r="C9" s="466">
        <v>1586</v>
      </c>
      <c r="D9" s="466">
        <v>210</v>
      </c>
      <c r="E9" s="466">
        <v>251</v>
      </c>
      <c r="F9" s="466">
        <v>843</v>
      </c>
      <c r="G9" s="238">
        <f t="shared" si="0"/>
        <v>1304</v>
      </c>
      <c r="H9" s="500">
        <f t="shared" si="1"/>
        <v>282</v>
      </c>
      <c r="I9" s="251">
        <v>244</v>
      </c>
      <c r="J9" s="251">
        <v>252</v>
      </c>
      <c r="K9" s="252">
        <v>238</v>
      </c>
      <c r="L9" s="238">
        <f t="shared" si="2"/>
        <v>734</v>
      </c>
      <c r="M9" s="653"/>
    </row>
    <row r="10" spans="1:13" ht="12" customHeight="1">
      <c r="A10" s="17" t="s">
        <v>113</v>
      </c>
      <c r="B10" s="466">
        <v>123</v>
      </c>
      <c r="C10" s="466">
        <v>88</v>
      </c>
      <c r="D10" s="466">
        <v>20</v>
      </c>
      <c r="E10" s="466">
        <v>27</v>
      </c>
      <c r="F10" s="466">
        <v>21</v>
      </c>
      <c r="G10" s="238">
        <f t="shared" si="0"/>
        <v>68</v>
      </c>
      <c r="H10" s="500">
        <f t="shared" si="1"/>
        <v>20</v>
      </c>
      <c r="I10" s="251">
        <v>23</v>
      </c>
      <c r="J10" s="251">
        <v>18</v>
      </c>
      <c r="K10" s="252">
        <v>17</v>
      </c>
      <c r="L10" s="238">
        <f t="shared" si="2"/>
        <v>58</v>
      </c>
      <c r="M10" s="653"/>
    </row>
    <row r="11" spans="1:13" ht="12" customHeight="1">
      <c r="A11" s="17" t="s">
        <v>238</v>
      </c>
      <c r="B11" s="468">
        <v>1246</v>
      </c>
      <c r="C11" s="466">
        <v>1718</v>
      </c>
      <c r="D11" s="466">
        <v>408</v>
      </c>
      <c r="E11" s="466">
        <v>326</v>
      </c>
      <c r="F11" s="466">
        <v>381</v>
      </c>
      <c r="G11" s="238">
        <f t="shared" si="0"/>
        <v>1115</v>
      </c>
      <c r="H11" s="500">
        <f t="shared" si="1"/>
        <v>603</v>
      </c>
      <c r="I11" s="251">
        <v>509</v>
      </c>
      <c r="J11" s="251">
        <v>522</v>
      </c>
      <c r="K11" s="252">
        <v>807</v>
      </c>
      <c r="L11" s="238">
        <f t="shared" si="2"/>
        <v>1838</v>
      </c>
      <c r="M11" s="653"/>
    </row>
    <row r="12" spans="1:13" ht="12" customHeight="1">
      <c r="A12" s="17" t="s">
        <v>239</v>
      </c>
      <c r="B12" s="468">
        <v>1168</v>
      </c>
      <c r="C12" s="466">
        <v>1532</v>
      </c>
      <c r="D12" s="466">
        <v>246</v>
      </c>
      <c r="E12" s="466">
        <v>356</v>
      </c>
      <c r="F12" s="466">
        <v>433</v>
      </c>
      <c r="G12" s="238">
        <f t="shared" si="0"/>
        <v>1035</v>
      </c>
      <c r="H12" s="500">
        <f t="shared" si="1"/>
        <v>497</v>
      </c>
      <c r="I12" s="251">
        <v>357</v>
      </c>
      <c r="J12" s="251">
        <v>349</v>
      </c>
      <c r="K12" s="252">
        <v>435</v>
      </c>
      <c r="L12" s="238">
        <f t="shared" si="2"/>
        <v>1141</v>
      </c>
      <c r="M12" s="653"/>
    </row>
    <row r="13" spans="1:13" ht="9.75" customHeight="1">
      <c r="A13" s="17" t="s">
        <v>240</v>
      </c>
      <c r="B13" s="468">
        <v>1737</v>
      </c>
      <c r="C13" s="466">
        <v>3588</v>
      </c>
      <c r="D13" s="466">
        <v>807</v>
      </c>
      <c r="E13" s="466">
        <v>1058</v>
      </c>
      <c r="F13" s="466">
        <v>610</v>
      </c>
      <c r="G13" s="238">
        <f t="shared" si="0"/>
        <v>2475</v>
      </c>
      <c r="H13" s="500">
        <f t="shared" si="1"/>
        <v>1113</v>
      </c>
      <c r="I13" s="251">
        <v>1469</v>
      </c>
      <c r="J13" s="251">
        <v>1001</v>
      </c>
      <c r="K13" s="252">
        <v>732</v>
      </c>
      <c r="L13" s="238">
        <f t="shared" si="2"/>
        <v>3202</v>
      </c>
      <c r="M13" s="653"/>
    </row>
    <row r="14" spans="1:13" ht="12" customHeight="1">
      <c r="A14" s="17" t="s">
        <v>119</v>
      </c>
      <c r="B14" s="468">
        <f>'Table 11'!B30-SUM('Table 11'!B31:B41)-SUM(B7:B13)</f>
        <v>420</v>
      </c>
      <c r="C14" s="468">
        <f>'Table 11'!C30-SUM('Table 11'!C31:C41)-SUM(C7:C13)</f>
        <v>273</v>
      </c>
      <c r="D14" s="498">
        <f>'Table 11'!D30-SUM('Table 11'!D31:D41)-SUM(D7:D13)</f>
        <v>60</v>
      </c>
      <c r="E14" s="498">
        <f>'Table 11'!E30-SUM('Table 11'!E31:E41)-SUM(E7:E13)</f>
        <v>101</v>
      </c>
      <c r="F14" s="498">
        <f>'Table 11'!F30-SUM('Table 11'!F31:F41)-SUM(F7:F13)</f>
        <v>55</v>
      </c>
      <c r="G14" s="340">
        <f t="shared" si="0"/>
        <v>216</v>
      </c>
      <c r="H14" s="501">
        <f t="shared" si="1"/>
        <v>57</v>
      </c>
      <c r="I14" s="256">
        <f>'Table 11'!I30-SUM('Table 11'!I31:I41)-SUM(I7:I13)</f>
        <v>284</v>
      </c>
      <c r="J14" s="256">
        <f>'Table 11'!J30-SUM('Table 11'!J31:J41)-SUM(J7:J13)</f>
        <v>56</v>
      </c>
      <c r="K14" s="256">
        <f>'Table 11'!K30-SUM('Table 11'!K31:K41)-SUM(K7:K13)</f>
        <v>71</v>
      </c>
      <c r="L14" s="340">
        <f t="shared" si="2"/>
        <v>411</v>
      </c>
      <c r="M14" s="653"/>
    </row>
    <row r="15" spans="1:13" ht="11.25" customHeight="1">
      <c r="A15" s="23" t="s">
        <v>222</v>
      </c>
      <c r="B15" s="465">
        <v>11821</v>
      </c>
      <c r="C15" s="465">
        <v>11355</v>
      </c>
      <c r="D15" s="465">
        <v>2413</v>
      </c>
      <c r="E15" s="465">
        <v>2786</v>
      </c>
      <c r="F15" s="465">
        <v>2883</v>
      </c>
      <c r="G15" s="238">
        <f t="shared" si="0"/>
        <v>8082</v>
      </c>
      <c r="H15" s="308">
        <f t="shared" si="1"/>
        <v>3273</v>
      </c>
      <c r="I15" s="239">
        <v>2856</v>
      </c>
      <c r="J15" s="239">
        <v>3238</v>
      </c>
      <c r="K15" s="238">
        <v>3297</v>
      </c>
      <c r="L15" s="238">
        <f t="shared" si="2"/>
        <v>9391</v>
      </c>
      <c r="M15" s="653"/>
    </row>
    <row r="16" spans="1:13" ht="12" customHeight="1">
      <c r="A16" s="17" t="s">
        <v>241</v>
      </c>
      <c r="B16" s="468">
        <v>61</v>
      </c>
      <c r="C16" s="467">
        <v>11</v>
      </c>
      <c r="D16" s="495">
        <v>0</v>
      </c>
      <c r="E16" s="491">
        <v>11</v>
      </c>
      <c r="F16" s="495">
        <v>0</v>
      </c>
      <c r="G16" s="338">
        <f t="shared" si="0"/>
        <v>11</v>
      </c>
      <c r="H16" s="253" t="s">
        <v>342</v>
      </c>
      <c r="I16" s="253" t="s">
        <v>342</v>
      </c>
      <c r="J16" s="253">
        <v>17</v>
      </c>
      <c r="K16" s="254">
        <v>9</v>
      </c>
      <c r="L16" s="338">
        <f t="shared" si="2"/>
        <v>26</v>
      </c>
      <c r="M16" s="653"/>
    </row>
    <row r="17" spans="1:13" ht="12" customHeight="1">
      <c r="A17" s="17" t="s">
        <v>242</v>
      </c>
      <c r="B17" s="468">
        <v>88</v>
      </c>
      <c r="C17" s="467">
        <v>46</v>
      </c>
      <c r="D17" s="466">
        <v>12</v>
      </c>
      <c r="E17" s="466">
        <v>9</v>
      </c>
      <c r="F17" s="466">
        <v>12</v>
      </c>
      <c r="G17" s="238">
        <f t="shared" si="0"/>
        <v>33</v>
      </c>
      <c r="H17" s="500">
        <f t="shared" si="1"/>
        <v>13</v>
      </c>
      <c r="I17" s="251">
        <v>8</v>
      </c>
      <c r="J17" s="251">
        <v>10</v>
      </c>
      <c r="K17" s="252">
        <v>10</v>
      </c>
      <c r="L17" s="238">
        <f t="shared" si="2"/>
        <v>28</v>
      </c>
      <c r="M17" s="653"/>
    </row>
    <row r="18" spans="1:13" ht="12" customHeight="1">
      <c r="A18" s="17" t="s">
        <v>290</v>
      </c>
      <c r="B18" s="468">
        <v>521</v>
      </c>
      <c r="C18" s="467">
        <v>630</v>
      </c>
      <c r="D18" s="466">
        <v>114</v>
      </c>
      <c r="E18" s="466">
        <v>160</v>
      </c>
      <c r="F18" s="466">
        <v>179</v>
      </c>
      <c r="G18" s="238">
        <f t="shared" si="0"/>
        <v>453</v>
      </c>
      <c r="H18" s="500">
        <f t="shared" si="1"/>
        <v>177</v>
      </c>
      <c r="I18" s="251">
        <v>121</v>
      </c>
      <c r="J18" s="251">
        <v>243</v>
      </c>
      <c r="K18" s="252">
        <v>267</v>
      </c>
      <c r="L18" s="238">
        <f t="shared" si="2"/>
        <v>631</v>
      </c>
      <c r="M18" s="653"/>
    </row>
    <row r="19" spans="1:13" ht="12" customHeight="1">
      <c r="A19" s="17" t="s">
        <v>107</v>
      </c>
      <c r="B19" s="466">
        <v>152</v>
      </c>
      <c r="C19" s="466">
        <v>283</v>
      </c>
      <c r="D19" s="466">
        <v>109</v>
      </c>
      <c r="E19" s="466">
        <v>52</v>
      </c>
      <c r="F19" s="466">
        <v>49</v>
      </c>
      <c r="G19" s="238">
        <f t="shared" si="0"/>
        <v>210</v>
      </c>
      <c r="H19" s="500">
        <f t="shared" si="1"/>
        <v>73</v>
      </c>
      <c r="I19" s="251">
        <v>74</v>
      </c>
      <c r="J19" s="251">
        <v>135</v>
      </c>
      <c r="K19" s="252">
        <v>130</v>
      </c>
      <c r="L19" s="238">
        <f t="shared" si="2"/>
        <v>339</v>
      </c>
      <c r="M19" s="653"/>
    </row>
    <row r="20" spans="1:13" ht="12" customHeight="1">
      <c r="A20" s="17" t="s">
        <v>349</v>
      </c>
      <c r="B20" s="466">
        <v>932</v>
      </c>
      <c r="C20" s="466">
        <v>436</v>
      </c>
      <c r="D20" s="466">
        <v>95</v>
      </c>
      <c r="E20" s="466">
        <v>106</v>
      </c>
      <c r="F20" s="466">
        <v>103</v>
      </c>
      <c r="G20" s="238">
        <f t="shared" si="0"/>
        <v>304</v>
      </c>
      <c r="H20" s="500">
        <f t="shared" si="1"/>
        <v>132</v>
      </c>
      <c r="I20" s="251">
        <v>113</v>
      </c>
      <c r="J20" s="251">
        <v>123</v>
      </c>
      <c r="K20" s="252">
        <v>120</v>
      </c>
      <c r="L20" s="238">
        <f t="shared" si="2"/>
        <v>356</v>
      </c>
      <c r="M20" s="653"/>
    </row>
    <row r="21" spans="1:13" ht="12" customHeight="1">
      <c r="A21" s="17" t="s">
        <v>243</v>
      </c>
      <c r="B21" s="468">
        <v>50</v>
      </c>
      <c r="C21" s="467">
        <v>35</v>
      </c>
      <c r="D21" s="491">
        <v>4</v>
      </c>
      <c r="E21" s="491">
        <v>12</v>
      </c>
      <c r="F21" s="466">
        <v>14</v>
      </c>
      <c r="G21" s="238">
        <f t="shared" si="0"/>
        <v>30</v>
      </c>
      <c r="H21" s="500">
        <f t="shared" si="1"/>
        <v>5</v>
      </c>
      <c r="I21" s="251">
        <v>14</v>
      </c>
      <c r="J21" s="253" t="s">
        <v>342</v>
      </c>
      <c r="K21" s="254">
        <v>48</v>
      </c>
      <c r="L21" s="238">
        <f t="shared" si="2"/>
        <v>62</v>
      </c>
      <c r="M21" s="653"/>
    </row>
    <row r="22" spans="1:13" ht="12" customHeight="1">
      <c r="A22" s="17" t="s">
        <v>244</v>
      </c>
      <c r="B22" s="468">
        <v>92</v>
      </c>
      <c r="C22" s="467">
        <v>95</v>
      </c>
      <c r="D22" s="466">
        <v>26</v>
      </c>
      <c r="E22" s="466">
        <v>25</v>
      </c>
      <c r="F22" s="466">
        <v>26</v>
      </c>
      <c r="G22" s="238">
        <f t="shared" si="0"/>
        <v>77</v>
      </c>
      <c r="H22" s="500">
        <f t="shared" si="1"/>
        <v>18</v>
      </c>
      <c r="I22" s="251">
        <v>32</v>
      </c>
      <c r="J22" s="251">
        <v>23</v>
      </c>
      <c r="K22" s="252">
        <v>38</v>
      </c>
      <c r="L22" s="238">
        <f t="shared" si="2"/>
        <v>93</v>
      </c>
      <c r="M22" s="653"/>
    </row>
    <row r="23" spans="1:13" ht="12" customHeight="1">
      <c r="A23" s="17" t="s">
        <v>327</v>
      </c>
      <c r="B23" s="466">
        <v>303</v>
      </c>
      <c r="C23" s="466">
        <v>461</v>
      </c>
      <c r="D23" s="491">
        <v>118</v>
      </c>
      <c r="E23" s="491">
        <v>128</v>
      </c>
      <c r="F23" s="491">
        <v>88</v>
      </c>
      <c r="G23" s="238">
        <f t="shared" si="0"/>
        <v>334</v>
      </c>
      <c r="H23" s="500">
        <f t="shared" si="1"/>
        <v>127</v>
      </c>
      <c r="I23" s="251">
        <v>5</v>
      </c>
      <c r="J23" s="251">
        <v>76</v>
      </c>
      <c r="K23" s="252">
        <v>80</v>
      </c>
      <c r="L23" s="238">
        <f t="shared" si="2"/>
        <v>161</v>
      </c>
      <c r="M23" s="653"/>
    </row>
    <row r="24" spans="1:13" ht="12" customHeight="1">
      <c r="A24" s="17" t="s">
        <v>100</v>
      </c>
      <c r="B24" s="466">
        <v>102</v>
      </c>
      <c r="C24" s="466">
        <v>116</v>
      </c>
      <c r="D24" s="466">
        <v>49</v>
      </c>
      <c r="E24" s="466">
        <v>27</v>
      </c>
      <c r="F24" s="466">
        <v>19</v>
      </c>
      <c r="G24" s="238">
        <f t="shared" si="0"/>
        <v>95</v>
      </c>
      <c r="H24" s="500">
        <f t="shared" si="1"/>
        <v>21</v>
      </c>
      <c r="I24" s="251">
        <v>32</v>
      </c>
      <c r="J24" s="251">
        <v>24</v>
      </c>
      <c r="K24" s="252">
        <v>21</v>
      </c>
      <c r="L24" s="238">
        <f t="shared" si="2"/>
        <v>77</v>
      </c>
      <c r="M24" s="653"/>
    </row>
    <row r="25" spans="1:13" ht="12" customHeight="1">
      <c r="A25" s="17" t="s">
        <v>252</v>
      </c>
      <c r="B25" s="466">
        <v>187</v>
      </c>
      <c r="C25" s="466">
        <v>282</v>
      </c>
      <c r="D25" s="466">
        <v>23</v>
      </c>
      <c r="E25" s="466">
        <v>76</v>
      </c>
      <c r="F25" s="466">
        <v>95</v>
      </c>
      <c r="G25" s="238">
        <f t="shared" si="0"/>
        <v>194</v>
      </c>
      <c r="H25" s="500">
        <f t="shared" si="1"/>
        <v>88</v>
      </c>
      <c r="I25" s="251">
        <v>246</v>
      </c>
      <c r="J25" s="251">
        <v>157</v>
      </c>
      <c r="K25" s="252">
        <v>339</v>
      </c>
      <c r="L25" s="238">
        <f t="shared" si="2"/>
        <v>742</v>
      </c>
      <c r="M25" s="653"/>
    </row>
    <row r="26" spans="1:13" ht="12" customHeight="1">
      <c r="A26" s="17" t="s">
        <v>350</v>
      </c>
      <c r="B26" s="466">
        <v>8562</v>
      </c>
      <c r="C26" s="466">
        <v>8066</v>
      </c>
      <c r="D26" s="466">
        <v>1673</v>
      </c>
      <c r="E26" s="466">
        <v>2026</v>
      </c>
      <c r="F26" s="466">
        <v>1987</v>
      </c>
      <c r="G26" s="238">
        <f t="shared" si="0"/>
        <v>5686</v>
      </c>
      <c r="H26" s="500">
        <f t="shared" si="1"/>
        <v>2380</v>
      </c>
      <c r="I26" s="251">
        <v>1963</v>
      </c>
      <c r="J26" s="251">
        <v>2246</v>
      </c>
      <c r="K26" s="252">
        <v>1922</v>
      </c>
      <c r="L26" s="238">
        <f t="shared" si="2"/>
        <v>6131</v>
      </c>
      <c r="M26" s="653"/>
    </row>
    <row r="27" spans="1:13" ht="12" customHeight="1">
      <c r="A27" s="17" t="s">
        <v>114</v>
      </c>
      <c r="B27" s="466">
        <v>221</v>
      </c>
      <c r="C27" s="466">
        <v>195</v>
      </c>
      <c r="D27" s="466">
        <v>35</v>
      </c>
      <c r="E27" s="466">
        <v>36</v>
      </c>
      <c r="F27" s="491">
        <v>55</v>
      </c>
      <c r="G27" s="238">
        <f t="shared" si="0"/>
        <v>126</v>
      </c>
      <c r="H27" s="500">
        <f t="shared" si="1"/>
        <v>69</v>
      </c>
      <c r="I27" s="251">
        <v>47</v>
      </c>
      <c r="J27" s="251">
        <v>44</v>
      </c>
      <c r="K27" s="252">
        <v>102</v>
      </c>
      <c r="L27" s="238">
        <f t="shared" si="2"/>
        <v>193</v>
      </c>
      <c r="M27" s="653"/>
    </row>
    <row r="28" spans="1:13" ht="12" customHeight="1">
      <c r="A28" s="17" t="s">
        <v>328</v>
      </c>
      <c r="B28" s="467">
        <v>83</v>
      </c>
      <c r="C28" s="466">
        <v>77</v>
      </c>
      <c r="D28" s="466">
        <v>67</v>
      </c>
      <c r="E28" s="466">
        <v>1</v>
      </c>
      <c r="F28" s="491">
        <v>1</v>
      </c>
      <c r="G28" s="238">
        <f t="shared" si="0"/>
        <v>69</v>
      </c>
      <c r="H28" s="500">
        <f t="shared" si="1"/>
        <v>8</v>
      </c>
      <c r="I28" s="251">
        <v>13</v>
      </c>
      <c r="J28" s="251">
        <v>5</v>
      </c>
      <c r="K28" s="252">
        <v>10</v>
      </c>
      <c r="L28" s="238">
        <f t="shared" si="2"/>
        <v>28</v>
      </c>
      <c r="M28" s="653"/>
    </row>
    <row r="29" spans="1:13" ht="12" customHeight="1">
      <c r="A29" s="60" t="s">
        <v>117</v>
      </c>
      <c r="B29" s="470">
        <v>227</v>
      </c>
      <c r="C29" s="466">
        <v>254</v>
      </c>
      <c r="D29" s="491">
        <v>45</v>
      </c>
      <c r="E29" s="491">
        <v>44</v>
      </c>
      <c r="F29" s="491">
        <v>60</v>
      </c>
      <c r="G29" s="238">
        <f t="shared" si="0"/>
        <v>149</v>
      </c>
      <c r="H29" s="500">
        <f t="shared" si="1"/>
        <v>105</v>
      </c>
      <c r="I29" s="251">
        <v>79</v>
      </c>
      <c r="J29" s="251">
        <v>66</v>
      </c>
      <c r="K29" s="252">
        <v>100</v>
      </c>
      <c r="L29" s="238">
        <f t="shared" si="2"/>
        <v>245</v>
      </c>
      <c r="M29" s="653"/>
    </row>
    <row r="30" spans="1:13" ht="12" customHeight="1">
      <c r="A30" s="17" t="s">
        <v>118</v>
      </c>
      <c r="B30" s="467">
        <v>69</v>
      </c>
      <c r="C30" s="467">
        <v>84</v>
      </c>
      <c r="D30" s="466">
        <v>12</v>
      </c>
      <c r="E30" s="466">
        <v>16</v>
      </c>
      <c r="F30" s="466">
        <v>39</v>
      </c>
      <c r="G30" s="238">
        <f t="shared" si="0"/>
        <v>67</v>
      </c>
      <c r="H30" s="500">
        <f t="shared" si="1"/>
        <v>17</v>
      </c>
      <c r="I30" s="251">
        <v>38</v>
      </c>
      <c r="J30" s="251">
        <v>14</v>
      </c>
      <c r="K30" s="252">
        <v>19</v>
      </c>
      <c r="L30" s="238">
        <f t="shared" si="2"/>
        <v>71</v>
      </c>
      <c r="M30" s="653"/>
    </row>
    <row r="31" spans="1:13" ht="9.75" customHeight="1">
      <c r="A31" s="17" t="s">
        <v>119</v>
      </c>
      <c r="B31" s="466">
        <v>171</v>
      </c>
      <c r="C31" s="466">
        <f>C15-SUM(C16:C30)</f>
        <v>284</v>
      </c>
      <c r="D31" s="466">
        <f>D15-SUM(D16:D30)</f>
        <v>31</v>
      </c>
      <c r="E31" s="466">
        <f>E15-SUM(E16:E30)</f>
        <v>57</v>
      </c>
      <c r="F31" s="466">
        <f>F15-SUM(F16:F30)</f>
        <v>156</v>
      </c>
      <c r="G31" s="238">
        <f t="shared" si="0"/>
        <v>244</v>
      </c>
      <c r="H31" s="500">
        <f t="shared" si="1"/>
        <v>40</v>
      </c>
      <c r="I31" s="252">
        <f>I15-SUM(I16:I30)</f>
        <v>71</v>
      </c>
      <c r="J31" s="252">
        <f>J15-SUM(J16:J30)</f>
        <v>55</v>
      </c>
      <c r="K31" s="252">
        <f>K15-SUM(K16:K30)</f>
        <v>82</v>
      </c>
      <c r="L31" s="238">
        <f t="shared" si="2"/>
        <v>208</v>
      </c>
      <c r="M31" s="653"/>
    </row>
    <row r="32" spans="1:13" ht="12" customHeight="1">
      <c r="A32" s="23" t="s">
        <v>223</v>
      </c>
      <c r="B32" s="465">
        <v>3399</v>
      </c>
      <c r="C32" s="465">
        <v>3743</v>
      </c>
      <c r="D32" s="465">
        <v>660</v>
      </c>
      <c r="E32" s="465">
        <v>1138</v>
      </c>
      <c r="F32" s="465">
        <v>862</v>
      </c>
      <c r="G32" s="238">
        <f t="shared" si="0"/>
        <v>2660</v>
      </c>
      <c r="H32" s="308">
        <f t="shared" si="1"/>
        <v>1083</v>
      </c>
      <c r="I32" s="239">
        <v>716</v>
      </c>
      <c r="J32" s="239">
        <v>1195</v>
      </c>
      <c r="K32" s="238">
        <v>1087</v>
      </c>
      <c r="L32" s="238">
        <f t="shared" si="2"/>
        <v>2998</v>
      </c>
      <c r="M32" s="653"/>
    </row>
    <row r="33" spans="1:13" ht="12" customHeight="1">
      <c r="A33" s="17" t="s">
        <v>245</v>
      </c>
      <c r="B33" s="468">
        <v>910</v>
      </c>
      <c r="C33" s="467">
        <v>1137</v>
      </c>
      <c r="D33" s="466">
        <v>208</v>
      </c>
      <c r="E33" s="466">
        <v>325</v>
      </c>
      <c r="F33" s="466">
        <v>222</v>
      </c>
      <c r="G33" s="238">
        <f t="shared" si="0"/>
        <v>755</v>
      </c>
      <c r="H33" s="500">
        <f t="shared" si="1"/>
        <v>382</v>
      </c>
      <c r="I33" s="251">
        <v>124</v>
      </c>
      <c r="J33" s="251">
        <v>309</v>
      </c>
      <c r="K33" s="252">
        <v>229</v>
      </c>
      <c r="L33" s="238">
        <f t="shared" si="2"/>
        <v>662</v>
      </c>
      <c r="M33" s="653"/>
    </row>
    <row r="34" spans="1:13" ht="12" customHeight="1">
      <c r="A34" s="17" t="s">
        <v>246</v>
      </c>
      <c r="B34" s="468">
        <v>473</v>
      </c>
      <c r="C34" s="467">
        <v>394</v>
      </c>
      <c r="D34" s="466">
        <v>79</v>
      </c>
      <c r="E34" s="466">
        <v>149</v>
      </c>
      <c r="F34" s="466">
        <v>99</v>
      </c>
      <c r="G34" s="238">
        <f t="shared" si="0"/>
        <v>327</v>
      </c>
      <c r="H34" s="500">
        <f t="shared" si="1"/>
        <v>67</v>
      </c>
      <c r="I34" s="251">
        <v>56</v>
      </c>
      <c r="J34" s="251">
        <v>125</v>
      </c>
      <c r="K34" s="252">
        <v>41</v>
      </c>
      <c r="L34" s="238">
        <f t="shared" si="2"/>
        <v>222</v>
      </c>
      <c r="M34" s="653"/>
    </row>
    <row r="35" spans="1:13" ht="12" customHeight="1">
      <c r="A35" s="17" t="s">
        <v>105</v>
      </c>
      <c r="B35" s="466">
        <v>89</v>
      </c>
      <c r="C35" s="466">
        <v>60</v>
      </c>
      <c r="D35" s="466">
        <v>13</v>
      </c>
      <c r="E35" s="466">
        <v>17</v>
      </c>
      <c r="F35" s="466">
        <v>14</v>
      </c>
      <c r="G35" s="238">
        <f t="shared" si="0"/>
        <v>44</v>
      </c>
      <c r="H35" s="500">
        <f t="shared" si="1"/>
        <v>16</v>
      </c>
      <c r="I35" s="251">
        <v>13</v>
      </c>
      <c r="J35" s="251">
        <v>20</v>
      </c>
      <c r="K35" s="252">
        <v>36</v>
      </c>
      <c r="L35" s="238">
        <f t="shared" si="2"/>
        <v>69</v>
      </c>
      <c r="M35" s="653"/>
    </row>
    <row r="36" spans="1:13" ht="12" customHeight="1">
      <c r="A36" s="17" t="s">
        <v>247</v>
      </c>
      <c r="B36" s="468">
        <v>42</v>
      </c>
      <c r="C36" s="467">
        <v>55</v>
      </c>
      <c r="D36" s="466">
        <v>14</v>
      </c>
      <c r="E36" s="466">
        <v>8</v>
      </c>
      <c r="F36" s="466">
        <v>17</v>
      </c>
      <c r="G36" s="238">
        <f t="shared" si="0"/>
        <v>39</v>
      </c>
      <c r="H36" s="500">
        <f t="shared" si="1"/>
        <v>16</v>
      </c>
      <c r="I36" s="251">
        <v>10</v>
      </c>
      <c r="J36" s="251">
        <v>10</v>
      </c>
      <c r="K36" s="252">
        <v>15</v>
      </c>
      <c r="L36" s="238">
        <f t="shared" si="2"/>
        <v>35</v>
      </c>
      <c r="M36" s="653"/>
    </row>
    <row r="37" spans="1:13" ht="12" customHeight="1">
      <c r="A37" s="17" t="s">
        <v>248</v>
      </c>
      <c r="B37" s="468">
        <v>23</v>
      </c>
      <c r="C37" s="467">
        <v>45</v>
      </c>
      <c r="D37" s="466">
        <v>8</v>
      </c>
      <c r="E37" s="466">
        <v>19</v>
      </c>
      <c r="F37" s="466">
        <v>8</v>
      </c>
      <c r="G37" s="238">
        <f t="shared" si="0"/>
        <v>35</v>
      </c>
      <c r="H37" s="500">
        <f t="shared" si="1"/>
        <v>10</v>
      </c>
      <c r="I37" s="251">
        <v>7</v>
      </c>
      <c r="J37" s="251">
        <v>11</v>
      </c>
      <c r="K37" s="252">
        <v>43</v>
      </c>
      <c r="L37" s="238">
        <f t="shared" si="2"/>
        <v>61</v>
      </c>
      <c r="M37" s="653"/>
    </row>
    <row r="38" spans="1:13" ht="12" customHeight="1">
      <c r="A38" s="17" t="s">
        <v>249</v>
      </c>
      <c r="B38" s="252">
        <v>4</v>
      </c>
      <c r="C38" s="252">
        <v>17</v>
      </c>
      <c r="D38" s="499">
        <v>0</v>
      </c>
      <c r="E38" s="253">
        <v>1</v>
      </c>
      <c r="F38" s="499">
        <v>0</v>
      </c>
      <c r="G38" s="338">
        <f t="shared" si="0"/>
        <v>1</v>
      </c>
      <c r="H38" s="502">
        <f t="shared" si="1"/>
        <v>16</v>
      </c>
      <c r="I38" s="253">
        <v>2</v>
      </c>
      <c r="J38" s="253">
        <v>4</v>
      </c>
      <c r="K38" s="253" t="s">
        <v>342</v>
      </c>
      <c r="L38" s="338">
        <f t="shared" si="2"/>
        <v>6</v>
      </c>
      <c r="M38" s="653"/>
    </row>
    <row r="39" spans="1:13" ht="12" customHeight="1">
      <c r="A39" s="17" t="s">
        <v>116</v>
      </c>
      <c r="B39" s="467">
        <v>1651</v>
      </c>
      <c r="C39" s="467">
        <v>1972</v>
      </c>
      <c r="D39" s="466">
        <v>320</v>
      </c>
      <c r="E39" s="466">
        <v>606</v>
      </c>
      <c r="F39" s="466">
        <v>492</v>
      </c>
      <c r="G39" s="238">
        <f t="shared" si="0"/>
        <v>1418</v>
      </c>
      <c r="H39" s="500">
        <f t="shared" si="1"/>
        <v>554</v>
      </c>
      <c r="I39" s="251">
        <v>486</v>
      </c>
      <c r="J39" s="251">
        <v>628</v>
      </c>
      <c r="K39" s="252">
        <v>613</v>
      </c>
      <c r="L39" s="238">
        <f t="shared" si="2"/>
        <v>1727</v>
      </c>
      <c r="M39" s="653"/>
    </row>
    <row r="40" spans="1:13" ht="12" customHeight="1">
      <c r="A40" s="17" t="s">
        <v>119</v>
      </c>
      <c r="B40" s="467">
        <f>B32-SUM(B33:B39)</f>
        <v>207</v>
      </c>
      <c r="C40" s="467">
        <f>C32-SUM(C33:C39)</f>
        <v>63</v>
      </c>
      <c r="D40" s="466">
        <f>D32-SUM(D33:D39)</f>
        <v>18</v>
      </c>
      <c r="E40" s="466">
        <f>E32-SUM(E33:E39)</f>
        <v>13</v>
      </c>
      <c r="F40" s="466">
        <f>F32-SUM(F33:F39)</f>
        <v>10</v>
      </c>
      <c r="G40" s="238">
        <f t="shared" si="0"/>
        <v>41</v>
      </c>
      <c r="H40" s="500">
        <f t="shared" si="1"/>
        <v>22</v>
      </c>
      <c r="I40" s="252">
        <f>I32-SUM(I33:I39)</f>
        <v>18</v>
      </c>
      <c r="J40" s="252">
        <f>J32-SUM(J33:J39)</f>
        <v>88</v>
      </c>
      <c r="K40" s="252">
        <f>K32-SUM(K33:K39)</f>
        <v>110</v>
      </c>
      <c r="L40" s="238">
        <f t="shared" si="2"/>
        <v>216</v>
      </c>
      <c r="M40" s="653"/>
    </row>
    <row r="41" spans="1:14" ht="11.25" customHeight="1">
      <c r="A41" s="23" t="s">
        <v>224</v>
      </c>
      <c r="B41" s="465">
        <v>3619</v>
      </c>
      <c r="C41" s="465">
        <v>3656</v>
      </c>
      <c r="D41" s="465">
        <v>906</v>
      </c>
      <c r="E41" s="465">
        <v>921</v>
      </c>
      <c r="F41" s="465">
        <v>870</v>
      </c>
      <c r="G41" s="238">
        <f t="shared" si="0"/>
        <v>2697</v>
      </c>
      <c r="H41" s="308">
        <f t="shared" si="1"/>
        <v>959</v>
      </c>
      <c r="I41" s="239">
        <v>764</v>
      </c>
      <c r="J41" s="239">
        <v>1066</v>
      </c>
      <c r="K41" s="238">
        <v>995</v>
      </c>
      <c r="L41" s="238">
        <f t="shared" si="2"/>
        <v>2825</v>
      </c>
      <c r="M41" s="653"/>
      <c r="N41" s="97"/>
    </row>
    <row r="42" spans="1:14" ht="11.25" customHeight="1">
      <c r="A42" s="17" t="s">
        <v>104</v>
      </c>
      <c r="B42" s="466">
        <v>2845</v>
      </c>
      <c r="C42" s="466">
        <v>2699</v>
      </c>
      <c r="D42" s="466">
        <v>620</v>
      </c>
      <c r="E42" s="466">
        <v>655</v>
      </c>
      <c r="F42" s="466">
        <v>683</v>
      </c>
      <c r="G42" s="238">
        <f t="shared" si="0"/>
        <v>1958</v>
      </c>
      <c r="H42" s="500">
        <f t="shared" si="1"/>
        <v>741</v>
      </c>
      <c r="I42" s="251">
        <v>561</v>
      </c>
      <c r="J42" s="251">
        <v>819</v>
      </c>
      <c r="K42" s="252">
        <v>816</v>
      </c>
      <c r="L42" s="238">
        <f t="shared" si="2"/>
        <v>2196</v>
      </c>
      <c r="M42" s="653"/>
      <c r="N42" s="97"/>
    </row>
    <row r="43" spans="1:13" ht="12" customHeight="1">
      <c r="A43" s="17" t="s">
        <v>109</v>
      </c>
      <c r="B43" s="466">
        <v>506</v>
      </c>
      <c r="C43" s="466">
        <v>823</v>
      </c>
      <c r="D43" s="466">
        <v>205</v>
      </c>
      <c r="E43" s="466">
        <v>239</v>
      </c>
      <c r="F43" s="466">
        <v>174</v>
      </c>
      <c r="G43" s="238">
        <f t="shared" si="0"/>
        <v>618</v>
      </c>
      <c r="H43" s="500">
        <f t="shared" si="1"/>
        <v>205</v>
      </c>
      <c r="I43" s="251">
        <v>203</v>
      </c>
      <c r="J43" s="251">
        <v>224</v>
      </c>
      <c r="K43" s="252">
        <v>179</v>
      </c>
      <c r="L43" s="238">
        <f t="shared" si="2"/>
        <v>606</v>
      </c>
      <c r="M43" s="653"/>
    </row>
    <row r="44" spans="1:13" ht="12" customHeight="1">
      <c r="A44" s="18" t="s">
        <v>119</v>
      </c>
      <c r="B44" s="471">
        <v>268</v>
      </c>
      <c r="C44" s="472">
        <f>C41-SUM(C42:C43)</f>
        <v>134</v>
      </c>
      <c r="D44" s="472">
        <f>D41-SUM(D42:D43)</f>
        <v>81</v>
      </c>
      <c r="E44" s="472">
        <f>E41-SUM(E42:E43)</f>
        <v>27</v>
      </c>
      <c r="F44" s="472">
        <f>F41-SUM(F42:F43)</f>
        <v>13</v>
      </c>
      <c r="G44" s="494">
        <f t="shared" si="0"/>
        <v>121</v>
      </c>
      <c r="H44" s="503">
        <f t="shared" si="1"/>
        <v>13</v>
      </c>
      <c r="I44" s="260" t="s">
        <v>342</v>
      </c>
      <c r="J44" s="260">
        <f>J41-SUM(J42:J43)</f>
        <v>23</v>
      </c>
      <c r="K44" s="260" t="s">
        <v>342</v>
      </c>
      <c r="L44" s="341">
        <f t="shared" si="2"/>
        <v>23</v>
      </c>
      <c r="M44" s="653"/>
    </row>
    <row r="45" spans="1:13" ht="15.75" customHeight="1">
      <c r="A45" s="62" t="s">
        <v>367</v>
      </c>
      <c r="B45" s="179"/>
      <c r="C45" s="179"/>
      <c r="D45" s="22"/>
      <c r="E45" s="22"/>
      <c r="F45" s="22"/>
      <c r="M45" s="653"/>
    </row>
    <row r="46" spans="1:13" ht="12" customHeight="1">
      <c r="A46" s="180"/>
      <c r="D46" s="22"/>
      <c r="E46" s="22"/>
      <c r="F46" s="22"/>
      <c r="M46" s="653"/>
    </row>
    <row r="47" spans="4:6" ht="12.75">
      <c r="D47" s="22"/>
      <c r="E47" s="22"/>
      <c r="F47" s="22"/>
    </row>
    <row r="48" spans="4:6" ht="12.75">
      <c r="D48" s="22"/>
      <c r="E48" s="22"/>
      <c r="F48" s="22"/>
    </row>
    <row r="49" spans="4:6" ht="12.75">
      <c r="D49" s="22"/>
      <c r="E49" s="22"/>
      <c r="F49" s="22"/>
    </row>
    <row r="50" spans="4:6" ht="12.75">
      <c r="D50" s="22"/>
      <c r="E50" s="22"/>
      <c r="F50" s="22"/>
    </row>
  </sheetData>
  <mergeCells count="6">
    <mergeCell ref="M1:M46"/>
    <mergeCell ref="A4:A5"/>
    <mergeCell ref="B4:B5"/>
    <mergeCell ref="D4:H4"/>
    <mergeCell ref="C4:C5"/>
    <mergeCell ref="I4:L4"/>
  </mergeCells>
  <printOptions/>
  <pageMargins left="0.61" right="0.25" top="0.53" bottom="0.24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0" sqref="F50"/>
    </sheetView>
  </sheetViews>
  <sheetFormatPr defaultColWidth="9.140625" defaultRowHeight="12.75"/>
  <cols>
    <col min="1" max="1" width="14.28125" style="145" customWidth="1"/>
    <col min="2" max="2" width="10.00390625" style="84" customWidth="1"/>
    <col min="3" max="3" width="9.140625" style="84" customWidth="1"/>
    <col min="4" max="4" width="9.00390625" style="85" customWidth="1"/>
    <col min="5" max="5" width="8.8515625" style="85" customWidth="1"/>
    <col min="6" max="6" width="9.00390625" style="85" customWidth="1"/>
    <col min="7" max="7" width="7.140625" style="85" customWidth="1"/>
    <col min="8" max="8" width="1.28515625" style="85" customWidth="1"/>
    <col min="9" max="9" width="9.00390625" style="85" customWidth="1"/>
    <col min="10" max="10" width="8.8515625" style="85" customWidth="1"/>
    <col min="11" max="12" width="9.00390625" style="85" customWidth="1"/>
    <col min="13" max="16384" width="9.140625" style="19" customWidth="1"/>
  </cols>
  <sheetData>
    <row r="1" spans="1:12" s="115" customFormat="1" ht="21" customHeight="1">
      <c r="A1" s="654" t="s">
        <v>343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</row>
    <row r="2" spans="1:12" s="115" customFormat="1" ht="3.75" customHeight="1">
      <c r="A2" s="145"/>
      <c r="B2" s="116"/>
      <c r="C2" s="116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115" customFormat="1" ht="11.25" customHeight="1">
      <c r="A3" s="145"/>
      <c r="B3" s="116"/>
      <c r="C3" s="116"/>
      <c r="D3" s="214"/>
      <c r="E3" s="214"/>
      <c r="F3" s="214"/>
      <c r="G3" s="214"/>
      <c r="H3" s="214"/>
      <c r="I3" s="214"/>
      <c r="J3" s="214"/>
      <c r="L3" s="90" t="s">
        <v>251</v>
      </c>
    </row>
    <row r="4" spans="1:12" s="115" customFormat="1" ht="3" customHeight="1">
      <c r="A4" s="145"/>
      <c r="B4" s="116"/>
      <c r="C4" s="116"/>
      <c r="D4" s="118"/>
      <c r="E4" s="118"/>
      <c r="F4" s="118"/>
      <c r="G4" s="118"/>
      <c r="H4" s="118"/>
      <c r="I4" s="118"/>
      <c r="J4" s="118"/>
      <c r="K4" s="118"/>
      <c r="L4" s="118"/>
    </row>
    <row r="5" spans="1:12" s="115" customFormat="1" ht="15" customHeight="1">
      <c r="A5" s="666" t="s">
        <v>137</v>
      </c>
      <c r="B5" s="655" t="s">
        <v>352</v>
      </c>
      <c r="C5" s="656"/>
      <c r="D5" s="659" t="s">
        <v>353</v>
      </c>
      <c r="E5" s="660"/>
      <c r="F5" s="660"/>
      <c r="G5" s="660"/>
      <c r="H5" s="660"/>
      <c r="I5" s="660"/>
      <c r="J5" s="660"/>
      <c r="K5" s="660"/>
      <c r="L5" s="661"/>
    </row>
    <row r="6" spans="1:12" s="115" customFormat="1" ht="15" customHeight="1">
      <c r="A6" s="667"/>
      <c r="B6" s="657"/>
      <c r="C6" s="658"/>
      <c r="D6" s="664" t="s">
        <v>0</v>
      </c>
      <c r="E6" s="665"/>
      <c r="F6" s="671" t="s">
        <v>1</v>
      </c>
      <c r="G6" s="672"/>
      <c r="H6" s="673"/>
      <c r="I6" s="664" t="s">
        <v>2</v>
      </c>
      <c r="J6" s="665"/>
      <c r="K6" s="662" t="s">
        <v>351</v>
      </c>
      <c r="L6" s="663"/>
    </row>
    <row r="7" spans="1:12" s="115" customFormat="1" ht="29.25" customHeight="1">
      <c r="A7" s="668"/>
      <c r="B7" s="88" t="s">
        <v>262</v>
      </c>
      <c r="C7" s="88" t="s">
        <v>354</v>
      </c>
      <c r="D7" s="88" t="s">
        <v>138</v>
      </c>
      <c r="E7" s="88" t="s">
        <v>354</v>
      </c>
      <c r="F7" s="88" t="s">
        <v>138</v>
      </c>
      <c r="G7" s="669" t="s">
        <v>354</v>
      </c>
      <c r="H7" s="670"/>
      <c r="I7" s="88" t="s">
        <v>138</v>
      </c>
      <c r="J7" s="88" t="s">
        <v>354</v>
      </c>
      <c r="K7" s="88" t="s">
        <v>138</v>
      </c>
      <c r="L7" s="88" t="s">
        <v>354</v>
      </c>
    </row>
    <row r="8" spans="1:12" s="115" customFormat="1" ht="13.5" customHeight="1">
      <c r="A8" s="386" t="s">
        <v>139</v>
      </c>
      <c r="B8" s="504">
        <v>10637375</v>
      </c>
      <c r="C8" s="504">
        <v>5480893</v>
      </c>
      <c r="D8" s="387">
        <v>2666694</v>
      </c>
      <c r="E8" s="388">
        <v>1378399</v>
      </c>
      <c r="F8" s="387">
        <v>2961188</v>
      </c>
      <c r="G8" s="596">
        <f>1492087+230000</f>
        <v>1722087</v>
      </c>
      <c r="H8" s="388"/>
      <c r="I8" s="387">
        <v>2966977</v>
      </c>
      <c r="J8" s="387">
        <v>1536259</v>
      </c>
      <c r="K8" s="387">
        <v>8594859</v>
      </c>
      <c r="L8" s="387">
        <v>4636745</v>
      </c>
    </row>
    <row r="9" spans="1:12" s="115" customFormat="1" ht="13.5" customHeight="1">
      <c r="A9" s="389" t="s">
        <v>274</v>
      </c>
      <c r="B9" s="390">
        <v>0</v>
      </c>
      <c r="C9" s="390">
        <v>0</v>
      </c>
      <c r="D9" s="336">
        <v>238</v>
      </c>
      <c r="E9" s="390">
        <v>0</v>
      </c>
      <c r="F9" s="390">
        <v>0</v>
      </c>
      <c r="G9" s="600">
        <v>0</v>
      </c>
      <c r="H9" s="390"/>
      <c r="I9" s="392">
        <v>209</v>
      </c>
      <c r="J9" s="390">
        <v>0</v>
      </c>
      <c r="K9" s="342">
        <v>447</v>
      </c>
      <c r="L9" s="391">
        <v>0</v>
      </c>
    </row>
    <row r="10" spans="1:12" s="115" customFormat="1" ht="13.5" customHeight="1">
      <c r="A10" s="389" t="s">
        <v>275</v>
      </c>
      <c r="B10" s="506">
        <v>619</v>
      </c>
      <c r="C10" s="507">
        <v>273</v>
      </c>
      <c r="D10" s="336">
        <v>552</v>
      </c>
      <c r="E10" s="336">
        <v>485</v>
      </c>
      <c r="F10" s="336">
        <v>434</v>
      </c>
      <c r="G10" s="597">
        <v>58</v>
      </c>
      <c r="H10" s="392"/>
      <c r="I10" s="336">
        <v>1471</v>
      </c>
      <c r="J10" s="390">
        <v>0</v>
      </c>
      <c r="K10" s="342">
        <v>2457</v>
      </c>
      <c r="L10" s="342">
        <v>543</v>
      </c>
    </row>
    <row r="11" spans="1:12" s="115" customFormat="1" ht="13.5" customHeight="1">
      <c r="A11" s="389" t="s">
        <v>276</v>
      </c>
      <c r="B11" s="508">
        <v>905</v>
      </c>
      <c r="C11" s="507">
        <v>16395</v>
      </c>
      <c r="D11" s="390">
        <v>0</v>
      </c>
      <c r="E11" s="390">
        <v>0</v>
      </c>
      <c r="F11" s="393">
        <v>0</v>
      </c>
      <c r="G11" s="600">
        <v>0</v>
      </c>
      <c r="H11" s="390"/>
      <c r="I11" s="390">
        <v>0</v>
      </c>
      <c r="J11" s="390">
        <v>0</v>
      </c>
      <c r="K11" s="391">
        <v>0</v>
      </c>
      <c r="L11" s="391">
        <v>0</v>
      </c>
    </row>
    <row r="12" spans="1:12" s="115" customFormat="1" ht="13.5" customHeight="1">
      <c r="A12" s="389" t="s">
        <v>277</v>
      </c>
      <c r="B12" s="505" t="s">
        <v>339</v>
      </c>
      <c r="C12" s="390">
        <v>0</v>
      </c>
      <c r="D12" s="390">
        <v>0</v>
      </c>
      <c r="E12" s="390">
        <v>0</v>
      </c>
      <c r="F12" s="393">
        <v>0</v>
      </c>
      <c r="G12" s="600">
        <v>0</v>
      </c>
      <c r="H12" s="390"/>
      <c r="I12" s="390">
        <v>0</v>
      </c>
      <c r="J12" s="390">
        <v>0</v>
      </c>
      <c r="K12" s="391">
        <v>0</v>
      </c>
      <c r="L12" s="391">
        <v>0</v>
      </c>
    </row>
    <row r="13" spans="1:12" s="115" customFormat="1" ht="13.5" customHeight="1">
      <c r="A13" s="389" t="s">
        <v>156</v>
      </c>
      <c r="B13" s="506">
        <v>50442</v>
      </c>
      <c r="C13" s="507">
        <v>10196</v>
      </c>
      <c r="D13" s="390">
        <v>0</v>
      </c>
      <c r="E13" s="392">
        <v>2387</v>
      </c>
      <c r="F13" s="336">
        <v>10859</v>
      </c>
      <c r="G13" s="597">
        <v>5541</v>
      </c>
      <c r="H13" s="392"/>
      <c r="I13" s="390">
        <v>0</v>
      </c>
      <c r="J13" s="336">
        <v>3574</v>
      </c>
      <c r="K13" s="342">
        <v>10859</v>
      </c>
      <c r="L13" s="342">
        <v>11502</v>
      </c>
    </row>
    <row r="14" spans="1:12" s="115" customFormat="1" ht="13.5" customHeight="1">
      <c r="A14" s="389" t="s">
        <v>153</v>
      </c>
      <c r="B14" s="508">
        <v>11270</v>
      </c>
      <c r="C14" s="509">
        <v>10845</v>
      </c>
      <c r="D14" s="336">
        <v>100</v>
      </c>
      <c r="E14" s="392">
        <v>1156</v>
      </c>
      <c r="F14" s="336">
        <v>1084</v>
      </c>
      <c r="G14" s="597">
        <v>1961</v>
      </c>
      <c r="H14" s="392"/>
      <c r="I14" s="336">
        <v>668</v>
      </c>
      <c r="J14" s="336">
        <v>1551</v>
      </c>
      <c r="K14" s="342">
        <v>1852</v>
      </c>
      <c r="L14" s="342">
        <v>4668</v>
      </c>
    </row>
    <row r="15" spans="1:12" s="115" customFormat="1" ht="13.5" customHeight="1">
      <c r="A15" s="389" t="s">
        <v>157</v>
      </c>
      <c r="B15" s="508">
        <v>11321</v>
      </c>
      <c r="C15" s="509">
        <v>250</v>
      </c>
      <c r="D15" s="390">
        <v>0</v>
      </c>
      <c r="E15" s="392">
        <v>955</v>
      </c>
      <c r="F15" s="336">
        <v>17414</v>
      </c>
      <c r="G15" s="597">
        <v>506</v>
      </c>
      <c r="H15" s="392"/>
      <c r="I15" s="336">
        <v>9100</v>
      </c>
      <c r="J15" s="336">
        <v>1451</v>
      </c>
      <c r="K15" s="342">
        <v>26514</v>
      </c>
      <c r="L15" s="342">
        <v>2912</v>
      </c>
    </row>
    <row r="16" spans="1:12" s="115" customFormat="1" ht="13.5" customHeight="1">
      <c r="A16" s="389" t="s">
        <v>143</v>
      </c>
      <c r="B16" s="505" t="s">
        <v>339</v>
      </c>
      <c r="C16" s="507">
        <v>11325</v>
      </c>
      <c r="D16" s="390">
        <v>0</v>
      </c>
      <c r="E16" s="390">
        <v>0</v>
      </c>
      <c r="F16" s="393">
        <v>0</v>
      </c>
      <c r="G16" s="597">
        <v>789</v>
      </c>
      <c r="H16" s="392"/>
      <c r="I16" s="390">
        <v>0</v>
      </c>
      <c r="J16" s="336">
        <v>1710</v>
      </c>
      <c r="K16" s="391">
        <v>0</v>
      </c>
      <c r="L16" s="342">
        <v>2499</v>
      </c>
    </row>
    <row r="17" spans="1:12" s="115" customFormat="1" ht="13.5" customHeight="1">
      <c r="A17" s="389" t="s">
        <v>158</v>
      </c>
      <c r="B17" s="508">
        <v>45704</v>
      </c>
      <c r="C17" s="509">
        <v>1857</v>
      </c>
      <c r="D17" s="336">
        <v>8435</v>
      </c>
      <c r="E17" s="392">
        <v>590</v>
      </c>
      <c r="F17" s="336">
        <v>9847</v>
      </c>
      <c r="G17" s="597">
        <v>23968</v>
      </c>
      <c r="H17" s="392"/>
      <c r="I17" s="336">
        <v>10498</v>
      </c>
      <c r="J17" s="336">
        <v>18151</v>
      </c>
      <c r="K17" s="342">
        <v>28780</v>
      </c>
      <c r="L17" s="342">
        <v>42709</v>
      </c>
    </row>
    <row r="18" spans="1:12" s="115" customFormat="1" ht="13.5" customHeight="1">
      <c r="A18" s="389" t="s">
        <v>159</v>
      </c>
      <c r="B18" s="508">
        <v>34826</v>
      </c>
      <c r="C18" s="509">
        <v>67</v>
      </c>
      <c r="D18" s="336">
        <v>23307</v>
      </c>
      <c r="E18" s="390">
        <v>0</v>
      </c>
      <c r="F18" s="393">
        <v>0</v>
      </c>
      <c r="G18" s="600">
        <v>0</v>
      </c>
      <c r="H18" s="390"/>
      <c r="I18" s="336">
        <v>42609</v>
      </c>
      <c r="J18" s="393">
        <v>0</v>
      </c>
      <c r="K18" s="342">
        <v>65916</v>
      </c>
      <c r="L18" s="391">
        <v>0</v>
      </c>
    </row>
    <row r="19" spans="1:12" s="115" customFormat="1" ht="13.5" customHeight="1">
      <c r="A19" s="389" t="s">
        <v>144</v>
      </c>
      <c r="B19" s="508">
        <v>303</v>
      </c>
      <c r="C19" s="509">
        <v>110468</v>
      </c>
      <c r="D19" s="336">
        <v>20</v>
      </c>
      <c r="E19" s="392">
        <v>25624</v>
      </c>
      <c r="F19" s="336">
        <v>18</v>
      </c>
      <c r="G19" s="597">
        <v>27033</v>
      </c>
      <c r="H19" s="392"/>
      <c r="I19" s="336">
        <v>119</v>
      </c>
      <c r="J19" s="336">
        <v>39582</v>
      </c>
      <c r="K19" s="342">
        <v>157</v>
      </c>
      <c r="L19" s="342">
        <v>92239</v>
      </c>
    </row>
    <row r="20" spans="1:12" s="115" customFormat="1" ht="13.5" customHeight="1">
      <c r="A20" s="389" t="s">
        <v>160</v>
      </c>
      <c r="B20" s="508">
        <v>29687</v>
      </c>
      <c r="C20" s="507">
        <v>11503</v>
      </c>
      <c r="D20" s="336">
        <v>10347</v>
      </c>
      <c r="E20" s="392">
        <v>2488</v>
      </c>
      <c r="F20" s="336">
        <v>11182</v>
      </c>
      <c r="G20" s="597">
        <v>1571</v>
      </c>
      <c r="H20" s="392"/>
      <c r="I20" s="336">
        <v>8682</v>
      </c>
      <c r="J20" s="336">
        <v>9870</v>
      </c>
      <c r="K20" s="342">
        <v>30211</v>
      </c>
      <c r="L20" s="342">
        <v>13929</v>
      </c>
    </row>
    <row r="21" spans="1:12" s="115" customFormat="1" ht="13.5" customHeight="1">
      <c r="A21" s="389" t="s">
        <v>278</v>
      </c>
      <c r="B21" s="508">
        <v>57165</v>
      </c>
      <c r="C21" s="507">
        <v>52</v>
      </c>
      <c r="D21" s="390">
        <v>0</v>
      </c>
      <c r="E21" s="390">
        <v>0</v>
      </c>
      <c r="F21" s="390">
        <v>0</v>
      </c>
      <c r="G21" s="600">
        <v>0</v>
      </c>
      <c r="H21" s="390"/>
      <c r="I21" s="393">
        <v>0</v>
      </c>
      <c r="J21" s="336">
        <v>206</v>
      </c>
      <c r="K21" s="391">
        <v>0</v>
      </c>
      <c r="L21" s="342">
        <v>206</v>
      </c>
    </row>
    <row r="22" spans="1:12" s="115" customFormat="1" ht="13.5" customHeight="1">
      <c r="A22" s="389" t="s">
        <v>161</v>
      </c>
      <c r="B22" s="508">
        <v>8533</v>
      </c>
      <c r="C22" s="509">
        <v>6705</v>
      </c>
      <c r="D22" s="336">
        <v>2369</v>
      </c>
      <c r="E22" s="392">
        <v>400</v>
      </c>
      <c r="F22" s="336">
        <v>12390</v>
      </c>
      <c r="G22" s="597">
        <v>1458</v>
      </c>
      <c r="H22" s="392"/>
      <c r="I22" s="336">
        <v>1635</v>
      </c>
      <c r="J22" s="336">
        <v>3706</v>
      </c>
      <c r="K22" s="342">
        <v>16394</v>
      </c>
      <c r="L22" s="342">
        <v>5564</v>
      </c>
    </row>
    <row r="23" spans="1:12" s="115" customFormat="1" ht="13.5" customHeight="1">
      <c r="A23" s="389" t="s">
        <v>279</v>
      </c>
      <c r="B23" s="508">
        <v>3254</v>
      </c>
      <c r="C23" s="390">
        <v>0</v>
      </c>
      <c r="D23" s="336">
        <v>1369</v>
      </c>
      <c r="E23" s="390">
        <v>0</v>
      </c>
      <c r="F23" s="336">
        <v>832</v>
      </c>
      <c r="G23" s="600">
        <v>0</v>
      </c>
      <c r="H23" s="390"/>
      <c r="I23" s="336">
        <v>656</v>
      </c>
      <c r="J23" s="393">
        <v>0</v>
      </c>
      <c r="K23" s="342">
        <v>2857</v>
      </c>
      <c r="L23" s="391">
        <v>0</v>
      </c>
    </row>
    <row r="24" spans="1:12" s="115" customFormat="1" ht="13.5" customHeight="1">
      <c r="A24" s="389" t="s">
        <v>145</v>
      </c>
      <c r="B24" s="508">
        <v>1912</v>
      </c>
      <c r="C24" s="507">
        <v>23483</v>
      </c>
      <c r="D24" s="336">
        <v>895</v>
      </c>
      <c r="E24" s="392">
        <v>14828</v>
      </c>
      <c r="F24" s="336">
        <v>4</v>
      </c>
      <c r="G24" s="597">
        <v>1509</v>
      </c>
      <c r="H24" s="392"/>
      <c r="I24" s="336">
        <v>321</v>
      </c>
      <c r="J24" s="336">
        <v>284</v>
      </c>
      <c r="K24" s="342">
        <v>1220</v>
      </c>
      <c r="L24" s="342">
        <v>16621</v>
      </c>
    </row>
    <row r="25" spans="1:12" s="115" customFormat="1" ht="13.5" customHeight="1">
      <c r="A25" s="389" t="s">
        <v>280</v>
      </c>
      <c r="B25" s="508">
        <v>3653</v>
      </c>
      <c r="C25" s="390">
        <v>0</v>
      </c>
      <c r="D25" s="336">
        <v>7</v>
      </c>
      <c r="E25" s="390">
        <v>0</v>
      </c>
      <c r="F25" s="390">
        <v>0</v>
      </c>
      <c r="G25" s="597">
        <f>77+230000</f>
        <v>230077</v>
      </c>
      <c r="H25" s="595">
        <v>1</v>
      </c>
      <c r="I25" s="393">
        <v>0</v>
      </c>
      <c r="J25" s="393">
        <v>0</v>
      </c>
      <c r="K25" s="342">
        <v>7</v>
      </c>
      <c r="L25" s="342">
        <v>230077</v>
      </c>
    </row>
    <row r="26" spans="1:12" s="115" customFormat="1" ht="13.5" customHeight="1">
      <c r="A26" s="389" t="s">
        <v>163</v>
      </c>
      <c r="B26" s="505" t="s">
        <v>339</v>
      </c>
      <c r="C26" s="509">
        <v>5613</v>
      </c>
      <c r="D26" s="390">
        <v>0</v>
      </c>
      <c r="E26" s="392">
        <v>104</v>
      </c>
      <c r="F26" s="390">
        <v>0</v>
      </c>
      <c r="G26" s="597">
        <v>46</v>
      </c>
      <c r="H26" s="392"/>
      <c r="I26" s="336">
        <v>3</v>
      </c>
      <c r="J26" s="336">
        <v>204</v>
      </c>
      <c r="K26" s="342">
        <v>3</v>
      </c>
      <c r="L26" s="342">
        <v>354</v>
      </c>
    </row>
    <row r="27" spans="1:12" s="115" customFormat="1" ht="13.5" customHeight="1">
      <c r="A27" s="389" t="s">
        <v>164</v>
      </c>
      <c r="B27" s="508">
        <v>145</v>
      </c>
      <c r="C27" s="509">
        <v>4105</v>
      </c>
      <c r="D27" s="390">
        <v>0</v>
      </c>
      <c r="E27" s="392">
        <v>2609</v>
      </c>
      <c r="F27" s="390">
        <v>0</v>
      </c>
      <c r="G27" s="597">
        <v>1101</v>
      </c>
      <c r="H27" s="392"/>
      <c r="I27" s="393">
        <v>0</v>
      </c>
      <c r="J27" s="393">
        <v>0</v>
      </c>
      <c r="K27" s="391">
        <v>0</v>
      </c>
      <c r="L27" s="342">
        <v>3710</v>
      </c>
    </row>
    <row r="28" spans="1:12" s="115" customFormat="1" ht="13.5" customHeight="1">
      <c r="A28" s="389" t="s">
        <v>165</v>
      </c>
      <c r="B28" s="508">
        <v>44002</v>
      </c>
      <c r="C28" s="507">
        <v>20643</v>
      </c>
      <c r="D28" s="390">
        <v>0</v>
      </c>
      <c r="E28" s="392">
        <v>14080</v>
      </c>
      <c r="F28" s="390">
        <v>0</v>
      </c>
      <c r="G28" s="597">
        <v>17546</v>
      </c>
      <c r="H28" s="392"/>
      <c r="I28" s="393">
        <v>0</v>
      </c>
      <c r="J28" s="336">
        <v>17013</v>
      </c>
      <c r="K28" s="391">
        <v>0</v>
      </c>
      <c r="L28" s="342">
        <v>48639</v>
      </c>
    </row>
    <row r="29" spans="1:12" s="115" customFormat="1" ht="13.5" customHeight="1">
      <c r="A29" s="389" t="s">
        <v>166</v>
      </c>
      <c r="B29" s="508">
        <v>3790</v>
      </c>
      <c r="C29" s="507">
        <v>14270</v>
      </c>
      <c r="D29" s="336">
        <v>1140</v>
      </c>
      <c r="E29" s="392">
        <v>1584</v>
      </c>
      <c r="F29" s="336">
        <v>2069</v>
      </c>
      <c r="G29" s="597">
        <v>1103</v>
      </c>
      <c r="H29" s="392"/>
      <c r="I29" s="336">
        <v>867</v>
      </c>
      <c r="J29" s="336">
        <v>96</v>
      </c>
      <c r="K29" s="342">
        <v>4076</v>
      </c>
      <c r="L29" s="342">
        <v>2783</v>
      </c>
    </row>
    <row r="30" spans="1:12" s="115" customFormat="1" ht="13.5" customHeight="1">
      <c r="A30" s="389" t="s">
        <v>24</v>
      </c>
      <c r="B30" s="508">
        <v>283154</v>
      </c>
      <c r="C30" s="509">
        <v>207080</v>
      </c>
      <c r="D30" s="336">
        <v>73740</v>
      </c>
      <c r="E30" s="392">
        <v>45580</v>
      </c>
      <c r="F30" s="336">
        <v>135223</v>
      </c>
      <c r="G30" s="597">
        <v>17268</v>
      </c>
      <c r="H30" s="392"/>
      <c r="I30" s="336">
        <v>130238</v>
      </c>
      <c r="J30" s="336">
        <v>32275</v>
      </c>
      <c r="K30" s="342">
        <v>339201</v>
      </c>
      <c r="L30" s="342">
        <v>95123</v>
      </c>
    </row>
    <row r="31" spans="1:12" s="115" customFormat="1" ht="13.5" customHeight="1">
      <c r="A31" s="389" t="s">
        <v>146</v>
      </c>
      <c r="B31" s="508">
        <v>23025</v>
      </c>
      <c r="C31" s="507">
        <v>17269</v>
      </c>
      <c r="D31" s="336">
        <v>21431</v>
      </c>
      <c r="E31" s="392">
        <v>5599</v>
      </c>
      <c r="F31" s="336">
        <v>6762</v>
      </c>
      <c r="G31" s="597">
        <v>6332</v>
      </c>
      <c r="H31" s="392"/>
      <c r="I31" s="336">
        <v>15854</v>
      </c>
      <c r="J31" s="336">
        <v>9403</v>
      </c>
      <c r="K31" s="342">
        <v>44047</v>
      </c>
      <c r="L31" s="342">
        <v>21334</v>
      </c>
    </row>
    <row r="32" spans="1:12" s="115" customFormat="1" ht="13.5" customHeight="1">
      <c r="A32" s="389" t="s">
        <v>167</v>
      </c>
      <c r="B32" s="505" t="s">
        <v>339</v>
      </c>
      <c r="C32" s="390">
        <v>0</v>
      </c>
      <c r="D32" s="336">
        <v>3</v>
      </c>
      <c r="E32" s="390">
        <v>0</v>
      </c>
      <c r="F32" s="393">
        <v>0</v>
      </c>
      <c r="G32" s="600">
        <v>0</v>
      </c>
      <c r="H32" s="390"/>
      <c r="I32" s="393">
        <v>0</v>
      </c>
      <c r="J32" s="393">
        <v>0</v>
      </c>
      <c r="K32" s="342">
        <v>3</v>
      </c>
      <c r="L32" s="391">
        <v>0</v>
      </c>
    </row>
    <row r="33" spans="1:12" s="115" customFormat="1" ht="13.5" customHeight="1">
      <c r="A33" s="389" t="s">
        <v>317</v>
      </c>
      <c r="B33" s="508">
        <v>436058</v>
      </c>
      <c r="C33" s="509">
        <v>3372880</v>
      </c>
      <c r="D33" s="336">
        <v>113477</v>
      </c>
      <c r="E33" s="336">
        <v>739506</v>
      </c>
      <c r="F33" s="336">
        <v>123344</v>
      </c>
      <c r="G33" s="597">
        <v>869090</v>
      </c>
      <c r="H33" s="392"/>
      <c r="I33" s="336">
        <v>119698</v>
      </c>
      <c r="J33" s="336">
        <v>802979</v>
      </c>
      <c r="K33" s="342">
        <v>356519</v>
      </c>
      <c r="L33" s="342">
        <v>2411575</v>
      </c>
    </row>
    <row r="34" spans="1:12" s="115" customFormat="1" ht="13.5" customHeight="1">
      <c r="A34" s="389" t="s">
        <v>133</v>
      </c>
      <c r="B34" s="508">
        <v>2504</v>
      </c>
      <c r="C34" s="509">
        <v>3703</v>
      </c>
      <c r="D34" s="336">
        <v>450</v>
      </c>
      <c r="E34" s="336">
        <v>216</v>
      </c>
      <c r="F34" s="336">
        <v>949</v>
      </c>
      <c r="G34" s="597">
        <v>32</v>
      </c>
      <c r="H34" s="392"/>
      <c r="I34" s="336">
        <v>504</v>
      </c>
      <c r="J34" s="336">
        <v>64</v>
      </c>
      <c r="K34" s="342">
        <v>1903</v>
      </c>
      <c r="L34" s="342">
        <v>312</v>
      </c>
    </row>
    <row r="35" spans="1:12" s="115" customFormat="1" ht="13.5" customHeight="1">
      <c r="A35" s="389" t="s">
        <v>168</v>
      </c>
      <c r="B35" s="508">
        <v>35107</v>
      </c>
      <c r="C35" s="507">
        <v>1545</v>
      </c>
      <c r="D35" s="336">
        <v>14498</v>
      </c>
      <c r="E35" s="393">
        <v>0</v>
      </c>
      <c r="F35" s="336">
        <v>17</v>
      </c>
      <c r="G35" s="597">
        <v>118</v>
      </c>
      <c r="H35" s="392"/>
      <c r="I35" s="336">
        <v>48463</v>
      </c>
      <c r="J35" s="336">
        <v>2286</v>
      </c>
      <c r="K35" s="342">
        <v>62978</v>
      </c>
      <c r="L35" s="342">
        <v>2404</v>
      </c>
    </row>
    <row r="36" spans="1:12" s="115" customFormat="1" ht="13.5" customHeight="1">
      <c r="A36" s="389" t="s">
        <v>281</v>
      </c>
      <c r="B36" s="508">
        <v>40794</v>
      </c>
      <c r="C36" s="390">
        <v>0</v>
      </c>
      <c r="D36" s="393">
        <v>0</v>
      </c>
      <c r="E36" s="393">
        <v>0</v>
      </c>
      <c r="F36" s="393">
        <v>0</v>
      </c>
      <c r="G36" s="600">
        <v>0</v>
      </c>
      <c r="H36" s="390"/>
      <c r="I36" s="393">
        <v>0</v>
      </c>
      <c r="J36" s="393">
        <v>0</v>
      </c>
      <c r="K36" s="391">
        <v>0</v>
      </c>
      <c r="L36" s="391">
        <v>0</v>
      </c>
    </row>
    <row r="37" spans="1:12" s="115" customFormat="1" ht="13.5" customHeight="1">
      <c r="A37" s="389" t="s">
        <v>147</v>
      </c>
      <c r="B37" s="508">
        <v>460634</v>
      </c>
      <c r="C37" s="509">
        <v>38047</v>
      </c>
      <c r="D37" s="336">
        <v>5304</v>
      </c>
      <c r="E37" s="336">
        <v>1618</v>
      </c>
      <c r="F37" s="336">
        <v>75575</v>
      </c>
      <c r="G37" s="597">
        <v>1188</v>
      </c>
      <c r="H37" s="392"/>
      <c r="I37" s="336">
        <v>79799</v>
      </c>
      <c r="J37" s="336">
        <v>6194</v>
      </c>
      <c r="K37" s="342">
        <v>160678</v>
      </c>
      <c r="L37" s="342">
        <v>9000</v>
      </c>
    </row>
    <row r="38" spans="1:12" s="115" customFormat="1" ht="13.5" customHeight="1">
      <c r="A38" s="389" t="s">
        <v>148</v>
      </c>
      <c r="B38" s="508">
        <v>9101</v>
      </c>
      <c r="C38" s="509">
        <v>3284</v>
      </c>
      <c r="D38" s="336">
        <v>343</v>
      </c>
      <c r="E38" s="393">
        <v>0</v>
      </c>
      <c r="F38" s="336">
        <v>382</v>
      </c>
      <c r="G38" s="600">
        <v>0</v>
      </c>
      <c r="H38" s="390"/>
      <c r="I38" s="336">
        <v>2194</v>
      </c>
      <c r="J38" s="393">
        <v>0</v>
      </c>
      <c r="K38" s="342">
        <v>2919</v>
      </c>
      <c r="L38" s="391">
        <v>0</v>
      </c>
    </row>
    <row r="39" spans="1:12" s="115" customFormat="1" ht="13.5" customHeight="1">
      <c r="A39" s="389" t="s">
        <v>169</v>
      </c>
      <c r="B39" s="508">
        <v>457</v>
      </c>
      <c r="C39" s="509">
        <v>20803</v>
      </c>
      <c r="D39" s="336">
        <v>34</v>
      </c>
      <c r="E39" s="336">
        <v>891</v>
      </c>
      <c r="F39" s="336">
        <v>414</v>
      </c>
      <c r="G39" s="597">
        <v>1328</v>
      </c>
      <c r="H39" s="392"/>
      <c r="I39" s="336">
        <v>194</v>
      </c>
      <c r="J39" s="336">
        <v>1740</v>
      </c>
      <c r="K39" s="342">
        <v>642</v>
      </c>
      <c r="L39" s="342">
        <v>3959</v>
      </c>
    </row>
    <row r="40" spans="1:12" s="115" customFormat="1" ht="13.5" customHeight="1">
      <c r="A40" s="389" t="s">
        <v>282</v>
      </c>
      <c r="B40" s="505" t="s">
        <v>339</v>
      </c>
      <c r="C40" s="390">
        <v>0</v>
      </c>
      <c r="D40" s="336">
        <v>75</v>
      </c>
      <c r="E40" s="393">
        <v>0</v>
      </c>
      <c r="F40" s="336">
        <v>284</v>
      </c>
      <c r="G40" s="600">
        <v>0</v>
      </c>
      <c r="H40" s="390"/>
      <c r="I40" s="393">
        <v>0</v>
      </c>
      <c r="J40" s="393">
        <v>0</v>
      </c>
      <c r="K40" s="342">
        <v>359</v>
      </c>
      <c r="L40" s="391">
        <v>0</v>
      </c>
    </row>
    <row r="41" spans="1:12" s="115" customFormat="1" ht="13.5" customHeight="1">
      <c r="A41" s="389" t="s">
        <v>149</v>
      </c>
      <c r="B41" s="508">
        <v>3</v>
      </c>
      <c r="C41" s="509">
        <v>30396</v>
      </c>
      <c r="D41" s="393">
        <v>0</v>
      </c>
      <c r="E41" s="336">
        <v>1082</v>
      </c>
      <c r="F41" s="336">
        <v>4</v>
      </c>
      <c r="G41" s="597">
        <v>1659</v>
      </c>
      <c r="H41" s="392"/>
      <c r="I41" s="336">
        <v>11</v>
      </c>
      <c r="J41" s="336">
        <v>1653</v>
      </c>
      <c r="K41" s="342">
        <v>15</v>
      </c>
      <c r="L41" s="342">
        <v>4394</v>
      </c>
    </row>
    <row r="42" spans="1:12" s="115" customFormat="1" ht="13.5" customHeight="1">
      <c r="A42" s="389" t="s">
        <v>283</v>
      </c>
      <c r="B42" s="505" t="s">
        <v>339</v>
      </c>
      <c r="C42" s="509">
        <v>93219</v>
      </c>
      <c r="D42" s="393">
        <v>0</v>
      </c>
      <c r="E42" s="336">
        <v>23091</v>
      </c>
      <c r="F42" s="393">
        <v>0</v>
      </c>
      <c r="G42" s="600">
        <v>0</v>
      </c>
      <c r="H42" s="390"/>
      <c r="I42" s="336">
        <v>3</v>
      </c>
      <c r="J42" s="393">
        <v>0</v>
      </c>
      <c r="K42" s="342">
        <v>3</v>
      </c>
      <c r="L42" s="342">
        <v>23091</v>
      </c>
    </row>
    <row r="43" spans="1:12" s="115" customFormat="1" ht="13.5" customHeight="1">
      <c r="A43" s="389" t="s">
        <v>170</v>
      </c>
      <c r="B43" s="508">
        <v>175</v>
      </c>
      <c r="C43" s="509">
        <v>23427</v>
      </c>
      <c r="D43" s="336">
        <v>57</v>
      </c>
      <c r="E43" s="336">
        <v>7401</v>
      </c>
      <c r="F43" s="336">
        <v>147</v>
      </c>
      <c r="G43" s="597">
        <v>10122</v>
      </c>
      <c r="H43" s="392"/>
      <c r="I43" s="336">
        <v>272</v>
      </c>
      <c r="J43" s="336">
        <v>8163</v>
      </c>
      <c r="K43" s="342">
        <v>476</v>
      </c>
      <c r="L43" s="342">
        <v>25686</v>
      </c>
    </row>
    <row r="44" spans="1:12" s="115" customFormat="1" ht="13.5" customHeight="1">
      <c r="A44" s="389" t="s">
        <v>25</v>
      </c>
      <c r="B44" s="508">
        <v>281756</v>
      </c>
      <c r="C44" s="509">
        <v>419233</v>
      </c>
      <c r="D44" s="336">
        <v>245737</v>
      </c>
      <c r="E44" s="336">
        <v>98337</v>
      </c>
      <c r="F44" s="336">
        <v>156791</v>
      </c>
      <c r="G44" s="597">
        <v>137631</v>
      </c>
      <c r="H44" s="392"/>
      <c r="I44" s="336">
        <v>339049</v>
      </c>
      <c r="J44" s="336">
        <v>110653</v>
      </c>
      <c r="K44" s="342">
        <v>741577</v>
      </c>
      <c r="L44" s="342">
        <v>346621</v>
      </c>
    </row>
    <row r="45" spans="1:12" s="115" customFormat="1" ht="13.5" customHeight="1">
      <c r="A45" s="389" t="s">
        <v>171</v>
      </c>
      <c r="B45" s="508">
        <v>30484</v>
      </c>
      <c r="C45" s="390">
        <v>0</v>
      </c>
      <c r="D45" s="336">
        <v>20</v>
      </c>
      <c r="E45" s="393">
        <v>0</v>
      </c>
      <c r="F45" s="336">
        <v>929</v>
      </c>
      <c r="G45" s="597">
        <v>968</v>
      </c>
      <c r="H45" s="392"/>
      <c r="I45" s="336">
        <v>5</v>
      </c>
      <c r="J45" s="393">
        <v>0</v>
      </c>
      <c r="K45" s="342">
        <v>954</v>
      </c>
      <c r="L45" s="342">
        <v>968</v>
      </c>
    </row>
    <row r="46" spans="1:12" s="115" customFormat="1" ht="13.5" customHeight="1">
      <c r="A46" s="389" t="s">
        <v>284</v>
      </c>
      <c r="B46" s="508">
        <v>27694</v>
      </c>
      <c r="C46" s="390">
        <v>0</v>
      </c>
      <c r="D46" s="336">
        <v>3</v>
      </c>
      <c r="E46" s="336">
        <v>2</v>
      </c>
      <c r="F46" s="393">
        <v>0</v>
      </c>
      <c r="G46" s="600">
        <v>0</v>
      </c>
      <c r="H46" s="390"/>
      <c r="I46" s="393">
        <v>0</v>
      </c>
      <c r="J46" s="393">
        <v>0</v>
      </c>
      <c r="K46" s="342">
        <v>3</v>
      </c>
      <c r="L46" s="342">
        <v>2</v>
      </c>
    </row>
    <row r="47" spans="1:12" s="115" customFormat="1" ht="13.5" customHeight="1">
      <c r="A47" s="389" t="s">
        <v>285</v>
      </c>
      <c r="B47" s="506">
        <v>8065789</v>
      </c>
      <c r="C47" s="507">
        <v>787869</v>
      </c>
      <c r="D47" s="336">
        <v>1962640</v>
      </c>
      <c r="E47" s="336">
        <v>336301</v>
      </c>
      <c r="F47" s="336">
        <v>2246055</v>
      </c>
      <c r="G47" s="597">
        <v>324216</v>
      </c>
      <c r="H47" s="392"/>
      <c r="I47" s="336">
        <v>1921798</v>
      </c>
      <c r="J47" s="336">
        <v>420244</v>
      </c>
      <c r="K47" s="342">
        <v>6130493</v>
      </c>
      <c r="L47" s="342">
        <v>1080761</v>
      </c>
    </row>
    <row r="48" spans="1:12" ht="13.5" customHeight="1">
      <c r="A48" s="389" t="s">
        <v>150</v>
      </c>
      <c r="B48" s="505" t="s">
        <v>339</v>
      </c>
      <c r="C48" s="507">
        <v>53</v>
      </c>
      <c r="D48" s="393">
        <v>0</v>
      </c>
      <c r="E48" s="393">
        <v>0</v>
      </c>
      <c r="F48" s="393">
        <v>0</v>
      </c>
      <c r="G48" s="600">
        <v>0</v>
      </c>
      <c r="H48" s="390"/>
      <c r="I48" s="336">
        <v>2</v>
      </c>
      <c r="J48" s="393">
        <v>0</v>
      </c>
      <c r="K48" s="342">
        <v>2</v>
      </c>
      <c r="L48" s="391">
        <v>0</v>
      </c>
    </row>
    <row r="49" spans="1:12" ht="13.5" customHeight="1">
      <c r="A49" s="389" t="s">
        <v>151</v>
      </c>
      <c r="B49" s="508">
        <v>195068</v>
      </c>
      <c r="C49" s="509">
        <v>3293</v>
      </c>
      <c r="D49" s="336">
        <v>47327</v>
      </c>
      <c r="E49" s="336">
        <v>3933</v>
      </c>
      <c r="F49" s="394">
        <v>43581</v>
      </c>
      <c r="G49" s="600">
        <v>0</v>
      </c>
      <c r="H49" s="390"/>
      <c r="I49" s="336">
        <v>101617</v>
      </c>
      <c r="J49" s="336">
        <v>1</v>
      </c>
      <c r="K49" s="395">
        <v>192525</v>
      </c>
      <c r="L49" s="395">
        <v>3934</v>
      </c>
    </row>
    <row r="50" spans="1:12" ht="13.5" customHeight="1">
      <c r="A50" s="389" t="s">
        <v>44</v>
      </c>
      <c r="B50" s="508">
        <v>77281</v>
      </c>
      <c r="C50" s="509">
        <v>78977</v>
      </c>
      <c r="D50" s="336">
        <v>12943</v>
      </c>
      <c r="E50" s="336">
        <v>17069</v>
      </c>
      <c r="F50" s="394">
        <v>5125</v>
      </c>
      <c r="G50" s="598">
        <v>7608</v>
      </c>
      <c r="H50" s="593"/>
      <c r="I50" s="394">
        <v>10210</v>
      </c>
      <c r="J50" s="394">
        <v>5604</v>
      </c>
      <c r="K50" s="395">
        <v>28278</v>
      </c>
      <c r="L50" s="395">
        <v>30281</v>
      </c>
    </row>
    <row r="51" spans="1:12" ht="13.5" customHeight="1">
      <c r="A51" s="389" t="s">
        <v>172</v>
      </c>
      <c r="B51" s="507">
        <v>171</v>
      </c>
      <c r="C51" s="507">
        <v>18797</v>
      </c>
      <c r="D51" s="393">
        <v>0</v>
      </c>
      <c r="E51" s="336">
        <v>389</v>
      </c>
      <c r="F51" s="393">
        <v>0</v>
      </c>
      <c r="G51" s="598">
        <v>384</v>
      </c>
      <c r="H51" s="593"/>
      <c r="I51" s="393">
        <v>0</v>
      </c>
      <c r="J51" s="394">
        <v>5689</v>
      </c>
      <c r="K51" s="391">
        <v>0</v>
      </c>
      <c r="L51" s="395">
        <v>6462</v>
      </c>
    </row>
    <row r="52" spans="1:12" ht="13.5" customHeight="1">
      <c r="A52" s="389" t="s">
        <v>286</v>
      </c>
      <c r="B52" s="505" t="s">
        <v>339</v>
      </c>
      <c r="C52" s="507">
        <v>1538</v>
      </c>
      <c r="D52" s="393">
        <v>0</v>
      </c>
      <c r="E52" s="393">
        <v>0</v>
      </c>
      <c r="F52" s="393">
        <v>0</v>
      </c>
      <c r="G52" s="598">
        <v>224</v>
      </c>
      <c r="H52" s="593"/>
      <c r="I52" s="393">
        <v>0</v>
      </c>
      <c r="J52" s="393">
        <v>0</v>
      </c>
      <c r="K52" s="391">
        <v>0</v>
      </c>
      <c r="L52" s="395">
        <v>224</v>
      </c>
    </row>
    <row r="53" spans="1:12" ht="13.5" customHeight="1">
      <c r="A53" s="389" t="s">
        <v>28</v>
      </c>
      <c r="B53" s="508">
        <v>16073</v>
      </c>
      <c r="C53" s="509">
        <v>16813</v>
      </c>
      <c r="D53" s="336">
        <v>961</v>
      </c>
      <c r="E53" s="336">
        <v>208</v>
      </c>
      <c r="F53" s="394">
        <v>5</v>
      </c>
      <c r="G53" s="598">
        <v>2574</v>
      </c>
      <c r="H53" s="593"/>
      <c r="I53" s="394">
        <v>8</v>
      </c>
      <c r="J53" s="394">
        <v>9312</v>
      </c>
      <c r="K53" s="395">
        <v>974</v>
      </c>
      <c r="L53" s="395">
        <v>12094</v>
      </c>
    </row>
    <row r="54" spans="1:12" ht="13.5" customHeight="1">
      <c r="A54" s="389" t="s">
        <v>287</v>
      </c>
      <c r="B54" s="505" t="s">
        <v>339</v>
      </c>
      <c r="C54" s="507">
        <v>459</v>
      </c>
      <c r="D54" s="393">
        <v>0</v>
      </c>
      <c r="E54" s="336">
        <v>2575</v>
      </c>
      <c r="F54" s="393">
        <v>0</v>
      </c>
      <c r="G54" s="598">
        <v>775</v>
      </c>
      <c r="H54" s="593"/>
      <c r="I54" s="393">
        <v>0</v>
      </c>
      <c r="J54" s="393">
        <v>0</v>
      </c>
      <c r="K54" s="391">
        <v>0</v>
      </c>
      <c r="L54" s="395">
        <v>3350</v>
      </c>
    </row>
    <row r="55" spans="1:12" ht="13.5" customHeight="1">
      <c r="A55" s="389" t="s">
        <v>152</v>
      </c>
      <c r="B55" s="508">
        <v>254365</v>
      </c>
      <c r="C55" s="509">
        <v>15611</v>
      </c>
      <c r="D55" s="336">
        <v>79243</v>
      </c>
      <c r="E55" s="336">
        <v>10180</v>
      </c>
      <c r="F55" s="394">
        <v>66007</v>
      </c>
      <c r="G55" s="598">
        <v>4243</v>
      </c>
      <c r="H55" s="593"/>
      <c r="I55" s="394">
        <v>100474</v>
      </c>
      <c r="J55" s="394">
        <v>4231</v>
      </c>
      <c r="K55" s="395">
        <v>245724</v>
      </c>
      <c r="L55" s="395">
        <v>18654</v>
      </c>
    </row>
    <row r="56" spans="1:12" ht="13.5" customHeight="1">
      <c r="A56" s="389" t="s">
        <v>30</v>
      </c>
      <c r="B56" s="510">
        <v>84178</v>
      </c>
      <c r="C56" s="509">
        <v>52548</v>
      </c>
      <c r="D56" s="336">
        <v>38291</v>
      </c>
      <c r="E56" s="336">
        <v>10582</v>
      </c>
      <c r="F56" s="394">
        <v>14162</v>
      </c>
      <c r="G56" s="598">
        <v>16538</v>
      </c>
      <c r="H56" s="593"/>
      <c r="I56" s="394">
        <v>18592</v>
      </c>
      <c r="J56" s="394">
        <v>10849</v>
      </c>
      <c r="K56" s="395">
        <v>71045</v>
      </c>
      <c r="L56" s="395">
        <v>37969</v>
      </c>
    </row>
    <row r="57" spans="1:12" ht="13.5" customHeight="1">
      <c r="A57" s="396" t="s">
        <v>288</v>
      </c>
      <c r="B57" s="511">
        <f>B8-SUM(B9:B56)</f>
        <v>5973</v>
      </c>
      <c r="C57" s="511">
        <f>C8-SUM(C9:C56)</f>
        <v>25999</v>
      </c>
      <c r="D57" s="397">
        <f>'Table 12'!D8-SUM('Table 12'!D9:D33,'Table 12'!D34:D56)</f>
        <v>1338</v>
      </c>
      <c r="E57" s="397">
        <f>'Table 12'!E8-SUM('Table 12'!E9:E33,'Table 12'!E34:E56)</f>
        <v>6549</v>
      </c>
      <c r="F57" s="397">
        <f>'Table 12'!F8-SUM('Table 12'!F9:F33,'Table 12'!F34:F56)</f>
        <v>19299</v>
      </c>
      <c r="G57" s="599">
        <f>'Table 12'!G8-SUM('Table 12'!G9:G33,'Table 12'!G34:G56)</f>
        <v>5522</v>
      </c>
      <c r="H57" s="594"/>
      <c r="I57" s="397">
        <f>'Table 12'!I8-SUM('Table 12'!I9:I33,'Table 12'!I34:I56)</f>
        <v>1154</v>
      </c>
      <c r="J57" s="397">
        <f>'Table 12'!J8-SUM('Table 12'!J9:J33,'Table 12'!J34:J56)</f>
        <v>7521</v>
      </c>
      <c r="K57" s="398">
        <v>21791</v>
      </c>
      <c r="L57" s="398">
        <v>19592</v>
      </c>
    </row>
    <row r="58" spans="1:12" ht="16.5" customHeight="1">
      <c r="A58" s="399" t="s">
        <v>357</v>
      </c>
      <c r="B58" s="400"/>
      <c r="C58" s="400"/>
      <c r="D58" s="400"/>
      <c r="E58" s="400"/>
      <c r="F58" s="401"/>
      <c r="G58" s="401"/>
      <c r="H58" s="401"/>
      <c r="I58" s="401"/>
      <c r="J58" s="401"/>
      <c r="K58" s="401"/>
      <c r="L58" s="401"/>
    </row>
    <row r="59" ht="15" customHeight="1">
      <c r="A59" s="92"/>
    </row>
    <row r="60" ht="15" customHeight="1">
      <c r="A60" s="100"/>
    </row>
    <row r="61" ht="18.75" customHeight="1"/>
    <row r="62" ht="18.75" customHeight="1"/>
    <row r="63" ht="18.75" customHeight="1"/>
    <row r="64" ht="18.75" customHeight="1"/>
    <row r="65" ht="3" customHeight="1"/>
  </sheetData>
  <mergeCells count="9">
    <mergeCell ref="A1:L1"/>
    <mergeCell ref="B5:C6"/>
    <mergeCell ref="D5:L5"/>
    <mergeCell ref="K6:L6"/>
    <mergeCell ref="D6:E6"/>
    <mergeCell ref="A5:A7"/>
    <mergeCell ref="I6:J6"/>
    <mergeCell ref="G7:H7"/>
    <mergeCell ref="F6:H6"/>
  </mergeCells>
  <printOptions/>
  <pageMargins left="0.34" right="0" top="0.68" bottom="0" header="0.34" footer="0"/>
  <pageSetup horizontalDpi="600" verticalDpi="600" orientation="portrait" paperSize="9" scale="95" r:id="rId2"/>
  <headerFooter alignWithMargins="0">
    <oddHeader>&amp;C- &amp;"CG Times,Regular"24&amp;"Helv,Regular"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pane xSplit="1" ySplit="7" topLeftCell="D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41" sqref="K41"/>
    </sheetView>
  </sheetViews>
  <sheetFormatPr defaultColWidth="9.140625" defaultRowHeight="12.75"/>
  <cols>
    <col min="1" max="1" width="14.28125" style="0" customWidth="1"/>
    <col min="2" max="2" width="9.28125" style="0" customWidth="1"/>
    <col min="3" max="3" width="9.421875" style="0" customWidth="1"/>
    <col min="4" max="4" width="8.140625" style="0" customWidth="1"/>
    <col min="5" max="5" width="8.28125" style="0" customWidth="1"/>
    <col min="6" max="6" width="8.140625" style="0" customWidth="1"/>
    <col min="7" max="7" width="8.28125" style="0" customWidth="1"/>
    <col min="8" max="8" width="8.140625" style="0" customWidth="1"/>
    <col min="9" max="9" width="8.421875" style="0" customWidth="1"/>
    <col min="10" max="11" width="8.8515625" style="0" customWidth="1"/>
    <col min="12" max="13" width="8.00390625" style="0" customWidth="1"/>
  </cols>
  <sheetData>
    <row r="1" spans="1:11" ht="17.25" customHeight="1">
      <c r="A1" s="86" t="s">
        <v>345</v>
      </c>
      <c r="B1" s="84"/>
      <c r="C1" s="84"/>
      <c r="D1" s="87"/>
      <c r="E1" s="87"/>
      <c r="F1" s="87"/>
      <c r="G1" s="87"/>
      <c r="H1" s="87"/>
      <c r="I1" s="87"/>
      <c r="J1" s="87"/>
      <c r="K1" s="87"/>
    </row>
    <row r="2" spans="1:11" ht="4.5" customHeight="1">
      <c r="A2" s="86"/>
      <c r="B2" s="84"/>
      <c r="C2" s="84"/>
      <c r="D2" s="87"/>
      <c r="E2" s="87"/>
      <c r="F2" s="87"/>
      <c r="G2" s="87"/>
      <c r="H2" s="87"/>
      <c r="I2" s="87"/>
      <c r="J2" s="87"/>
      <c r="K2" s="87"/>
    </row>
    <row r="3" spans="1:11" ht="12.75" customHeight="1">
      <c r="A3" s="84"/>
      <c r="B3" s="84"/>
      <c r="C3" s="84"/>
      <c r="D3" s="90"/>
      <c r="E3" s="90"/>
      <c r="F3" s="90"/>
      <c r="G3" s="90"/>
      <c r="H3" s="90"/>
      <c r="I3" s="90"/>
      <c r="J3" s="90" t="s">
        <v>251</v>
      </c>
      <c r="K3" s="90"/>
    </row>
    <row r="4" spans="1:11" ht="3" customHeight="1">
      <c r="A4" s="84"/>
      <c r="B4" s="84"/>
      <c r="C4" s="84"/>
      <c r="D4" s="90"/>
      <c r="E4" s="90"/>
      <c r="F4" s="90"/>
      <c r="G4" s="90"/>
      <c r="H4" s="90"/>
      <c r="I4" s="90"/>
      <c r="J4" s="90"/>
      <c r="K4" s="90"/>
    </row>
    <row r="5" spans="1:11" ht="14.25" customHeight="1">
      <c r="A5" s="682" t="s">
        <v>140</v>
      </c>
      <c r="B5" s="655" t="s">
        <v>352</v>
      </c>
      <c r="C5" s="656"/>
      <c r="D5" s="677" t="s">
        <v>358</v>
      </c>
      <c r="E5" s="678"/>
      <c r="F5" s="678"/>
      <c r="G5" s="678"/>
      <c r="H5" s="678"/>
      <c r="I5" s="678"/>
      <c r="J5" s="678"/>
      <c r="K5" s="679"/>
    </row>
    <row r="6" spans="1:11" ht="12.75">
      <c r="A6" s="683"/>
      <c r="B6" s="657"/>
      <c r="C6" s="658"/>
      <c r="D6" s="676" t="s">
        <v>0</v>
      </c>
      <c r="E6" s="676"/>
      <c r="F6" s="664" t="s">
        <v>1</v>
      </c>
      <c r="G6" s="665"/>
      <c r="H6" s="664" t="s">
        <v>2</v>
      </c>
      <c r="I6" s="665"/>
      <c r="J6" s="680" t="s">
        <v>351</v>
      </c>
      <c r="K6" s="681"/>
    </row>
    <row r="7" spans="1:11" ht="33.75" customHeight="1">
      <c r="A7" s="684"/>
      <c r="B7" s="88" t="s">
        <v>359</v>
      </c>
      <c r="C7" s="88" t="s">
        <v>356</v>
      </c>
      <c r="D7" s="88" t="s">
        <v>359</v>
      </c>
      <c r="E7" s="88" t="s">
        <v>356</v>
      </c>
      <c r="F7" s="88" t="s">
        <v>359</v>
      </c>
      <c r="G7" s="88" t="s">
        <v>356</v>
      </c>
      <c r="H7" s="88" t="s">
        <v>359</v>
      </c>
      <c r="I7" s="88" t="s">
        <v>356</v>
      </c>
      <c r="J7" s="88" t="s">
        <v>359</v>
      </c>
      <c r="K7" s="88" t="s">
        <v>356</v>
      </c>
    </row>
    <row r="8" spans="1:11" ht="16.5" customHeight="1">
      <c r="A8" s="386" t="s">
        <v>128</v>
      </c>
      <c r="B8" s="432">
        <f>SUM(B9:B28)</f>
        <v>2196928</v>
      </c>
      <c r="C8" s="432">
        <f>SUM(C9:C28)</f>
        <v>4280206</v>
      </c>
      <c r="D8" s="402">
        <f aca="true" t="shared" si="0" ref="D8:I8">SUM(D9:D28)</f>
        <v>721766</v>
      </c>
      <c r="E8" s="402">
        <f t="shared" si="0"/>
        <v>955922</v>
      </c>
      <c r="F8" s="402">
        <f t="shared" si="0"/>
        <v>783582</v>
      </c>
      <c r="G8" s="402">
        <f t="shared" si="0"/>
        <v>1083506</v>
      </c>
      <c r="H8" s="402">
        <f t="shared" si="0"/>
        <v>813094</v>
      </c>
      <c r="I8" s="402">
        <f t="shared" si="0"/>
        <v>1022896</v>
      </c>
      <c r="J8" s="402">
        <f>D8+F8+H8</f>
        <v>2318442</v>
      </c>
      <c r="K8" s="402">
        <f>E8+G8+I8</f>
        <v>3062324</v>
      </c>
    </row>
    <row r="9" spans="1:11" ht="16.5" customHeight="1">
      <c r="A9" s="389" t="s">
        <v>142</v>
      </c>
      <c r="B9" s="473" t="s">
        <v>342</v>
      </c>
      <c r="C9" s="474">
        <v>1490</v>
      </c>
      <c r="D9" s="403">
        <v>0</v>
      </c>
      <c r="E9" s="405">
        <v>2247</v>
      </c>
      <c r="F9" s="405">
        <v>11</v>
      </c>
      <c r="G9" s="405">
        <v>5115</v>
      </c>
      <c r="H9" s="403">
        <v>0</v>
      </c>
      <c r="I9" s="405">
        <v>6080</v>
      </c>
      <c r="J9" s="406">
        <f aca="true" t="shared" si="1" ref="J9:J28">D9+F9+H9</f>
        <v>11</v>
      </c>
      <c r="K9" s="406">
        <f aca="true" t="shared" si="2" ref="K9:K28">E9+G9+I9</f>
        <v>13442</v>
      </c>
    </row>
    <row r="10" spans="1:11" ht="16.5" customHeight="1">
      <c r="A10" s="389" t="s">
        <v>143</v>
      </c>
      <c r="B10" s="473" t="s">
        <v>342</v>
      </c>
      <c r="C10" s="429">
        <v>11325</v>
      </c>
      <c r="D10" s="403">
        <v>0</v>
      </c>
      <c r="E10" s="403">
        <v>0</v>
      </c>
      <c r="F10" s="403">
        <v>0</v>
      </c>
      <c r="G10" s="405">
        <v>789</v>
      </c>
      <c r="H10" s="403">
        <v>0</v>
      </c>
      <c r="I10" s="405">
        <v>1710</v>
      </c>
      <c r="J10" s="407">
        <f t="shared" si="1"/>
        <v>0</v>
      </c>
      <c r="K10" s="406">
        <f t="shared" si="2"/>
        <v>2499</v>
      </c>
    </row>
    <row r="11" spans="1:11" ht="16.5" customHeight="1">
      <c r="A11" s="389" t="s">
        <v>144</v>
      </c>
      <c r="B11" s="429">
        <v>303</v>
      </c>
      <c r="C11" s="429">
        <v>110468</v>
      </c>
      <c r="D11" s="405">
        <v>20</v>
      </c>
      <c r="E11" s="405">
        <v>25624</v>
      </c>
      <c r="F11" s="405">
        <v>18</v>
      </c>
      <c r="G11" s="405">
        <v>27033</v>
      </c>
      <c r="H11" s="405">
        <v>119</v>
      </c>
      <c r="I11" s="405">
        <v>39582</v>
      </c>
      <c r="J11" s="406">
        <f t="shared" si="1"/>
        <v>157</v>
      </c>
      <c r="K11" s="406">
        <f t="shared" si="2"/>
        <v>92239</v>
      </c>
    </row>
    <row r="12" spans="1:11" ht="16.5" customHeight="1">
      <c r="A12" s="389" t="s">
        <v>162</v>
      </c>
      <c r="B12" s="429">
        <v>1939</v>
      </c>
      <c r="C12" s="474">
        <v>5955</v>
      </c>
      <c r="D12" s="403">
        <v>0</v>
      </c>
      <c r="E12" s="403">
        <v>0</v>
      </c>
      <c r="F12" s="403">
        <v>0</v>
      </c>
      <c r="G12" s="405">
        <v>5</v>
      </c>
      <c r="H12" s="403">
        <v>0</v>
      </c>
      <c r="I12" s="403">
        <v>0</v>
      </c>
      <c r="J12" s="407">
        <f t="shared" si="1"/>
        <v>0</v>
      </c>
      <c r="K12" s="406">
        <f t="shared" si="2"/>
        <v>5</v>
      </c>
    </row>
    <row r="13" spans="1:11" ht="16.5" customHeight="1">
      <c r="A13" s="389" t="s">
        <v>155</v>
      </c>
      <c r="B13" s="429">
        <v>196</v>
      </c>
      <c r="C13" s="473"/>
      <c r="D13" s="403">
        <v>0</v>
      </c>
      <c r="E13" s="403">
        <v>0</v>
      </c>
      <c r="F13" s="403">
        <v>0</v>
      </c>
      <c r="G13" s="403">
        <v>0</v>
      </c>
      <c r="H13" s="403">
        <v>0</v>
      </c>
      <c r="I13" s="405">
        <v>152</v>
      </c>
      <c r="J13" s="407">
        <f t="shared" si="1"/>
        <v>0</v>
      </c>
      <c r="K13" s="342">
        <f t="shared" si="2"/>
        <v>152</v>
      </c>
    </row>
    <row r="14" spans="1:11" ht="16.5" customHeight="1">
      <c r="A14" s="389" t="s">
        <v>175</v>
      </c>
      <c r="B14" s="474">
        <v>629971</v>
      </c>
      <c r="C14" s="429">
        <v>2591</v>
      </c>
      <c r="D14" s="336">
        <v>121282</v>
      </c>
      <c r="E14" s="336">
        <v>27</v>
      </c>
      <c r="F14" s="336">
        <v>243101</v>
      </c>
      <c r="G14" s="336">
        <v>20</v>
      </c>
      <c r="H14" s="336">
        <v>267</v>
      </c>
      <c r="I14" s="336">
        <v>3071</v>
      </c>
      <c r="J14" s="342">
        <f t="shared" si="1"/>
        <v>364650</v>
      </c>
      <c r="K14" s="342">
        <f t="shared" si="2"/>
        <v>3118</v>
      </c>
    </row>
    <row r="15" spans="1:11" ht="16.5" customHeight="1">
      <c r="A15" s="389" t="s">
        <v>259</v>
      </c>
      <c r="B15" s="403">
        <v>0</v>
      </c>
      <c r="C15" s="403">
        <v>0</v>
      </c>
      <c r="D15" s="403">
        <v>0</v>
      </c>
      <c r="E15" s="336">
        <v>3572</v>
      </c>
      <c r="F15" s="403">
        <v>0</v>
      </c>
      <c r="G15" s="403">
        <v>0</v>
      </c>
      <c r="H15" s="403">
        <v>0</v>
      </c>
      <c r="I15" s="403">
        <v>0</v>
      </c>
      <c r="J15" s="407">
        <f t="shared" si="1"/>
        <v>0</v>
      </c>
      <c r="K15" s="342">
        <f t="shared" si="2"/>
        <v>3572</v>
      </c>
    </row>
    <row r="16" spans="1:11" ht="16.5" customHeight="1">
      <c r="A16" s="389" t="s">
        <v>145</v>
      </c>
      <c r="B16" s="429">
        <v>1912</v>
      </c>
      <c r="C16" s="474">
        <v>23483</v>
      </c>
      <c r="D16" s="405">
        <v>895</v>
      </c>
      <c r="E16" s="405">
        <v>14828</v>
      </c>
      <c r="F16" s="405">
        <v>4</v>
      </c>
      <c r="G16" s="405">
        <v>1509</v>
      </c>
      <c r="H16" s="405">
        <v>321</v>
      </c>
      <c r="I16" s="405">
        <v>284</v>
      </c>
      <c r="J16" s="406">
        <f t="shared" si="1"/>
        <v>1220</v>
      </c>
      <c r="K16" s="406">
        <f t="shared" si="2"/>
        <v>16621</v>
      </c>
    </row>
    <row r="17" spans="1:11" ht="16.5" customHeight="1">
      <c r="A17" s="408" t="s">
        <v>24</v>
      </c>
      <c r="B17" s="429">
        <v>283154</v>
      </c>
      <c r="C17" s="429">
        <v>207080</v>
      </c>
      <c r="D17" s="405">
        <v>73740</v>
      </c>
      <c r="E17" s="405">
        <v>45580</v>
      </c>
      <c r="F17" s="405">
        <v>135223</v>
      </c>
      <c r="G17" s="405">
        <v>17268</v>
      </c>
      <c r="H17" s="405">
        <v>130238</v>
      </c>
      <c r="I17" s="405">
        <v>32275</v>
      </c>
      <c r="J17" s="406">
        <f t="shared" si="1"/>
        <v>339201</v>
      </c>
      <c r="K17" s="406">
        <f t="shared" si="2"/>
        <v>95123</v>
      </c>
    </row>
    <row r="18" spans="1:11" ht="16.5" customHeight="1">
      <c r="A18" s="408" t="s">
        <v>370</v>
      </c>
      <c r="B18" s="404">
        <v>347</v>
      </c>
      <c r="C18" s="403">
        <v>0</v>
      </c>
      <c r="D18" s="403">
        <v>0</v>
      </c>
      <c r="E18" s="403">
        <v>0</v>
      </c>
      <c r="F18" s="403">
        <v>0</v>
      </c>
      <c r="G18" s="403">
        <v>0</v>
      </c>
      <c r="H18" s="403">
        <v>0</v>
      </c>
      <c r="I18" s="403">
        <v>0</v>
      </c>
      <c r="J18" s="407">
        <f t="shared" si="1"/>
        <v>0</v>
      </c>
      <c r="K18" s="407">
        <f t="shared" si="2"/>
        <v>0</v>
      </c>
    </row>
    <row r="19" spans="1:11" ht="16.5" customHeight="1">
      <c r="A19" s="389" t="s">
        <v>317</v>
      </c>
      <c r="B19" s="429">
        <v>436058</v>
      </c>
      <c r="C19" s="429">
        <v>3372880</v>
      </c>
      <c r="D19" s="405">
        <v>113477</v>
      </c>
      <c r="E19" s="405">
        <v>739506</v>
      </c>
      <c r="F19" s="405">
        <v>123344</v>
      </c>
      <c r="G19" s="405">
        <v>869090</v>
      </c>
      <c r="H19" s="405">
        <v>119698</v>
      </c>
      <c r="I19" s="405">
        <v>802979</v>
      </c>
      <c r="J19" s="406">
        <f t="shared" si="1"/>
        <v>356519</v>
      </c>
      <c r="K19" s="406">
        <f t="shared" si="2"/>
        <v>2411575</v>
      </c>
    </row>
    <row r="20" spans="1:11" ht="16.5" customHeight="1">
      <c r="A20" s="389" t="s">
        <v>133</v>
      </c>
      <c r="B20" s="429">
        <v>2504</v>
      </c>
      <c r="C20" s="429">
        <v>3703</v>
      </c>
      <c r="D20" s="405">
        <v>450</v>
      </c>
      <c r="E20" s="405">
        <v>216</v>
      </c>
      <c r="F20" s="405">
        <v>949</v>
      </c>
      <c r="G20" s="405">
        <v>32</v>
      </c>
      <c r="H20" s="405">
        <v>504</v>
      </c>
      <c r="I20" s="405">
        <v>64</v>
      </c>
      <c r="J20" s="406">
        <f t="shared" si="1"/>
        <v>1903</v>
      </c>
      <c r="K20" s="406">
        <f t="shared" si="2"/>
        <v>312</v>
      </c>
    </row>
    <row r="21" spans="1:11" ht="16.5" customHeight="1">
      <c r="A21" s="389" t="s">
        <v>148</v>
      </c>
      <c r="B21" s="429">
        <v>9101</v>
      </c>
      <c r="C21" s="429">
        <v>3284</v>
      </c>
      <c r="D21" s="336">
        <v>343</v>
      </c>
      <c r="E21" s="403">
        <v>0</v>
      </c>
      <c r="F21" s="405">
        <v>382</v>
      </c>
      <c r="G21" s="403">
        <v>0</v>
      </c>
      <c r="H21" s="531">
        <v>2194</v>
      </c>
      <c r="I21" s="403">
        <v>0</v>
      </c>
      <c r="J21" s="406">
        <f t="shared" si="1"/>
        <v>2919</v>
      </c>
      <c r="K21" s="407">
        <f t="shared" si="2"/>
        <v>0</v>
      </c>
    </row>
    <row r="22" spans="1:11" ht="16.5" customHeight="1">
      <c r="A22" s="389" t="s">
        <v>149</v>
      </c>
      <c r="B22" s="429">
        <v>3</v>
      </c>
      <c r="C22" s="429">
        <v>30396</v>
      </c>
      <c r="D22" s="403">
        <v>0</v>
      </c>
      <c r="E22" s="405">
        <v>1082</v>
      </c>
      <c r="F22" s="405">
        <v>4</v>
      </c>
      <c r="G22" s="405">
        <v>1659</v>
      </c>
      <c r="H22" s="405">
        <v>11</v>
      </c>
      <c r="I22" s="405">
        <v>1653</v>
      </c>
      <c r="J22" s="406">
        <f t="shared" si="1"/>
        <v>15</v>
      </c>
      <c r="K22" s="406">
        <f t="shared" si="2"/>
        <v>4394</v>
      </c>
    </row>
    <row r="23" spans="1:11" ht="16.5" customHeight="1">
      <c r="A23" s="389" t="s">
        <v>25</v>
      </c>
      <c r="B23" s="429">
        <v>281756</v>
      </c>
      <c r="C23" s="429">
        <v>419233</v>
      </c>
      <c r="D23" s="405">
        <v>245737</v>
      </c>
      <c r="E23" s="405">
        <v>98337</v>
      </c>
      <c r="F23" s="405">
        <v>156791</v>
      </c>
      <c r="G23" s="405">
        <v>137631</v>
      </c>
      <c r="H23" s="405">
        <v>339049</v>
      </c>
      <c r="I23" s="405">
        <v>110653</v>
      </c>
      <c r="J23" s="406">
        <f t="shared" si="1"/>
        <v>741577</v>
      </c>
      <c r="K23" s="406">
        <f t="shared" si="2"/>
        <v>346621</v>
      </c>
    </row>
    <row r="24" spans="1:11" ht="16.5" customHeight="1">
      <c r="A24" s="389" t="s">
        <v>150</v>
      </c>
      <c r="B24" s="473" t="s">
        <v>342</v>
      </c>
      <c r="C24" s="474">
        <v>53</v>
      </c>
      <c r="D24" s="403">
        <v>0</v>
      </c>
      <c r="E24" s="403">
        <v>0</v>
      </c>
      <c r="F24" s="403">
        <v>0</v>
      </c>
      <c r="G24" s="403">
        <v>0</v>
      </c>
      <c r="H24" s="405">
        <v>2</v>
      </c>
      <c r="I24" s="403">
        <v>0</v>
      </c>
      <c r="J24" s="342">
        <f t="shared" si="1"/>
        <v>2</v>
      </c>
      <c r="K24" s="407">
        <f t="shared" si="2"/>
        <v>0</v>
      </c>
    </row>
    <row r="25" spans="1:11" ht="16.5" customHeight="1">
      <c r="A25" s="389" t="s">
        <v>151</v>
      </c>
      <c r="B25" s="429">
        <v>195068</v>
      </c>
      <c r="C25" s="429">
        <v>3293</v>
      </c>
      <c r="D25" s="405">
        <v>47327</v>
      </c>
      <c r="E25" s="405">
        <v>3933</v>
      </c>
      <c r="F25" s="405">
        <v>43581</v>
      </c>
      <c r="G25" s="403">
        <v>0</v>
      </c>
      <c r="H25" s="405">
        <v>101617</v>
      </c>
      <c r="I25" s="405">
        <v>1</v>
      </c>
      <c r="J25" s="406">
        <f t="shared" si="1"/>
        <v>192525</v>
      </c>
      <c r="K25" s="406">
        <f t="shared" si="2"/>
        <v>3934</v>
      </c>
    </row>
    <row r="26" spans="1:11" ht="16.5" customHeight="1">
      <c r="A26" s="389" t="s">
        <v>28</v>
      </c>
      <c r="B26" s="474">
        <v>16073</v>
      </c>
      <c r="C26" s="429">
        <v>16813</v>
      </c>
      <c r="D26" s="405">
        <v>961</v>
      </c>
      <c r="E26" s="405">
        <v>208</v>
      </c>
      <c r="F26" s="405">
        <v>5</v>
      </c>
      <c r="G26" s="405">
        <v>2574</v>
      </c>
      <c r="H26" s="405">
        <v>8</v>
      </c>
      <c r="I26" s="405">
        <v>9312</v>
      </c>
      <c r="J26" s="406">
        <f t="shared" si="1"/>
        <v>974</v>
      </c>
      <c r="K26" s="406">
        <f t="shared" si="2"/>
        <v>12094</v>
      </c>
    </row>
    <row r="27" spans="1:11" ht="16.5" customHeight="1">
      <c r="A27" s="389" t="s">
        <v>152</v>
      </c>
      <c r="B27" s="429">
        <v>254365</v>
      </c>
      <c r="C27" s="429">
        <v>15611</v>
      </c>
      <c r="D27" s="405">
        <v>79243</v>
      </c>
      <c r="E27" s="405">
        <v>10180</v>
      </c>
      <c r="F27" s="405">
        <v>66007</v>
      </c>
      <c r="G27" s="405">
        <v>4243</v>
      </c>
      <c r="H27" s="405">
        <v>100474</v>
      </c>
      <c r="I27" s="405">
        <v>4231</v>
      </c>
      <c r="J27" s="406">
        <f t="shared" si="1"/>
        <v>245724</v>
      </c>
      <c r="K27" s="406">
        <f t="shared" si="2"/>
        <v>18654</v>
      </c>
    </row>
    <row r="28" spans="1:11" ht="16.5" customHeight="1">
      <c r="A28" s="396" t="s">
        <v>30</v>
      </c>
      <c r="B28" s="435">
        <v>84178</v>
      </c>
      <c r="C28" s="435">
        <v>52548</v>
      </c>
      <c r="D28" s="409">
        <v>38291</v>
      </c>
      <c r="E28" s="409">
        <v>10582</v>
      </c>
      <c r="F28" s="409">
        <v>14162</v>
      </c>
      <c r="G28" s="409">
        <v>16538</v>
      </c>
      <c r="H28" s="409">
        <v>18592</v>
      </c>
      <c r="I28" s="409">
        <v>10849</v>
      </c>
      <c r="J28" s="410">
        <f t="shared" si="1"/>
        <v>71045</v>
      </c>
      <c r="K28" s="410">
        <f t="shared" si="2"/>
        <v>37969</v>
      </c>
    </row>
    <row r="29" spans="1:11" ht="6.75" customHeight="1">
      <c r="A29" s="400"/>
      <c r="B29" s="411"/>
      <c r="C29" s="411"/>
      <c r="D29" s="412"/>
      <c r="E29" s="412"/>
      <c r="F29" s="412"/>
      <c r="G29" s="412"/>
      <c r="H29" s="412"/>
      <c r="I29" s="412"/>
      <c r="J29" s="412"/>
      <c r="K29" s="412"/>
    </row>
    <row r="30" spans="1:11" ht="12.75" customHeight="1">
      <c r="A30" s="399" t="s">
        <v>357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</row>
    <row r="31" spans="1:11" ht="12.75" customHeight="1">
      <c r="A31" s="399"/>
      <c r="B31" s="400"/>
      <c r="C31" s="400"/>
      <c r="D31" s="400"/>
      <c r="E31" s="400"/>
      <c r="F31" s="400"/>
      <c r="G31" s="400"/>
      <c r="H31" s="400"/>
      <c r="I31" s="400"/>
      <c r="J31" s="400"/>
      <c r="K31" s="400"/>
    </row>
    <row r="32" ht="12.75" customHeight="1">
      <c r="A32" s="100"/>
    </row>
    <row r="33" spans="1:5" ht="19.5" customHeight="1">
      <c r="A33" s="86" t="s">
        <v>346</v>
      </c>
      <c r="B33" s="104"/>
      <c r="C33" s="104"/>
      <c r="D33" s="103"/>
      <c r="E33" s="103"/>
    </row>
    <row r="34" spans="1:10" ht="12.75" customHeight="1">
      <c r="A34" s="87"/>
      <c r="B34" s="104"/>
      <c r="C34" s="104"/>
      <c r="D34" s="90"/>
      <c r="E34" s="90"/>
      <c r="G34" s="90"/>
      <c r="H34" s="90"/>
      <c r="I34" s="90"/>
      <c r="J34" s="90" t="s">
        <v>251</v>
      </c>
    </row>
    <row r="35" spans="1:11" ht="12.75" customHeight="1">
      <c r="A35" s="666" t="s">
        <v>141</v>
      </c>
      <c r="B35" s="655" t="s">
        <v>352</v>
      </c>
      <c r="C35" s="656"/>
      <c r="D35" s="677" t="s">
        <v>358</v>
      </c>
      <c r="E35" s="678"/>
      <c r="F35" s="678"/>
      <c r="G35" s="678"/>
      <c r="H35" s="678"/>
      <c r="I35" s="678"/>
      <c r="J35" s="678"/>
      <c r="K35" s="679"/>
    </row>
    <row r="36" spans="1:11" ht="12.75" customHeight="1">
      <c r="A36" s="667"/>
      <c r="B36" s="674"/>
      <c r="C36" s="675"/>
      <c r="D36" s="676" t="s">
        <v>0</v>
      </c>
      <c r="E36" s="676"/>
      <c r="F36" s="664" t="s">
        <v>1</v>
      </c>
      <c r="G36" s="665"/>
      <c r="H36" s="664" t="s">
        <v>2</v>
      </c>
      <c r="I36" s="665"/>
      <c r="J36" s="680" t="s">
        <v>351</v>
      </c>
      <c r="K36" s="681"/>
    </row>
    <row r="37" spans="1:11" ht="27" customHeight="1">
      <c r="A37" s="668"/>
      <c r="B37" s="88" t="s">
        <v>359</v>
      </c>
      <c r="C37" s="88" t="s">
        <v>356</v>
      </c>
      <c r="D37" s="88" t="s">
        <v>359</v>
      </c>
      <c r="E37" s="88" t="s">
        <v>356</v>
      </c>
      <c r="F37" s="88" t="s">
        <v>359</v>
      </c>
      <c r="G37" s="88" t="s">
        <v>356</v>
      </c>
      <c r="H37" s="88" t="s">
        <v>359</v>
      </c>
      <c r="I37" s="88" t="s">
        <v>356</v>
      </c>
      <c r="J37" s="88" t="s">
        <v>359</v>
      </c>
      <c r="K37" s="88" t="s">
        <v>356</v>
      </c>
    </row>
    <row r="38" spans="1:11" ht="15" customHeight="1">
      <c r="A38" s="386" t="s">
        <v>128</v>
      </c>
      <c r="B38" s="432">
        <f aca="true" t="shared" si="3" ref="B38:G38">SUM(B39:B51)</f>
        <v>9619469</v>
      </c>
      <c r="C38" s="432">
        <f t="shared" si="3"/>
        <v>4385816</v>
      </c>
      <c r="D38" s="387">
        <f t="shared" si="3"/>
        <v>2281549</v>
      </c>
      <c r="E38" s="387">
        <f t="shared" si="3"/>
        <v>1128407</v>
      </c>
      <c r="F38" s="387">
        <f t="shared" si="3"/>
        <v>2583037</v>
      </c>
      <c r="G38" s="387">
        <f t="shared" si="3"/>
        <v>1236323</v>
      </c>
      <c r="H38" s="387">
        <f>SUM(H39:H51)</f>
        <v>2371408</v>
      </c>
      <c r="I38" s="387">
        <f>SUM(I39:I51)</f>
        <v>1267352</v>
      </c>
      <c r="J38" s="413">
        <f>D38+F38+H38</f>
        <v>7235994</v>
      </c>
      <c r="K38" s="413">
        <f>E38+G38+I38</f>
        <v>3632082</v>
      </c>
    </row>
    <row r="39" spans="1:11" ht="15" customHeight="1">
      <c r="A39" s="389" t="s">
        <v>142</v>
      </c>
      <c r="B39" s="473" t="s">
        <v>342</v>
      </c>
      <c r="C39" s="475">
        <v>1490</v>
      </c>
      <c r="D39" s="414">
        <v>0</v>
      </c>
      <c r="E39" s="336">
        <v>2247</v>
      </c>
      <c r="F39" s="336">
        <v>11</v>
      </c>
      <c r="G39" s="336">
        <v>5115</v>
      </c>
      <c r="H39" s="414">
        <v>0</v>
      </c>
      <c r="I39" s="336">
        <v>6080</v>
      </c>
      <c r="J39" s="416">
        <f aca="true" t="shared" si="4" ref="J39:J51">D39+F39+H39</f>
        <v>11</v>
      </c>
      <c r="K39" s="416">
        <f aca="true" t="shared" si="5" ref="K39:K51">E39+G39+I39</f>
        <v>13442</v>
      </c>
    </row>
    <row r="40" spans="1:11" ht="15" customHeight="1">
      <c r="A40" s="389" t="s">
        <v>153</v>
      </c>
      <c r="B40" s="429">
        <v>11270</v>
      </c>
      <c r="C40" s="429">
        <v>10845</v>
      </c>
      <c r="D40" s="336">
        <v>100</v>
      </c>
      <c r="E40" s="336">
        <v>1156</v>
      </c>
      <c r="F40" s="336">
        <v>1084</v>
      </c>
      <c r="G40" s="336">
        <v>1961</v>
      </c>
      <c r="H40" s="336">
        <v>668</v>
      </c>
      <c r="I40" s="336">
        <v>1551</v>
      </c>
      <c r="J40" s="416">
        <f t="shared" si="4"/>
        <v>1852</v>
      </c>
      <c r="K40" s="416">
        <f t="shared" si="5"/>
        <v>4668</v>
      </c>
    </row>
    <row r="41" spans="1:11" ht="15" customHeight="1">
      <c r="A41" s="389" t="s">
        <v>154</v>
      </c>
      <c r="B41" s="474">
        <v>196</v>
      </c>
      <c r="C41" s="473" t="s">
        <v>342</v>
      </c>
      <c r="D41" s="414">
        <v>0</v>
      </c>
      <c r="E41" s="414">
        <v>0</v>
      </c>
      <c r="F41" s="414">
        <v>0</v>
      </c>
      <c r="G41" s="414">
        <v>0</v>
      </c>
      <c r="H41" s="414">
        <v>0</v>
      </c>
      <c r="I41" s="336">
        <v>152</v>
      </c>
      <c r="J41" s="417">
        <f t="shared" si="4"/>
        <v>0</v>
      </c>
      <c r="K41" s="416">
        <f t="shared" si="5"/>
        <v>152</v>
      </c>
    </row>
    <row r="42" spans="1:11" ht="15" customHeight="1">
      <c r="A42" s="389" t="s">
        <v>146</v>
      </c>
      <c r="B42" s="474">
        <v>23025</v>
      </c>
      <c r="C42" s="474">
        <v>17269</v>
      </c>
      <c r="D42" s="336">
        <v>21431</v>
      </c>
      <c r="E42" s="336">
        <v>5599</v>
      </c>
      <c r="F42" s="336">
        <v>6762</v>
      </c>
      <c r="G42" s="336">
        <v>6332</v>
      </c>
      <c r="H42" s="336">
        <v>15854</v>
      </c>
      <c r="I42" s="336">
        <v>9403</v>
      </c>
      <c r="J42" s="416">
        <f t="shared" si="4"/>
        <v>44047</v>
      </c>
      <c r="K42" s="416">
        <f t="shared" si="5"/>
        <v>21334</v>
      </c>
    </row>
    <row r="43" spans="1:11" ht="15" customHeight="1">
      <c r="A43" s="389" t="s">
        <v>317</v>
      </c>
      <c r="B43" s="415">
        <v>436058</v>
      </c>
      <c r="C43" s="415">
        <v>3372880</v>
      </c>
      <c r="D43" s="336">
        <v>113477</v>
      </c>
      <c r="E43" s="336">
        <v>739506</v>
      </c>
      <c r="F43" s="336">
        <v>123344</v>
      </c>
      <c r="G43" s="336">
        <v>869090</v>
      </c>
      <c r="H43" s="336">
        <v>119698</v>
      </c>
      <c r="I43" s="336">
        <v>802979</v>
      </c>
      <c r="J43" s="416">
        <f t="shared" si="4"/>
        <v>356519</v>
      </c>
      <c r="K43" s="416">
        <f t="shared" si="5"/>
        <v>2411575</v>
      </c>
    </row>
    <row r="44" spans="1:11" ht="15" customHeight="1">
      <c r="A44" s="389" t="s">
        <v>133</v>
      </c>
      <c r="B44" s="429">
        <v>2504</v>
      </c>
      <c r="C44" s="429">
        <v>3703</v>
      </c>
      <c r="D44" s="336">
        <v>450</v>
      </c>
      <c r="E44" s="336">
        <v>216</v>
      </c>
      <c r="F44" s="336">
        <v>949</v>
      </c>
      <c r="G44" s="336">
        <v>32</v>
      </c>
      <c r="H44" s="336">
        <v>504</v>
      </c>
      <c r="I44" s="336">
        <v>64</v>
      </c>
      <c r="J44" s="416">
        <f t="shared" si="4"/>
        <v>1903</v>
      </c>
      <c r="K44" s="416">
        <f t="shared" si="5"/>
        <v>312</v>
      </c>
    </row>
    <row r="45" spans="1:11" ht="15" customHeight="1">
      <c r="A45" s="389" t="s">
        <v>147</v>
      </c>
      <c r="B45" s="429">
        <v>460634</v>
      </c>
      <c r="C45" s="429">
        <v>38047</v>
      </c>
      <c r="D45" s="336">
        <v>5304</v>
      </c>
      <c r="E45" s="336">
        <v>1618</v>
      </c>
      <c r="F45" s="336">
        <v>75575</v>
      </c>
      <c r="G45" s="336">
        <v>1188</v>
      </c>
      <c r="H45" s="336">
        <v>79799</v>
      </c>
      <c r="I45" s="336">
        <v>6194</v>
      </c>
      <c r="J45" s="416">
        <f t="shared" si="4"/>
        <v>160678</v>
      </c>
      <c r="K45" s="416">
        <f t="shared" si="5"/>
        <v>9000</v>
      </c>
    </row>
    <row r="46" spans="1:11" ht="15" customHeight="1">
      <c r="A46" s="389" t="s">
        <v>148</v>
      </c>
      <c r="B46" s="429">
        <v>9101</v>
      </c>
      <c r="C46" s="429">
        <v>3284</v>
      </c>
      <c r="D46" s="336">
        <v>343</v>
      </c>
      <c r="E46" s="414">
        <v>0</v>
      </c>
      <c r="F46" s="336">
        <v>382</v>
      </c>
      <c r="G46" s="414">
        <v>0</v>
      </c>
      <c r="H46" s="336">
        <v>2194</v>
      </c>
      <c r="I46" s="414">
        <v>0</v>
      </c>
      <c r="J46" s="416">
        <f t="shared" si="4"/>
        <v>2919</v>
      </c>
      <c r="K46" s="417">
        <f t="shared" si="5"/>
        <v>0</v>
      </c>
    </row>
    <row r="47" spans="1:11" ht="15" customHeight="1">
      <c r="A47" s="389" t="s">
        <v>285</v>
      </c>
      <c r="B47" s="429">
        <v>8065789</v>
      </c>
      <c r="C47" s="429">
        <v>787869</v>
      </c>
      <c r="D47" s="336">
        <v>1962640</v>
      </c>
      <c r="E47" s="336">
        <v>336301</v>
      </c>
      <c r="F47" s="336">
        <v>2246055</v>
      </c>
      <c r="G47" s="336">
        <v>324216</v>
      </c>
      <c r="H47" s="336">
        <v>1921798</v>
      </c>
      <c r="I47" s="336">
        <v>420244</v>
      </c>
      <c r="J47" s="416">
        <f t="shared" si="4"/>
        <v>6130493</v>
      </c>
      <c r="K47" s="416">
        <f t="shared" si="5"/>
        <v>1080761</v>
      </c>
    </row>
    <row r="48" spans="1:11" ht="15" customHeight="1">
      <c r="A48" s="389" t="s">
        <v>151</v>
      </c>
      <c r="B48" s="429">
        <v>195068</v>
      </c>
      <c r="C48" s="429">
        <v>3293</v>
      </c>
      <c r="D48" s="336">
        <v>47327</v>
      </c>
      <c r="E48" s="336">
        <v>3933</v>
      </c>
      <c r="F48" s="336">
        <v>43581</v>
      </c>
      <c r="G48" s="414">
        <v>0</v>
      </c>
      <c r="H48" s="336">
        <v>101617</v>
      </c>
      <c r="I48" s="336">
        <v>1</v>
      </c>
      <c r="J48" s="416">
        <f t="shared" si="4"/>
        <v>192525</v>
      </c>
      <c r="K48" s="416">
        <f t="shared" si="5"/>
        <v>3934</v>
      </c>
    </row>
    <row r="49" spans="1:11" ht="15" customHeight="1">
      <c r="A49" s="389" t="s">
        <v>44</v>
      </c>
      <c r="B49" s="429">
        <v>77281</v>
      </c>
      <c r="C49" s="429">
        <v>78977</v>
      </c>
      <c r="D49" s="336">
        <v>12943</v>
      </c>
      <c r="E49" s="336">
        <v>17069</v>
      </c>
      <c r="F49" s="336">
        <v>5125</v>
      </c>
      <c r="G49" s="336">
        <v>7608</v>
      </c>
      <c r="H49" s="336">
        <v>10210</v>
      </c>
      <c r="I49" s="336">
        <v>5604</v>
      </c>
      <c r="J49" s="416">
        <f t="shared" si="4"/>
        <v>28278</v>
      </c>
      <c r="K49" s="416">
        <f t="shared" si="5"/>
        <v>30281</v>
      </c>
    </row>
    <row r="50" spans="1:11" ht="15" customHeight="1">
      <c r="A50" s="389" t="s">
        <v>152</v>
      </c>
      <c r="B50" s="429">
        <v>254365</v>
      </c>
      <c r="C50" s="429">
        <v>15611</v>
      </c>
      <c r="D50" s="336">
        <v>79243</v>
      </c>
      <c r="E50" s="336">
        <v>10180</v>
      </c>
      <c r="F50" s="336">
        <v>66007</v>
      </c>
      <c r="G50" s="336">
        <v>4243</v>
      </c>
      <c r="H50" s="336">
        <v>100474</v>
      </c>
      <c r="I50" s="336">
        <v>4231</v>
      </c>
      <c r="J50" s="416">
        <f t="shared" si="4"/>
        <v>245724</v>
      </c>
      <c r="K50" s="416">
        <f t="shared" si="5"/>
        <v>18654</v>
      </c>
    </row>
    <row r="51" spans="1:11" ht="15" customHeight="1">
      <c r="A51" s="396" t="s">
        <v>30</v>
      </c>
      <c r="B51" s="435">
        <v>84178</v>
      </c>
      <c r="C51" s="435">
        <v>52548</v>
      </c>
      <c r="D51" s="397">
        <v>38291</v>
      </c>
      <c r="E51" s="397">
        <v>10582</v>
      </c>
      <c r="F51" s="397">
        <v>14162</v>
      </c>
      <c r="G51" s="397">
        <v>16538</v>
      </c>
      <c r="H51" s="397">
        <v>18592</v>
      </c>
      <c r="I51" s="397">
        <v>10849</v>
      </c>
      <c r="J51" s="418">
        <f t="shared" si="4"/>
        <v>71045</v>
      </c>
      <c r="K51" s="418">
        <f t="shared" si="5"/>
        <v>37969</v>
      </c>
    </row>
    <row r="52" spans="1:5" ht="13.5">
      <c r="A52" s="181"/>
      <c r="B52" s="182"/>
      <c r="C52" s="182"/>
      <c r="D52" s="183"/>
      <c r="E52" s="183"/>
    </row>
    <row r="53" ht="13.5">
      <c r="A53" s="399" t="s">
        <v>357</v>
      </c>
    </row>
  </sheetData>
  <mergeCells count="14">
    <mergeCell ref="J6:K6"/>
    <mergeCell ref="D5:K5"/>
    <mergeCell ref="A5:A7"/>
    <mergeCell ref="B5:C6"/>
    <mergeCell ref="D6:E6"/>
    <mergeCell ref="F6:G6"/>
    <mergeCell ref="H6:I6"/>
    <mergeCell ref="A35:A37"/>
    <mergeCell ref="B35:C36"/>
    <mergeCell ref="D36:E36"/>
    <mergeCell ref="D35:K35"/>
    <mergeCell ref="F36:G36"/>
    <mergeCell ref="J36:K36"/>
    <mergeCell ref="H36:I36"/>
  </mergeCells>
  <printOptions/>
  <pageMargins left="0.31" right="0" top="0.45" bottom="0.16" header="0.25" footer="0.16"/>
  <pageSetup horizontalDpi="600" verticalDpi="600" orientation="portrait" paperSize="9" r:id="rId1"/>
  <headerFooter alignWithMargins="0">
    <oddHeader>&amp;C- &amp;"CG Times,Regular"25&amp;"Helv,Regular"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5">
      <pane xSplit="4" ySplit="2" topLeftCell="K9" activePane="bottomRight" state="frozen"/>
      <selection pane="topLeft" activeCell="A5" sqref="A5"/>
      <selection pane="topRight" activeCell="E5" sqref="E5"/>
      <selection pane="bottomLeft" activeCell="A7" sqref="A7"/>
      <selection pane="bottomRight" activeCell="L18" sqref="L18"/>
    </sheetView>
  </sheetViews>
  <sheetFormatPr defaultColWidth="9.140625" defaultRowHeight="12.75"/>
  <cols>
    <col min="1" max="1" width="5.7109375" style="19" customWidth="1"/>
    <col min="2" max="2" width="29.8515625" style="19" customWidth="1"/>
    <col min="3" max="7" width="8.7109375" style="19" customWidth="1"/>
    <col min="8" max="13" width="8.7109375" style="164" customWidth="1"/>
    <col min="14" max="14" width="4.140625" style="19" customWidth="1"/>
    <col min="15" max="15" width="13.7109375" style="19" customWidth="1"/>
    <col min="16" max="16384" width="8.8515625" style="19" customWidth="1"/>
  </cols>
  <sheetData>
    <row r="1" spans="1:14" ht="18" customHeight="1">
      <c r="A1" s="628" t="s">
        <v>268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1" t="s">
        <v>330</v>
      </c>
    </row>
    <row r="2" spans="1:14" ht="18.75">
      <c r="A2" s="196"/>
      <c r="B2" s="196"/>
      <c r="C2" s="196"/>
      <c r="D2" s="196"/>
      <c r="E2" s="196"/>
      <c r="F2" s="196"/>
      <c r="G2" s="196"/>
      <c r="H2" s="199"/>
      <c r="I2" s="199"/>
      <c r="J2" s="199"/>
      <c r="K2" s="199"/>
      <c r="L2" s="199"/>
      <c r="M2" s="199"/>
      <c r="N2" s="622"/>
    </row>
    <row r="3" spans="1:14" ht="22.5" customHeight="1">
      <c r="A3" s="197" t="s">
        <v>318</v>
      </c>
      <c r="B3" s="197"/>
      <c r="C3" s="197"/>
      <c r="D3" s="197"/>
      <c r="E3" s="196"/>
      <c r="F3" s="196"/>
      <c r="G3" s="196"/>
      <c r="H3" s="199"/>
      <c r="I3" s="199"/>
      <c r="J3" s="199"/>
      <c r="K3" s="199"/>
      <c r="L3" s="199"/>
      <c r="M3" s="199"/>
      <c r="N3" s="622"/>
    </row>
    <row r="4" ht="21.75" customHeight="1">
      <c r="N4" s="622"/>
    </row>
    <row r="5" spans="1:14" ht="24.75" customHeight="1">
      <c r="A5" s="130"/>
      <c r="B5" s="131"/>
      <c r="C5" s="626">
        <v>2004</v>
      </c>
      <c r="D5" s="626" t="s">
        <v>344</v>
      </c>
      <c r="E5" s="623" t="s">
        <v>344</v>
      </c>
      <c r="F5" s="624"/>
      <c r="G5" s="624"/>
      <c r="H5" s="624"/>
      <c r="I5" s="625"/>
      <c r="J5" s="623" t="s">
        <v>355</v>
      </c>
      <c r="K5" s="624"/>
      <c r="L5" s="624"/>
      <c r="M5" s="625"/>
      <c r="N5" s="622"/>
    </row>
    <row r="6" spans="1:14" ht="24.75" customHeight="1">
      <c r="A6" s="132"/>
      <c r="B6" s="133"/>
      <c r="C6" s="627"/>
      <c r="D6" s="627"/>
      <c r="E6" s="155" t="s">
        <v>0</v>
      </c>
      <c r="F6" s="184" t="s">
        <v>1</v>
      </c>
      <c r="G6" s="184" t="s">
        <v>2</v>
      </c>
      <c r="H6" s="273" t="s">
        <v>351</v>
      </c>
      <c r="I6" s="155" t="s">
        <v>258</v>
      </c>
      <c r="J6" s="155" t="s">
        <v>0</v>
      </c>
      <c r="K6" s="184" t="s">
        <v>1</v>
      </c>
      <c r="L6" s="184" t="s">
        <v>2</v>
      </c>
      <c r="M6" s="274" t="s">
        <v>351</v>
      </c>
      <c r="N6" s="622"/>
    </row>
    <row r="7" spans="1:14" ht="24.75" customHeight="1">
      <c r="A7" s="132"/>
      <c r="B7" s="149" t="s">
        <v>269</v>
      </c>
      <c r="C7" s="257"/>
      <c r="D7" s="149"/>
      <c r="E7" s="127"/>
      <c r="F7" s="127"/>
      <c r="G7" s="133"/>
      <c r="H7" s="200"/>
      <c r="I7" s="200"/>
      <c r="J7" s="229"/>
      <c r="K7" s="229"/>
      <c r="L7" s="229"/>
      <c r="M7" s="229"/>
      <c r="N7" s="622"/>
    </row>
    <row r="8" spans="1:14" ht="24.75" customHeight="1">
      <c r="A8" s="132"/>
      <c r="B8" s="148"/>
      <c r="C8" s="128"/>
      <c r="D8" s="148"/>
      <c r="E8" s="128"/>
      <c r="F8" s="128"/>
      <c r="G8" s="133"/>
      <c r="H8" s="200"/>
      <c r="I8" s="200"/>
      <c r="J8" s="156"/>
      <c r="K8" s="156"/>
      <c r="L8" s="156"/>
      <c r="M8" s="156"/>
      <c r="N8" s="622"/>
    </row>
    <row r="9" spans="1:14" ht="24.75" customHeight="1">
      <c r="A9" s="132"/>
      <c r="B9" s="148" t="s">
        <v>300</v>
      </c>
      <c r="C9" s="138">
        <v>4251</v>
      </c>
      <c r="D9" s="426">
        <v>11981</v>
      </c>
      <c r="E9" s="426">
        <v>1969</v>
      </c>
      <c r="F9" s="426">
        <v>3571</v>
      </c>
      <c r="G9" s="426">
        <v>3030</v>
      </c>
      <c r="H9" s="431">
        <f>SUM(E9:G9)</f>
        <v>8570</v>
      </c>
      <c r="I9" s="426">
        <f>D9-H9</f>
        <v>3411</v>
      </c>
      <c r="J9" s="429">
        <v>3481</v>
      </c>
      <c r="K9" s="429">
        <v>3985</v>
      </c>
      <c r="L9" s="429">
        <v>2978</v>
      </c>
      <c r="M9" s="432">
        <f>SUM(J9:L9)</f>
        <v>10444</v>
      </c>
      <c r="N9" s="622"/>
    </row>
    <row r="10" spans="1:15" ht="24.75" customHeight="1">
      <c r="A10" s="132"/>
      <c r="B10" s="148"/>
      <c r="C10" s="128"/>
      <c r="E10" s="132"/>
      <c r="F10" s="132"/>
      <c r="G10" s="128"/>
      <c r="H10" s="431"/>
      <c r="I10" s="426"/>
      <c r="J10" s="429"/>
      <c r="K10" s="429"/>
      <c r="L10" s="429"/>
      <c r="M10" s="432"/>
      <c r="N10" s="622"/>
      <c r="O10" s="513"/>
    </row>
    <row r="11" spans="1:14" ht="24.75" customHeight="1">
      <c r="A11" s="132"/>
      <c r="B11" s="148" t="s">
        <v>270</v>
      </c>
      <c r="C11" s="138">
        <v>58512</v>
      </c>
      <c r="D11" s="426">
        <v>75778</v>
      </c>
      <c r="E11" s="426">
        <v>16511</v>
      </c>
      <c r="F11" s="426">
        <v>16939</v>
      </c>
      <c r="G11" s="429">
        <v>18015</v>
      </c>
      <c r="H11" s="431">
        <f>SUM(E11:G11)</f>
        <v>51465</v>
      </c>
      <c r="I11" s="426">
        <f>D11-H11</f>
        <v>24313</v>
      </c>
      <c r="J11" s="429">
        <f>9545+8066</f>
        <v>17611</v>
      </c>
      <c r="K11" s="429">
        <v>20265</v>
      </c>
      <c r="L11" s="512">
        <v>29979</v>
      </c>
      <c r="M11" s="432">
        <f>SUM(J11:L11)</f>
        <v>67855</v>
      </c>
      <c r="N11" s="622"/>
    </row>
    <row r="12" spans="1:14" ht="24.75" customHeight="1">
      <c r="A12" s="132"/>
      <c r="B12" s="148"/>
      <c r="C12" s="128"/>
      <c r="D12" s="128"/>
      <c r="E12" s="132"/>
      <c r="F12" s="132"/>
      <c r="G12" s="128"/>
      <c r="H12" s="431"/>
      <c r="I12" s="426"/>
      <c r="J12" s="429"/>
      <c r="K12" s="429"/>
      <c r="L12" s="429"/>
      <c r="M12" s="432"/>
      <c r="N12" s="622"/>
    </row>
    <row r="13" spans="1:14" ht="24.75" customHeight="1">
      <c r="A13" s="132"/>
      <c r="B13" s="148"/>
      <c r="C13" s="146"/>
      <c r="D13" s="146"/>
      <c r="E13" s="427"/>
      <c r="F13" s="427"/>
      <c r="G13" s="146"/>
      <c r="H13" s="433"/>
      <c r="I13" s="434"/>
      <c r="J13" s="435"/>
      <c r="K13" s="435"/>
      <c r="L13" s="435"/>
      <c r="M13" s="436"/>
      <c r="N13" s="622"/>
    </row>
    <row r="14" spans="1:14" ht="24.75" customHeight="1">
      <c r="A14" s="132"/>
      <c r="B14" s="148"/>
      <c r="C14" s="258"/>
      <c r="D14" s="258"/>
      <c r="E14" s="428"/>
      <c r="F14" s="428"/>
      <c r="G14" s="430"/>
      <c r="H14" s="431"/>
      <c r="I14" s="426"/>
      <c r="J14" s="437"/>
      <c r="K14" s="437"/>
      <c r="L14" s="429"/>
      <c r="M14" s="432"/>
      <c r="N14" s="622"/>
    </row>
    <row r="15" spans="1:15" ht="24.75" customHeight="1">
      <c r="A15" s="132"/>
      <c r="B15" s="149" t="s">
        <v>291</v>
      </c>
      <c r="C15" s="150"/>
      <c r="D15" s="150"/>
      <c r="E15" s="128"/>
      <c r="F15" s="128"/>
      <c r="G15" s="128"/>
      <c r="H15" s="431"/>
      <c r="I15" s="426"/>
      <c r="J15" s="429"/>
      <c r="K15" s="429"/>
      <c r="L15" s="429"/>
      <c r="M15" s="432"/>
      <c r="N15" s="622"/>
      <c r="O15" s="218"/>
    </row>
    <row r="16" spans="1:14" ht="24.75" customHeight="1">
      <c r="A16" s="132"/>
      <c r="B16" s="148"/>
      <c r="C16" s="128"/>
      <c r="D16" s="133"/>
      <c r="E16" s="128"/>
      <c r="F16" s="128"/>
      <c r="G16" s="128"/>
      <c r="H16" s="431"/>
      <c r="I16" s="426"/>
      <c r="J16" s="429"/>
      <c r="K16" s="429"/>
      <c r="L16" s="429"/>
      <c r="M16" s="432"/>
      <c r="N16" s="622"/>
    </row>
    <row r="17" spans="1:14" ht="24.75" customHeight="1">
      <c r="A17" s="132"/>
      <c r="B17" s="148" t="s">
        <v>301</v>
      </c>
      <c r="C17" s="138">
        <v>6817</v>
      </c>
      <c r="D17" s="426">
        <v>14398</v>
      </c>
      <c r="E17" s="426">
        <v>2019</v>
      </c>
      <c r="F17" s="426">
        <v>4158</v>
      </c>
      <c r="G17" s="429">
        <v>4172</v>
      </c>
      <c r="H17" s="431">
        <f>SUM(E17:G17)</f>
        <v>10349</v>
      </c>
      <c r="I17" s="426">
        <f>D17-H17</f>
        <v>4049</v>
      </c>
      <c r="J17" s="429">
        <v>4172</v>
      </c>
      <c r="K17" s="429">
        <v>4855</v>
      </c>
      <c r="L17" s="429">
        <v>3511</v>
      </c>
      <c r="M17" s="432">
        <f>SUM(J17:L17)</f>
        <v>12538</v>
      </c>
      <c r="N17" s="622"/>
    </row>
    <row r="18" spans="1:14" ht="24.75" customHeight="1">
      <c r="A18" s="132"/>
      <c r="B18" s="148"/>
      <c r="C18" s="259"/>
      <c r="D18" s="137"/>
      <c r="E18" s="259"/>
      <c r="F18" s="259"/>
      <c r="G18" s="259"/>
      <c r="H18" s="431"/>
      <c r="I18" s="426"/>
      <c r="J18" s="429"/>
      <c r="K18" s="429"/>
      <c r="L18" s="429"/>
      <c r="M18" s="432"/>
      <c r="N18" s="622"/>
    </row>
    <row r="19" spans="1:14" ht="24.75" customHeight="1">
      <c r="A19" s="132"/>
      <c r="B19" s="148" t="s">
        <v>270</v>
      </c>
      <c r="C19" s="138">
        <v>113683</v>
      </c>
      <c r="D19" s="426">
        <v>85740</v>
      </c>
      <c r="E19" s="426">
        <v>19584</v>
      </c>
      <c r="F19" s="426">
        <v>19578</v>
      </c>
      <c r="G19" s="426">
        <v>19402</v>
      </c>
      <c r="H19" s="431">
        <f>SUM(E19:G19)</f>
        <v>58564</v>
      </c>
      <c r="I19" s="426">
        <f>D19-H19</f>
        <v>27176</v>
      </c>
      <c r="J19" s="429">
        <f>11826+6142</f>
        <v>17968</v>
      </c>
      <c r="K19" s="429">
        <v>18344</v>
      </c>
      <c r="L19" s="429">
        <f>14711+8215</f>
        <v>22926</v>
      </c>
      <c r="M19" s="432">
        <f>SUM(J19:L19)</f>
        <v>59238</v>
      </c>
      <c r="N19" s="622"/>
    </row>
    <row r="20" spans="1:14" ht="24.75" customHeight="1">
      <c r="A20" s="134"/>
      <c r="B20" s="165"/>
      <c r="C20" s="129"/>
      <c r="D20" s="135"/>
      <c r="E20" s="185"/>
      <c r="F20" s="185"/>
      <c r="G20" s="215"/>
      <c r="H20" s="201"/>
      <c r="I20" s="201"/>
      <c r="J20" s="230"/>
      <c r="K20" s="230"/>
      <c r="L20" s="230"/>
      <c r="M20" s="230"/>
      <c r="N20" s="622"/>
    </row>
    <row r="21" spans="1:14" ht="17.25" customHeight="1">
      <c r="A21" s="63" t="s">
        <v>361</v>
      </c>
      <c r="N21" s="622"/>
    </row>
    <row r="22" spans="1:14" ht="12.75">
      <c r="A22" s="19" t="s">
        <v>299</v>
      </c>
      <c r="N22" s="622"/>
    </row>
    <row r="28" ht="12" customHeight="1"/>
  </sheetData>
  <mergeCells count="6">
    <mergeCell ref="N1:N22"/>
    <mergeCell ref="E5:I5"/>
    <mergeCell ref="D5:D6"/>
    <mergeCell ref="C5:C6"/>
    <mergeCell ref="J5:M5"/>
    <mergeCell ref="A1:M1"/>
  </mergeCells>
  <printOptions/>
  <pageMargins left="0.66" right="0.25" top="0.46" bottom="0.37" header="0.33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1" ySplit="6" topLeftCell="E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3" sqref="F13"/>
    </sheetView>
  </sheetViews>
  <sheetFormatPr defaultColWidth="9.140625" defaultRowHeight="12.75"/>
  <cols>
    <col min="1" max="1" width="43.28125" style="0" customWidth="1"/>
    <col min="2" max="3" width="8.28125" style="0" customWidth="1"/>
    <col min="4" max="12" width="8.28125" style="1" customWidth="1"/>
    <col min="13" max="13" width="3.421875" style="0" customWidth="1"/>
    <col min="14" max="14" width="12.00390625" style="0" bestFit="1" customWidth="1"/>
  </cols>
  <sheetData>
    <row r="1" spans="1:13" ht="15" customHeight="1">
      <c r="A1" s="94" t="s">
        <v>303</v>
      </c>
      <c r="B1" s="3"/>
      <c r="C1" s="3"/>
      <c r="M1" s="621" t="s">
        <v>333</v>
      </c>
    </row>
    <row r="2" spans="1:13" ht="1.5" customHeight="1">
      <c r="A2" s="94"/>
      <c r="B2" s="3"/>
      <c r="C2" s="3"/>
      <c r="M2" s="621"/>
    </row>
    <row r="3" spans="1:13" ht="12" customHeight="1">
      <c r="A3" s="3"/>
      <c r="B3" s="3"/>
      <c r="C3" s="3"/>
      <c r="D3" s="65"/>
      <c r="E3" s="65"/>
      <c r="F3" s="65"/>
      <c r="G3" s="65"/>
      <c r="I3" s="65"/>
      <c r="K3" s="65" t="s">
        <v>208</v>
      </c>
      <c r="L3" s="65"/>
      <c r="M3" s="621"/>
    </row>
    <row r="4" spans="1:13" ht="2.25" customHeight="1">
      <c r="A4" s="3"/>
      <c r="B4" s="13"/>
      <c r="C4" s="12"/>
      <c r="M4" s="621"/>
    </row>
    <row r="5" spans="1:13" ht="23.25" customHeight="1">
      <c r="A5" s="629" t="s">
        <v>183</v>
      </c>
      <c r="B5" s="629">
        <v>2004</v>
      </c>
      <c r="C5" s="629" t="s">
        <v>293</v>
      </c>
      <c r="D5" s="631" t="s">
        <v>293</v>
      </c>
      <c r="E5" s="632"/>
      <c r="F5" s="632"/>
      <c r="G5" s="632"/>
      <c r="H5" s="633"/>
      <c r="I5" s="631" t="s">
        <v>362</v>
      </c>
      <c r="J5" s="632"/>
      <c r="K5" s="632"/>
      <c r="L5" s="633"/>
      <c r="M5" s="621"/>
    </row>
    <row r="6" spans="1:13" ht="18" customHeight="1">
      <c r="A6" s="630"/>
      <c r="B6" s="630"/>
      <c r="C6" s="630"/>
      <c r="D6" s="67" t="s">
        <v>209</v>
      </c>
      <c r="E6" s="67" t="s">
        <v>1</v>
      </c>
      <c r="F6" s="67" t="s">
        <v>2</v>
      </c>
      <c r="G6" s="271" t="s">
        <v>351</v>
      </c>
      <c r="H6" s="67" t="s">
        <v>3</v>
      </c>
      <c r="I6" s="67" t="s">
        <v>209</v>
      </c>
      <c r="J6" s="67" t="s">
        <v>371</v>
      </c>
      <c r="K6" s="67" t="s">
        <v>2</v>
      </c>
      <c r="L6" s="271" t="s">
        <v>351</v>
      </c>
      <c r="M6" s="621"/>
    </row>
    <row r="7" spans="1:13" ht="30" customHeight="1">
      <c r="A7" s="153" t="s">
        <v>271</v>
      </c>
      <c r="B7" s="264">
        <v>52704</v>
      </c>
      <c r="C7" s="264">
        <v>59095</v>
      </c>
      <c r="D7" s="264">
        <f>D8+D19+D20+D23+D24+D25+D26+'Table 3 cont''d'!D7+'Table 3 cont''d'!D8+'Table 3 cont''d'!D18</f>
        <v>12070</v>
      </c>
      <c r="E7" s="264">
        <f>E8+E19+E20+E23+E24+E25+E26+'Table 3 cont''d'!E7+'Table 3 cont''d'!E8+'Table 3 cont''d'!E18</f>
        <v>13803</v>
      </c>
      <c r="F7" s="264">
        <f>F8+F19+F20+F23+F24+F25+F26+'Table 3 cont''d'!F7+'Table 3 cont''d'!F8+'Table 3 cont''d'!F18</f>
        <v>16897</v>
      </c>
      <c r="G7" s="378">
        <f>SUM(D7:F7)</f>
        <v>42770</v>
      </c>
      <c r="H7" s="378">
        <f>H8+H19+H20+H23+H24+H25+H26+'Table 3 cont''d'!H7+'Table 3 cont''d'!H8+'Table 3 cont''d'!H18</f>
        <v>16325</v>
      </c>
      <c r="I7" s="264">
        <f>I8+I19+I20+I23+I24+I25+I26+'Table 3 cont''d'!I7+'Table 3 cont''d'!I8+'Table 3 cont''d'!I18</f>
        <v>14485</v>
      </c>
      <c r="J7" s="264">
        <f>J8+J19+J20+J23+J24+J25+J26+'Table 3 cont''d'!J7+'Table 3 cont''d'!J8+'Table 3 cont''d'!J18</f>
        <v>16265</v>
      </c>
      <c r="K7" s="264">
        <f>K8+K19+K20+K23+K24+K25+K26+'Table 3 cont''d'!L7+'Table 3 cont''d'!L8+'Table 3 cont''d'!L18</f>
        <v>17991</v>
      </c>
      <c r="L7" s="295">
        <f>SUM(I7:K7)</f>
        <v>48741</v>
      </c>
      <c r="M7" s="621"/>
    </row>
    <row r="8" spans="1:13" ht="24.75" customHeight="1">
      <c r="A8" s="69" t="s">
        <v>41</v>
      </c>
      <c r="B8" s="297">
        <v>14550</v>
      </c>
      <c r="C8" s="297">
        <v>17248</v>
      </c>
      <c r="D8" s="298">
        <v>3711</v>
      </c>
      <c r="E8" s="298">
        <v>2393</v>
      </c>
      <c r="F8" s="297">
        <v>6055</v>
      </c>
      <c r="G8" s="297">
        <f>SUM(D8:F8)</f>
        <v>12159</v>
      </c>
      <c r="H8" s="297">
        <f>C8-G8</f>
        <v>5089</v>
      </c>
      <c r="I8" s="298">
        <v>4393</v>
      </c>
      <c r="J8" s="298">
        <v>2459</v>
      </c>
      <c r="K8" s="298">
        <v>6816</v>
      </c>
      <c r="L8" s="298">
        <f>SUM(I8:K8)</f>
        <v>13668</v>
      </c>
      <c r="M8" s="621"/>
    </row>
    <row r="9" spans="1:13" ht="13.5" customHeight="1">
      <c r="A9" s="71" t="s">
        <v>184</v>
      </c>
      <c r="B9" s="297"/>
      <c r="C9" s="297"/>
      <c r="D9" s="298"/>
      <c r="E9" s="298"/>
      <c r="F9" s="297"/>
      <c r="G9" s="297"/>
      <c r="H9" s="297"/>
      <c r="I9" s="298"/>
      <c r="J9" s="298"/>
      <c r="K9" s="298"/>
      <c r="L9" s="298"/>
      <c r="M9" s="621"/>
    </row>
    <row r="10" spans="1:13" ht="15" customHeight="1">
      <c r="A10" s="7" t="s">
        <v>185</v>
      </c>
      <c r="B10" s="299"/>
      <c r="C10" s="299"/>
      <c r="D10" s="298"/>
      <c r="E10" s="298"/>
      <c r="F10" s="297"/>
      <c r="G10" s="297"/>
      <c r="H10" s="297"/>
      <c r="I10" s="298"/>
      <c r="J10" s="298"/>
      <c r="K10" s="298"/>
      <c r="L10" s="298"/>
      <c r="M10" s="621"/>
    </row>
    <row r="11" spans="1:13" s="73" customFormat="1" ht="13.5">
      <c r="A11" s="72" t="s">
        <v>186</v>
      </c>
      <c r="B11" s="300">
        <v>551</v>
      </c>
      <c r="C11" s="300">
        <v>537</v>
      </c>
      <c r="D11" s="301">
        <v>122</v>
      </c>
      <c r="E11" s="301">
        <v>42</v>
      </c>
      <c r="F11" s="303">
        <v>222</v>
      </c>
      <c r="G11" s="302">
        <f>SUM(D11:F11)</f>
        <v>386</v>
      </c>
      <c r="H11" s="303">
        <f>C11-G11</f>
        <v>151</v>
      </c>
      <c r="I11" s="301">
        <v>129</v>
      </c>
      <c r="J11" s="301">
        <v>19</v>
      </c>
      <c r="K11" s="301">
        <v>213</v>
      </c>
      <c r="L11" s="304">
        <f>SUM(I11:K11)</f>
        <v>361</v>
      </c>
      <c r="M11" s="621"/>
    </row>
    <row r="12" spans="1:13" s="73" customFormat="1" ht="13.5">
      <c r="A12" s="72" t="s">
        <v>187</v>
      </c>
      <c r="B12" s="300">
        <v>9631</v>
      </c>
      <c r="C12" s="300">
        <v>10536</v>
      </c>
      <c r="D12" s="301">
        <v>2285</v>
      </c>
      <c r="E12" s="301">
        <v>856</v>
      </c>
      <c r="F12" s="303">
        <v>4412</v>
      </c>
      <c r="G12" s="302">
        <f>SUM(D12:F12)</f>
        <v>7553</v>
      </c>
      <c r="H12" s="303">
        <f>C12-G12</f>
        <v>2983</v>
      </c>
      <c r="I12" s="301">
        <v>2465</v>
      </c>
      <c r="J12" s="301">
        <v>449</v>
      </c>
      <c r="K12" s="301">
        <v>4339</v>
      </c>
      <c r="L12" s="304">
        <f>SUM(I12:K12)</f>
        <v>7253</v>
      </c>
      <c r="M12" s="621"/>
    </row>
    <row r="13" spans="1:13" ht="15" customHeight="1">
      <c r="A13" s="7" t="s">
        <v>188</v>
      </c>
      <c r="B13" s="299"/>
      <c r="C13" s="299"/>
      <c r="D13" s="298"/>
      <c r="E13" s="298"/>
      <c r="F13" s="297"/>
      <c r="G13" s="297"/>
      <c r="H13" s="305"/>
      <c r="I13" s="306"/>
      <c r="J13" s="306"/>
      <c r="K13" s="306"/>
      <c r="L13" s="298"/>
      <c r="M13" s="621"/>
    </row>
    <row r="14" spans="1:13" s="73" customFormat="1" ht="13.5">
      <c r="A14" s="72" t="s">
        <v>186</v>
      </c>
      <c r="B14" s="299">
        <v>154</v>
      </c>
      <c r="C14" s="299">
        <v>111</v>
      </c>
      <c r="D14" s="301" t="s">
        <v>339</v>
      </c>
      <c r="E14" s="301" t="s">
        <v>339</v>
      </c>
      <c r="F14" s="307">
        <v>49</v>
      </c>
      <c r="G14" s="377">
        <f>SUM(D14:F14)</f>
        <v>49</v>
      </c>
      <c r="H14" s="307">
        <f>C14-G14</f>
        <v>62</v>
      </c>
      <c r="I14" s="301" t="s">
        <v>339</v>
      </c>
      <c r="J14" s="301" t="s">
        <v>339</v>
      </c>
      <c r="K14" s="301">
        <v>24</v>
      </c>
      <c r="L14" s="304">
        <f>SUM(I14:K14)</f>
        <v>24</v>
      </c>
      <c r="M14" s="621"/>
    </row>
    <row r="15" spans="1:13" s="73" customFormat="1" ht="13.5">
      <c r="A15" s="72" t="s">
        <v>187</v>
      </c>
      <c r="B15" s="299">
        <v>190</v>
      </c>
      <c r="C15" s="299">
        <v>173</v>
      </c>
      <c r="D15" s="301" t="s">
        <v>339</v>
      </c>
      <c r="E15" s="301" t="s">
        <v>339</v>
      </c>
      <c r="F15" s="307">
        <v>84</v>
      </c>
      <c r="G15" s="377">
        <f>SUM(D15:F15)</f>
        <v>84</v>
      </c>
      <c r="H15" s="307">
        <f>C15-G15</f>
        <v>89</v>
      </c>
      <c r="I15" s="301" t="s">
        <v>339</v>
      </c>
      <c r="J15" s="301" t="s">
        <v>339</v>
      </c>
      <c r="K15" s="301">
        <v>52</v>
      </c>
      <c r="L15" s="304">
        <f>SUM(I15:K15)</f>
        <v>52</v>
      </c>
      <c r="M15" s="621"/>
    </row>
    <row r="16" spans="1:13" ht="15" customHeight="1">
      <c r="A16" s="7" t="s">
        <v>189</v>
      </c>
      <c r="B16" s="299"/>
      <c r="C16" s="299"/>
      <c r="D16" s="298"/>
      <c r="E16" s="298"/>
      <c r="F16" s="297"/>
      <c r="G16" s="297"/>
      <c r="H16" s="305"/>
      <c r="I16" s="306"/>
      <c r="J16" s="306"/>
      <c r="K16" s="306"/>
      <c r="L16" s="298"/>
      <c r="M16" s="621"/>
    </row>
    <row r="17" spans="1:13" s="73" customFormat="1" ht="13.5">
      <c r="A17" s="72" t="s">
        <v>190</v>
      </c>
      <c r="B17" s="299">
        <v>54163</v>
      </c>
      <c r="C17" s="299">
        <v>66881</v>
      </c>
      <c r="D17" s="301">
        <v>14202</v>
      </c>
      <c r="E17" s="301">
        <v>14550</v>
      </c>
      <c r="F17" s="303">
        <v>16250</v>
      </c>
      <c r="G17" s="302">
        <f>SUM(D17:F17)</f>
        <v>45002</v>
      </c>
      <c r="H17" s="303">
        <f>C17-G17</f>
        <v>21879</v>
      </c>
      <c r="I17" s="301">
        <v>17587</v>
      </c>
      <c r="J17" s="301">
        <v>19804</v>
      </c>
      <c r="K17" s="301">
        <v>21551</v>
      </c>
      <c r="L17" s="304">
        <f>SUM(I17:K17)</f>
        <v>58942</v>
      </c>
      <c r="M17" s="621"/>
    </row>
    <row r="18" spans="1:13" s="73" customFormat="1" ht="13.5">
      <c r="A18" s="72" t="s">
        <v>187</v>
      </c>
      <c r="B18" s="299">
        <v>3355</v>
      </c>
      <c r="C18" s="299">
        <v>4785</v>
      </c>
      <c r="D18" s="301">
        <v>975</v>
      </c>
      <c r="E18" s="301">
        <v>1078</v>
      </c>
      <c r="F18" s="303">
        <v>1239</v>
      </c>
      <c r="G18" s="302">
        <f>SUM(D18:F18)</f>
        <v>3292</v>
      </c>
      <c r="H18" s="303">
        <f>C18-G18</f>
        <v>1493</v>
      </c>
      <c r="I18" s="301">
        <v>1480</v>
      </c>
      <c r="J18" s="301">
        <v>1681</v>
      </c>
      <c r="K18" s="301">
        <v>1886</v>
      </c>
      <c r="L18" s="304">
        <f>SUM(I18:K18)</f>
        <v>5047</v>
      </c>
      <c r="M18" s="621"/>
    </row>
    <row r="19" spans="1:13" ht="24.75" customHeight="1">
      <c r="A19" s="126" t="s">
        <v>53</v>
      </c>
      <c r="B19" s="308">
        <v>159</v>
      </c>
      <c r="C19" s="308">
        <v>204</v>
      </c>
      <c r="D19" s="309">
        <v>35</v>
      </c>
      <c r="E19" s="309">
        <v>49</v>
      </c>
      <c r="F19" s="308">
        <v>52</v>
      </c>
      <c r="G19" s="308">
        <f>SUM(D19:F19)</f>
        <v>136</v>
      </c>
      <c r="H19" s="308">
        <f>C19-G19</f>
        <v>68</v>
      </c>
      <c r="I19" s="309">
        <v>38</v>
      </c>
      <c r="J19" s="309">
        <v>64</v>
      </c>
      <c r="K19" s="309">
        <v>47</v>
      </c>
      <c r="L19" s="309">
        <f>SUM(I19:K19)</f>
        <v>149</v>
      </c>
      <c r="M19" s="621"/>
    </row>
    <row r="20" spans="1:13" ht="24.75" customHeight="1">
      <c r="A20" s="126" t="s">
        <v>191</v>
      </c>
      <c r="B20" s="308">
        <v>449</v>
      </c>
      <c r="C20" s="308">
        <v>560</v>
      </c>
      <c r="D20" s="309">
        <v>108</v>
      </c>
      <c r="E20" s="309">
        <v>143</v>
      </c>
      <c r="F20" s="308">
        <v>151</v>
      </c>
      <c r="G20" s="308">
        <f>SUM(D20:F20)</f>
        <v>402</v>
      </c>
      <c r="H20" s="308">
        <f>C20-G20</f>
        <v>158</v>
      </c>
      <c r="I20" s="309">
        <v>176</v>
      </c>
      <c r="J20" s="309">
        <v>198</v>
      </c>
      <c r="K20" s="309">
        <v>198</v>
      </c>
      <c r="L20" s="309">
        <f>SUM(I20:K20)</f>
        <v>572</v>
      </c>
      <c r="M20" s="621"/>
    </row>
    <row r="21" spans="1:13" ht="12" customHeight="1">
      <c r="A21" s="71" t="s">
        <v>184</v>
      </c>
      <c r="B21" s="297"/>
      <c r="C21" s="297"/>
      <c r="D21" s="298"/>
      <c r="E21" s="298"/>
      <c r="F21" s="297"/>
      <c r="G21" s="297"/>
      <c r="H21" s="297"/>
      <c r="I21" s="298"/>
      <c r="J21" s="298"/>
      <c r="K21" s="298"/>
      <c r="L21" s="298"/>
      <c r="M21" s="621"/>
    </row>
    <row r="22" spans="1:13" ht="15" customHeight="1">
      <c r="A22" s="7" t="s">
        <v>192</v>
      </c>
      <c r="B22" s="299">
        <v>100</v>
      </c>
      <c r="C22" s="299">
        <v>100</v>
      </c>
      <c r="D22" s="301">
        <v>28</v>
      </c>
      <c r="E22" s="301">
        <v>25</v>
      </c>
      <c r="F22" s="303">
        <v>18</v>
      </c>
      <c r="G22" s="302">
        <f>SUM(D22:F22)</f>
        <v>71</v>
      </c>
      <c r="H22" s="303">
        <f>C22-G22</f>
        <v>29</v>
      </c>
      <c r="I22" s="301">
        <v>26</v>
      </c>
      <c r="J22" s="301">
        <v>24</v>
      </c>
      <c r="K22" s="301">
        <v>18</v>
      </c>
      <c r="L22" s="304">
        <f>SUM(I22:K22)</f>
        <v>68</v>
      </c>
      <c r="M22" s="621"/>
    </row>
    <row r="23" spans="1:13" ht="15" customHeight="1">
      <c r="A23" s="21" t="s">
        <v>193</v>
      </c>
      <c r="B23" s="309">
        <v>46</v>
      </c>
      <c r="C23" s="309">
        <v>50</v>
      </c>
      <c r="D23" s="310">
        <v>8</v>
      </c>
      <c r="E23" s="310">
        <v>10</v>
      </c>
      <c r="F23" s="311">
        <v>10</v>
      </c>
      <c r="G23" s="311">
        <f>SUM(D23:F23)</f>
        <v>28</v>
      </c>
      <c r="H23" s="311">
        <f>C23-G23</f>
        <v>22</v>
      </c>
      <c r="I23" s="310">
        <v>7</v>
      </c>
      <c r="J23" s="310">
        <v>35</v>
      </c>
      <c r="K23" s="310">
        <v>16</v>
      </c>
      <c r="L23" s="310">
        <f>SUM(I23:K23)</f>
        <v>58</v>
      </c>
      <c r="M23" s="621"/>
    </row>
    <row r="24" spans="1:13" ht="24.75" customHeight="1">
      <c r="A24" s="126" t="s">
        <v>194</v>
      </c>
      <c r="B24" s="310">
        <v>31</v>
      </c>
      <c r="C24" s="310">
        <v>32</v>
      </c>
      <c r="D24" s="309">
        <v>9</v>
      </c>
      <c r="E24" s="309">
        <v>4</v>
      </c>
      <c r="F24" s="308">
        <v>14</v>
      </c>
      <c r="G24" s="308">
        <f>SUM(D24:F24)</f>
        <v>27</v>
      </c>
      <c r="H24" s="308">
        <f>C24-G24</f>
        <v>5</v>
      </c>
      <c r="I24" s="309">
        <v>7</v>
      </c>
      <c r="J24" s="309">
        <v>2</v>
      </c>
      <c r="K24" s="309">
        <v>5</v>
      </c>
      <c r="L24" s="309">
        <f>SUM(I24:K24)</f>
        <v>14</v>
      </c>
      <c r="M24" s="621"/>
    </row>
    <row r="25" spans="1:13" ht="24.75" customHeight="1">
      <c r="A25" s="126" t="s">
        <v>195</v>
      </c>
      <c r="B25" s="308">
        <v>939</v>
      </c>
      <c r="C25" s="308">
        <v>860</v>
      </c>
      <c r="D25" s="309">
        <v>232</v>
      </c>
      <c r="E25" s="309">
        <v>202</v>
      </c>
      <c r="F25" s="308">
        <v>183</v>
      </c>
      <c r="G25" s="308">
        <f>SUM(D25:F25)</f>
        <v>617</v>
      </c>
      <c r="H25" s="308">
        <f>C25-G25</f>
        <v>243</v>
      </c>
      <c r="I25" s="309">
        <v>156</v>
      </c>
      <c r="J25" s="309">
        <v>202</v>
      </c>
      <c r="K25" s="309">
        <v>189</v>
      </c>
      <c r="L25" s="309">
        <f>SUM(I25:K25)</f>
        <v>547</v>
      </c>
      <c r="M25" s="621"/>
    </row>
    <row r="26" spans="1:13" ht="22.5" customHeight="1">
      <c r="A26" s="74" t="s">
        <v>196</v>
      </c>
      <c r="B26" s="308">
        <v>4582</v>
      </c>
      <c r="C26" s="308">
        <v>5002</v>
      </c>
      <c r="D26" s="309">
        <v>1039</v>
      </c>
      <c r="E26" s="309">
        <v>1305</v>
      </c>
      <c r="F26" s="308">
        <v>1308</v>
      </c>
      <c r="G26" s="308">
        <f>SUM(D26:F26)</f>
        <v>3652</v>
      </c>
      <c r="H26" s="308">
        <f>C26-G26</f>
        <v>1350</v>
      </c>
      <c r="I26" s="309">
        <v>1223</v>
      </c>
      <c r="J26" s="309">
        <v>1408</v>
      </c>
      <c r="K26" s="309">
        <v>1468</v>
      </c>
      <c r="L26" s="309">
        <f>SUM(I26:K26)</f>
        <v>4099</v>
      </c>
      <c r="M26" s="621"/>
    </row>
    <row r="27" spans="1:13" ht="13.5" customHeight="1">
      <c r="A27" s="71" t="s">
        <v>184</v>
      </c>
      <c r="B27" s="297"/>
      <c r="C27" s="297"/>
      <c r="D27" s="298"/>
      <c r="E27" s="298"/>
      <c r="F27" s="297"/>
      <c r="G27" s="297"/>
      <c r="H27" s="297"/>
      <c r="I27" s="298"/>
      <c r="J27" s="298"/>
      <c r="K27" s="298"/>
      <c r="L27" s="298"/>
      <c r="M27" s="621"/>
    </row>
    <row r="28" spans="1:13" ht="15" customHeight="1">
      <c r="A28" s="7" t="s">
        <v>256</v>
      </c>
      <c r="B28" s="299">
        <v>2271</v>
      </c>
      <c r="C28" s="299">
        <v>2197</v>
      </c>
      <c r="D28" s="301">
        <v>459</v>
      </c>
      <c r="E28" s="301">
        <v>579</v>
      </c>
      <c r="F28" s="303">
        <v>617</v>
      </c>
      <c r="G28" s="302">
        <f>SUM(D28:F28)</f>
        <v>1655</v>
      </c>
      <c r="H28" s="303">
        <f>C28-G28</f>
        <v>542</v>
      </c>
      <c r="I28" s="301">
        <v>536</v>
      </c>
      <c r="J28" s="301">
        <v>681</v>
      </c>
      <c r="K28" s="301">
        <v>646</v>
      </c>
      <c r="L28" s="304">
        <f>SUM(I28:K28)</f>
        <v>1863</v>
      </c>
      <c r="M28" s="621"/>
    </row>
    <row r="29" spans="1:13" ht="15" customHeight="1">
      <c r="A29" s="7" t="s">
        <v>197</v>
      </c>
      <c r="B29" s="299">
        <v>1281</v>
      </c>
      <c r="C29" s="299">
        <v>1431</v>
      </c>
      <c r="D29" s="301">
        <v>313</v>
      </c>
      <c r="E29" s="301">
        <v>400</v>
      </c>
      <c r="F29" s="303">
        <v>359</v>
      </c>
      <c r="G29" s="302">
        <f>SUM(D29:F29)</f>
        <v>1072</v>
      </c>
      <c r="H29" s="303">
        <f>C29-G29</f>
        <v>359</v>
      </c>
      <c r="I29" s="301">
        <v>342</v>
      </c>
      <c r="J29" s="301">
        <v>373</v>
      </c>
      <c r="K29" s="301">
        <v>416</v>
      </c>
      <c r="L29" s="304">
        <f>SUM(I29:K29)</f>
        <v>1131</v>
      </c>
      <c r="M29" s="621"/>
    </row>
    <row r="30" spans="1:13" ht="15" customHeight="1">
      <c r="A30" s="7" t="s">
        <v>198</v>
      </c>
      <c r="B30" s="299">
        <v>49</v>
      </c>
      <c r="C30" s="299">
        <v>39</v>
      </c>
      <c r="D30" s="301">
        <v>8</v>
      </c>
      <c r="E30" s="301">
        <v>9</v>
      </c>
      <c r="F30" s="303">
        <v>16</v>
      </c>
      <c r="G30" s="302">
        <f>SUM(D30:F30)</f>
        <v>33</v>
      </c>
      <c r="H30" s="303">
        <f>C30-G30</f>
        <v>6</v>
      </c>
      <c r="I30" s="301">
        <v>7</v>
      </c>
      <c r="J30" s="301">
        <v>17</v>
      </c>
      <c r="K30" s="301">
        <v>18</v>
      </c>
      <c r="L30" s="304">
        <f>SUM(I30:K30)</f>
        <v>42</v>
      </c>
      <c r="M30" s="621"/>
    </row>
    <row r="31" spans="1:13" ht="3" customHeight="1">
      <c r="A31" s="9"/>
      <c r="B31" s="312"/>
      <c r="C31" s="312"/>
      <c r="D31" s="313"/>
      <c r="E31" s="313"/>
      <c r="F31" s="314"/>
      <c r="G31" s="314"/>
      <c r="H31" s="314"/>
      <c r="I31" s="313"/>
      <c r="J31" s="313"/>
      <c r="K31" s="313"/>
      <c r="L31" s="313"/>
      <c r="M31" s="621"/>
    </row>
    <row r="32" spans="1:13" ht="0.75" customHeight="1" hidden="1">
      <c r="A32" s="13"/>
      <c r="B32" s="312"/>
      <c r="C32" s="315"/>
      <c r="D32" s="316"/>
      <c r="E32" s="316"/>
      <c r="F32" s="316"/>
      <c r="G32" s="316"/>
      <c r="H32" s="316"/>
      <c r="I32" s="316"/>
      <c r="J32" s="316"/>
      <c r="K32" s="316"/>
      <c r="L32" s="316"/>
      <c r="M32" s="621"/>
    </row>
    <row r="33" spans="1:13" ht="2.25" customHeight="1">
      <c r="A33" s="76"/>
      <c r="B33" s="317"/>
      <c r="C33" s="317"/>
      <c r="D33" s="318"/>
      <c r="E33" s="318"/>
      <c r="F33" s="318"/>
      <c r="G33" s="318"/>
      <c r="H33" s="318"/>
      <c r="I33" s="318"/>
      <c r="J33" s="318"/>
      <c r="K33" s="318"/>
      <c r="L33" s="318"/>
      <c r="M33" s="621"/>
    </row>
    <row r="34" spans="1:13" ht="12.75" customHeight="1">
      <c r="A34" s="105" t="s">
        <v>363</v>
      </c>
      <c r="M34" s="621"/>
    </row>
    <row r="35" spans="1:13" ht="11.25" customHeight="1">
      <c r="A35" s="100"/>
      <c r="M35" s="621"/>
    </row>
  </sheetData>
  <mergeCells count="6">
    <mergeCell ref="M1:M35"/>
    <mergeCell ref="A5:A6"/>
    <mergeCell ref="B5:B6"/>
    <mergeCell ref="D5:H5"/>
    <mergeCell ref="C5:C6"/>
    <mergeCell ref="I5:L5"/>
  </mergeCells>
  <printOptions/>
  <pageMargins left="0.53" right="0.28" top="0.54" bottom="0.19" header="0.25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"/>
    </sheetView>
  </sheetViews>
  <sheetFormatPr defaultColWidth="9.140625" defaultRowHeight="12.75"/>
  <cols>
    <col min="1" max="1" width="40.7109375" style="0" customWidth="1"/>
    <col min="2" max="6" width="8.28125" style="0" customWidth="1"/>
    <col min="7" max="7" width="8.28125" style="1" customWidth="1"/>
    <col min="8" max="9" width="8.28125" style="0" customWidth="1"/>
    <col min="10" max="10" width="6.421875" style="0" customWidth="1"/>
    <col min="11" max="11" width="1.421875" style="0" customWidth="1"/>
    <col min="12" max="13" width="8.28125" style="0" customWidth="1"/>
    <col min="14" max="14" width="3.57421875" style="0" customWidth="1"/>
  </cols>
  <sheetData>
    <row r="1" spans="1:14" ht="19.5" customHeight="1">
      <c r="A1" s="24" t="s">
        <v>326</v>
      </c>
      <c r="B1" s="3"/>
      <c r="C1" s="3"/>
      <c r="N1" s="612" t="s">
        <v>334</v>
      </c>
    </row>
    <row r="2" spans="1:14" ht="3.75" customHeight="1">
      <c r="A2" s="3"/>
      <c r="B2" s="3"/>
      <c r="C2" s="3"/>
      <c r="N2" s="634"/>
    </row>
    <row r="3" spans="1:14" ht="12" customHeight="1">
      <c r="A3" s="3"/>
      <c r="B3" s="3"/>
      <c r="C3" s="3"/>
      <c r="D3" s="65"/>
      <c r="E3" s="65"/>
      <c r="F3" s="65"/>
      <c r="G3" s="157"/>
      <c r="I3" s="65"/>
      <c r="L3" s="65" t="s">
        <v>199</v>
      </c>
      <c r="M3" s="65"/>
      <c r="N3" s="634"/>
    </row>
    <row r="4" spans="1:14" ht="4.5" customHeight="1">
      <c r="A4" s="3"/>
      <c r="B4" s="64"/>
      <c r="C4" s="220"/>
      <c r="N4" s="634"/>
    </row>
    <row r="5" spans="1:14" ht="19.5" customHeight="1">
      <c r="A5" s="629" t="s">
        <v>183</v>
      </c>
      <c r="B5" s="629">
        <v>2004</v>
      </c>
      <c r="C5" s="629" t="s">
        <v>293</v>
      </c>
      <c r="D5" s="631" t="s">
        <v>293</v>
      </c>
      <c r="E5" s="632"/>
      <c r="F5" s="632"/>
      <c r="G5" s="632"/>
      <c r="H5" s="633"/>
      <c r="I5" s="631" t="s">
        <v>362</v>
      </c>
      <c r="J5" s="632"/>
      <c r="K5" s="632"/>
      <c r="L5" s="632"/>
      <c r="M5" s="633"/>
      <c r="N5" s="634"/>
    </row>
    <row r="6" spans="1:14" ht="19.5" customHeight="1">
      <c r="A6" s="630"/>
      <c r="B6" s="630"/>
      <c r="C6" s="630"/>
      <c r="D6" s="67" t="s">
        <v>292</v>
      </c>
      <c r="E6" s="67" t="s">
        <v>211</v>
      </c>
      <c r="F6" s="67" t="s">
        <v>214</v>
      </c>
      <c r="G6" s="271" t="s">
        <v>351</v>
      </c>
      <c r="H6" s="67" t="s">
        <v>258</v>
      </c>
      <c r="I6" s="67" t="s">
        <v>292</v>
      </c>
      <c r="J6" s="552" t="s">
        <v>373</v>
      </c>
      <c r="K6" s="14"/>
      <c r="L6" s="67" t="s">
        <v>214</v>
      </c>
      <c r="M6" s="271" t="s">
        <v>351</v>
      </c>
      <c r="N6" s="634"/>
    </row>
    <row r="7" spans="1:14" ht="39.75" customHeight="1">
      <c r="A7" s="68" t="s">
        <v>200</v>
      </c>
      <c r="B7" s="66">
        <v>2490</v>
      </c>
      <c r="C7" s="66">
        <v>9335</v>
      </c>
      <c r="D7" s="95">
        <v>789</v>
      </c>
      <c r="E7" s="95">
        <v>2965</v>
      </c>
      <c r="F7" s="203">
        <v>2966</v>
      </c>
      <c r="G7" s="203">
        <f>SUM(D7:F7)</f>
        <v>6720</v>
      </c>
      <c r="H7" s="203">
        <f>C7-G7</f>
        <v>2615</v>
      </c>
      <c r="I7" s="95">
        <v>2675</v>
      </c>
      <c r="J7" s="553">
        <f>4153+230</f>
        <v>4383</v>
      </c>
      <c r="K7" s="574">
        <v>2</v>
      </c>
      <c r="L7" s="95">
        <v>2011</v>
      </c>
      <c r="M7" s="95">
        <v>9069</v>
      </c>
      <c r="N7" s="634"/>
    </row>
    <row r="8" spans="1:14" ht="39.75" customHeight="1">
      <c r="A8" s="69" t="s">
        <v>40</v>
      </c>
      <c r="B8" s="66">
        <v>29432</v>
      </c>
      <c r="C8" s="66">
        <v>25757</v>
      </c>
      <c r="D8" s="93">
        <v>6137</v>
      </c>
      <c r="E8" s="93">
        <v>6720</v>
      </c>
      <c r="F8" s="66">
        <v>6139</v>
      </c>
      <c r="G8" s="66">
        <f>SUM(D8:F8)</f>
        <v>18996</v>
      </c>
      <c r="H8" s="66">
        <f>C8-G8</f>
        <v>6761</v>
      </c>
      <c r="I8" s="93">
        <v>5784</v>
      </c>
      <c r="J8" s="554">
        <v>7489</v>
      </c>
      <c r="K8" s="560"/>
      <c r="L8" s="93">
        <v>7227</v>
      </c>
      <c r="M8" s="93">
        <v>20500</v>
      </c>
      <c r="N8" s="634"/>
    </row>
    <row r="9" spans="1:14" ht="13.5" customHeight="1">
      <c r="A9" s="71" t="s">
        <v>184</v>
      </c>
      <c r="B9" s="66"/>
      <c r="C9" s="66"/>
      <c r="D9" s="93"/>
      <c r="E9" s="93"/>
      <c r="F9" s="66"/>
      <c r="G9" s="66"/>
      <c r="H9" s="225"/>
      <c r="I9" s="107"/>
      <c r="J9" s="555"/>
      <c r="K9" s="561"/>
      <c r="L9" s="107"/>
      <c r="M9" s="107"/>
      <c r="N9" s="634"/>
    </row>
    <row r="10" spans="1:14" ht="30" customHeight="1">
      <c r="A10" s="77" t="s">
        <v>201</v>
      </c>
      <c r="B10" s="46">
        <v>25733</v>
      </c>
      <c r="C10" s="46">
        <v>21843</v>
      </c>
      <c r="D10" s="108">
        <v>5219</v>
      </c>
      <c r="E10" s="108">
        <v>5757</v>
      </c>
      <c r="F10" s="46">
        <v>5197</v>
      </c>
      <c r="G10" s="55">
        <f aca="true" t="shared" si="0" ref="G10:G16">SUM(D10:F10)</f>
        <v>16173</v>
      </c>
      <c r="H10" s="46">
        <f aca="true" t="shared" si="1" ref="H10:H16">C10-G10</f>
        <v>5670</v>
      </c>
      <c r="I10" s="108">
        <v>4868</v>
      </c>
      <c r="J10" s="556">
        <v>6272</v>
      </c>
      <c r="K10" s="562"/>
      <c r="L10" s="108">
        <v>6251</v>
      </c>
      <c r="M10" s="119">
        <v>17391</v>
      </c>
      <c r="N10" s="634"/>
    </row>
    <row r="11" spans="1:14" ht="30" customHeight="1">
      <c r="A11" s="7" t="s">
        <v>202</v>
      </c>
      <c r="B11" s="46">
        <v>159</v>
      </c>
      <c r="C11" s="46">
        <v>155</v>
      </c>
      <c r="D11" s="108">
        <v>35</v>
      </c>
      <c r="E11" s="108">
        <v>33</v>
      </c>
      <c r="F11" s="46">
        <v>38</v>
      </c>
      <c r="G11" s="55">
        <f t="shared" si="0"/>
        <v>106</v>
      </c>
      <c r="H11" s="46">
        <f t="shared" si="1"/>
        <v>49</v>
      </c>
      <c r="I11" s="108">
        <v>52</v>
      </c>
      <c r="J11" s="556">
        <v>60</v>
      </c>
      <c r="K11" s="562"/>
      <c r="L11" s="108">
        <v>36</v>
      </c>
      <c r="M11" s="119">
        <v>148</v>
      </c>
      <c r="N11" s="634"/>
    </row>
    <row r="12" spans="1:14" ht="30" customHeight="1">
      <c r="A12" s="77" t="s">
        <v>216</v>
      </c>
      <c r="B12" s="46">
        <v>117</v>
      </c>
      <c r="C12" s="46">
        <v>154</v>
      </c>
      <c r="D12" s="108">
        <v>33</v>
      </c>
      <c r="E12" s="108">
        <v>36</v>
      </c>
      <c r="F12" s="46">
        <v>42</v>
      </c>
      <c r="G12" s="55">
        <f t="shared" si="0"/>
        <v>111</v>
      </c>
      <c r="H12" s="46">
        <f t="shared" si="1"/>
        <v>43</v>
      </c>
      <c r="I12" s="108">
        <v>40</v>
      </c>
      <c r="J12" s="556">
        <v>44</v>
      </c>
      <c r="K12" s="562"/>
      <c r="L12" s="108">
        <v>44</v>
      </c>
      <c r="M12" s="119">
        <v>128</v>
      </c>
      <c r="N12" s="634"/>
    </row>
    <row r="13" spans="1:14" ht="30" customHeight="1">
      <c r="A13" s="7" t="s">
        <v>203</v>
      </c>
      <c r="B13" s="46">
        <v>480</v>
      </c>
      <c r="C13" s="46">
        <v>512</v>
      </c>
      <c r="D13" s="108">
        <v>160</v>
      </c>
      <c r="E13" s="108">
        <v>129</v>
      </c>
      <c r="F13" s="46">
        <v>107</v>
      </c>
      <c r="G13" s="55">
        <f t="shared" si="0"/>
        <v>396</v>
      </c>
      <c r="H13" s="46">
        <f t="shared" si="1"/>
        <v>116</v>
      </c>
      <c r="I13" s="108">
        <v>137</v>
      </c>
      <c r="J13" s="556">
        <v>150</v>
      </c>
      <c r="K13" s="562"/>
      <c r="L13" s="108">
        <v>119</v>
      </c>
      <c r="M13" s="119">
        <v>406</v>
      </c>
      <c r="N13" s="634"/>
    </row>
    <row r="14" spans="1:14" ht="30" customHeight="1">
      <c r="A14" s="7" t="s">
        <v>204</v>
      </c>
      <c r="B14" s="46">
        <v>208</v>
      </c>
      <c r="C14" s="46">
        <v>201</v>
      </c>
      <c r="D14" s="109">
        <v>39</v>
      </c>
      <c r="E14" s="109">
        <v>59</v>
      </c>
      <c r="F14" s="216">
        <v>52</v>
      </c>
      <c r="G14" s="319">
        <f t="shared" si="0"/>
        <v>150</v>
      </c>
      <c r="H14" s="216">
        <f t="shared" si="1"/>
        <v>51</v>
      </c>
      <c r="I14" s="109">
        <v>41</v>
      </c>
      <c r="J14" s="557">
        <v>40</v>
      </c>
      <c r="K14" s="563"/>
      <c r="L14" s="109">
        <v>40</v>
      </c>
      <c r="M14" s="320">
        <v>121</v>
      </c>
      <c r="N14" s="634"/>
    </row>
    <row r="15" spans="1:14" ht="30" customHeight="1">
      <c r="A15" s="77" t="s">
        <v>213</v>
      </c>
      <c r="B15" s="46">
        <v>1097</v>
      </c>
      <c r="C15" s="46">
        <v>1139</v>
      </c>
      <c r="D15" s="108">
        <v>277</v>
      </c>
      <c r="E15" s="108">
        <v>286</v>
      </c>
      <c r="F15" s="46">
        <v>241</v>
      </c>
      <c r="G15" s="55">
        <f t="shared" si="0"/>
        <v>804</v>
      </c>
      <c r="H15" s="46">
        <f t="shared" si="1"/>
        <v>335</v>
      </c>
      <c r="I15" s="108">
        <v>274</v>
      </c>
      <c r="J15" s="556">
        <v>254</v>
      </c>
      <c r="K15" s="562"/>
      <c r="L15" s="108">
        <v>262</v>
      </c>
      <c r="M15" s="119">
        <v>790</v>
      </c>
      <c r="N15" s="634"/>
    </row>
    <row r="16" spans="1:14" ht="30" customHeight="1">
      <c r="A16" s="77" t="s">
        <v>205</v>
      </c>
      <c r="B16" s="46">
        <v>252</v>
      </c>
      <c r="C16" s="46">
        <v>278</v>
      </c>
      <c r="D16" s="108">
        <v>53</v>
      </c>
      <c r="E16" s="108">
        <v>76</v>
      </c>
      <c r="F16" s="46">
        <v>76</v>
      </c>
      <c r="G16" s="55">
        <f t="shared" si="0"/>
        <v>205</v>
      </c>
      <c r="H16" s="46">
        <f t="shared" si="1"/>
        <v>73</v>
      </c>
      <c r="I16" s="108">
        <v>55</v>
      </c>
      <c r="J16" s="556">
        <v>77</v>
      </c>
      <c r="K16" s="562"/>
      <c r="L16" s="108">
        <v>81</v>
      </c>
      <c r="M16" s="119">
        <v>213</v>
      </c>
      <c r="N16" s="634"/>
    </row>
    <row r="17" spans="1:14" ht="8.25" customHeight="1">
      <c r="A17" s="77"/>
      <c r="B17" s="221"/>
      <c r="D17" s="93"/>
      <c r="E17" s="93"/>
      <c r="F17" s="66"/>
      <c r="G17" s="66"/>
      <c r="H17" s="225"/>
      <c r="I17" s="107"/>
      <c r="J17" s="555"/>
      <c r="K17" s="561"/>
      <c r="L17" s="107"/>
      <c r="M17" s="107"/>
      <c r="N17" s="634"/>
    </row>
    <row r="18" spans="1:14" ht="15" customHeight="1">
      <c r="A18" s="78" t="s">
        <v>257</v>
      </c>
      <c r="B18" s="15">
        <v>26</v>
      </c>
      <c r="C18" s="93">
        <v>47</v>
      </c>
      <c r="D18" s="125">
        <v>2</v>
      </c>
      <c r="E18" s="125">
        <v>12</v>
      </c>
      <c r="F18" s="204">
        <v>19</v>
      </c>
      <c r="G18" s="204">
        <f>SUM(D18:F18)</f>
        <v>33</v>
      </c>
      <c r="H18" s="204">
        <f>C18-G18</f>
        <v>14</v>
      </c>
      <c r="I18" s="204">
        <v>26</v>
      </c>
      <c r="J18" s="558">
        <v>25</v>
      </c>
      <c r="K18" s="564"/>
      <c r="L18" s="125">
        <v>14</v>
      </c>
      <c r="M18" s="125">
        <v>65</v>
      </c>
      <c r="N18" s="634"/>
    </row>
    <row r="19" spans="1:14" ht="4.5" customHeight="1">
      <c r="A19" s="75"/>
      <c r="B19" s="61"/>
      <c r="C19" s="61"/>
      <c r="D19" s="9"/>
      <c r="E19" s="9"/>
      <c r="F19" s="11"/>
      <c r="G19" s="207"/>
      <c r="H19" s="11"/>
      <c r="I19" s="9"/>
      <c r="J19" s="559"/>
      <c r="K19" s="565"/>
      <c r="L19" s="9"/>
      <c r="M19" s="9"/>
      <c r="N19" s="634"/>
    </row>
    <row r="20" spans="1:14" ht="15" customHeight="1">
      <c r="A20" s="105" t="s">
        <v>363</v>
      </c>
      <c r="B20" s="114"/>
      <c r="C20" s="114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634"/>
    </row>
    <row r="21" ht="15" customHeight="1">
      <c r="A21" s="105"/>
    </row>
  </sheetData>
  <mergeCells count="6">
    <mergeCell ref="N1:N20"/>
    <mergeCell ref="A5:A6"/>
    <mergeCell ref="B5:B6"/>
    <mergeCell ref="D5:H5"/>
    <mergeCell ref="C5:C6"/>
    <mergeCell ref="I5:M5"/>
  </mergeCells>
  <printOptions/>
  <pageMargins left="0.66" right="0.26" top="0.94" bottom="0.5" header="0.18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6" sqref="A26"/>
    </sheetView>
  </sheetViews>
  <sheetFormatPr defaultColWidth="9.140625" defaultRowHeight="12.75"/>
  <cols>
    <col min="1" max="1" width="40.57421875" style="19" customWidth="1"/>
    <col min="2" max="3" width="8.7109375" style="19" customWidth="1"/>
    <col min="4" max="12" width="8.7109375" style="164" customWidth="1"/>
    <col min="13" max="13" width="4.8515625" style="19" customWidth="1"/>
    <col min="14" max="14" width="3.7109375" style="19" customWidth="1"/>
    <col min="15" max="16384" width="8.8515625" style="19" customWidth="1"/>
  </cols>
  <sheetData>
    <row r="1" spans="1:13" ht="18.75">
      <c r="A1" s="176" t="s">
        <v>304</v>
      </c>
      <c r="M1" s="621" t="s">
        <v>335</v>
      </c>
    </row>
    <row r="2" spans="1:13" ht="15" customHeight="1">
      <c r="A2" s="163"/>
      <c r="M2" s="621"/>
    </row>
    <row r="3" spans="4:13" ht="12" customHeight="1">
      <c r="D3" s="161"/>
      <c r="E3" s="161"/>
      <c r="F3" s="161"/>
      <c r="G3" s="379"/>
      <c r="I3" s="161"/>
      <c r="K3" s="161" t="s">
        <v>208</v>
      </c>
      <c r="L3" s="161"/>
      <c r="M3" s="635"/>
    </row>
    <row r="4" spans="2:13" ht="5.25" customHeight="1">
      <c r="B4" s="165"/>
      <c r="C4" s="148"/>
      <c r="M4" s="635"/>
    </row>
    <row r="5" spans="1:13" ht="21.75" customHeight="1">
      <c r="A5" s="626" t="s">
        <v>183</v>
      </c>
      <c r="B5" s="629">
        <v>2004</v>
      </c>
      <c r="C5" s="629" t="s">
        <v>348</v>
      </c>
      <c r="D5" s="623" t="s">
        <v>344</v>
      </c>
      <c r="E5" s="624"/>
      <c r="F5" s="624"/>
      <c r="G5" s="624"/>
      <c r="H5" s="625"/>
      <c r="I5" s="623" t="s">
        <v>355</v>
      </c>
      <c r="J5" s="624"/>
      <c r="K5" s="624"/>
      <c r="L5" s="625"/>
      <c r="M5" s="635"/>
    </row>
    <row r="6" spans="1:13" ht="15" customHeight="1">
      <c r="A6" s="627"/>
      <c r="B6" s="630"/>
      <c r="C6" s="630"/>
      <c r="D6" s="146" t="s">
        <v>0</v>
      </c>
      <c r="E6" s="146" t="s">
        <v>1</v>
      </c>
      <c r="F6" s="146" t="s">
        <v>2</v>
      </c>
      <c r="G6" s="270" t="s">
        <v>351</v>
      </c>
      <c r="H6" s="146" t="s">
        <v>3</v>
      </c>
      <c r="I6" s="146" t="s">
        <v>0</v>
      </c>
      <c r="J6" s="146" t="s">
        <v>1</v>
      </c>
      <c r="K6" s="146" t="s">
        <v>2</v>
      </c>
      <c r="L6" s="270" t="s">
        <v>351</v>
      </c>
      <c r="M6" s="635"/>
    </row>
    <row r="7" spans="1:13" ht="30" customHeight="1">
      <c r="A7" s="166" t="s">
        <v>271</v>
      </c>
      <c r="B7" s="265">
        <v>43676</v>
      </c>
      <c r="C7" s="438">
        <f>C8+C19+C20+C23+C24+C25+C26+'Table 4 cont''d'!C7+'Table 4 cont''d'!C8+'Table 4 cont''d'!C19</f>
        <v>42104</v>
      </c>
      <c r="D7" s="450">
        <f>D8+D19+D20+D23+D24+D25+D26+'Table 4 cont''d'!D7+'Table 4 cont''d'!D8+'Table 4 cont''d'!D19</f>
        <v>9312</v>
      </c>
      <c r="E7" s="450">
        <f>E8+E19+E20+E23+E24+E25+E26+'Table 4 cont''d'!E7+'Table 4 cont''d'!E8+'Table 4 cont''d'!E19</f>
        <v>9090</v>
      </c>
      <c r="F7" s="450">
        <f>F8+F19+F20+F23+F24+F25+F26+'Table 4 cont''d'!F7+'Table 4 cont''d'!F8+'Table 4 cont''d'!F19</f>
        <v>12131</v>
      </c>
      <c r="G7" s="535">
        <f>SUM(D7:F7)</f>
        <v>30533</v>
      </c>
      <c r="H7" s="265">
        <f>H8+H19+H20+H23+H24+H25+H26+'Table 4 cont''d'!H7+'Table 4 cont''d'!H8+'Table 4 cont''d'!H19</f>
        <v>11571</v>
      </c>
      <c r="I7" s="265">
        <f>I8+I19+I20+I23+I24+I25+I26+'Table 4 cont''d'!I7+'Table 4 cont''d'!I8+'Table 4 cont''d'!I19</f>
        <v>9688</v>
      </c>
      <c r="J7" s="265">
        <f>J8+J19+J20+J23+J24+J25+J26+'Table 4 cont''d'!J7+'Table 4 cont''d'!J8+'Table 4 cont''d'!J19</f>
        <v>9872</v>
      </c>
      <c r="K7" s="265">
        <f>K8+K19+K20+K23+K24+K25+K26+'Table 4 cont''d'!K7+'Table 4 cont''d'!K8+'Table 4 cont''d'!K19</f>
        <v>13768</v>
      </c>
      <c r="L7" s="321">
        <f>SUM(I7:K7)</f>
        <v>33328</v>
      </c>
      <c r="M7" s="635"/>
    </row>
    <row r="8" spans="1:13" ht="24.75" customHeight="1">
      <c r="A8" s="98" t="s">
        <v>41</v>
      </c>
      <c r="B8" s="205">
        <v>13277</v>
      </c>
      <c r="C8" s="25">
        <v>15437</v>
      </c>
      <c r="D8" s="93">
        <v>3208</v>
      </c>
      <c r="E8" s="93">
        <v>2079</v>
      </c>
      <c r="F8" s="93">
        <v>5670</v>
      </c>
      <c r="G8" s="205">
        <f>SUM(D8:F8)</f>
        <v>10957</v>
      </c>
      <c r="H8" s="266">
        <f>C8-G8</f>
        <v>4480</v>
      </c>
      <c r="I8" s="267">
        <v>3815</v>
      </c>
      <c r="J8" s="267">
        <v>2099</v>
      </c>
      <c r="K8" s="266">
        <v>6208</v>
      </c>
      <c r="L8" s="267">
        <f>SUM(I8:K8)</f>
        <v>12122</v>
      </c>
      <c r="M8" s="635"/>
    </row>
    <row r="9" spans="1:13" ht="13.5" customHeight="1">
      <c r="A9" s="167" t="s">
        <v>184</v>
      </c>
      <c r="B9" s="205"/>
      <c r="C9" s="25"/>
      <c r="D9" s="93"/>
      <c r="E9" s="93"/>
      <c r="F9" s="93"/>
      <c r="G9" s="244"/>
      <c r="H9" s="244"/>
      <c r="I9" s="245"/>
      <c r="J9" s="245"/>
      <c r="K9" s="244"/>
      <c r="L9" s="244"/>
      <c r="M9" s="635"/>
    </row>
    <row r="10" spans="1:13" ht="15" customHeight="1">
      <c r="A10" s="128" t="s">
        <v>185</v>
      </c>
      <c r="B10" s="515"/>
      <c r="C10" s="33"/>
      <c r="D10" s="451"/>
      <c r="E10" s="451"/>
      <c r="F10" s="451"/>
      <c r="G10" s="244"/>
      <c r="H10" s="244"/>
      <c r="I10" s="245"/>
      <c r="J10" s="245"/>
      <c r="K10" s="244"/>
      <c r="L10" s="244"/>
      <c r="M10" s="635"/>
    </row>
    <row r="11" spans="1:13" s="169" customFormat="1" ht="13.5">
      <c r="A11" s="168" t="s">
        <v>186</v>
      </c>
      <c r="B11" s="515">
        <v>551</v>
      </c>
      <c r="C11" s="33">
        <v>537</v>
      </c>
      <c r="D11" s="451">
        <v>122</v>
      </c>
      <c r="E11" s="451">
        <v>42</v>
      </c>
      <c r="F11" s="451">
        <v>222</v>
      </c>
      <c r="G11" s="528">
        <f>SUM(D11:F11)</f>
        <v>386</v>
      </c>
      <c r="H11" s="520">
        <f>C11-G11</f>
        <v>151</v>
      </c>
      <c r="I11" s="521">
        <v>129</v>
      </c>
      <c r="J11" s="521">
        <v>19</v>
      </c>
      <c r="K11" s="522">
        <v>213</v>
      </c>
      <c r="L11" s="528">
        <f>SUM(I11:K11)</f>
        <v>361</v>
      </c>
      <c r="M11" s="635"/>
    </row>
    <row r="12" spans="1:13" s="169" customFormat="1" ht="13.5">
      <c r="A12" s="168" t="s">
        <v>187</v>
      </c>
      <c r="B12" s="515">
        <v>9631</v>
      </c>
      <c r="C12" s="33">
        <v>10536</v>
      </c>
      <c r="D12" s="451">
        <v>2285</v>
      </c>
      <c r="E12" s="451">
        <v>856</v>
      </c>
      <c r="F12" s="451">
        <v>4412</v>
      </c>
      <c r="G12" s="528">
        <f>SUM(D12:F12)</f>
        <v>7553</v>
      </c>
      <c r="H12" s="520">
        <f>C12-G12</f>
        <v>2983</v>
      </c>
      <c r="I12" s="521">
        <v>2465</v>
      </c>
      <c r="J12" s="521">
        <v>449</v>
      </c>
      <c r="K12" s="522">
        <v>4339</v>
      </c>
      <c r="L12" s="528">
        <f>SUM(I12:K12)</f>
        <v>7253</v>
      </c>
      <c r="M12" s="635"/>
    </row>
    <row r="13" spans="1:13" ht="15" customHeight="1">
      <c r="A13" s="128" t="s">
        <v>188</v>
      </c>
      <c r="B13" s="515"/>
      <c r="C13" s="33"/>
      <c r="D13" s="452"/>
      <c r="E13" s="452"/>
      <c r="F13" s="108"/>
      <c r="G13" s="66"/>
      <c r="H13" s="226"/>
      <c r="I13" s="107"/>
      <c r="J13" s="107"/>
      <c r="K13" s="225"/>
      <c r="L13" s="237"/>
      <c r="M13" s="635"/>
    </row>
    <row r="14" spans="1:13" s="169" customFormat="1" ht="13.5">
      <c r="A14" s="168" t="s">
        <v>186</v>
      </c>
      <c r="B14" s="515">
        <v>154</v>
      </c>
      <c r="C14" s="33">
        <v>111</v>
      </c>
      <c r="D14" s="452">
        <v>0</v>
      </c>
      <c r="E14" s="452">
        <v>0</v>
      </c>
      <c r="F14" s="108">
        <v>49</v>
      </c>
      <c r="G14" s="534">
        <f>SUM(D14:F14)</f>
        <v>49</v>
      </c>
      <c r="H14" s="523">
        <f>C14-G14</f>
        <v>62</v>
      </c>
      <c r="I14" s="453">
        <v>0</v>
      </c>
      <c r="J14" s="453">
        <v>0</v>
      </c>
      <c r="K14" s="522">
        <v>24</v>
      </c>
      <c r="L14" s="530">
        <f>SUM(I14:K14)</f>
        <v>24</v>
      </c>
      <c r="M14" s="635"/>
    </row>
    <row r="15" spans="1:13" s="169" customFormat="1" ht="13.5">
      <c r="A15" s="168" t="s">
        <v>187</v>
      </c>
      <c r="B15" s="515">
        <v>190</v>
      </c>
      <c r="C15" s="33">
        <v>173</v>
      </c>
      <c r="D15" s="452">
        <v>0</v>
      </c>
      <c r="E15" s="452">
        <v>0</v>
      </c>
      <c r="F15" s="108">
        <v>84</v>
      </c>
      <c r="G15" s="534">
        <f>SUM(D15:F15)</f>
        <v>84</v>
      </c>
      <c r="H15" s="523">
        <f>C15-G15</f>
        <v>89</v>
      </c>
      <c r="I15" s="453">
        <v>0</v>
      </c>
      <c r="J15" s="453">
        <v>0</v>
      </c>
      <c r="K15" s="522">
        <v>52</v>
      </c>
      <c r="L15" s="530">
        <f>SUM(I15:K15)</f>
        <v>52</v>
      </c>
      <c r="M15" s="635"/>
    </row>
    <row r="16" spans="1:13" ht="15" customHeight="1">
      <c r="A16" s="128" t="s">
        <v>189</v>
      </c>
      <c r="B16" s="515"/>
      <c r="C16" s="33"/>
      <c r="D16" s="108"/>
      <c r="E16" s="108"/>
      <c r="F16" s="108"/>
      <c r="G16" s="205"/>
      <c r="H16" s="226"/>
      <c r="I16" s="243"/>
      <c r="J16" s="243"/>
      <c r="K16" s="226"/>
      <c r="L16" s="226"/>
      <c r="M16" s="635"/>
    </row>
    <row r="17" spans="1:13" s="169" customFormat="1" ht="13.5">
      <c r="A17" s="168" t="s">
        <v>190</v>
      </c>
      <c r="B17" s="515">
        <v>32032</v>
      </c>
      <c r="C17" s="33">
        <v>36401</v>
      </c>
      <c r="D17" s="108">
        <v>6500</v>
      </c>
      <c r="E17" s="108">
        <v>9618</v>
      </c>
      <c r="F17" s="108">
        <v>9983</v>
      </c>
      <c r="G17" s="529">
        <f>SUM(D17:F17)</f>
        <v>26101</v>
      </c>
      <c r="H17" s="520">
        <f>C17-G17</f>
        <v>10300</v>
      </c>
      <c r="I17" s="524">
        <v>10501</v>
      </c>
      <c r="J17" s="524">
        <v>14343</v>
      </c>
      <c r="K17" s="520">
        <v>12510</v>
      </c>
      <c r="L17" s="529">
        <f>SUM(I17:K17)</f>
        <v>37354</v>
      </c>
      <c r="M17" s="635"/>
    </row>
    <row r="18" spans="1:13" s="169" customFormat="1" ht="13.5">
      <c r="A18" s="168" t="s">
        <v>187</v>
      </c>
      <c r="B18" s="515">
        <v>2250</v>
      </c>
      <c r="C18" s="33">
        <v>3168</v>
      </c>
      <c r="D18" s="108">
        <v>518</v>
      </c>
      <c r="E18" s="108">
        <v>809</v>
      </c>
      <c r="F18" s="108">
        <v>904</v>
      </c>
      <c r="G18" s="529">
        <f>SUM(D18:F18)</f>
        <v>2231</v>
      </c>
      <c r="H18" s="520">
        <f>C18-G18</f>
        <v>937</v>
      </c>
      <c r="I18" s="524">
        <v>952</v>
      </c>
      <c r="J18" s="524">
        <v>1382</v>
      </c>
      <c r="K18" s="520">
        <v>1332</v>
      </c>
      <c r="L18" s="529">
        <f>SUM(I18:K18)</f>
        <v>3666</v>
      </c>
      <c r="M18" s="635"/>
    </row>
    <row r="19" spans="1:13" ht="24.75" customHeight="1">
      <c r="A19" s="170" t="s">
        <v>53</v>
      </c>
      <c r="B19" s="525">
        <v>35</v>
      </c>
      <c r="C19" s="496">
        <v>48</v>
      </c>
      <c r="D19" s="465">
        <v>12</v>
      </c>
      <c r="E19" s="465">
        <v>12</v>
      </c>
      <c r="F19" s="465">
        <v>12</v>
      </c>
      <c r="G19" s="525">
        <f>SUM(D19:F19)</f>
        <v>36</v>
      </c>
      <c r="H19" s="525">
        <f>C19-G19</f>
        <v>12</v>
      </c>
      <c r="I19" s="526">
        <v>10</v>
      </c>
      <c r="J19" s="526">
        <v>12</v>
      </c>
      <c r="K19" s="525">
        <v>13</v>
      </c>
      <c r="L19" s="525">
        <f>SUM(I19:K19)</f>
        <v>35</v>
      </c>
      <c r="M19" s="635"/>
    </row>
    <row r="20" spans="1:13" ht="24.75" customHeight="1">
      <c r="A20" s="98" t="s">
        <v>191</v>
      </c>
      <c r="B20" s="525">
        <v>299</v>
      </c>
      <c r="C20" s="496">
        <v>386</v>
      </c>
      <c r="D20" s="465">
        <v>77</v>
      </c>
      <c r="E20" s="465">
        <v>91</v>
      </c>
      <c r="F20" s="465">
        <v>105</v>
      </c>
      <c r="G20" s="525">
        <f>SUM(D20:F20)</f>
        <v>273</v>
      </c>
      <c r="H20" s="525">
        <f>C20-G20</f>
        <v>113</v>
      </c>
      <c r="I20" s="526">
        <v>97</v>
      </c>
      <c r="J20" s="526">
        <v>122</v>
      </c>
      <c r="K20" s="525">
        <v>125</v>
      </c>
      <c r="L20" s="525">
        <f>SUM(I20:K20)</f>
        <v>344</v>
      </c>
      <c r="M20" s="635"/>
    </row>
    <row r="21" spans="1:13" ht="12" customHeight="1">
      <c r="A21" s="167" t="s">
        <v>184</v>
      </c>
      <c r="B21" s="205"/>
      <c r="C21" s="25"/>
      <c r="D21" s="93"/>
      <c r="E21" s="93"/>
      <c r="F21" s="93"/>
      <c r="G21" s="205"/>
      <c r="H21" s="205"/>
      <c r="I21" s="527"/>
      <c r="J21" s="527"/>
      <c r="K21" s="205"/>
      <c r="L21" s="244"/>
      <c r="M21" s="635"/>
    </row>
    <row r="22" spans="1:13" ht="15" customHeight="1">
      <c r="A22" s="128" t="s">
        <v>192</v>
      </c>
      <c r="B22" s="515">
        <v>100</v>
      </c>
      <c r="C22" s="33">
        <v>100</v>
      </c>
      <c r="D22" s="451">
        <v>28</v>
      </c>
      <c r="E22" s="451">
        <v>25</v>
      </c>
      <c r="F22" s="451">
        <v>18</v>
      </c>
      <c r="G22" s="529">
        <f>SUM(D22:F22)</f>
        <v>71</v>
      </c>
      <c r="H22" s="520">
        <f>C22-G22</f>
        <v>29</v>
      </c>
      <c r="I22" s="524">
        <v>26</v>
      </c>
      <c r="J22" s="524">
        <v>24</v>
      </c>
      <c r="K22" s="520">
        <v>18</v>
      </c>
      <c r="L22" s="529">
        <f>SUM(I22:K22)</f>
        <v>68</v>
      </c>
      <c r="M22" s="635"/>
    </row>
    <row r="23" spans="1:13" ht="15" customHeight="1">
      <c r="A23" s="156" t="s">
        <v>193</v>
      </c>
      <c r="B23" s="521" t="s">
        <v>297</v>
      </c>
      <c r="C23" s="439">
        <v>0</v>
      </c>
      <c r="D23" s="453">
        <v>0</v>
      </c>
      <c r="E23" s="453">
        <v>0</v>
      </c>
      <c r="F23" s="453">
        <v>0</v>
      </c>
      <c r="G23" s="453">
        <v>0</v>
      </c>
      <c r="H23" s="453">
        <v>0</v>
      </c>
      <c r="I23" s="453">
        <v>0</v>
      </c>
      <c r="J23" s="453">
        <v>0</v>
      </c>
      <c r="K23" s="453">
        <v>0</v>
      </c>
      <c r="L23" s="335">
        <v>0</v>
      </c>
      <c r="M23" s="635"/>
    </row>
    <row r="24" spans="1:13" ht="24.75" customHeight="1">
      <c r="A24" s="170" t="s">
        <v>194</v>
      </c>
      <c r="B24" s="526">
        <v>1</v>
      </c>
      <c r="C24" s="439">
        <v>0</v>
      </c>
      <c r="D24" s="453">
        <v>0</v>
      </c>
      <c r="E24" s="453">
        <v>0</v>
      </c>
      <c r="F24" s="453">
        <v>0</v>
      </c>
      <c r="G24" s="453">
        <v>0</v>
      </c>
      <c r="H24" s="453">
        <v>0</v>
      </c>
      <c r="I24" s="453">
        <v>0</v>
      </c>
      <c r="J24" s="453">
        <v>0</v>
      </c>
      <c r="K24" s="453">
        <v>0</v>
      </c>
      <c r="L24" s="335">
        <v>0</v>
      </c>
      <c r="M24" s="635"/>
    </row>
    <row r="25" spans="1:13" ht="24.75" customHeight="1">
      <c r="A25" s="170" t="s">
        <v>195</v>
      </c>
      <c r="B25" s="525">
        <v>387</v>
      </c>
      <c r="C25" s="496">
        <v>306</v>
      </c>
      <c r="D25" s="465">
        <v>88</v>
      </c>
      <c r="E25" s="465">
        <v>44</v>
      </c>
      <c r="F25" s="465">
        <v>75</v>
      </c>
      <c r="G25" s="525">
        <f>SUM(D25:F25)</f>
        <v>207</v>
      </c>
      <c r="H25" s="525">
        <f>C25-G25</f>
        <v>99</v>
      </c>
      <c r="I25" s="526">
        <v>55</v>
      </c>
      <c r="J25" s="526">
        <v>94</v>
      </c>
      <c r="K25" s="525">
        <v>94</v>
      </c>
      <c r="L25" s="525">
        <f>SUM(I25:K25)</f>
        <v>243</v>
      </c>
      <c r="M25" s="635"/>
    </row>
    <row r="26" spans="1:13" ht="24.75" customHeight="1">
      <c r="A26" s="171" t="s">
        <v>196</v>
      </c>
      <c r="B26" s="525">
        <v>3371</v>
      </c>
      <c r="C26" s="496">
        <v>3438</v>
      </c>
      <c r="D26" s="465">
        <v>743</v>
      </c>
      <c r="E26" s="465">
        <v>936</v>
      </c>
      <c r="F26" s="465">
        <v>863</v>
      </c>
      <c r="G26" s="525">
        <f>SUM(D26:F26)</f>
        <v>2542</v>
      </c>
      <c r="H26" s="525">
        <f>C26-G26</f>
        <v>896</v>
      </c>
      <c r="I26" s="526">
        <v>807</v>
      </c>
      <c r="J26" s="526">
        <v>946</v>
      </c>
      <c r="K26" s="525">
        <v>1006</v>
      </c>
      <c r="L26" s="525">
        <f>SUM(I26:K26)</f>
        <v>2759</v>
      </c>
      <c r="M26" s="635"/>
    </row>
    <row r="27" spans="1:13" ht="13.5" customHeight="1">
      <c r="A27" s="167" t="s">
        <v>184</v>
      </c>
      <c r="B27" s="205"/>
      <c r="C27" s="25"/>
      <c r="D27" s="93"/>
      <c r="E27" s="93"/>
      <c r="F27" s="93"/>
      <c r="G27" s="205"/>
      <c r="H27" s="205"/>
      <c r="I27" s="527"/>
      <c r="J27" s="527"/>
      <c r="K27" s="205"/>
      <c r="L27" s="244"/>
      <c r="M27" s="635"/>
    </row>
    <row r="28" spans="1:13" ht="15" customHeight="1">
      <c r="A28" s="128" t="s">
        <v>256</v>
      </c>
      <c r="B28" s="515">
        <v>1453</v>
      </c>
      <c r="C28" s="33">
        <v>1325</v>
      </c>
      <c r="D28" s="451">
        <v>295</v>
      </c>
      <c r="E28" s="451">
        <v>352</v>
      </c>
      <c r="F28" s="451">
        <v>335</v>
      </c>
      <c r="G28" s="529">
        <f>SUM(D28:F28)</f>
        <v>982</v>
      </c>
      <c r="H28" s="520">
        <f>C28-G28</f>
        <v>343</v>
      </c>
      <c r="I28" s="524">
        <v>303</v>
      </c>
      <c r="J28" s="524">
        <v>399</v>
      </c>
      <c r="K28" s="520">
        <v>393</v>
      </c>
      <c r="L28" s="529">
        <f>SUM(I28:K28)</f>
        <v>1095</v>
      </c>
      <c r="M28" s="635"/>
    </row>
    <row r="29" spans="1:13" ht="15" customHeight="1">
      <c r="A29" s="128" t="s">
        <v>197</v>
      </c>
      <c r="B29" s="515">
        <v>1252</v>
      </c>
      <c r="C29" s="33">
        <v>1379</v>
      </c>
      <c r="D29" s="451">
        <v>302</v>
      </c>
      <c r="E29" s="451">
        <v>376</v>
      </c>
      <c r="F29" s="451">
        <v>355</v>
      </c>
      <c r="G29" s="529">
        <f>SUM(D29:F29)</f>
        <v>1033</v>
      </c>
      <c r="H29" s="520">
        <f>C29-G29</f>
        <v>346</v>
      </c>
      <c r="I29" s="524">
        <v>311</v>
      </c>
      <c r="J29" s="524">
        <v>355</v>
      </c>
      <c r="K29" s="520">
        <v>377</v>
      </c>
      <c r="L29" s="529">
        <f>SUM(I29:K29)</f>
        <v>1043</v>
      </c>
      <c r="M29" s="635"/>
    </row>
    <row r="30" spans="1:13" ht="15" customHeight="1">
      <c r="A30" s="128" t="s">
        <v>198</v>
      </c>
      <c r="B30" s="515">
        <v>43</v>
      </c>
      <c r="C30" s="33">
        <v>23</v>
      </c>
      <c r="D30" s="451">
        <v>6</v>
      </c>
      <c r="E30" s="451">
        <v>8</v>
      </c>
      <c r="F30" s="451">
        <v>5</v>
      </c>
      <c r="G30" s="529">
        <f>SUM(D30:F30)</f>
        <v>19</v>
      </c>
      <c r="H30" s="520">
        <f>C30-G30</f>
        <v>4</v>
      </c>
      <c r="I30" s="524">
        <v>5</v>
      </c>
      <c r="J30" s="524">
        <v>9</v>
      </c>
      <c r="K30" s="520">
        <v>16</v>
      </c>
      <c r="L30" s="529">
        <f>SUM(I30:K30)</f>
        <v>30</v>
      </c>
      <c r="M30" s="635"/>
    </row>
    <row r="31" spans="1:13" ht="3" customHeight="1">
      <c r="A31" s="129"/>
      <c r="B31" s="601"/>
      <c r="C31" s="172"/>
      <c r="D31" s="173"/>
      <c r="E31" s="173"/>
      <c r="F31" s="173"/>
      <c r="G31" s="206"/>
      <c r="H31" s="206"/>
      <c r="I31" s="173"/>
      <c r="J31" s="173"/>
      <c r="K31" s="206"/>
      <c r="L31" s="206"/>
      <c r="M31" s="635"/>
    </row>
    <row r="32" spans="1:13" ht="0.75" customHeight="1" hidden="1">
      <c r="A32" s="165"/>
      <c r="B32" s="172"/>
      <c r="C32" s="222"/>
      <c r="D32" s="174"/>
      <c r="E32" s="174"/>
      <c r="F32" s="174"/>
      <c r="G32" s="174"/>
      <c r="H32" s="174"/>
      <c r="I32" s="174"/>
      <c r="J32" s="174"/>
      <c r="K32" s="174"/>
      <c r="L32" s="174"/>
      <c r="M32" s="635"/>
    </row>
    <row r="33" ht="2.25" customHeight="1">
      <c r="M33" s="635"/>
    </row>
    <row r="34" spans="1:13" ht="15.75">
      <c r="A34" s="63" t="s">
        <v>361</v>
      </c>
      <c r="M34" s="635"/>
    </row>
    <row r="35" spans="1:13" ht="15.75">
      <c r="A35" s="175"/>
      <c r="M35" s="162"/>
    </row>
  </sheetData>
  <mergeCells count="6">
    <mergeCell ref="M1:M34"/>
    <mergeCell ref="A5:A6"/>
    <mergeCell ref="B5:B6"/>
    <mergeCell ref="D5:H5"/>
    <mergeCell ref="C5:C6"/>
    <mergeCell ref="I5:L5"/>
  </mergeCells>
  <printOptions/>
  <pageMargins left="0.55" right="0.25" top="0.75" bottom="0.2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3" sqref="J3"/>
    </sheetView>
  </sheetViews>
  <sheetFormatPr defaultColWidth="9.140625" defaultRowHeight="12.75"/>
  <cols>
    <col min="1" max="1" width="41.421875" style="0" customWidth="1"/>
    <col min="2" max="6" width="8.28125" style="0" customWidth="1"/>
    <col min="7" max="7" width="8.28125" style="1" customWidth="1"/>
    <col min="8" max="12" width="8.28125" style="0" customWidth="1"/>
    <col min="13" max="13" width="4.140625" style="0" customWidth="1"/>
  </cols>
  <sheetData>
    <row r="1" spans="1:13" ht="19.5" customHeight="1">
      <c r="A1" s="24" t="s">
        <v>305</v>
      </c>
      <c r="B1" s="3"/>
      <c r="C1" s="3"/>
      <c r="M1" s="612" t="s">
        <v>336</v>
      </c>
    </row>
    <row r="2" spans="1:13" ht="2.25" customHeight="1">
      <c r="A2" s="3"/>
      <c r="B2" s="3"/>
      <c r="C2" s="3"/>
      <c r="M2" s="634"/>
    </row>
    <row r="3" spans="1:13" ht="12" customHeight="1">
      <c r="A3" s="3"/>
      <c r="B3" s="3"/>
      <c r="C3" s="3"/>
      <c r="E3" s="65"/>
      <c r="F3" s="65"/>
      <c r="G3" s="157"/>
      <c r="I3" s="65"/>
      <c r="J3" s="65"/>
      <c r="K3" s="65" t="s">
        <v>199</v>
      </c>
      <c r="L3" s="65"/>
      <c r="M3" s="634"/>
    </row>
    <row r="4" spans="1:13" ht="3.75" customHeight="1">
      <c r="A4" s="3"/>
      <c r="B4" s="64"/>
      <c r="C4" s="220"/>
      <c r="M4" s="634"/>
    </row>
    <row r="5" spans="1:13" ht="19.5" customHeight="1">
      <c r="A5" s="629" t="s">
        <v>183</v>
      </c>
      <c r="B5" s="629">
        <v>2004</v>
      </c>
      <c r="C5" s="629" t="s">
        <v>348</v>
      </c>
      <c r="D5" s="631" t="s">
        <v>348</v>
      </c>
      <c r="E5" s="632"/>
      <c r="F5" s="632"/>
      <c r="G5" s="632"/>
      <c r="H5" s="633"/>
      <c r="I5" s="631" t="s">
        <v>306</v>
      </c>
      <c r="J5" s="632"/>
      <c r="K5" s="632"/>
      <c r="L5" s="633"/>
      <c r="M5" s="634"/>
    </row>
    <row r="6" spans="1:13" ht="19.5" customHeight="1">
      <c r="A6" s="630"/>
      <c r="B6" s="630"/>
      <c r="C6" s="630"/>
      <c r="D6" s="67" t="s">
        <v>209</v>
      </c>
      <c r="E6" s="67" t="s">
        <v>211</v>
      </c>
      <c r="F6" s="67" t="s">
        <v>214</v>
      </c>
      <c r="G6" s="271" t="s">
        <v>351</v>
      </c>
      <c r="H6" s="67" t="s">
        <v>258</v>
      </c>
      <c r="I6" s="67" t="s">
        <v>209</v>
      </c>
      <c r="J6" s="67" t="s">
        <v>211</v>
      </c>
      <c r="K6" s="67" t="s">
        <v>214</v>
      </c>
      <c r="L6" s="271" t="s">
        <v>351</v>
      </c>
      <c r="M6" s="634"/>
    </row>
    <row r="7" spans="1:13" ht="39.75" customHeight="1">
      <c r="A7" s="68" t="s">
        <v>200</v>
      </c>
      <c r="B7" s="66">
        <v>152</v>
      </c>
      <c r="C7" s="66">
        <v>141</v>
      </c>
      <c r="D7" s="95">
        <v>22</v>
      </c>
      <c r="E7" s="95">
        <v>47</v>
      </c>
      <c r="F7" s="95">
        <v>36</v>
      </c>
      <c r="G7" s="203">
        <f>SUM(D7:F7)</f>
        <v>105</v>
      </c>
      <c r="H7" s="203">
        <f>C7-G7</f>
        <v>36</v>
      </c>
      <c r="I7" s="95">
        <v>44</v>
      </c>
      <c r="J7" s="95">
        <v>59</v>
      </c>
      <c r="K7" s="95">
        <v>25</v>
      </c>
      <c r="L7" s="95">
        <f>SUM(I7:K7)</f>
        <v>128</v>
      </c>
      <c r="M7" s="634"/>
    </row>
    <row r="8" spans="1:13" ht="41.25" customHeight="1">
      <c r="A8" s="69" t="s">
        <v>40</v>
      </c>
      <c r="B8" s="66">
        <v>26136</v>
      </c>
      <c r="C8" s="66">
        <v>22330</v>
      </c>
      <c r="D8" s="93">
        <v>5161</v>
      </c>
      <c r="E8" s="93">
        <v>5876</v>
      </c>
      <c r="F8" s="93">
        <v>5360</v>
      </c>
      <c r="G8" s="66">
        <f>SUM(D8:F8)</f>
        <v>16397</v>
      </c>
      <c r="H8" s="66">
        <f>C8-G8</f>
        <v>5933</v>
      </c>
      <c r="I8" s="93">
        <v>4846</v>
      </c>
      <c r="J8" s="93">
        <v>6528</v>
      </c>
      <c r="K8" s="93">
        <v>6292</v>
      </c>
      <c r="L8" s="93">
        <f>SUM(I8:K8)</f>
        <v>17666</v>
      </c>
      <c r="M8" s="634"/>
    </row>
    <row r="9" spans="1:13" ht="13.5" customHeight="1">
      <c r="A9" s="71" t="s">
        <v>184</v>
      </c>
      <c r="B9" s="66"/>
      <c r="C9" s="66"/>
      <c r="D9" s="93"/>
      <c r="E9" s="93"/>
      <c r="F9" s="93"/>
      <c r="G9" s="66"/>
      <c r="H9" s="66"/>
      <c r="I9" s="93"/>
      <c r="J9" s="93"/>
      <c r="K9" s="93"/>
      <c r="L9" s="93"/>
      <c r="M9" s="634"/>
    </row>
    <row r="10" spans="1:13" ht="33" customHeight="1">
      <c r="A10" s="77" t="s">
        <v>289</v>
      </c>
      <c r="B10" s="46">
        <v>23386</v>
      </c>
      <c r="C10" s="46">
        <v>19534</v>
      </c>
      <c r="D10" s="451">
        <v>4527</v>
      </c>
      <c r="E10" s="451">
        <v>5174</v>
      </c>
      <c r="F10" s="454">
        <v>4672</v>
      </c>
      <c r="G10" s="55">
        <f aca="true" t="shared" si="0" ref="G10:G16">SUM(D10:F10)</f>
        <v>14373</v>
      </c>
      <c r="H10" s="46">
        <f aca="true" t="shared" si="1" ref="H10:H16">C10-G10</f>
        <v>5161</v>
      </c>
      <c r="I10" s="108">
        <v>4224</v>
      </c>
      <c r="J10" s="108">
        <v>5796</v>
      </c>
      <c r="K10" s="108">
        <v>5584</v>
      </c>
      <c r="L10" s="119">
        <f aca="true" t="shared" si="2" ref="L10:L16">SUM(I10:K10)</f>
        <v>15604</v>
      </c>
      <c r="M10" s="634"/>
    </row>
    <row r="11" spans="1:13" ht="32.25" customHeight="1">
      <c r="A11" s="7" t="s">
        <v>202</v>
      </c>
      <c r="B11" s="46">
        <v>145</v>
      </c>
      <c r="C11" s="46">
        <v>148</v>
      </c>
      <c r="D11" s="451">
        <v>34</v>
      </c>
      <c r="E11" s="451">
        <v>31</v>
      </c>
      <c r="F11" s="451">
        <v>37</v>
      </c>
      <c r="G11" s="55">
        <f t="shared" si="0"/>
        <v>102</v>
      </c>
      <c r="H11" s="46">
        <f t="shared" si="1"/>
        <v>46</v>
      </c>
      <c r="I11" s="108">
        <v>50</v>
      </c>
      <c r="J11" s="108">
        <v>60</v>
      </c>
      <c r="K11" s="108">
        <v>35</v>
      </c>
      <c r="L11" s="119">
        <f t="shared" si="2"/>
        <v>145</v>
      </c>
      <c r="M11" s="634"/>
    </row>
    <row r="12" spans="1:13" ht="30" customHeight="1">
      <c r="A12" s="77" t="s">
        <v>216</v>
      </c>
      <c r="B12" s="46">
        <v>103</v>
      </c>
      <c r="C12" s="46">
        <v>137</v>
      </c>
      <c r="D12" s="451">
        <v>31</v>
      </c>
      <c r="E12" s="451">
        <v>32</v>
      </c>
      <c r="F12" s="451">
        <v>37</v>
      </c>
      <c r="G12" s="55">
        <f t="shared" si="0"/>
        <v>100</v>
      </c>
      <c r="H12" s="46">
        <f t="shared" si="1"/>
        <v>37</v>
      </c>
      <c r="I12" s="108">
        <v>37</v>
      </c>
      <c r="J12" s="108">
        <v>42</v>
      </c>
      <c r="K12" s="108">
        <v>41</v>
      </c>
      <c r="L12" s="119">
        <f t="shared" si="2"/>
        <v>120</v>
      </c>
      <c r="M12" s="634"/>
    </row>
    <row r="13" spans="1:13" ht="33" customHeight="1">
      <c r="A13" s="7" t="s">
        <v>203</v>
      </c>
      <c r="B13" s="46">
        <v>410</v>
      </c>
      <c r="C13" s="46">
        <v>416</v>
      </c>
      <c r="D13" s="451">
        <v>120</v>
      </c>
      <c r="E13" s="451">
        <v>113</v>
      </c>
      <c r="F13" s="451">
        <v>94</v>
      </c>
      <c r="G13" s="55">
        <f t="shared" si="0"/>
        <v>327</v>
      </c>
      <c r="H13" s="46">
        <f t="shared" si="1"/>
        <v>89</v>
      </c>
      <c r="I13" s="108">
        <v>103</v>
      </c>
      <c r="J13" s="108">
        <v>125</v>
      </c>
      <c r="K13" s="108">
        <v>92</v>
      </c>
      <c r="L13" s="119">
        <f t="shared" si="2"/>
        <v>320</v>
      </c>
      <c r="M13" s="634"/>
    </row>
    <row r="14" spans="1:13" ht="33" customHeight="1">
      <c r="A14" s="7" t="s">
        <v>204</v>
      </c>
      <c r="B14" s="46">
        <v>177</v>
      </c>
      <c r="C14" s="46">
        <v>139</v>
      </c>
      <c r="D14" s="451">
        <v>31</v>
      </c>
      <c r="E14" s="451">
        <v>41</v>
      </c>
      <c r="F14" s="451">
        <v>34</v>
      </c>
      <c r="G14" s="319">
        <f t="shared" si="0"/>
        <v>106</v>
      </c>
      <c r="H14" s="216">
        <f t="shared" si="1"/>
        <v>33</v>
      </c>
      <c r="I14" s="109">
        <v>24</v>
      </c>
      <c r="J14" s="109">
        <v>34</v>
      </c>
      <c r="K14" s="109">
        <v>33</v>
      </c>
      <c r="L14" s="320">
        <f t="shared" si="2"/>
        <v>91</v>
      </c>
      <c r="M14" s="634"/>
    </row>
    <row r="15" spans="1:13" ht="33" customHeight="1">
      <c r="A15" s="77" t="s">
        <v>213</v>
      </c>
      <c r="B15" s="46">
        <v>850</v>
      </c>
      <c r="C15" s="46">
        <v>861</v>
      </c>
      <c r="D15" s="451">
        <v>182</v>
      </c>
      <c r="E15" s="451">
        <v>220</v>
      </c>
      <c r="F15" s="451">
        <v>197</v>
      </c>
      <c r="G15" s="55">
        <f t="shared" si="0"/>
        <v>599</v>
      </c>
      <c r="H15" s="46">
        <f t="shared" si="1"/>
        <v>262</v>
      </c>
      <c r="I15" s="108">
        <v>179</v>
      </c>
      <c r="J15" s="108">
        <v>195</v>
      </c>
      <c r="K15" s="108">
        <v>194</v>
      </c>
      <c r="L15" s="119">
        <f t="shared" si="2"/>
        <v>568</v>
      </c>
      <c r="M15" s="634"/>
    </row>
    <row r="16" spans="1:13" ht="33.75" customHeight="1">
      <c r="A16" s="77" t="s">
        <v>205</v>
      </c>
      <c r="B16" s="46">
        <v>167</v>
      </c>
      <c r="C16" s="46">
        <v>172</v>
      </c>
      <c r="D16" s="451">
        <v>34</v>
      </c>
      <c r="E16" s="451">
        <v>51</v>
      </c>
      <c r="F16" s="451">
        <v>49</v>
      </c>
      <c r="G16" s="55">
        <f t="shared" si="0"/>
        <v>134</v>
      </c>
      <c r="H16" s="46">
        <f t="shared" si="1"/>
        <v>38</v>
      </c>
      <c r="I16" s="108">
        <v>46</v>
      </c>
      <c r="J16" s="108">
        <v>60</v>
      </c>
      <c r="K16" s="108">
        <v>61</v>
      </c>
      <c r="L16" s="119">
        <f t="shared" si="2"/>
        <v>167</v>
      </c>
      <c r="M16" s="634"/>
    </row>
    <row r="17" spans="1:13" ht="8.25" customHeight="1">
      <c r="A17" s="77"/>
      <c r="B17" s="55"/>
      <c r="C17" s="55"/>
      <c r="D17" s="451"/>
      <c r="E17" s="451"/>
      <c r="F17" s="451"/>
      <c r="G17" s="66"/>
      <c r="H17" s="66"/>
      <c r="I17" s="93"/>
      <c r="J17" s="93"/>
      <c r="K17" s="93"/>
      <c r="L17" s="93"/>
      <c r="M17" s="634"/>
    </row>
    <row r="18" spans="1:13" ht="21" customHeight="1">
      <c r="A18" s="78" t="s">
        <v>206</v>
      </c>
      <c r="B18" s="79"/>
      <c r="C18" s="221"/>
      <c r="D18" s="221"/>
      <c r="E18" s="221"/>
      <c r="F18" s="221"/>
      <c r="G18" s="66"/>
      <c r="H18" s="66"/>
      <c r="I18" s="93"/>
      <c r="J18" s="93"/>
      <c r="K18" s="93"/>
      <c r="L18" s="93"/>
      <c r="M18" s="634"/>
    </row>
    <row r="19" spans="1:13" ht="15" customHeight="1">
      <c r="A19" s="21" t="s">
        <v>207</v>
      </c>
      <c r="B19" s="440">
        <v>18</v>
      </c>
      <c r="C19" s="440">
        <v>18</v>
      </c>
      <c r="D19" s="455">
        <v>1</v>
      </c>
      <c r="E19" s="455">
        <v>5</v>
      </c>
      <c r="F19" s="455">
        <v>10</v>
      </c>
      <c r="G19" s="381">
        <f>SUM(D19:F19)</f>
        <v>16</v>
      </c>
      <c r="H19" s="381">
        <f>C19-G19</f>
        <v>2</v>
      </c>
      <c r="I19" s="380">
        <v>14</v>
      </c>
      <c r="J19" s="380">
        <v>12</v>
      </c>
      <c r="K19" s="380">
        <v>5</v>
      </c>
      <c r="L19" s="380">
        <f>SUM(I19:K19)</f>
        <v>31</v>
      </c>
      <c r="M19" s="634"/>
    </row>
    <row r="20" spans="1:13" ht="4.5" customHeight="1">
      <c r="A20" s="75"/>
      <c r="B20" s="61"/>
      <c r="C20" s="61"/>
      <c r="D20" s="75"/>
      <c r="E20" s="75"/>
      <c r="F20" s="75"/>
      <c r="G20" s="207"/>
      <c r="H20" s="207"/>
      <c r="I20" s="75"/>
      <c r="J20" s="75"/>
      <c r="K20" s="75"/>
      <c r="L20" s="75"/>
      <c r="M20" s="634"/>
    </row>
    <row r="21" spans="1:13" ht="21" customHeight="1">
      <c r="A21" s="63" t="s">
        <v>361</v>
      </c>
      <c r="B21" s="3"/>
      <c r="C21" s="3"/>
      <c r="M21" s="634"/>
    </row>
  </sheetData>
  <mergeCells count="6">
    <mergeCell ref="A5:A6"/>
    <mergeCell ref="M1:M21"/>
    <mergeCell ref="B5:B6"/>
    <mergeCell ref="D5:H5"/>
    <mergeCell ref="C5:C6"/>
    <mergeCell ref="I5:L5"/>
  </mergeCells>
  <printOptions/>
  <pageMargins left="0.52" right="0.25" top="0.88" bottom="0.5" header="0.2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" sqref="H7"/>
    </sheetView>
  </sheetViews>
  <sheetFormatPr defaultColWidth="9.140625" defaultRowHeight="12.75"/>
  <cols>
    <col min="1" max="1" width="43.8515625" style="0" customWidth="1"/>
    <col min="2" max="6" width="8.28125" style="0" customWidth="1"/>
    <col min="7" max="7" width="8.28125" style="1" customWidth="1"/>
    <col min="8" max="12" width="8.28125" style="0" customWidth="1"/>
    <col min="13" max="13" width="3.00390625" style="0" customWidth="1"/>
    <col min="14" max="14" width="3.7109375" style="0" customWidth="1"/>
  </cols>
  <sheetData>
    <row r="1" spans="1:13" ht="15" customHeight="1">
      <c r="A1" s="94" t="s">
        <v>321</v>
      </c>
      <c r="B1" s="3"/>
      <c r="C1" s="3"/>
      <c r="M1" s="621" t="s">
        <v>337</v>
      </c>
    </row>
    <row r="2" spans="1:13" ht="12" customHeight="1">
      <c r="A2" s="3"/>
      <c r="B2" s="3"/>
      <c r="C2" s="3"/>
      <c r="D2" s="65"/>
      <c r="E2" s="65"/>
      <c r="F2" s="65"/>
      <c r="G2" s="157"/>
      <c r="I2" s="65"/>
      <c r="K2" s="65" t="s">
        <v>208</v>
      </c>
      <c r="L2" s="65"/>
      <c r="M2" s="635"/>
    </row>
    <row r="3" spans="1:13" ht="5.25" customHeight="1">
      <c r="A3" s="3"/>
      <c r="B3" s="13"/>
      <c r="C3" s="12"/>
      <c r="I3" s="337"/>
      <c r="J3" s="337"/>
      <c r="K3" s="337"/>
      <c r="L3" s="337"/>
      <c r="M3" s="635"/>
    </row>
    <row r="4" spans="1:13" ht="19.5" customHeight="1">
      <c r="A4" s="629" t="s">
        <v>183</v>
      </c>
      <c r="B4" s="629">
        <v>2004</v>
      </c>
      <c r="C4" s="629" t="s">
        <v>348</v>
      </c>
      <c r="D4" s="631" t="s">
        <v>348</v>
      </c>
      <c r="E4" s="632"/>
      <c r="F4" s="632"/>
      <c r="G4" s="632"/>
      <c r="H4" s="632"/>
      <c r="I4" s="631" t="s">
        <v>306</v>
      </c>
      <c r="J4" s="632"/>
      <c r="K4" s="632"/>
      <c r="L4" s="633"/>
      <c r="M4" s="635"/>
    </row>
    <row r="5" spans="1:13" ht="15" customHeight="1">
      <c r="A5" s="630"/>
      <c r="B5" s="630"/>
      <c r="C5" s="630"/>
      <c r="D5" s="102" t="s">
        <v>209</v>
      </c>
      <c r="E5" s="102" t="s">
        <v>1</v>
      </c>
      <c r="F5" s="102" t="s">
        <v>2</v>
      </c>
      <c r="G5" s="322" t="s">
        <v>351</v>
      </c>
      <c r="H5" s="102" t="s">
        <v>3</v>
      </c>
      <c r="I5" s="102" t="s">
        <v>209</v>
      </c>
      <c r="J5" s="102" t="s">
        <v>372</v>
      </c>
      <c r="K5" s="102" t="s">
        <v>2</v>
      </c>
      <c r="L5" s="322" t="s">
        <v>351</v>
      </c>
      <c r="M5" s="635"/>
    </row>
    <row r="6" spans="1:13" ht="30" customHeight="1">
      <c r="A6" s="147" t="s">
        <v>273</v>
      </c>
      <c r="B6" s="264">
        <f>'Table 3'!B7-'Table 4'!B7</f>
        <v>9028</v>
      </c>
      <c r="C6" s="264">
        <f>'Table 3'!C7-'Table 4'!C7</f>
        <v>16991</v>
      </c>
      <c r="D6" s="264">
        <f>'Table 3'!D7-'Table 4'!D7</f>
        <v>2758</v>
      </c>
      <c r="E6" s="264">
        <f>'Table 3'!E7-'Table 4'!E7</f>
        <v>4713</v>
      </c>
      <c r="F6" s="264">
        <f>'Table 3'!F7-'Table 4'!F7</f>
        <v>4766</v>
      </c>
      <c r="G6" s="264">
        <f>SUM(D6:F6)</f>
        <v>12237</v>
      </c>
      <c r="H6" s="264">
        <f>C6-G6</f>
        <v>4754</v>
      </c>
      <c r="I6" s="264">
        <f>'Table 3'!I7-'Table 4'!I7</f>
        <v>4797</v>
      </c>
      <c r="J6" s="295">
        <f>'Table 3'!J7-'Table 4'!J7</f>
        <v>6393</v>
      </c>
      <c r="K6" s="295">
        <f>'Table 3'!K7-'Table 4'!K7</f>
        <v>4223</v>
      </c>
      <c r="L6" s="295">
        <f>SUM(I6:K6)</f>
        <v>15413</v>
      </c>
      <c r="M6" s="635"/>
    </row>
    <row r="7" spans="1:13" ht="30" customHeight="1">
      <c r="A7" s="69" t="s">
        <v>41</v>
      </c>
      <c r="B7" s="231">
        <f>'Table 3'!B8-'Table 4'!B8</f>
        <v>1273</v>
      </c>
      <c r="C7" s="231">
        <f>'Table 3'!C8-'Table 4'!C8</f>
        <v>1811</v>
      </c>
      <c r="D7" s="232">
        <f>'Table 3'!D8-'Table 4'!D8</f>
        <v>503</v>
      </c>
      <c r="E7" s="232">
        <f>'Table 3'!E8-'Table 4'!E8</f>
        <v>314</v>
      </c>
      <c r="F7" s="232">
        <f>'Table 3'!F8-'Table 4'!F8</f>
        <v>385</v>
      </c>
      <c r="G7" s="232">
        <f>SUM(D7:F7)</f>
        <v>1202</v>
      </c>
      <c r="H7" s="232">
        <f>C7-G7</f>
        <v>609</v>
      </c>
      <c r="I7" s="232">
        <f>'Table 3'!I8-'Table 4'!I8</f>
        <v>578</v>
      </c>
      <c r="J7" s="232">
        <f>'Table 3'!J8-'Table 4'!J8</f>
        <v>360</v>
      </c>
      <c r="K7" s="232">
        <f>'Table 3'!K8-'Table 4'!K8</f>
        <v>608</v>
      </c>
      <c r="L7" s="232">
        <f>SUM(I7:K7)</f>
        <v>1546</v>
      </c>
      <c r="M7" s="635"/>
    </row>
    <row r="8" spans="1:13" s="73" customFormat="1" ht="18" customHeight="1">
      <c r="A8" s="71" t="s">
        <v>184</v>
      </c>
      <c r="B8" s="236"/>
      <c r="C8" s="236"/>
      <c r="D8" s="235"/>
      <c r="E8" s="235"/>
      <c r="F8" s="235"/>
      <c r="G8" s="294"/>
      <c r="H8" s="235"/>
      <c r="I8" s="235"/>
      <c r="J8" s="235"/>
      <c r="K8" s="235"/>
      <c r="L8" s="235"/>
      <c r="M8" s="635"/>
    </row>
    <row r="9" spans="1:13" s="73" customFormat="1" ht="26.25" customHeight="1">
      <c r="A9" s="7" t="s">
        <v>189</v>
      </c>
      <c r="B9" s="236">
        <f>'Table 3'!B18-'Table 4'!B18</f>
        <v>1105</v>
      </c>
      <c r="C9" s="236">
        <f>'Table 3'!C18-'Table 4'!C18</f>
        <v>1617</v>
      </c>
      <c r="D9" s="236">
        <f>'Table 3'!D18-'Table 4'!D18</f>
        <v>457</v>
      </c>
      <c r="E9" s="236">
        <f>'Table 3'!E18-'Table 4'!E18</f>
        <v>269</v>
      </c>
      <c r="F9" s="236">
        <f>'Table 3'!F18-'Table 4'!F18</f>
        <v>335</v>
      </c>
      <c r="G9" s="293">
        <f aca="true" t="shared" si="0" ref="G9:G14">SUM(D9:F9)</f>
        <v>1061</v>
      </c>
      <c r="H9" s="236">
        <f aca="true" t="shared" si="1" ref="H9:H14">C9-G9</f>
        <v>556</v>
      </c>
      <c r="I9" s="236">
        <f>'Table 3'!I18-'Table 4'!I18</f>
        <v>528</v>
      </c>
      <c r="J9" s="235">
        <f>'Table 3'!J18-'Table 4'!J18</f>
        <v>299</v>
      </c>
      <c r="K9" s="235">
        <f>'Table 3'!K18-'Table 4'!K18</f>
        <v>554</v>
      </c>
      <c r="L9" s="294">
        <f aca="true" t="shared" si="2" ref="L9:L14">SUM(I9:K9)</f>
        <v>1381</v>
      </c>
      <c r="M9" s="635"/>
    </row>
    <row r="10" spans="1:13" ht="30" customHeight="1">
      <c r="A10" s="126" t="s">
        <v>53</v>
      </c>
      <c r="B10" s="238">
        <f>'Table 3'!B19-'Table 4'!B19</f>
        <v>124</v>
      </c>
      <c r="C10" s="238">
        <f>'Table 3'!C19-'Table 4'!C19</f>
        <v>156</v>
      </c>
      <c r="D10" s="247">
        <f>'Table 3'!D19-'Table 4'!D19</f>
        <v>23</v>
      </c>
      <c r="E10" s="247">
        <f>'Table 3'!E19-'Table 4'!E19</f>
        <v>37</v>
      </c>
      <c r="F10" s="247">
        <f>'Table 3'!F19-'Table 4'!F19</f>
        <v>40</v>
      </c>
      <c r="G10" s="247">
        <f t="shared" si="0"/>
        <v>100</v>
      </c>
      <c r="H10" s="247">
        <f t="shared" si="1"/>
        <v>56</v>
      </c>
      <c r="I10" s="247">
        <f>'Table 3'!I19-'Table 4'!I19</f>
        <v>28</v>
      </c>
      <c r="J10" s="247">
        <f>'Table 3'!J19-'Table 4'!J19</f>
        <v>52</v>
      </c>
      <c r="K10" s="247">
        <f>'Table 3'!K19-'Table 4'!K19</f>
        <v>34</v>
      </c>
      <c r="L10" s="247">
        <f t="shared" si="2"/>
        <v>114</v>
      </c>
      <c r="M10" s="635"/>
    </row>
    <row r="11" spans="1:13" ht="30" customHeight="1">
      <c r="A11" s="126" t="s">
        <v>191</v>
      </c>
      <c r="B11" s="238">
        <f>'Table 3'!B20-'Table 4'!B20</f>
        <v>150</v>
      </c>
      <c r="C11" s="238">
        <f>'Table 3'!C20-'Table 4'!C20</f>
        <v>174</v>
      </c>
      <c r="D11" s="247">
        <f>'Table 3'!D20-'Table 4'!D20</f>
        <v>31</v>
      </c>
      <c r="E11" s="247">
        <f>'Table 3'!E20-'Table 4'!E20</f>
        <v>52</v>
      </c>
      <c r="F11" s="247">
        <f>'Table 3'!F20-'Table 4'!F20</f>
        <v>46</v>
      </c>
      <c r="G11" s="247">
        <f t="shared" si="0"/>
        <v>129</v>
      </c>
      <c r="H11" s="247">
        <f t="shared" si="1"/>
        <v>45</v>
      </c>
      <c r="I11" s="247">
        <f>'Table 3'!I20-'Table 4'!I20</f>
        <v>79</v>
      </c>
      <c r="J11" s="247">
        <f>'Table 3'!J20-'Table 4'!J20</f>
        <v>76</v>
      </c>
      <c r="K11" s="247">
        <f>'Table 3'!K20-'Table 4'!K20</f>
        <v>73</v>
      </c>
      <c r="L11" s="247">
        <f t="shared" si="2"/>
        <v>228</v>
      </c>
      <c r="M11" s="635"/>
    </row>
    <row r="12" spans="1:13" ht="30" customHeight="1">
      <c r="A12" s="126" t="s">
        <v>193</v>
      </c>
      <c r="B12" s="239">
        <v>46</v>
      </c>
      <c r="C12" s="239">
        <f>'Table 3'!C23-'Table 4'!C23</f>
        <v>50</v>
      </c>
      <c r="D12" s="239">
        <f>'Table 3'!D23-'Table 4'!D23</f>
        <v>8</v>
      </c>
      <c r="E12" s="239">
        <f>'Table 3'!E23-'Table 4'!E23</f>
        <v>10</v>
      </c>
      <c r="F12" s="239">
        <f>'Table 3'!F23-'Table 4'!F23</f>
        <v>10</v>
      </c>
      <c r="G12" s="239">
        <f t="shared" si="0"/>
        <v>28</v>
      </c>
      <c r="H12" s="239">
        <f t="shared" si="1"/>
        <v>22</v>
      </c>
      <c r="I12" s="239">
        <f>'Table 3'!I23-'Table 4'!I23</f>
        <v>7</v>
      </c>
      <c r="J12" s="239">
        <f>'Table 3'!J23-'Table 4'!J23</f>
        <v>35</v>
      </c>
      <c r="K12" s="239">
        <f>'Table 3'!K23-'Table 4'!K23</f>
        <v>16</v>
      </c>
      <c r="L12" s="239">
        <f t="shared" si="2"/>
        <v>58</v>
      </c>
      <c r="M12" s="635"/>
    </row>
    <row r="13" spans="1:13" ht="30" customHeight="1">
      <c r="A13" s="69" t="s">
        <v>194</v>
      </c>
      <c r="B13" s="232">
        <f>'Table 3'!B24-'Table 4'!B24</f>
        <v>30</v>
      </c>
      <c r="C13" s="232">
        <f>'Table 3'!C24-'Table 4'!C24</f>
        <v>32</v>
      </c>
      <c r="D13" s="232">
        <f>'Table 3'!D24-'Table 4'!D24</f>
        <v>9</v>
      </c>
      <c r="E13" s="232">
        <f>'Table 3'!E24-'Table 4'!E24</f>
        <v>4</v>
      </c>
      <c r="F13" s="232">
        <f>'Table 3'!F24-'Table 4'!F24</f>
        <v>14</v>
      </c>
      <c r="G13" s="232">
        <f t="shared" si="0"/>
        <v>27</v>
      </c>
      <c r="H13" s="232">
        <f t="shared" si="1"/>
        <v>5</v>
      </c>
      <c r="I13" s="232">
        <f>'Table 3'!I24-'Table 4'!I24</f>
        <v>7</v>
      </c>
      <c r="J13" s="232">
        <f>'Table 3'!J24-'Table 4'!J24</f>
        <v>2</v>
      </c>
      <c r="K13" s="232">
        <f>'Table 3'!K24-'Table 4'!K24</f>
        <v>5</v>
      </c>
      <c r="L13" s="232">
        <f t="shared" si="2"/>
        <v>14</v>
      </c>
      <c r="M13" s="635"/>
    </row>
    <row r="14" spans="1:13" ht="30" customHeight="1">
      <c r="A14" s="69" t="s">
        <v>195</v>
      </c>
      <c r="B14" s="231">
        <f>'Table 3'!B25-'Table 4'!B25</f>
        <v>552</v>
      </c>
      <c r="C14" s="231">
        <f>'Table 3'!C25-'Table 4'!C25</f>
        <v>554</v>
      </c>
      <c r="D14" s="232">
        <f>'Table 3'!D25-'Table 4'!D25</f>
        <v>144</v>
      </c>
      <c r="E14" s="232">
        <f>'Table 3'!E25-'Table 4'!E25</f>
        <v>158</v>
      </c>
      <c r="F14" s="232">
        <f>'Table 3'!F25-'Table 4'!F25</f>
        <v>108</v>
      </c>
      <c r="G14" s="232">
        <f t="shared" si="0"/>
        <v>410</v>
      </c>
      <c r="H14" s="232">
        <f t="shared" si="1"/>
        <v>144</v>
      </c>
      <c r="I14" s="232">
        <f>'Table 3'!I25-'Table 4'!I25</f>
        <v>101</v>
      </c>
      <c r="J14" s="232">
        <f>'Table 3'!J25-'Table 4'!J25</f>
        <v>108</v>
      </c>
      <c r="K14" s="232">
        <f>'Table 3'!K25-'Table 4'!K25</f>
        <v>95</v>
      </c>
      <c r="L14" s="232">
        <f t="shared" si="2"/>
        <v>304</v>
      </c>
      <c r="M14" s="635"/>
    </row>
    <row r="15" spans="1:13" ht="30" customHeight="1">
      <c r="A15" s="74" t="s">
        <v>196</v>
      </c>
      <c r="B15" s="238">
        <f>'Table 3'!B26-'Table 4'!B26</f>
        <v>1211</v>
      </c>
      <c r="C15" s="238">
        <f>'Table 3'!C26-'Table 4'!C26</f>
        <v>1564</v>
      </c>
      <c r="D15" s="239">
        <f>'Table 3'!D26-'Table 4'!D26</f>
        <v>296</v>
      </c>
      <c r="E15" s="239">
        <f>'Table 3'!E26-'Table 4'!E26</f>
        <v>369</v>
      </c>
      <c r="F15" s="239">
        <f>'Table 3'!F26-'Table 4'!F26</f>
        <v>445</v>
      </c>
      <c r="G15" s="239">
        <f>SUM(D15:F15)</f>
        <v>1110</v>
      </c>
      <c r="H15" s="239">
        <f>C15-G15</f>
        <v>454</v>
      </c>
      <c r="I15" s="239">
        <f>'Table 3'!I26-'Table 4'!I26</f>
        <v>416</v>
      </c>
      <c r="J15" s="239">
        <f>'Table 3'!J26-'Table 4'!J26</f>
        <v>462</v>
      </c>
      <c r="K15" s="239">
        <f>'Table 3'!K26-'Table 4'!K26</f>
        <v>462</v>
      </c>
      <c r="L15" s="239">
        <f>SUM(I15:K15)</f>
        <v>1340</v>
      </c>
      <c r="M15" s="635"/>
    </row>
    <row r="16" spans="1:13" ht="18" customHeight="1">
      <c r="A16" s="71" t="s">
        <v>184</v>
      </c>
      <c r="B16" s="231"/>
      <c r="C16" s="231"/>
      <c r="D16" s="232"/>
      <c r="E16" s="232"/>
      <c r="F16" s="232"/>
      <c r="G16" s="232"/>
      <c r="H16" s="232"/>
      <c r="I16" s="232"/>
      <c r="J16" s="232"/>
      <c r="K16" s="232"/>
      <c r="L16" s="232"/>
      <c r="M16" s="635"/>
    </row>
    <row r="17" spans="1:13" ht="25.5" customHeight="1">
      <c r="A17" s="7" t="s">
        <v>256</v>
      </c>
      <c r="B17" s="234">
        <f>'Table 3'!B28-'Table 4'!B28</f>
        <v>818</v>
      </c>
      <c r="C17" s="234">
        <f>'Table 3'!C28-'Table 4'!C28</f>
        <v>872</v>
      </c>
      <c r="D17" s="248">
        <f>'Table 3'!D28-'Table 4'!D28</f>
        <v>164</v>
      </c>
      <c r="E17" s="248">
        <f>'Table 3'!E28-'Table 4'!E28</f>
        <v>227</v>
      </c>
      <c r="F17" s="248">
        <f>'Table 3'!F28-'Table 4'!F28</f>
        <v>282</v>
      </c>
      <c r="G17" s="323">
        <f>SUM(D17:F17)</f>
        <v>673</v>
      </c>
      <c r="H17" s="248">
        <f>C17-G17</f>
        <v>199</v>
      </c>
      <c r="I17" s="248">
        <f>'Table 3'!I28-'Table 4'!I28</f>
        <v>233</v>
      </c>
      <c r="J17" s="248">
        <f>'Table 3'!J28-'Table 4'!J28</f>
        <v>282</v>
      </c>
      <c r="K17" s="248">
        <f>'Table 3'!K28-'Table 4'!K28</f>
        <v>253</v>
      </c>
      <c r="L17" s="323">
        <f>SUM(I17:K17)</f>
        <v>768</v>
      </c>
      <c r="M17" s="635"/>
    </row>
    <row r="18" spans="1:13" ht="30" customHeight="1">
      <c r="A18" s="7" t="s">
        <v>197</v>
      </c>
      <c r="B18" s="234">
        <f>'Table 3'!B29-'Table 4'!B29</f>
        <v>29</v>
      </c>
      <c r="C18" s="234">
        <f>'Table 3'!C29-'Table 4'!C29</f>
        <v>52</v>
      </c>
      <c r="D18" s="248">
        <f>'Table 3'!D29-'Table 4'!D29</f>
        <v>11</v>
      </c>
      <c r="E18" s="248">
        <f>'Table 3'!E29-'Table 4'!E29</f>
        <v>24</v>
      </c>
      <c r="F18" s="248">
        <f>'Table 3'!F29-'Table 4'!F29</f>
        <v>4</v>
      </c>
      <c r="G18" s="323">
        <f>SUM(D18:F18)</f>
        <v>39</v>
      </c>
      <c r="H18" s="248">
        <f>C18-G18</f>
        <v>13</v>
      </c>
      <c r="I18" s="248">
        <f>'Table 3'!I29-'Table 4'!I29</f>
        <v>31</v>
      </c>
      <c r="J18" s="248">
        <f>'Table 3'!J29-'Table 4'!J29</f>
        <v>18</v>
      </c>
      <c r="K18" s="248">
        <f>'Table 3'!K29-'Table 4'!K29</f>
        <v>39</v>
      </c>
      <c r="L18" s="323">
        <f>SUM(I18:K18)</f>
        <v>88</v>
      </c>
      <c r="M18" s="635"/>
    </row>
    <row r="19" spans="1:13" ht="30" customHeight="1">
      <c r="A19" s="7" t="s">
        <v>198</v>
      </c>
      <c r="B19" s="234">
        <f>'Table 3'!B30-'Table 4'!B30</f>
        <v>6</v>
      </c>
      <c r="C19" s="234">
        <f>'Table 3'!C30-'Table 4'!C30</f>
        <v>16</v>
      </c>
      <c r="D19" s="248">
        <f>'Table 3'!D30-'Table 4'!D30</f>
        <v>2</v>
      </c>
      <c r="E19" s="248">
        <f>'Table 3'!E30-'Table 4'!E30</f>
        <v>1</v>
      </c>
      <c r="F19" s="248">
        <f>'Table 3'!F30-'Table 4'!F30</f>
        <v>11</v>
      </c>
      <c r="G19" s="323">
        <f>SUM(D19:F19)</f>
        <v>14</v>
      </c>
      <c r="H19" s="248">
        <f>C19-G19</f>
        <v>2</v>
      </c>
      <c r="I19" s="248">
        <f>'Table 3'!I30-'Table 4'!I30</f>
        <v>2</v>
      </c>
      <c r="J19" s="248">
        <f>'Table 3'!J30-'Table 4'!J30</f>
        <v>8</v>
      </c>
      <c r="K19" s="248">
        <f>'Table 3'!K30-'Table 4'!K30</f>
        <v>2</v>
      </c>
      <c r="L19" s="323">
        <f>SUM(I19:K19)</f>
        <v>12</v>
      </c>
      <c r="M19" s="635"/>
    </row>
    <row r="20" spans="1:13" ht="9" customHeight="1">
      <c r="A20" s="9"/>
      <c r="B20" s="240"/>
      <c r="C20" s="240"/>
      <c r="D20" s="241"/>
      <c r="E20" s="241"/>
      <c r="F20" s="242"/>
      <c r="G20" s="242"/>
      <c r="H20" s="242"/>
      <c r="I20" s="242"/>
      <c r="J20" s="241"/>
      <c r="K20" s="241"/>
      <c r="L20" s="241"/>
      <c r="M20" s="635"/>
    </row>
    <row r="21" spans="1:13" ht="0.75" customHeight="1" hidden="1">
      <c r="A21" s="13"/>
      <c r="B21" s="61"/>
      <c r="C21" s="114"/>
      <c r="D21" s="70"/>
      <c r="E21" s="70"/>
      <c r="F21" s="70"/>
      <c r="G21" s="70"/>
      <c r="H21" s="70"/>
      <c r="I21" s="70"/>
      <c r="J21" s="70"/>
      <c r="K21" s="70"/>
      <c r="L21" s="70"/>
      <c r="M21" s="635"/>
    </row>
    <row r="22" spans="1:13" ht="6.75" customHeight="1">
      <c r="A22" s="76"/>
      <c r="B22" s="3"/>
      <c r="C22" s="3"/>
      <c r="M22" s="635"/>
    </row>
    <row r="23" spans="1:13" ht="12.75" customHeight="1">
      <c r="A23" s="63" t="s">
        <v>361</v>
      </c>
      <c r="M23" s="635"/>
    </row>
    <row r="24" spans="1:13" ht="12.75" customHeight="1">
      <c r="A24" s="100"/>
      <c r="M24" s="89"/>
    </row>
  </sheetData>
  <mergeCells count="6">
    <mergeCell ref="M1:M23"/>
    <mergeCell ref="A4:A5"/>
    <mergeCell ref="B4:B5"/>
    <mergeCell ref="D4:H4"/>
    <mergeCell ref="C4:C5"/>
    <mergeCell ref="I4:L4"/>
  </mergeCells>
  <printOptions/>
  <pageMargins left="0.63" right="0.25" top="0.77" bottom="0.33" header="0.5" footer="0.3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B1">
      <selection activeCell="K7" sqref="K7"/>
    </sheetView>
  </sheetViews>
  <sheetFormatPr defaultColWidth="9.140625" defaultRowHeight="12.75"/>
  <cols>
    <col min="1" max="1" width="41.421875" style="0" customWidth="1"/>
    <col min="2" max="3" width="8.28125" style="0" customWidth="1"/>
    <col min="4" max="9" width="8.28125" style="1" customWidth="1"/>
    <col min="10" max="10" width="5.8515625" style="1" customWidth="1"/>
    <col min="11" max="11" width="1.57421875" style="1" customWidth="1"/>
    <col min="12" max="13" width="8.28125" style="1" customWidth="1"/>
    <col min="14" max="14" width="2.57421875" style="0" customWidth="1"/>
  </cols>
  <sheetData>
    <row r="1" spans="1:14" ht="19.5" customHeight="1">
      <c r="A1" s="24" t="s">
        <v>322</v>
      </c>
      <c r="B1" s="3"/>
      <c r="C1" s="3"/>
      <c r="N1" s="636" t="s">
        <v>338</v>
      </c>
    </row>
    <row r="2" spans="1:14" ht="3.75" customHeight="1">
      <c r="A2" s="3"/>
      <c r="B2" s="3"/>
      <c r="C2" s="3"/>
      <c r="N2" s="637"/>
    </row>
    <row r="3" spans="1:14" ht="12" customHeight="1">
      <c r="A3" s="3"/>
      <c r="B3" s="3"/>
      <c r="C3" s="3"/>
      <c r="D3" s="65"/>
      <c r="E3" s="65"/>
      <c r="F3" s="65"/>
      <c r="G3" s="157"/>
      <c r="I3" s="65"/>
      <c r="J3" s="65"/>
      <c r="K3" s="65"/>
      <c r="L3" s="65" t="s">
        <v>199</v>
      </c>
      <c r="M3" s="65"/>
      <c r="N3" s="637"/>
    </row>
    <row r="4" spans="1:14" ht="5.25" customHeight="1">
      <c r="A4" s="3"/>
      <c r="B4" s="64"/>
      <c r="C4" s="220"/>
      <c r="N4" s="637"/>
    </row>
    <row r="5" spans="1:14" ht="19.5" customHeight="1">
      <c r="A5" s="629" t="s">
        <v>183</v>
      </c>
      <c r="B5" s="629">
        <v>2004</v>
      </c>
      <c r="C5" s="629" t="s">
        <v>348</v>
      </c>
      <c r="D5" s="631" t="s">
        <v>348</v>
      </c>
      <c r="E5" s="632"/>
      <c r="F5" s="632"/>
      <c r="G5" s="632"/>
      <c r="H5" s="633"/>
      <c r="I5" s="631" t="s">
        <v>306</v>
      </c>
      <c r="J5" s="632"/>
      <c r="K5" s="632"/>
      <c r="L5" s="632"/>
      <c r="M5" s="633"/>
      <c r="N5" s="637"/>
    </row>
    <row r="6" spans="1:14" ht="19.5" customHeight="1">
      <c r="A6" s="630"/>
      <c r="B6" s="630"/>
      <c r="C6" s="630"/>
      <c r="D6" s="67" t="s">
        <v>209</v>
      </c>
      <c r="E6" s="67" t="s">
        <v>211</v>
      </c>
      <c r="F6" s="67" t="s">
        <v>214</v>
      </c>
      <c r="G6" s="271" t="s">
        <v>351</v>
      </c>
      <c r="H6" s="67" t="s">
        <v>258</v>
      </c>
      <c r="I6" s="67" t="s">
        <v>209</v>
      </c>
      <c r="J6" s="638" t="s">
        <v>374</v>
      </c>
      <c r="K6" s="639"/>
      <c r="L6" s="67" t="s">
        <v>214</v>
      </c>
      <c r="M6" s="271" t="s">
        <v>351</v>
      </c>
      <c r="N6" s="637"/>
    </row>
    <row r="7" spans="1:14" ht="39.75" customHeight="1">
      <c r="A7" s="68" t="s">
        <v>200</v>
      </c>
      <c r="B7" s="66">
        <v>2338</v>
      </c>
      <c r="C7" s="66">
        <v>9194</v>
      </c>
      <c r="D7" s="66">
        <v>767</v>
      </c>
      <c r="E7" s="95">
        <v>2918</v>
      </c>
      <c r="F7" s="95">
        <v>2930</v>
      </c>
      <c r="G7" s="95">
        <v>6615</v>
      </c>
      <c r="H7" s="95">
        <v>2579</v>
      </c>
      <c r="I7" s="95">
        <v>2631</v>
      </c>
      <c r="J7" s="553">
        <v>4324</v>
      </c>
      <c r="K7" s="574">
        <v>1</v>
      </c>
      <c r="L7" s="95">
        <v>1986</v>
      </c>
      <c r="M7" s="95">
        <v>8941</v>
      </c>
      <c r="N7" s="637"/>
    </row>
    <row r="8" spans="1:14" ht="39.75" customHeight="1">
      <c r="A8" s="69" t="s">
        <v>40</v>
      </c>
      <c r="B8" s="66">
        <v>3296</v>
      </c>
      <c r="C8" s="66">
        <v>3427</v>
      </c>
      <c r="D8" s="66">
        <v>976</v>
      </c>
      <c r="E8" s="93">
        <v>844</v>
      </c>
      <c r="F8" s="66">
        <v>779</v>
      </c>
      <c r="G8" s="66">
        <v>2599</v>
      </c>
      <c r="H8" s="66">
        <v>828</v>
      </c>
      <c r="I8" s="66">
        <v>938</v>
      </c>
      <c r="J8" s="554">
        <v>961</v>
      </c>
      <c r="K8" s="560"/>
      <c r="L8" s="93">
        <v>935</v>
      </c>
      <c r="M8" s="93">
        <v>2834</v>
      </c>
      <c r="N8" s="637"/>
    </row>
    <row r="9" spans="1:14" ht="13.5" customHeight="1">
      <c r="A9" s="71" t="s">
        <v>184</v>
      </c>
      <c r="B9" s="66"/>
      <c r="C9" s="66"/>
      <c r="D9" s="93"/>
      <c r="E9" s="93"/>
      <c r="F9" s="66"/>
      <c r="G9" s="66"/>
      <c r="H9" s="66"/>
      <c r="I9" s="66"/>
      <c r="J9" s="554"/>
      <c r="K9" s="560"/>
      <c r="L9" s="93"/>
      <c r="M9" s="93"/>
      <c r="N9" s="637"/>
    </row>
    <row r="10" spans="1:14" ht="33" customHeight="1">
      <c r="A10" s="77" t="s">
        <v>201</v>
      </c>
      <c r="B10" s="46">
        <v>2347</v>
      </c>
      <c r="C10" s="108">
        <v>2309</v>
      </c>
      <c r="D10" s="108">
        <v>692</v>
      </c>
      <c r="E10" s="108">
        <v>583</v>
      </c>
      <c r="F10" s="46">
        <v>525</v>
      </c>
      <c r="G10" s="55">
        <v>1800</v>
      </c>
      <c r="H10" s="46">
        <v>509</v>
      </c>
      <c r="I10" s="46">
        <v>644</v>
      </c>
      <c r="J10" s="556">
        <v>476</v>
      </c>
      <c r="K10" s="562"/>
      <c r="L10" s="108">
        <v>667</v>
      </c>
      <c r="M10" s="119">
        <v>1787</v>
      </c>
      <c r="N10" s="637"/>
    </row>
    <row r="11" spans="1:14" ht="33.75" customHeight="1">
      <c r="A11" s="7" t="s">
        <v>202</v>
      </c>
      <c r="B11" s="46">
        <v>14</v>
      </c>
      <c r="C11" s="108">
        <v>7</v>
      </c>
      <c r="D11" s="108">
        <v>1</v>
      </c>
      <c r="E11" s="108">
        <v>2</v>
      </c>
      <c r="F11" s="46">
        <v>1</v>
      </c>
      <c r="G11" s="55">
        <v>4</v>
      </c>
      <c r="H11" s="46">
        <v>3</v>
      </c>
      <c r="I11" s="46">
        <v>2</v>
      </c>
      <c r="J11" s="575">
        <v>0</v>
      </c>
      <c r="K11" s="579"/>
      <c r="L11" s="108">
        <v>1</v>
      </c>
      <c r="M11" s="119">
        <v>3</v>
      </c>
      <c r="N11" s="637"/>
    </row>
    <row r="12" spans="1:14" ht="33" customHeight="1">
      <c r="A12" s="77" t="s">
        <v>216</v>
      </c>
      <c r="B12" s="46">
        <v>14</v>
      </c>
      <c r="C12" s="108">
        <v>17</v>
      </c>
      <c r="D12" s="108">
        <v>2</v>
      </c>
      <c r="E12" s="108">
        <v>4</v>
      </c>
      <c r="F12" s="46">
        <v>5</v>
      </c>
      <c r="G12" s="55">
        <v>11</v>
      </c>
      <c r="H12" s="46">
        <v>6</v>
      </c>
      <c r="I12" s="46">
        <v>3</v>
      </c>
      <c r="J12" s="556">
        <v>2</v>
      </c>
      <c r="K12" s="562"/>
      <c r="L12" s="108">
        <v>3</v>
      </c>
      <c r="M12" s="119">
        <v>8</v>
      </c>
      <c r="N12" s="637"/>
    </row>
    <row r="13" spans="1:14" ht="33" customHeight="1">
      <c r="A13" s="7" t="s">
        <v>203</v>
      </c>
      <c r="B13" s="46">
        <v>70</v>
      </c>
      <c r="C13" s="108">
        <v>96</v>
      </c>
      <c r="D13" s="108">
        <v>40</v>
      </c>
      <c r="E13" s="108">
        <v>16</v>
      </c>
      <c r="F13" s="46">
        <v>13</v>
      </c>
      <c r="G13" s="55">
        <v>69</v>
      </c>
      <c r="H13" s="46">
        <v>27</v>
      </c>
      <c r="I13" s="46">
        <v>34</v>
      </c>
      <c r="J13" s="556">
        <v>25</v>
      </c>
      <c r="K13" s="562"/>
      <c r="L13" s="108">
        <v>27</v>
      </c>
      <c r="M13" s="119">
        <v>86</v>
      </c>
      <c r="N13" s="637"/>
    </row>
    <row r="14" spans="1:14" ht="33" customHeight="1">
      <c r="A14" s="7" t="s">
        <v>204</v>
      </c>
      <c r="B14" s="46">
        <v>31</v>
      </c>
      <c r="C14" s="108">
        <v>62</v>
      </c>
      <c r="D14" s="108">
        <v>8</v>
      </c>
      <c r="E14" s="108">
        <v>18</v>
      </c>
      <c r="F14" s="46">
        <v>18</v>
      </c>
      <c r="G14" s="55">
        <v>44</v>
      </c>
      <c r="H14" s="46">
        <v>18</v>
      </c>
      <c r="I14" s="46">
        <v>17</v>
      </c>
      <c r="J14" s="556">
        <v>6</v>
      </c>
      <c r="K14" s="562"/>
      <c r="L14" s="108">
        <v>7</v>
      </c>
      <c r="M14" s="119">
        <v>30</v>
      </c>
      <c r="N14" s="637"/>
    </row>
    <row r="15" spans="1:14" ht="33" customHeight="1">
      <c r="A15" s="77" t="s">
        <v>213</v>
      </c>
      <c r="B15" s="46">
        <v>247</v>
      </c>
      <c r="C15" s="108">
        <v>278</v>
      </c>
      <c r="D15" s="108">
        <v>95</v>
      </c>
      <c r="E15" s="108">
        <v>66</v>
      </c>
      <c r="F15" s="46">
        <v>44</v>
      </c>
      <c r="G15" s="55">
        <v>205</v>
      </c>
      <c r="H15" s="46">
        <v>73</v>
      </c>
      <c r="I15" s="46">
        <v>95</v>
      </c>
      <c r="J15" s="556">
        <v>59</v>
      </c>
      <c r="K15" s="562"/>
      <c r="L15" s="108">
        <v>68</v>
      </c>
      <c r="M15" s="119">
        <v>222</v>
      </c>
      <c r="N15" s="637"/>
    </row>
    <row r="16" spans="1:14" ht="30" customHeight="1">
      <c r="A16" s="77" t="s">
        <v>205</v>
      </c>
      <c r="B16" s="46">
        <v>85</v>
      </c>
      <c r="C16" s="108">
        <v>106</v>
      </c>
      <c r="D16" s="108">
        <v>19</v>
      </c>
      <c r="E16" s="108">
        <v>25</v>
      </c>
      <c r="F16" s="46">
        <v>27</v>
      </c>
      <c r="G16" s="55">
        <v>71</v>
      </c>
      <c r="H16" s="46">
        <v>35</v>
      </c>
      <c r="I16" s="46">
        <v>9</v>
      </c>
      <c r="J16" s="556">
        <v>17</v>
      </c>
      <c r="K16" s="562"/>
      <c r="L16" s="108">
        <v>20</v>
      </c>
      <c r="M16" s="119">
        <v>46</v>
      </c>
      <c r="N16" s="637"/>
    </row>
    <row r="17" spans="1:14" ht="8.25" customHeight="1">
      <c r="A17" s="77"/>
      <c r="B17" s="55"/>
      <c r="C17" s="119"/>
      <c r="D17" s="119"/>
      <c r="E17" s="119"/>
      <c r="F17" s="55"/>
      <c r="G17" s="55"/>
      <c r="H17" s="55"/>
      <c r="I17" s="55"/>
      <c r="J17" s="576"/>
      <c r="K17" s="580"/>
      <c r="L17" s="119"/>
      <c r="M17" s="119"/>
      <c r="N17" s="637"/>
    </row>
    <row r="18" spans="1:14" ht="24" customHeight="1">
      <c r="A18" s="78" t="s">
        <v>206</v>
      </c>
      <c r="B18" s="79"/>
      <c r="C18" s="119"/>
      <c r="D18" s="119"/>
      <c r="E18" s="119"/>
      <c r="F18" s="55"/>
      <c r="G18" s="55"/>
      <c r="H18" s="55"/>
      <c r="I18" s="55"/>
      <c r="J18" s="576"/>
      <c r="K18" s="580"/>
      <c r="L18" s="119"/>
      <c r="M18" s="119"/>
      <c r="N18" s="637"/>
    </row>
    <row r="19" spans="1:14" ht="16.5" customHeight="1">
      <c r="A19" s="21" t="s">
        <v>207</v>
      </c>
      <c r="B19" s="79">
        <v>8</v>
      </c>
      <c r="C19" s="120">
        <v>29</v>
      </c>
      <c r="D19" s="120">
        <v>1</v>
      </c>
      <c r="E19" s="120">
        <v>7</v>
      </c>
      <c r="F19" s="79">
        <v>9</v>
      </c>
      <c r="G19" s="79">
        <v>17</v>
      </c>
      <c r="H19" s="79">
        <v>12</v>
      </c>
      <c r="I19" s="79">
        <v>12</v>
      </c>
      <c r="J19" s="577">
        <v>13</v>
      </c>
      <c r="K19" s="581"/>
      <c r="L19" s="120">
        <v>9</v>
      </c>
      <c r="M19" s="120">
        <v>34</v>
      </c>
      <c r="N19" s="637"/>
    </row>
    <row r="20" spans="1:14" ht="4.5" customHeight="1">
      <c r="A20" s="75"/>
      <c r="B20" s="61"/>
      <c r="C20" s="61"/>
      <c r="D20" s="121"/>
      <c r="E20" s="121"/>
      <c r="F20" s="208"/>
      <c r="G20" s="208"/>
      <c r="H20" s="208"/>
      <c r="I20" s="208"/>
      <c r="J20" s="578"/>
      <c r="K20" s="208"/>
      <c r="L20" s="121"/>
      <c r="M20" s="121"/>
      <c r="N20" s="637"/>
    </row>
    <row r="21" ht="15.75">
      <c r="A21" s="63" t="s">
        <v>361</v>
      </c>
    </row>
  </sheetData>
  <mergeCells count="7">
    <mergeCell ref="N1:N20"/>
    <mergeCell ref="A5:A6"/>
    <mergeCell ref="B5:B6"/>
    <mergeCell ref="D5:H5"/>
    <mergeCell ref="C5:C6"/>
    <mergeCell ref="I5:M5"/>
    <mergeCell ref="J6:K6"/>
  </mergeCells>
  <printOptions/>
  <pageMargins left="0.68" right="0.28" top="0.94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2" sqref="D52:H52"/>
    </sheetView>
  </sheetViews>
  <sheetFormatPr defaultColWidth="9.140625" defaultRowHeight="12.75"/>
  <cols>
    <col min="1" max="1" width="6.421875" style="3" customWidth="1"/>
    <col min="2" max="2" width="26.8515625" style="3" customWidth="1"/>
    <col min="3" max="4" width="9.28125" style="3" customWidth="1"/>
    <col min="5" max="10" width="9.28125" style="122" customWidth="1"/>
    <col min="11" max="11" width="8.421875" style="122" customWidth="1"/>
    <col min="12" max="12" width="1.28515625" style="122" customWidth="1"/>
    <col min="13" max="14" width="9.28125" style="122" customWidth="1"/>
    <col min="15" max="15" width="5.140625" style="3" customWidth="1"/>
    <col min="16" max="16384" width="9.140625" style="3" customWidth="1"/>
  </cols>
  <sheetData>
    <row r="1" spans="1:15" s="5" customFormat="1" ht="20.25" customHeight="1">
      <c r="A1" s="36" t="s">
        <v>323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621" t="s">
        <v>329</v>
      </c>
    </row>
    <row r="2" spans="1:15" ht="11.25" customHeight="1">
      <c r="A2" s="12"/>
      <c r="F2" s="65"/>
      <c r="G2" s="65"/>
      <c r="H2" s="157"/>
      <c r="J2" s="65"/>
      <c r="M2" s="65" t="s">
        <v>180</v>
      </c>
      <c r="N2" s="65"/>
      <c r="O2" s="621"/>
    </row>
    <row r="3" spans="1:15" ht="6.75" customHeight="1">
      <c r="A3" s="12"/>
      <c r="E3" s="65"/>
      <c r="F3" s="65"/>
      <c r="G3" s="65"/>
      <c r="H3" s="157"/>
      <c r="I3" s="65"/>
      <c r="J3" s="65"/>
      <c r="K3" s="65"/>
      <c r="L3" s="65"/>
      <c r="M3" s="65"/>
      <c r="N3" s="65"/>
      <c r="O3" s="621"/>
    </row>
    <row r="4" spans="1:15" ht="14.25" customHeight="1">
      <c r="A4" s="640" t="s">
        <v>10</v>
      </c>
      <c r="B4" s="641"/>
      <c r="C4" s="629">
        <v>2004</v>
      </c>
      <c r="D4" s="629" t="s">
        <v>293</v>
      </c>
      <c r="E4" s="604" t="s">
        <v>293</v>
      </c>
      <c r="F4" s="605"/>
      <c r="G4" s="605"/>
      <c r="H4" s="605"/>
      <c r="I4" s="606"/>
      <c r="J4" s="631" t="s">
        <v>362</v>
      </c>
      <c r="K4" s="632"/>
      <c r="L4" s="632"/>
      <c r="M4" s="632"/>
      <c r="N4" s="633"/>
      <c r="O4" s="621"/>
    </row>
    <row r="5" spans="1:15" ht="13.5" customHeight="1">
      <c r="A5" s="642"/>
      <c r="B5" s="643"/>
      <c r="C5" s="603"/>
      <c r="D5" s="603"/>
      <c r="E5" s="44" t="s">
        <v>0</v>
      </c>
      <c r="F5" s="44" t="s">
        <v>211</v>
      </c>
      <c r="G5" s="44" t="s">
        <v>214</v>
      </c>
      <c r="H5" s="324" t="s">
        <v>351</v>
      </c>
      <c r="I5" s="44" t="s">
        <v>258</v>
      </c>
      <c r="J5" s="44" t="s">
        <v>0</v>
      </c>
      <c r="K5" s="607" t="s">
        <v>211</v>
      </c>
      <c r="L5" s="608"/>
      <c r="M5" s="44" t="s">
        <v>214</v>
      </c>
      <c r="N5" s="324" t="s">
        <v>351</v>
      </c>
      <c r="O5" s="621"/>
    </row>
    <row r="6" spans="1:15" ht="15" customHeight="1">
      <c r="A6" s="23"/>
      <c r="B6" s="223" t="s">
        <v>272</v>
      </c>
      <c r="C6" s="536">
        <v>52704</v>
      </c>
      <c r="D6" s="269">
        <f>D7+D20+D29+D41+D45</f>
        <v>59095</v>
      </c>
      <c r="E6" s="269">
        <f>E7+E20+E29+E41+E45</f>
        <v>12070</v>
      </c>
      <c r="F6" s="269">
        <f>F7+F20+F29+F41+F45</f>
        <v>13803</v>
      </c>
      <c r="G6" s="269">
        <f>G7+G20+G29+G41+G45</f>
        <v>16897</v>
      </c>
      <c r="H6" s="538">
        <f>SUM(E6:G6)</f>
        <v>42770</v>
      </c>
      <c r="I6" s="538">
        <f>D6-H6</f>
        <v>16325</v>
      </c>
      <c r="J6" s="538">
        <f>J7+J20+J29+J41+J45</f>
        <v>14485</v>
      </c>
      <c r="K6" s="582">
        <f>K7+K20+K29+K41+K45</f>
        <v>16265</v>
      </c>
      <c r="L6" s="339"/>
      <c r="M6" s="538">
        <f>M7+M20+M29+M41+M45</f>
        <v>18025</v>
      </c>
      <c r="N6" s="538">
        <v>48775</v>
      </c>
      <c r="O6" s="621"/>
    </row>
    <row r="7" spans="1:15" ht="13.5" customHeight="1">
      <c r="A7" s="23" t="s">
        <v>220</v>
      </c>
      <c r="B7" s="31"/>
      <c r="C7" s="465">
        <v>35240</v>
      </c>
      <c r="D7" s="441">
        <v>38478</v>
      </c>
      <c r="E7" s="441">
        <v>8291</v>
      </c>
      <c r="F7" s="441">
        <v>8276</v>
      </c>
      <c r="G7" s="441">
        <v>11440</v>
      </c>
      <c r="H7" s="465">
        <f aca="true" t="shared" si="0" ref="H7:H48">SUM(E7:G7)</f>
        <v>28007</v>
      </c>
      <c r="I7" s="465">
        <f aca="true" t="shared" si="1" ref="I7:I48">D7-H7</f>
        <v>10471</v>
      </c>
      <c r="J7" s="465">
        <v>9064</v>
      </c>
      <c r="K7" s="583">
        <v>8566</v>
      </c>
      <c r="L7" s="587"/>
      <c r="M7" s="465">
        <v>12017</v>
      </c>
      <c r="N7" s="465">
        <v>29647</v>
      </c>
      <c r="O7" s="621"/>
    </row>
    <row r="8" spans="1:15" ht="10.5" customHeight="1">
      <c r="A8" s="23"/>
      <c r="B8" s="31" t="s">
        <v>43</v>
      </c>
      <c r="C8" s="108">
        <v>73</v>
      </c>
      <c r="D8" s="442">
        <v>201</v>
      </c>
      <c r="E8" s="442">
        <v>41</v>
      </c>
      <c r="F8" s="442">
        <v>63</v>
      </c>
      <c r="G8" s="442">
        <v>48</v>
      </c>
      <c r="H8" s="119">
        <f t="shared" si="0"/>
        <v>152</v>
      </c>
      <c r="I8" s="108">
        <f t="shared" si="1"/>
        <v>49</v>
      </c>
      <c r="J8" s="108">
        <v>35</v>
      </c>
      <c r="K8" s="556">
        <v>41</v>
      </c>
      <c r="L8" s="562"/>
      <c r="M8" s="108">
        <v>39</v>
      </c>
      <c r="N8" s="119">
        <v>115</v>
      </c>
      <c r="O8" s="621"/>
    </row>
    <row r="9" spans="1:15" ht="10.5" customHeight="1">
      <c r="A9" s="10"/>
      <c r="B9" s="31" t="s">
        <v>11</v>
      </c>
      <c r="C9" s="108">
        <v>1363</v>
      </c>
      <c r="D9" s="442">
        <v>1559</v>
      </c>
      <c r="E9" s="442">
        <v>394</v>
      </c>
      <c r="F9" s="442">
        <v>430</v>
      </c>
      <c r="G9" s="442">
        <v>372</v>
      </c>
      <c r="H9" s="119">
        <f t="shared" si="0"/>
        <v>1196</v>
      </c>
      <c r="I9" s="108">
        <f t="shared" si="1"/>
        <v>363</v>
      </c>
      <c r="J9" s="108">
        <v>374</v>
      </c>
      <c r="K9" s="556">
        <v>448</v>
      </c>
      <c r="L9" s="562"/>
      <c r="M9" s="108">
        <v>516</v>
      </c>
      <c r="N9" s="119">
        <v>1338</v>
      </c>
      <c r="O9" s="621"/>
    </row>
    <row r="10" spans="1:15" ht="10.5" customHeight="1">
      <c r="A10" s="10"/>
      <c r="B10" s="31" t="s">
        <v>12</v>
      </c>
      <c r="C10" s="108">
        <v>9084</v>
      </c>
      <c r="D10" s="442">
        <v>8391</v>
      </c>
      <c r="E10" s="442">
        <v>1979</v>
      </c>
      <c r="F10" s="442">
        <v>2380</v>
      </c>
      <c r="G10" s="442">
        <v>1880</v>
      </c>
      <c r="H10" s="119">
        <f t="shared" si="0"/>
        <v>6239</v>
      </c>
      <c r="I10" s="108">
        <f t="shared" si="1"/>
        <v>2152</v>
      </c>
      <c r="J10" s="108">
        <v>1816</v>
      </c>
      <c r="K10" s="556">
        <v>2257</v>
      </c>
      <c r="L10" s="562"/>
      <c r="M10" s="108">
        <v>2123</v>
      </c>
      <c r="N10" s="119">
        <v>6196</v>
      </c>
      <c r="O10" s="621"/>
    </row>
    <row r="11" spans="1:15" ht="10.5" customHeight="1">
      <c r="A11" s="10"/>
      <c r="B11" s="31" t="s">
        <v>13</v>
      </c>
      <c r="C11" s="108">
        <v>1268</v>
      </c>
      <c r="D11" s="442">
        <v>1070</v>
      </c>
      <c r="E11" s="442">
        <v>244</v>
      </c>
      <c r="F11" s="442">
        <v>312</v>
      </c>
      <c r="G11" s="442">
        <v>286</v>
      </c>
      <c r="H11" s="119">
        <f t="shared" si="0"/>
        <v>842</v>
      </c>
      <c r="I11" s="108">
        <f t="shared" si="1"/>
        <v>228</v>
      </c>
      <c r="J11" s="108">
        <v>250</v>
      </c>
      <c r="K11" s="556">
        <v>347</v>
      </c>
      <c r="L11" s="562"/>
      <c r="M11" s="108">
        <v>283</v>
      </c>
      <c r="N11" s="119">
        <v>880</v>
      </c>
      <c r="O11" s="621"/>
    </row>
    <row r="12" spans="1:15" ht="10.5" customHeight="1">
      <c r="A12" s="10"/>
      <c r="B12" s="31" t="s">
        <v>14</v>
      </c>
      <c r="C12" s="108">
        <v>2156</v>
      </c>
      <c r="D12" s="442">
        <v>3308</v>
      </c>
      <c r="E12" s="442">
        <v>574</v>
      </c>
      <c r="F12" s="442">
        <v>781</v>
      </c>
      <c r="G12" s="442">
        <v>1000</v>
      </c>
      <c r="H12" s="119">
        <f t="shared" si="0"/>
        <v>2355</v>
      </c>
      <c r="I12" s="108">
        <f t="shared" si="1"/>
        <v>953</v>
      </c>
      <c r="J12" s="108">
        <v>616</v>
      </c>
      <c r="K12" s="556">
        <v>692</v>
      </c>
      <c r="L12" s="562"/>
      <c r="M12" s="108">
        <v>615</v>
      </c>
      <c r="N12" s="119">
        <v>1923</v>
      </c>
      <c r="O12" s="621"/>
    </row>
    <row r="13" spans="1:15" ht="10.5" customHeight="1">
      <c r="A13" s="10"/>
      <c r="B13" s="31" t="s">
        <v>15</v>
      </c>
      <c r="C13" s="108">
        <v>914</v>
      </c>
      <c r="D13" s="442">
        <v>723</v>
      </c>
      <c r="E13" s="442">
        <v>187</v>
      </c>
      <c r="F13" s="442">
        <v>176</v>
      </c>
      <c r="G13" s="442">
        <v>168</v>
      </c>
      <c r="H13" s="119">
        <f t="shared" si="0"/>
        <v>531</v>
      </c>
      <c r="I13" s="108">
        <f t="shared" si="1"/>
        <v>192</v>
      </c>
      <c r="J13" s="108">
        <v>179</v>
      </c>
      <c r="K13" s="556">
        <v>164</v>
      </c>
      <c r="L13" s="562"/>
      <c r="M13" s="108">
        <v>174</v>
      </c>
      <c r="N13" s="119">
        <v>517</v>
      </c>
      <c r="O13" s="621"/>
    </row>
    <row r="14" spans="1:15" ht="10.5" customHeight="1">
      <c r="A14" s="10"/>
      <c r="B14" s="31" t="s">
        <v>16</v>
      </c>
      <c r="C14" s="108">
        <v>732</v>
      </c>
      <c r="D14" s="442">
        <v>558</v>
      </c>
      <c r="E14" s="442">
        <v>63</v>
      </c>
      <c r="F14" s="444">
        <v>24</v>
      </c>
      <c r="G14" s="442">
        <v>425</v>
      </c>
      <c r="H14" s="119">
        <f t="shared" si="0"/>
        <v>512</v>
      </c>
      <c r="I14" s="108">
        <f t="shared" si="1"/>
        <v>46</v>
      </c>
      <c r="J14" s="108">
        <v>29</v>
      </c>
      <c r="K14" s="556">
        <v>36</v>
      </c>
      <c r="L14" s="562"/>
      <c r="M14" s="108">
        <v>35</v>
      </c>
      <c r="N14" s="119">
        <v>100</v>
      </c>
      <c r="O14" s="621"/>
    </row>
    <row r="15" spans="1:15" ht="10.5" customHeight="1">
      <c r="A15" s="10"/>
      <c r="B15" s="31" t="s">
        <v>19</v>
      </c>
      <c r="C15" s="108">
        <v>860</v>
      </c>
      <c r="D15" s="442">
        <v>1589</v>
      </c>
      <c r="E15" s="442">
        <v>279</v>
      </c>
      <c r="F15" s="442">
        <v>262</v>
      </c>
      <c r="G15" s="442">
        <v>385</v>
      </c>
      <c r="H15" s="119">
        <f t="shared" si="0"/>
        <v>926</v>
      </c>
      <c r="I15" s="108">
        <f t="shared" si="1"/>
        <v>663</v>
      </c>
      <c r="J15" s="108">
        <v>462</v>
      </c>
      <c r="K15" s="556">
        <v>539</v>
      </c>
      <c r="L15" s="562"/>
      <c r="M15" s="108">
        <v>608</v>
      </c>
      <c r="N15" s="119">
        <v>1609</v>
      </c>
      <c r="O15" s="621"/>
    </row>
    <row r="16" spans="1:15" ht="10.5" customHeight="1">
      <c r="A16" s="10"/>
      <c r="B16" s="31" t="s">
        <v>27</v>
      </c>
      <c r="C16" s="108">
        <v>39</v>
      </c>
      <c r="D16" s="442">
        <v>29</v>
      </c>
      <c r="E16" s="442">
        <v>7</v>
      </c>
      <c r="F16" s="442">
        <v>7</v>
      </c>
      <c r="G16" s="442">
        <v>8</v>
      </c>
      <c r="H16" s="119">
        <f t="shared" si="0"/>
        <v>22</v>
      </c>
      <c r="I16" s="108">
        <f t="shared" si="1"/>
        <v>7</v>
      </c>
      <c r="J16" s="108">
        <v>115</v>
      </c>
      <c r="K16" s="556">
        <v>6</v>
      </c>
      <c r="L16" s="562"/>
      <c r="M16" s="108">
        <v>2</v>
      </c>
      <c r="N16" s="119">
        <v>123</v>
      </c>
      <c r="O16" s="621"/>
    </row>
    <row r="17" spans="1:15" ht="10.5" customHeight="1">
      <c r="A17" s="10"/>
      <c r="B17" s="31" t="s">
        <v>32</v>
      </c>
      <c r="C17" s="108">
        <v>640</v>
      </c>
      <c r="D17" s="442">
        <v>647</v>
      </c>
      <c r="E17" s="442">
        <v>178</v>
      </c>
      <c r="F17" s="442">
        <v>173</v>
      </c>
      <c r="G17" s="442">
        <v>137</v>
      </c>
      <c r="H17" s="119">
        <f t="shared" si="0"/>
        <v>488</v>
      </c>
      <c r="I17" s="108">
        <f t="shared" si="1"/>
        <v>159</v>
      </c>
      <c r="J17" s="108">
        <v>190</v>
      </c>
      <c r="K17" s="556">
        <v>186</v>
      </c>
      <c r="L17" s="562"/>
      <c r="M17" s="108">
        <v>143</v>
      </c>
      <c r="N17" s="119">
        <v>519</v>
      </c>
      <c r="O17" s="621"/>
    </row>
    <row r="18" spans="1:15" ht="10.5" customHeight="1">
      <c r="A18" s="10"/>
      <c r="B18" s="31" t="s">
        <v>18</v>
      </c>
      <c r="C18" s="108">
        <v>17356</v>
      </c>
      <c r="D18" s="442">
        <v>19215</v>
      </c>
      <c r="E18" s="442">
        <v>4128</v>
      </c>
      <c r="F18" s="442">
        <v>3378</v>
      </c>
      <c r="G18" s="442">
        <v>6298</v>
      </c>
      <c r="H18" s="119">
        <f t="shared" si="0"/>
        <v>13804</v>
      </c>
      <c r="I18" s="108">
        <f t="shared" si="1"/>
        <v>5411</v>
      </c>
      <c r="J18" s="108">
        <v>4724</v>
      </c>
      <c r="K18" s="556">
        <v>3398</v>
      </c>
      <c r="L18" s="562"/>
      <c r="M18" s="108">
        <v>7315</v>
      </c>
      <c r="N18" s="119">
        <v>15437</v>
      </c>
      <c r="O18" s="621"/>
    </row>
    <row r="19" spans="1:15" ht="10.5" customHeight="1">
      <c r="A19" s="10"/>
      <c r="B19" s="29" t="s">
        <v>20</v>
      </c>
      <c r="C19" s="46">
        <v>755</v>
      </c>
      <c r="D19" s="442">
        <f>D7-SUM(D8:D18)</f>
        <v>1188</v>
      </c>
      <c r="E19" s="442">
        <f>E7-SUM(E8:E18)</f>
        <v>217</v>
      </c>
      <c r="F19" s="442">
        <f>F7-SUM(F8:F18)</f>
        <v>290</v>
      </c>
      <c r="G19" s="442">
        <f>G7-SUM(G8:G18)</f>
        <v>433</v>
      </c>
      <c r="H19" s="119">
        <f t="shared" si="0"/>
        <v>940</v>
      </c>
      <c r="I19" s="108">
        <f t="shared" si="1"/>
        <v>248</v>
      </c>
      <c r="J19" s="108">
        <f>J7-SUM(J8:J18)</f>
        <v>274</v>
      </c>
      <c r="K19" s="556">
        <f>K7-SUM(K8:K18)</f>
        <v>452</v>
      </c>
      <c r="L19" s="562"/>
      <c r="M19" s="108">
        <f>M7-SUM(M8:M18)</f>
        <v>164</v>
      </c>
      <c r="N19" s="119">
        <v>890</v>
      </c>
      <c r="O19" s="621"/>
    </row>
    <row r="20" spans="1:15" ht="10.5" customHeight="1">
      <c r="A20" s="23" t="s">
        <v>221</v>
      </c>
      <c r="B20" s="29"/>
      <c r="C20" s="15">
        <v>2726</v>
      </c>
      <c r="D20" s="441">
        <v>7295</v>
      </c>
      <c r="E20" s="441">
        <v>810</v>
      </c>
      <c r="F20" s="441">
        <v>2210</v>
      </c>
      <c r="G20" s="441">
        <v>1991</v>
      </c>
      <c r="H20" s="465">
        <f t="shared" si="0"/>
        <v>5011</v>
      </c>
      <c r="I20" s="465">
        <f t="shared" si="1"/>
        <v>2284</v>
      </c>
      <c r="J20" s="465">
        <v>2490</v>
      </c>
      <c r="K20" s="583">
        <v>3395</v>
      </c>
      <c r="L20" s="587"/>
      <c r="M20" s="465">
        <v>2297</v>
      </c>
      <c r="N20" s="465">
        <v>8182</v>
      </c>
      <c r="O20" s="621"/>
    </row>
    <row r="21" spans="1:15" ht="10.5" customHeight="1">
      <c r="A21" s="23"/>
      <c r="B21" s="29" t="s">
        <v>266</v>
      </c>
      <c r="C21" s="46">
        <v>174</v>
      </c>
      <c r="D21" s="442">
        <v>187</v>
      </c>
      <c r="E21" s="442">
        <v>33</v>
      </c>
      <c r="F21" s="442">
        <v>28</v>
      </c>
      <c r="G21" s="442">
        <v>24</v>
      </c>
      <c r="H21" s="119">
        <f t="shared" si="0"/>
        <v>85</v>
      </c>
      <c r="I21" s="108">
        <f t="shared" si="1"/>
        <v>102</v>
      </c>
      <c r="J21" s="108">
        <v>32</v>
      </c>
      <c r="K21" s="556">
        <v>43</v>
      </c>
      <c r="L21" s="562"/>
      <c r="M21" s="108">
        <v>51</v>
      </c>
      <c r="N21" s="119">
        <v>126</v>
      </c>
      <c r="O21" s="621"/>
    </row>
    <row r="22" spans="1:15" ht="13.5" customHeight="1">
      <c r="A22" s="10"/>
      <c r="B22" s="29" t="s">
        <v>364</v>
      </c>
      <c r="C22" s="46">
        <v>177</v>
      </c>
      <c r="D22" s="442">
        <v>194</v>
      </c>
      <c r="E22" s="442">
        <v>22</v>
      </c>
      <c r="F22" s="442">
        <v>34</v>
      </c>
      <c r="G22" s="442">
        <v>93</v>
      </c>
      <c r="H22" s="119">
        <f t="shared" si="0"/>
        <v>149</v>
      </c>
      <c r="I22" s="108">
        <f t="shared" si="1"/>
        <v>45</v>
      </c>
      <c r="J22" s="108">
        <v>41</v>
      </c>
      <c r="K22" s="556">
        <v>41</v>
      </c>
      <c r="L22" s="562"/>
      <c r="M22" s="108">
        <v>65</v>
      </c>
      <c r="N22" s="119">
        <v>147</v>
      </c>
      <c r="O22" s="621"/>
    </row>
    <row r="23" spans="1:15" ht="10.5" customHeight="1">
      <c r="A23" s="10"/>
      <c r="B23" s="29" t="s">
        <v>23</v>
      </c>
      <c r="C23" s="46">
        <v>499</v>
      </c>
      <c r="D23" s="442">
        <v>257</v>
      </c>
      <c r="E23" s="442">
        <v>52</v>
      </c>
      <c r="F23" s="442">
        <v>52</v>
      </c>
      <c r="G23" s="442">
        <v>66</v>
      </c>
      <c r="H23" s="119">
        <f t="shared" si="0"/>
        <v>170</v>
      </c>
      <c r="I23" s="108">
        <f t="shared" si="1"/>
        <v>87</v>
      </c>
      <c r="J23" s="108">
        <v>90</v>
      </c>
      <c r="K23" s="556">
        <v>99</v>
      </c>
      <c r="L23" s="562"/>
      <c r="M23" s="108">
        <v>84</v>
      </c>
      <c r="N23" s="119">
        <v>273</v>
      </c>
      <c r="O23" s="621"/>
    </row>
    <row r="24" spans="1:15" ht="10.5" customHeight="1">
      <c r="A24" s="10"/>
      <c r="B24" s="29" t="s">
        <v>31</v>
      </c>
      <c r="C24" s="46">
        <v>438</v>
      </c>
      <c r="D24" s="442">
        <v>507</v>
      </c>
      <c r="E24" s="442">
        <v>196</v>
      </c>
      <c r="F24" s="442">
        <v>89</v>
      </c>
      <c r="G24" s="442">
        <v>127</v>
      </c>
      <c r="H24" s="119">
        <f t="shared" si="0"/>
        <v>412</v>
      </c>
      <c r="I24" s="108">
        <f t="shared" si="1"/>
        <v>95</v>
      </c>
      <c r="J24" s="108">
        <v>276</v>
      </c>
      <c r="K24" s="556">
        <v>75</v>
      </c>
      <c r="L24" s="562"/>
      <c r="M24" s="108">
        <v>146</v>
      </c>
      <c r="N24" s="119">
        <v>497</v>
      </c>
      <c r="O24" s="621"/>
    </row>
    <row r="25" spans="1:15" ht="10.5" customHeight="1">
      <c r="A25" s="10"/>
      <c r="B25" s="29" t="s">
        <v>26</v>
      </c>
      <c r="C25" s="46">
        <v>144</v>
      </c>
      <c r="D25" s="442">
        <v>219</v>
      </c>
      <c r="E25" s="442">
        <v>29</v>
      </c>
      <c r="F25" s="442">
        <v>55</v>
      </c>
      <c r="G25" s="442">
        <v>61</v>
      </c>
      <c r="H25" s="119">
        <f t="shared" si="0"/>
        <v>145</v>
      </c>
      <c r="I25" s="108">
        <f t="shared" si="1"/>
        <v>74</v>
      </c>
      <c r="J25" s="108">
        <v>31</v>
      </c>
      <c r="K25" s="556">
        <v>34</v>
      </c>
      <c r="L25" s="562"/>
      <c r="M25" s="108">
        <v>38</v>
      </c>
      <c r="N25" s="119">
        <v>103</v>
      </c>
      <c r="O25" s="621"/>
    </row>
    <row r="26" spans="1:15" ht="10.5" customHeight="1">
      <c r="A26" s="10"/>
      <c r="B26" s="29" t="s">
        <v>33</v>
      </c>
      <c r="C26" s="46">
        <v>75</v>
      </c>
      <c r="D26" s="442">
        <v>482</v>
      </c>
      <c r="E26" s="442">
        <v>22</v>
      </c>
      <c r="F26" s="442">
        <v>173</v>
      </c>
      <c r="G26" s="442">
        <v>76</v>
      </c>
      <c r="H26" s="119">
        <f t="shared" si="0"/>
        <v>271</v>
      </c>
      <c r="I26" s="108">
        <f t="shared" si="1"/>
        <v>211</v>
      </c>
      <c r="J26" s="108">
        <v>577</v>
      </c>
      <c r="K26" s="556">
        <v>83</v>
      </c>
      <c r="L26" s="562"/>
      <c r="M26" s="108">
        <v>36</v>
      </c>
      <c r="N26" s="119">
        <v>696</v>
      </c>
      <c r="O26" s="621"/>
    </row>
    <row r="27" spans="1:15" ht="10.5" customHeight="1">
      <c r="A27" s="10"/>
      <c r="B27" s="29" t="s">
        <v>134</v>
      </c>
      <c r="C27" s="46">
        <v>778</v>
      </c>
      <c r="D27" s="442">
        <v>4903</v>
      </c>
      <c r="E27" s="442">
        <v>364</v>
      </c>
      <c r="F27" s="442">
        <v>1673</v>
      </c>
      <c r="G27" s="442">
        <v>1365</v>
      </c>
      <c r="H27" s="119">
        <f t="shared" si="0"/>
        <v>3402</v>
      </c>
      <c r="I27" s="108">
        <f t="shared" si="1"/>
        <v>1501</v>
      </c>
      <c r="J27" s="108">
        <v>1345</v>
      </c>
      <c r="K27" s="556">
        <v>2826</v>
      </c>
      <c r="L27" s="562"/>
      <c r="M27" s="108">
        <v>1624</v>
      </c>
      <c r="N27" s="119">
        <v>5795</v>
      </c>
      <c r="O27" s="621"/>
    </row>
    <row r="28" spans="1:15" ht="10.5" customHeight="1">
      <c r="A28" s="10"/>
      <c r="B28" s="29" t="s">
        <v>20</v>
      </c>
      <c r="C28" s="46">
        <v>441</v>
      </c>
      <c r="D28" s="442">
        <f>D20-SUM(D21:D27)</f>
        <v>546</v>
      </c>
      <c r="E28" s="442">
        <f>E20-SUM(E21:E27)</f>
        <v>92</v>
      </c>
      <c r="F28" s="442">
        <f>F20-SUM(F21:F27)</f>
        <v>106</v>
      </c>
      <c r="G28" s="442">
        <f>G20-SUM(G21:G27)</f>
        <v>179</v>
      </c>
      <c r="H28" s="119">
        <f t="shared" si="0"/>
        <v>377</v>
      </c>
      <c r="I28" s="108">
        <f t="shared" si="1"/>
        <v>169</v>
      </c>
      <c r="J28" s="108">
        <f>J20-SUM(J21:J27)</f>
        <v>98</v>
      </c>
      <c r="K28" s="556">
        <f>K20-SUM(K21:K27)</f>
        <v>194</v>
      </c>
      <c r="L28" s="562"/>
      <c r="M28" s="108">
        <f>M20-SUM(M21:M27)</f>
        <v>253</v>
      </c>
      <c r="N28" s="119">
        <v>545</v>
      </c>
      <c r="O28" s="621"/>
    </row>
    <row r="29" spans="1:15" ht="10.5" customHeight="1">
      <c r="A29" s="23" t="s">
        <v>222</v>
      </c>
      <c r="B29" s="29"/>
      <c r="C29" s="15">
        <v>6473</v>
      </c>
      <c r="D29" s="441">
        <v>7173</v>
      </c>
      <c r="E29" s="441">
        <v>1499</v>
      </c>
      <c r="F29" s="441">
        <v>1737</v>
      </c>
      <c r="G29" s="441">
        <v>1809</v>
      </c>
      <c r="H29" s="465">
        <f t="shared" si="0"/>
        <v>5045</v>
      </c>
      <c r="I29" s="465">
        <f t="shared" si="1"/>
        <v>2128</v>
      </c>
      <c r="J29" s="465">
        <v>1757</v>
      </c>
      <c r="K29" s="583">
        <v>1996</v>
      </c>
      <c r="L29" s="587"/>
      <c r="M29" s="465">
        <v>2096</v>
      </c>
      <c r="N29" s="465">
        <v>5849</v>
      </c>
      <c r="O29" s="621"/>
    </row>
    <row r="30" spans="1:15" ht="10.5" customHeight="1">
      <c r="A30" s="10"/>
      <c r="B30" s="29" t="s">
        <v>144</v>
      </c>
      <c r="C30" s="46">
        <v>119</v>
      </c>
      <c r="D30" s="442">
        <v>110</v>
      </c>
      <c r="E30" s="442">
        <v>19</v>
      </c>
      <c r="F30" s="442">
        <v>26</v>
      </c>
      <c r="G30" s="442">
        <v>31</v>
      </c>
      <c r="H30" s="119">
        <f t="shared" si="0"/>
        <v>76</v>
      </c>
      <c r="I30" s="108">
        <f t="shared" si="1"/>
        <v>34</v>
      </c>
      <c r="J30" s="108">
        <v>26</v>
      </c>
      <c r="K30" s="556">
        <v>27</v>
      </c>
      <c r="L30" s="562"/>
      <c r="M30" s="108">
        <v>40</v>
      </c>
      <c r="N30" s="119">
        <v>93</v>
      </c>
      <c r="O30" s="621"/>
    </row>
    <row r="31" spans="1:15" ht="10.5" customHeight="1">
      <c r="A31" s="10"/>
      <c r="B31" s="29" t="s">
        <v>307</v>
      </c>
      <c r="C31" s="46">
        <v>194</v>
      </c>
      <c r="D31" s="442">
        <v>229</v>
      </c>
      <c r="E31" s="442">
        <v>39</v>
      </c>
      <c r="F31" s="442">
        <v>42</v>
      </c>
      <c r="G31" s="442">
        <v>67</v>
      </c>
      <c r="H31" s="119">
        <f t="shared" si="0"/>
        <v>148</v>
      </c>
      <c r="I31" s="108">
        <f t="shared" si="1"/>
        <v>81</v>
      </c>
      <c r="J31" s="108">
        <v>80</v>
      </c>
      <c r="K31" s="556">
        <v>88</v>
      </c>
      <c r="L31" s="562"/>
      <c r="M31" s="108">
        <v>106</v>
      </c>
      <c r="N31" s="119">
        <v>274</v>
      </c>
      <c r="O31" s="621"/>
    </row>
    <row r="32" spans="1:15" ht="10.5" customHeight="1">
      <c r="A32" s="10"/>
      <c r="B32" s="29" t="s">
        <v>24</v>
      </c>
      <c r="C32" s="46">
        <v>249</v>
      </c>
      <c r="D32" s="442">
        <v>207</v>
      </c>
      <c r="E32" s="442">
        <v>70</v>
      </c>
      <c r="F32" s="442">
        <v>39</v>
      </c>
      <c r="G32" s="442">
        <v>32</v>
      </c>
      <c r="H32" s="119">
        <f t="shared" si="0"/>
        <v>141</v>
      </c>
      <c r="I32" s="108">
        <f t="shared" si="1"/>
        <v>66</v>
      </c>
      <c r="J32" s="108">
        <v>46</v>
      </c>
      <c r="K32" s="556">
        <v>17</v>
      </c>
      <c r="L32" s="562"/>
      <c r="M32" s="108">
        <v>32</v>
      </c>
      <c r="N32" s="119">
        <v>95</v>
      </c>
      <c r="O32" s="621"/>
    </row>
    <row r="33" spans="1:15" ht="10.5" customHeight="1">
      <c r="A33" s="10"/>
      <c r="B33" s="29" t="s">
        <v>317</v>
      </c>
      <c r="C33" s="46">
        <v>2689</v>
      </c>
      <c r="D33" s="442">
        <v>3373</v>
      </c>
      <c r="E33" s="442">
        <v>708</v>
      </c>
      <c r="F33" s="442">
        <v>901</v>
      </c>
      <c r="G33" s="442">
        <v>876</v>
      </c>
      <c r="H33" s="119">
        <f t="shared" si="0"/>
        <v>2485</v>
      </c>
      <c r="I33" s="108">
        <f t="shared" si="1"/>
        <v>888</v>
      </c>
      <c r="J33" s="108">
        <v>740</v>
      </c>
      <c r="K33" s="556">
        <v>869</v>
      </c>
      <c r="L33" s="562"/>
      <c r="M33" s="108">
        <v>803</v>
      </c>
      <c r="N33" s="119">
        <v>2412</v>
      </c>
      <c r="O33" s="621"/>
    </row>
    <row r="34" spans="1:15" ht="10.5" customHeight="1">
      <c r="A34" s="10"/>
      <c r="B34" s="29" t="s">
        <v>147</v>
      </c>
      <c r="C34" s="46">
        <v>91</v>
      </c>
      <c r="D34" s="442">
        <v>38</v>
      </c>
      <c r="E34" s="442">
        <v>8</v>
      </c>
      <c r="F34" s="442">
        <v>21</v>
      </c>
      <c r="G34" s="442">
        <v>8</v>
      </c>
      <c r="H34" s="119">
        <f t="shared" si="0"/>
        <v>37</v>
      </c>
      <c r="I34" s="108">
        <f t="shared" si="1"/>
        <v>1</v>
      </c>
      <c r="J34" s="108">
        <v>2</v>
      </c>
      <c r="K34" s="556">
        <v>1</v>
      </c>
      <c r="L34" s="562"/>
      <c r="M34" s="108">
        <v>6</v>
      </c>
      <c r="N34" s="119">
        <v>9</v>
      </c>
      <c r="O34" s="621"/>
    </row>
    <row r="35" spans="1:15" ht="10.5" customHeight="1">
      <c r="A35" s="10"/>
      <c r="B35" s="29" t="s">
        <v>17</v>
      </c>
      <c r="C35" s="46">
        <v>1485</v>
      </c>
      <c r="D35" s="442">
        <v>1561</v>
      </c>
      <c r="E35" s="442">
        <v>341</v>
      </c>
      <c r="F35" s="442">
        <v>353</v>
      </c>
      <c r="G35" s="442">
        <v>351</v>
      </c>
      <c r="H35" s="119">
        <f t="shared" si="0"/>
        <v>1045</v>
      </c>
      <c r="I35" s="108">
        <f t="shared" si="1"/>
        <v>516</v>
      </c>
      <c r="J35" s="108">
        <v>283</v>
      </c>
      <c r="K35" s="556">
        <v>408</v>
      </c>
      <c r="L35" s="562"/>
      <c r="M35" s="108">
        <v>409</v>
      </c>
      <c r="N35" s="119">
        <v>1100</v>
      </c>
      <c r="O35" s="621"/>
    </row>
    <row r="36" spans="1:15" ht="10.5" customHeight="1">
      <c r="A36" s="10"/>
      <c r="B36" s="29" t="s">
        <v>25</v>
      </c>
      <c r="C36" s="46">
        <v>326</v>
      </c>
      <c r="D36" s="442">
        <v>419</v>
      </c>
      <c r="E36" s="442">
        <v>80</v>
      </c>
      <c r="F36" s="442">
        <v>101</v>
      </c>
      <c r="G36" s="442">
        <v>109</v>
      </c>
      <c r="H36" s="119">
        <f t="shared" si="0"/>
        <v>290</v>
      </c>
      <c r="I36" s="108">
        <f t="shared" si="1"/>
        <v>129</v>
      </c>
      <c r="J36" s="108">
        <v>98</v>
      </c>
      <c r="K36" s="556">
        <v>138</v>
      </c>
      <c r="L36" s="562"/>
      <c r="M36" s="108">
        <v>111</v>
      </c>
      <c r="N36" s="119">
        <v>347</v>
      </c>
      <c r="O36" s="621"/>
    </row>
    <row r="37" spans="1:15" ht="10.5" customHeight="1">
      <c r="A37" s="10"/>
      <c r="B37" s="29" t="s">
        <v>285</v>
      </c>
      <c r="C37" s="46">
        <v>775</v>
      </c>
      <c r="D37" s="442">
        <v>788</v>
      </c>
      <c r="E37" s="442">
        <v>145</v>
      </c>
      <c r="F37" s="442">
        <v>158</v>
      </c>
      <c r="G37" s="442">
        <v>236</v>
      </c>
      <c r="H37" s="119">
        <f t="shared" si="0"/>
        <v>539</v>
      </c>
      <c r="I37" s="108">
        <f t="shared" si="1"/>
        <v>249</v>
      </c>
      <c r="J37" s="108">
        <v>336</v>
      </c>
      <c r="K37" s="556">
        <v>324</v>
      </c>
      <c r="L37" s="562"/>
      <c r="M37" s="108">
        <v>420</v>
      </c>
      <c r="N37" s="119">
        <v>1080</v>
      </c>
      <c r="O37" s="621"/>
    </row>
    <row r="38" spans="1:15" ht="10.5" customHeight="1">
      <c r="A38" s="10"/>
      <c r="B38" s="29" t="s">
        <v>44</v>
      </c>
      <c r="C38" s="46">
        <v>162</v>
      </c>
      <c r="D38" s="442">
        <v>79</v>
      </c>
      <c r="E38" s="442">
        <v>19</v>
      </c>
      <c r="F38" s="442">
        <v>15</v>
      </c>
      <c r="G38" s="442">
        <v>14</v>
      </c>
      <c r="H38" s="119">
        <f t="shared" si="0"/>
        <v>48</v>
      </c>
      <c r="I38" s="108">
        <f t="shared" si="1"/>
        <v>31</v>
      </c>
      <c r="J38" s="108">
        <v>17</v>
      </c>
      <c r="K38" s="556">
        <v>8</v>
      </c>
      <c r="L38" s="562"/>
      <c r="M38" s="108">
        <v>6</v>
      </c>
      <c r="N38" s="119">
        <v>31</v>
      </c>
      <c r="O38" s="621"/>
    </row>
    <row r="39" spans="1:15" ht="10.5" customHeight="1">
      <c r="A39" s="10"/>
      <c r="B39" s="29" t="s">
        <v>30</v>
      </c>
      <c r="C39" s="46">
        <v>97</v>
      </c>
      <c r="D39" s="442">
        <v>53</v>
      </c>
      <c r="E39" s="442">
        <v>15</v>
      </c>
      <c r="F39" s="442">
        <v>17</v>
      </c>
      <c r="G39" s="442">
        <v>12</v>
      </c>
      <c r="H39" s="119">
        <f t="shared" si="0"/>
        <v>44</v>
      </c>
      <c r="I39" s="108">
        <f t="shared" si="1"/>
        <v>9</v>
      </c>
      <c r="J39" s="108">
        <v>11</v>
      </c>
      <c r="K39" s="556">
        <v>17</v>
      </c>
      <c r="L39" s="562"/>
      <c r="M39" s="108">
        <v>11</v>
      </c>
      <c r="N39" s="119">
        <v>39</v>
      </c>
      <c r="O39" s="621"/>
    </row>
    <row r="40" spans="1:15" ht="10.5" customHeight="1">
      <c r="A40" s="10"/>
      <c r="B40" s="29" t="s">
        <v>20</v>
      </c>
      <c r="C40" s="46">
        <f>C29-SUM(C30:C39)</f>
        <v>286</v>
      </c>
      <c r="D40" s="442">
        <f>D29-SUM(D30:D39)</f>
        <v>316</v>
      </c>
      <c r="E40" s="442">
        <f>E29-SUM(E30:E39)</f>
        <v>55</v>
      </c>
      <c r="F40" s="442">
        <f>F29-SUM(F30:F39)</f>
        <v>64</v>
      </c>
      <c r="G40" s="343">
        <f>G29-SUM(G30:G39)</f>
        <v>73</v>
      </c>
      <c r="H40" s="119">
        <f t="shared" si="0"/>
        <v>192</v>
      </c>
      <c r="I40" s="108">
        <f t="shared" si="1"/>
        <v>124</v>
      </c>
      <c r="J40" s="46">
        <f>J29-SUM(J30:J39)</f>
        <v>118</v>
      </c>
      <c r="K40" s="584">
        <f>K29-SUM(K30:K39)</f>
        <v>99</v>
      </c>
      <c r="L40" s="562"/>
      <c r="M40" s="46">
        <f>M29-SUM(M30:M39)</f>
        <v>152</v>
      </c>
      <c r="N40" s="119">
        <v>369</v>
      </c>
      <c r="O40" s="621"/>
    </row>
    <row r="41" spans="1:15" ht="10.5" customHeight="1">
      <c r="A41" s="23" t="s">
        <v>223</v>
      </c>
      <c r="B41" s="29"/>
      <c r="C41" s="15">
        <v>8048</v>
      </c>
      <c r="D41" s="441">
        <v>5916</v>
      </c>
      <c r="E41" s="441">
        <v>1404</v>
      </c>
      <c r="F41" s="441">
        <v>1529</v>
      </c>
      <c r="G41" s="441">
        <v>1629</v>
      </c>
      <c r="H41" s="465">
        <f t="shared" si="0"/>
        <v>4562</v>
      </c>
      <c r="I41" s="465">
        <f t="shared" si="1"/>
        <v>1354</v>
      </c>
      <c r="J41" s="465">
        <v>1121</v>
      </c>
      <c r="K41" s="583">
        <v>2037</v>
      </c>
      <c r="L41" s="587"/>
      <c r="M41" s="465">
        <v>1578</v>
      </c>
      <c r="N41" s="465">
        <v>4736</v>
      </c>
      <c r="O41" s="621"/>
    </row>
    <row r="42" spans="1:15" ht="10.5" customHeight="1">
      <c r="A42" s="10"/>
      <c r="B42" s="29" t="s">
        <v>22</v>
      </c>
      <c r="C42" s="46">
        <v>143</v>
      </c>
      <c r="D42" s="442">
        <v>89</v>
      </c>
      <c r="E42" s="442">
        <v>21</v>
      </c>
      <c r="F42" s="442">
        <v>20</v>
      </c>
      <c r="G42" s="442">
        <v>16</v>
      </c>
      <c r="H42" s="119">
        <f t="shared" si="0"/>
        <v>57</v>
      </c>
      <c r="I42" s="108">
        <f t="shared" si="1"/>
        <v>32</v>
      </c>
      <c r="J42" s="108">
        <v>26</v>
      </c>
      <c r="K42" s="556">
        <v>33</v>
      </c>
      <c r="L42" s="562"/>
      <c r="M42" s="108">
        <v>34</v>
      </c>
      <c r="N42" s="119">
        <v>93</v>
      </c>
      <c r="O42" s="621"/>
    </row>
    <row r="43" spans="1:15" ht="10.5" customHeight="1">
      <c r="A43" s="10"/>
      <c r="B43" s="29" t="s">
        <v>29</v>
      </c>
      <c r="C43" s="46">
        <v>7768</v>
      </c>
      <c r="D43" s="442">
        <v>5640</v>
      </c>
      <c r="E43" s="442">
        <v>1335</v>
      </c>
      <c r="F43" s="442">
        <v>1471</v>
      </c>
      <c r="G43" s="442">
        <v>1552</v>
      </c>
      <c r="H43" s="119">
        <f t="shared" si="0"/>
        <v>4358</v>
      </c>
      <c r="I43" s="108">
        <f t="shared" si="1"/>
        <v>1282</v>
      </c>
      <c r="J43" s="108">
        <v>1061</v>
      </c>
      <c r="K43" s="556">
        <v>1958</v>
      </c>
      <c r="L43" s="562"/>
      <c r="M43" s="108">
        <v>1500</v>
      </c>
      <c r="N43" s="119">
        <v>4519</v>
      </c>
      <c r="O43" s="621"/>
    </row>
    <row r="44" spans="1:15" ht="10.5" customHeight="1">
      <c r="A44" s="10"/>
      <c r="B44" s="29" t="s">
        <v>20</v>
      </c>
      <c r="C44" s="46">
        <v>137</v>
      </c>
      <c r="D44" s="58">
        <f>D41-SUM(D42:D43)</f>
        <v>187</v>
      </c>
      <c r="E44" s="442">
        <f>E41-SUM(E42:E43)</f>
        <v>48</v>
      </c>
      <c r="F44" s="442">
        <f>F41-SUM(F42:F43)</f>
        <v>38</v>
      </c>
      <c r="G44" s="442">
        <f>G41-SUM(G42:G43)</f>
        <v>61</v>
      </c>
      <c r="H44" s="119">
        <f t="shared" si="0"/>
        <v>147</v>
      </c>
      <c r="I44" s="108">
        <f t="shared" si="1"/>
        <v>40</v>
      </c>
      <c r="J44" s="46">
        <f>J41-SUM(J42:J43)</f>
        <v>34</v>
      </c>
      <c r="K44" s="584">
        <f>K41-SUM(K42:K43)</f>
        <v>46</v>
      </c>
      <c r="L44" s="562"/>
      <c r="M44" s="46">
        <f>M41-SUM(M42:M43)</f>
        <v>44</v>
      </c>
      <c r="N44" s="119">
        <v>124</v>
      </c>
      <c r="O44" s="621"/>
    </row>
    <row r="45" spans="1:15" ht="13.5" customHeight="1">
      <c r="A45" s="23" t="s">
        <v>224</v>
      </c>
      <c r="B45" s="29"/>
      <c r="C45" s="15">
        <v>217</v>
      </c>
      <c r="D45" s="441">
        <v>233</v>
      </c>
      <c r="E45" s="441">
        <v>66</v>
      </c>
      <c r="F45" s="441">
        <v>51</v>
      </c>
      <c r="G45" s="441">
        <v>28</v>
      </c>
      <c r="H45" s="465">
        <f t="shared" si="0"/>
        <v>145</v>
      </c>
      <c r="I45" s="465">
        <f t="shared" si="1"/>
        <v>88</v>
      </c>
      <c r="J45" s="465">
        <v>53</v>
      </c>
      <c r="K45" s="583">
        <f>41+230</f>
        <v>271</v>
      </c>
      <c r="L45" s="589">
        <v>2</v>
      </c>
      <c r="M45" s="465">
        <v>37</v>
      </c>
      <c r="N45" s="465">
        <v>361</v>
      </c>
      <c r="O45" s="621"/>
    </row>
    <row r="46" spans="1:15" ht="10.5" customHeight="1">
      <c r="A46" s="10"/>
      <c r="B46" s="29" t="s">
        <v>21</v>
      </c>
      <c r="C46" s="46">
        <v>139</v>
      </c>
      <c r="D46" s="442">
        <v>116</v>
      </c>
      <c r="E46" s="442">
        <v>22</v>
      </c>
      <c r="F46" s="442">
        <v>32</v>
      </c>
      <c r="G46" s="442">
        <v>27</v>
      </c>
      <c r="H46" s="119">
        <f t="shared" si="0"/>
        <v>81</v>
      </c>
      <c r="I46" s="108">
        <f t="shared" si="1"/>
        <v>35</v>
      </c>
      <c r="J46" s="108">
        <v>26</v>
      </c>
      <c r="K46" s="556">
        <v>37</v>
      </c>
      <c r="L46" s="562"/>
      <c r="M46" s="108">
        <v>34</v>
      </c>
      <c r="N46" s="119">
        <v>97</v>
      </c>
      <c r="O46" s="621"/>
    </row>
    <row r="47" spans="1:15" ht="10.5" customHeight="1">
      <c r="A47" s="10"/>
      <c r="B47" s="31" t="s">
        <v>283</v>
      </c>
      <c r="C47" s="108">
        <v>68</v>
      </c>
      <c r="D47" s="442">
        <v>93</v>
      </c>
      <c r="E47" s="442">
        <v>23</v>
      </c>
      <c r="F47" s="442">
        <v>17</v>
      </c>
      <c r="G47" s="445">
        <v>0</v>
      </c>
      <c r="H47" s="119">
        <f t="shared" si="0"/>
        <v>40</v>
      </c>
      <c r="I47" s="108">
        <f t="shared" si="1"/>
        <v>53</v>
      </c>
      <c r="J47" s="108">
        <v>23</v>
      </c>
      <c r="K47" s="585">
        <v>0</v>
      </c>
      <c r="L47" s="344"/>
      <c r="M47" s="344">
        <v>0</v>
      </c>
      <c r="N47" s="119">
        <v>23</v>
      </c>
      <c r="O47" s="621"/>
    </row>
    <row r="48" spans="1:15" ht="10.5" customHeight="1">
      <c r="A48" s="37"/>
      <c r="B48" s="101" t="s">
        <v>20</v>
      </c>
      <c r="C48" s="537">
        <v>10</v>
      </c>
      <c r="D48" s="443">
        <f>D45-SUM(D46:D47)</f>
        <v>24</v>
      </c>
      <c r="E48" s="442">
        <f>E45-SUM(E46:E47)</f>
        <v>21</v>
      </c>
      <c r="F48" s="442">
        <f>F45-SUM(F46:F47)</f>
        <v>2</v>
      </c>
      <c r="G48" s="590">
        <f>G45-SUM(G46:G47)</f>
        <v>1</v>
      </c>
      <c r="H48" s="121">
        <f t="shared" si="0"/>
        <v>24</v>
      </c>
      <c r="I48" s="356">
        <f t="shared" si="1"/>
        <v>0</v>
      </c>
      <c r="J48" s="537">
        <f>J45-SUM(J46:J47)</f>
        <v>4</v>
      </c>
      <c r="K48" s="586">
        <f>K45-SUM(K46:K47)</f>
        <v>234</v>
      </c>
      <c r="L48" s="588"/>
      <c r="M48" s="537">
        <f>M45-SUM(M46:M47)</f>
        <v>3</v>
      </c>
      <c r="N48" s="121">
        <v>241</v>
      </c>
      <c r="O48" s="621"/>
    </row>
    <row r="49" spans="1:15" ht="15" customHeight="1">
      <c r="A49" s="141" t="s">
        <v>366</v>
      </c>
      <c r="O49" s="621"/>
    </row>
    <row r="50" spans="1:15" ht="16.5" customHeight="1">
      <c r="A50" s="100"/>
      <c r="O50" s="469"/>
    </row>
    <row r="51" spans="2:4" ht="12.75">
      <c r="B51" s="34"/>
      <c r="C51" s="83"/>
      <c r="D51" s="83"/>
    </row>
    <row r="52" spans="4:8" ht="12.75">
      <c r="D52" s="83"/>
      <c r="E52" s="83"/>
      <c r="F52" s="83"/>
      <c r="G52" s="83"/>
      <c r="H52" s="83"/>
    </row>
  </sheetData>
  <mergeCells count="7">
    <mergeCell ref="J4:N4"/>
    <mergeCell ref="O1:O49"/>
    <mergeCell ref="A4:B5"/>
    <mergeCell ref="C4:C5"/>
    <mergeCell ref="E4:I4"/>
    <mergeCell ref="D4:D5"/>
    <mergeCell ref="K5:L5"/>
  </mergeCells>
  <printOptions/>
  <pageMargins left="0.61" right="0.25" top="0.46" bottom="0" header="0.1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DHARSING POTHEGADOO</cp:lastModifiedBy>
  <cp:lastPrinted>2006-12-01T10:54:49Z</cp:lastPrinted>
  <dcterms:created xsi:type="dcterms:W3CDTF">1998-09-29T05:43:58Z</dcterms:created>
  <dcterms:modified xsi:type="dcterms:W3CDTF">2006-10-18T05:50:33Z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StyleDefinitions">
    <vt:lpwstr/>
  </property>
  <property fmtid="{D5CDD505-2E9C-101B-9397-08002B2CF9AE}" pid="3" name="PublishingVariationGroupID">
    <vt:lpwstr>cd656994-99d8-4c83-abb0-409d46f35a12</vt:lpwstr>
  </property>
  <property fmtid="{D5CDD505-2E9C-101B-9397-08002B2CF9AE}" pid="4" name="PublishingVariationRelationshipLinkFieldID">
    <vt:lpwstr>http://statsmauritius.gov.mu/Relationships List/2321_.000, /Relationships List/2321_.000</vt:lpwstr>
  </property>
</Properties>
</file>