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6.xml" ContentType="application/vnd.openxmlformats-officedocument.drawingml.chartshapes+xml"/>
  <Override PartName="/xl/drawings/drawing31.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hart9.xml" ContentType="application/vnd.openxmlformats-officedocument.drawingml.chart+xml"/>
  <Override PartName="/xl/drawings/drawing27.xml" ContentType="application/vnd.openxmlformats-officedocument.drawing+xml"/>
  <Override PartName="/xl/worksheets/sheet5.xml" ContentType="application/vnd.openxmlformats-officedocument.spreadsheetml.worksheet+xml"/>
  <Override PartName="/xl/charts/chart8.xml" ContentType="application/vnd.openxmlformats-officedocument.drawingml.chart+xml"/>
  <Override PartName="/xl/worksheets/sheet1.xml" ContentType="application/vnd.openxmlformats-officedocument.spreadsheetml.worksheet+xml"/>
  <Override PartName="/xl/charts/chart10.xml" ContentType="application/vnd.openxmlformats-officedocument.drawingml.chart+xml"/>
  <Override PartName="/xl/drawings/drawing29.xml" ContentType="application/vnd.openxmlformats-officedocument.drawing+xml"/>
  <Override PartName="/xl/charts/chart11.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drawings/drawing25.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drawings/drawing19.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drawings/drawing17.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5.xml" ContentType="application/vnd.openxmlformats-officedocument.drawingml.chart+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worksheets/sheet4.xml" ContentType="application/vnd.openxmlformats-officedocument.spreadsheetml.worksheet+xml"/>
  <Override PartName="/xl/drawings/drawing32.xml" ContentType="application/vnd.openxmlformats-officedocument.drawing+xml"/>
  <Override PartName="/xl/charts/chart13.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3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6.xml" ContentType="application/vnd.openxmlformats-officedocument.drawingml.chart+xml"/>
  <Override PartName="/xl/drawings/drawing38.xml" ContentType="application/vnd.openxmlformats-officedocument.drawing+xml"/>
  <Override PartName="/xl/charts/chart3.xml" ContentType="application/vnd.openxmlformats-officedocument.drawingml.chart+xml"/>
  <Override PartName="/xl/drawings/drawing28.xml" ContentType="application/vnd.openxmlformats-officedocument.drawing+xml"/>
  <Override PartName="/xl/styles.xml" ContentType="application/vnd.openxmlformats-officedocument.spreadsheetml.styles+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drawings/drawing9.xml" ContentType="application/vnd.openxmlformats-officedocument.drawing+xml"/>
  <Override PartName="/xl/worksheets/sheet98.xml" ContentType="application/vnd.openxmlformats-officedocument.spreadsheetml.worksheet+xml"/>
  <Override PartName="/xl/drawings/drawing10.xml" ContentType="application/vnd.openxmlformats-officedocument.drawing+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drawings/drawing6.xml" ContentType="application/vnd.openxmlformats-officedocument.drawing+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theme/theme1.xml" ContentType="application/vnd.openxmlformats-officedocument.theme+xml"/>
  <Override PartName="/xl/drawings/drawing1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worksheets/sheet151.xml" ContentType="application/vnd.openxmlformats-officedocument.spreadsheetml.worksheet+xml"/>
  <Override PartName="/xl/worksheets/sheet150.xml" ContentType="application/vnd.openxmlformats-officedocument.spreadsheetml.worksheet+xml"/>
  <Override PartName="/xl/worksheets/sheet14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36.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drawings/drawing8.xml" ContentType="application/vnd.openxmlformats-officedocument.drawing+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5.xml" ContentType="application/vnd.openxmlformats-officedocument.spreadsheetml.worksheet+xml"/>
  <Override PartName="/xl/drawings/drawing7.xml" ContentType="application/vnd.openxmlformats-officedocument.drawing+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sharedStrings.xml" ContentType="application/vnd.openxmlformats-officedocument.spreadsheetml.sharedStrings+xml"/>
  <Override PartName="/xl/worksheets/sheet79.xml" ContentType="application/vnd.openxmlformats-officedocument.spreadsheetml.worksheet+xml"/>
  <Override PartName="/xl/worksheets/sheet77.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charts/chart1.xml" ContentType="application/vnd.openxmlformats-officedocument.drawingml.chart+xml"/>
  <Override PartName="/xl/worksheets/sheet26.xml" ContentType="application/vnd.openxmlformats-officedocument.spreadsheetml.worksheet+xml"/>
  <Override PartName="/xl/worksheets/sheet25.xml" ContentType="application/vnd.openxmlformats-officedocument.spreadsheetml.worksheet+xml"/>
  <Override PartName="/xl/drawings/drawing14.xml" ContentType="application/vnd.openxmlformats-officedocument.drawing+xml"/>
  <Override PartName="/xl/worksheets/sheet24.xml" ContentType="application/vnd.openxmlformats-officedocument.spreadsheetml.worksheet+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7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charts/chart2.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15.xml" ContentType="application/vnd.openxmlformats-officedocument.drawing+xml"/>
  <Override PartName="/xl/worksheets/sheet7.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38.xml" ContentType="application/vnd.openxmlformats-officedocument.spreadsheetml.worksheet+xml"/>
  <Override PartName="/xl/drawings/drawing13.xml" ContentType="application/vnd.openxmlformats-officedocument.drawing+xml"/>
  <Override PartName="/xl/worksheets/sheet40.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6.xml" ContentType="application/vnd.openxmlformats-officedocument.spreadsheetml.worksheet+xml"/>
  <Override PartName="/xl/drawings/drawing11.xml" ContentType="application/vnd.openxmlformats-officedocument.drawing+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39.xml" ContentType="application/vnd.openxmlformats-officedocument.spreadsheetml.worksheet+xml"/>
  <Override PartName="/xl/worksheets/sheet59.xml" ContentType="application/vnd.openxmlformats-officedocument.spreadsheetml.worksheet+xml"/>
  <Override PartName="/xl/worksheets/sheet41.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drawings/drawing12.xml" ContentType="application/vnd.openxmlformats-officedocument.drawing+xml"/>
  <Override PartName="/xl/worksheets/sheet58.xml" ContentType="application/vnd.openxmlformats-officedocument.spreadsheetml.worksheet+xml"/>
  <Override PartName="/xl/worksheets/sheet48.xml" ContentType="application/vnd.openxmlformats-officedocument.spreadsheetml.worksheet+xml"/>
  <Override PartName="/xl/worksheets/sheet50.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49.xml" ContentType="application/vnd.openxmlformats-officedocument.spreadsheetml.worksheet+xml"/>
  <Override PartName="/xl/worksheets/sheet55.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tables/table11.xml" ContentType="application/vnd.openxmlformats-officedocument.spreadsheetml.table+xml"/>
  <Override PartName="/xl/tables/table12.xml" ContentType="application/vnd.openxmlformats-officedocument.spreadsheetml.table+xml"/>
  <Override PartName="/xl/tables/table10.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3.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6.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11160" windowHeight="9660"/>
  </bookViews>
  <sheets>
    <sheet name="Table of Contents" sheetId="166" r:id="rId1"/>
    <sheet name="t1" sheetId="148" r:id="rId2"/>
    <sheet name="t1.1 " sheetId="52" r:id="rId3"/>
    <sheet name="t 1.2" sheetId="82" r:id="rId4"/>
    <sheet name="t 1.3" sheetId="84" r:id="rId5"/>
    <sheet name="t1.4 " sheetId="85" r:id="rId6"/>
    <sheet name="t1.5" sheetId="76" r:id="rId7"/>
    <sheet name="t1.6" sheetId="36" r:id="rId8"/>
    <sheet name="t1.7 " sheetId="60" r:id="rId9"/>
    <sheet name="t1.7 contd" sheetId="93" r:id="rId10"/>
    <sheet name="t1.8 " sheetId="86" r:id="rId11"/>
    <sheet name="t1.9" sheetId="159" r:id="rId12"/>
    <sheet name="t1.10 " sheetId="68" r:id="rId13"/>
    <sheet name="t1.11" sheetId="74" r:id="rId14"/>
    <sheet name="t 1.11 contd" sheetId="94" r:id="rId15"/>
    <sheet name="t1.12" sheetId="78" r:id="rId16"/>
    <sheet name="t1.13" sheetId="80" r:id="rId17"/>
    <sheet name="t1.14" sheetId="165" r:id="rId18"/>
    <sheet name="t1.15" sheetId="150" r:id="rId19"/>
    <sheet name="t 1.16,t1.17, t1.18,t1.19" sheetId="88" r:id="rId20"/>
    <sheet name="t1.20" sheetId="91" r:id="rId21"/>
    <sheet name="t 1.21 " sheetId="97" r:id="rId22"/>
    <sheet name="t1.22" sheetId="138" r:id="rId23"/>
    <sheet name="t1.23" sheetId="139" r:id="rId24"/>
    <sheet name="t1.24 " sheetId="160" r:id="rId25"/>
    <sheet name="t1.25+t1.26+ fig 1.10 " sheetId="8" r:id="rId26"/>
    <sheet name="t1.27 &amp;  fig 1.11" sheetId="6" r:id="rId27"/>
    <sheet name="t 1.28 " sheetId="161" r:id="rId28"/>
    <sheet name="t1.29+Fig 1.12" sheetId="151" r:id="rId29"/>
    <sheet name="t 1.30+fig 1.13" sheetId="142" r:id="rId30"/>
    <sheet name="t1.31" sheetId="112" r:id="rId31"/>
    <sheet name="t1.32 " sheetId="102" r:id="rId32"/>
    <sheet name="t1.33" sheetId="118" r:id="rId33"/>
    <sheet name="t1.33 cont'd" sheetId="121" r:id="rId34"/>
    <sheet name="t1.34" sheetId="114" r:id="rId35"/>
    <sheet name="t 1.35 " sheetId="162" r:id="rId36"/>
    <sheet name="t1.36 " sheetId="20" r:id="rId37"/>
    <sheet name="t 1.37" sheetId="65" r:id="rId38"/>
    <sheet name="t1.38" sheetId="116" r:id="rId39"/>
    <sheet name="t1.39+t1.40" sheetId="115" r:id="rId40"/>
    <sheet name="t 2.1" sheetId="167" r:id="rId41"/>
    <sheet name="t 2.2" sheetId="168" r:id="rId42"/>
    <sheet name="t2.3 + t 2.4 " sheetId="169" r:id="rId43"/>
    <sheet name=" t2.5 &amp; t2.6" sheetId="170" r:id="rId44"/>
    <sheet name="t2.7 &amp; 2.8 " sheetId="171" r:id="rId45"/>
    <sheet name="t2.9+ t2.10+fig 2.2 " sheetId="172" r:id="rId46"/>
    <sheet name="t2.11 &amp;fig 2.3 " sheetId="174" r:id="rId47"/>
    <sheet name="t 2.12 " sheetId="175" r:id="rId48"/>
    <sheet name="t2.13+t2.14" sheetId="176" r:id="rId49"/>
    <sheet name="t2.15" sheetId="177" r:id="rId50"/>
    <sheet name="t2.16, t2.17 " sheetId="178" r:id="rId51"/>
    <sheet name="t2.18" sheetId="180" r:id="rId52"/>
    <sheet name="t2.19 &amp; 2.20 &amp; 2.21 " sheetId="181" r:id="rId53"/>
    <sheet name="t2.22 +fig 2.4" sheetId="182" r:id="rId54"/>
    <sheet name="t 2.23" sheetId="183" r:id="rId55"/>
    <sheet name="t2.24" sheetId="184" r:id="rId56"/>
    <sheet name="t2.25" sheetId="185" r:id="rId57"/>
    <sheet name="t2.26 + t2.27" sheetId="186" r:id="rId58"/>
    <sheet name="t2.28 &amp; t2.29 " sheetId="187" r:id="rId59"/>
    <sheet name="t 2.29 ctd1" sheetId="188" r:id="rId60"/>
    <sheet name="t 2.30+ t 2.31 " sheetId="189" r:id="rId61"/>
    <sheet name="t2.32 " sheetId="190" r:id="rId62"/>
    <sheet name="t2.33" sheetId="191" r:id="rId63"/>
    <sheet name="t2.34 &amp; fig 2.5 " sheetId="192" r:id="rId64"/>
    <sheet name="t2.35 " sheetId="193" r:id="rId65"/>
    <sheet name="t 2.36 +t2.37 " sheetId="194" r:id="rId66"/>
    <sheet name="t2.38+ fig 2.6" sheetId="195" r:id="rId67"/>
    <sheet name="t 2.39" sheetId="196" r:id="rId68"/>
    <sheet name="t2.40+ fig 2.7+ t2.41" sheetId="197" r:id="rId69"/>
    <sheet name="t2.42" sheetId="198" r:id="rId70"/>
    <sheet name="t3.1" sheetId="281" r:id="rId71"/>
    <sheet name="t3.2" sheetId="282" r:id="rId72"/>
    <sheet name="t3.2 contd new" sheetId="283" r:id="rId73"/>
    <sheet name="t3.3,fig 3.1" sheetId="284" r:id="rId74"/>
    <sheet name="t3.4" sheetId="285" r:id="rId75"/>
    <sheet name="t3.5, fig 3.2, t3.6" sheetId="286" r:id="rId76"/>
    <sheet name="t3.7,fig 3.3" sheetId="287" r:id="rId77"/>
    <sheet name="t3.8" sheetId="288" r:id="rId78"/>
    <sheet name="t3.9 &amp; t3.10" sheetId="289" r:id="rId79"/>
    <sheet name="t3.11" sheetId="290" r:id="rId80"/>
    <sheet name="t3.12" sheetId="291" r:id="rId81"/>
    <sheet name="t3.13" sheetId="292" r:id="rId82"/>
    <sheet name="t3.14,t3.15" sheetId="293" r:id="rId83"/>
    <sheet name="t3.16" sheetId="294" r:id="rId84"/>
    <sheet name="t4.1" sheetId="296" r:id="rId85"/>
    <sheet name="t4.2" sheetId="295" r:id="rId86"/>
    <sheet name="t5.1,t5.2" sheetId="297" r:id="rId87"/>
    <sheet name="t5.3" sheetId="298" r:id="rId88"/>
    <sheet name="t5.4" sheetId="299" r:id="rId89"/>
    <sheet name="t5.5" sheetId="300" r:id="rId90"/>
    <sheet name="t5.6" sheetId="301" r:id="rId91"/>
    <sheet name="t5.7" sheetId="302" r:id="rId92"/>
    <sheet name="t5.8" sheetId="303" r:id="rId93"/>
    <sheet name="t5.9" sheetId="304" r:id="rId94"/>
    <sheet name="t5.10" sheetId="305" r:id="rId95"/>
    <sheet name="t5.11" sheetId="306" r:id="rId96"/>
    <sheet name="t5.12, t5.13" sheetId="307" r:id="rId97"/>
    <sheet name="t5.14" sheetId="308" r:id="rId98"/>
    <sheet name="t5.15,t5.16" sheetId="309" r:id="rId99"/>
    <sheet name="t5.17, fig 5.1,5.2" sheetId="310" r:id="rId100"/>
    <sheet name="t5.18" sheetId="311" r:id="rId101"/>
    <sheet name="t5.19" sheetId="312" r:id="rId102"/>
    <sheet name="t5.20" sheetId="313" r:id="rId103"/>
    <sheet name="t5.21,t5.22" sheetId="314" r:id="rId104"/>
    <sheet name="t5.23" sheetId="315" r:id="rId105"/>
    <sheet name="t5.24" sheetId="316" r:id="rId106"/>
    <sheet name="t5.25" sheetId="317" r:id="rId107"/>
    <sheet name="t5.26, t5.27,t5.28" sheetId="318" r:id="rId108"/>
    <sheet name="t6.1, 6.2" sheetId="353" r:id="rId109"/>
    <sheet name="6.3" sheetId="354" r:id="rId110"/>
    <sheet name="t6.4" sheetId="355" r:id="rId111"/>
    <sheet name="t 6.5" sheetId="356" r:id="rId112"/>
    <sheet name="t6.6 " sheetId="357" r:id="rId113"/>
    <sheet name="t6.7 " sheetId="358" r:id="rId114"/>
    <sheet name="t 6.8, t6.9" sheetId="359" r:id="rId115"/>
    <sheet name="t6.10" sheetId="360" r:id="rId116"/>
    <sheet name="t6.10 cont'd1" sheetId="361" r:id="rId117"/>
    <sheet name="t6.10 cont'd2" sheetId="362" r:id="rId118"/>
    <sheet name="t6.10 cont'd3" sheetId="363" r:id="rId119"/>
    <sheet name="t6.11" sheetId="364" r:id="rId120"/>
    <sheet name="t6.12" sheetId="365" r:id="rId121"/>
    <sheet name="t6.13, t6.14" sheetId="366" r:id="rId122"/>
    <sheet name="t 6.15" sheetId="367" r:id="rId123"/>
    <sheet name="t6.16" sheetId="368" r:id="rId124"/>
    <sheet name="t 6.17" sheetId="369" r:id="rId125"/>
    <sheet name="t6.18" sheetId="370" r:id="rId126"/>
    <sheet name="t 6.19" sheetId="371" r:id="rId127"/>
    <sheet name="t6.20" sheetId="372" r:id="rId128"/>
    <sheet name="t6.21, t6.22" sheetId="373" r:id="rId129"/>
    <sheet name="t 6.23" sheetId="374" r:id="rId130"/>
    <sheet name="t6.24" sheetId="375" r:id="rId131"/>
    <sheet name="t6.25, fig 6.1" sheetId="376" r:id="rId132"/>
    <sheet name="t 7.1, t7.2 " sheetId="377" r:id="rId133"/>
    <sheet name="t 7.3, t7.4" sheetId="378" r:id="rId134"/>
    <sheet name="t7.5, t7.6" sheetId="379" r:id="rId135"/>
    <sheet name="t7.7,  t7.8" sheetId="380" r:id="rId136"/>
    <sheet name="t7.9, t7.10" sheetId="381" r:id="rId137"/>
    <sheet name="t7.11" sheetId="382" r:id="rId138"/>
    <sheet name="t7.12, t7.13" sheetId="383" r:id="rId139"/>
    <sheet name="t7.14, t7.15" sheetId="384" r:id="rId140"/>
    <sheet name="t7.16, t7.17" sheetId="385" r:id="rId141"/>
    <sheet name=" t7.18" sheetId="386" r:id="rId142"/>
    <sheet name="t7.19, t7.20 " sheetId="387" r:id="rId143"/>
    <sheet name="t7.21, t7.22, t7.23" sheetId="388" r:id="rId144"/>
    <sheet name="t7.24, t7.25, t7.26" sheetId="389" r:id="rId145"/>
    <sheet name="t7.27, t7.28, t7.29" sheetId="390" r:id="rId146"/>
    <sheet name="t7.30, t 7.31" sheetId="391" r:id="rId147"/>
    <sheet name="t7.32, t7.33" sheetId="392" r:id="rId148"/>
    <sheet name="t 7.34" sheetId="393" r:id="rId149"/>
    <sheet name="tab 7.35" sheetId="394" r:id="rId150"/>
    <sheet name="t 7.36" sheetId="395" r:id="rId151"/>
  </sheets>
  <externalReferences>
    <externalReference r:id="rId152"/>
    <externalReference r:id="rId153"/>
    <externalReference r:id="rId154"/>
    <externalReference r:id="rId155"/>
  </externalReferences>
  <definedNames>
    <definedName name="__xlnm.Print_Area_5" localSheetId="141">#REF!</definedName>
    <definedName name="__xlnm.Print_Area_5" localSheetId="27">#REF!</definedName>
    <definedName name="__xlnm.Print_Area_5" localSheetId="35">#REF!</definedName>
    <definedName name="__xlnm.Print_Area_5" localSheetId="41">#REF!</definedName>
    <definedName name="__xlnm.Print_Area_5" localSheetId="122">#REF!</definedName>
    <definedName name="__xlnm.Print_Area_5" localSheetId="114">#REF!</definedName>
    <definedName name="__xlnm.Print_Area_5" localSheetId="132">#REF!</definedName>
    <definedName name="__xlnm.Print_Area_5" localSheetId="133">#REF!</definedName>
    <definedName name="__xlnm.Print_Area_5" localSheetId="148">#REF!</definedName>
    <definedName name="__xlnm.Print_Area_5" localSheetId="23">#REF!</definedName>
    <definedName name="__xlnm.Print_Area_5" localSheetId="24">#REF!</definedName>
    <definedName name="__xlnm.Print_Area_5" localSheetId="32">#REF!</definedName>
    <definedName name="__xlnm.Print_Area_5" localSheetId="33">#REF!</definedName>
    <definedName name="__xlnm.Print_Area_5" localSheetId="38">#REF!</definedName>
    <definedName name="__xlnm.Print_Area_5" localSheetId="52">#REF!</definedName>
    <definedName name="__xlnm.Print_Area_5" localSheetId="69">#REF!</definedName>
    <definedName name="__xlnm.Print_Area_5" localSheetId="44">#REF!</definedName>
    <definedName name="__xlnm.Print_Area_5" localSheetId="108">#REF!</definedName>
    <definedName name="__xlnm.Print_Area_5" localSheetId="115">#REF!</definedName>
    <definedName name="__xlnm.Print_Area_5" localSheetId="119">#REF!</definedName>
    <definedName name="__xlnm.Print_Area_5" localSheetId="121">#REF!</definedName>
    <definedName name="__xlnm.Print_Area_5" localSheetId="128">#REF!</definedName>
    <definedName name="__xlnm.Print_Area_5" localSheetId="131">#REF!</definedName>
    <definedName name="__xlnm.Print_Area_5" localSheetId="110">#REF!</definedName>
    <definedName name="__xlnm.Print_Area_5" localSheetId="113">#REF!</definedName>
    <definedName name="__xlnm.Print_Area_5" localSheetId="137">#REF!</definedName>
    <definedName name="__xlnm.Print_Area_5" localSheetId="138">#REF!</definedName>
    <definedName name="__xlnm.Print_Area_5" localSheetId="139">#REF!</definedName>
    <definedName name="__xlnm.Print_Area_5" localSheetId="140">#REF!</definedName>
    <definedName name="__xlnm.Print_Area_5" localSheetId="142">#REF!</definedName>
    <definedName name="__xlnm.Print_Area_5" localSheetId="143">#REF!</definedName>
    <definedName name="__xlnm.Print_Area_5" localSheetId="144">#REF!</definedName>
    <definedName name="__xlnm.Print_Area_5" localSheetId="145">#REF!</definedName>
    <definedName name="__xlnm.Print_Area_5" localSheetId="146">#REF!</definedName>
    <definedName name="__xlnm.Print_Area_5" localSheetId="147">#REF!</definedName>
    <definedName name="__xlnm.Print_Area_5" localSheetId="134">#REF!</definedName>
    <definedName name="__xlnm.Print_Area_5" localSheetId="135">#REF!</definedName>
    <definedName name="__xlnm.Print_Area_5" localSheetId="136">#REF!</definedName>
    <definedName name="__xlnm.Print_Area_5">#REF!</definedName>
    <definedName name="__xlnm.Print_Titles_5" localSheetId="141">#REF!</definedName>
    <definedName name="__xlnm.Print_Titles_5" localSheetId="27">#REF!</definedName>
    <definedName name="__xlnm.Print_Titles_5" localSheetId="35">#REF!</definedName>
    <definedName name="__xlnm.Print_Titles_5" localSheetId="41">#REF!</definedName>
    <definedName name="__xlnm.Print_Titles_5" localSheetId="122">#REF!</definedName>
    <definedName name="__xlnm.Print_Titles_5" localSheetId="114">#REF!</definedName>
    <definedName name="__xlnm.Print_Titles_5" localSheetId="132">#REF!</definedName>
    <definedName name="__xlnm.Print_Titles_5" localSheetId="133">#REF!</definedName>
    <definedName name="__xlnm.Print_Titles_5" localSheetId="148">#REF!</definedName>
    <definedName name="__xlnm.Print_Titles_5" localSheetId="23">#REF!</definedName>
    <definedName name="__xlnm.Print_Titles_5" localSheetId="24">#REF!</definedName>
    <definedName name="__xlnm.Print_Titles_5" localSheetId="32">#REF!</definedName>
    <definedName name="__xlnm.Print_Titles_5" localSheetId="33">#REF!</definedName>
    <definedName name="__xlnm.Print_Titles_5" localSheetId="69">#REF!</definedName>
    <definedName name="__xlnm.Print_Titles_5" localSheetId="44">#REF!</definedName>
    <definedName name="__xlnm.Print_Titles_5" localSheetId="108">#REF!</definedName>
    <definedName name="__xlnm.Print_Titles_5" localSheetId="115">#REF!</definedName>
    <definedName name="__xlnm.Print_Titles_5" localSheetId="119">#REF!</definedName>
    <definedName name="__xlnm.Print_Titles_5" localSheetId="121">#REF!</definedName>
    <definedName name="__xlnm.Print_Titles_5" localSheetId="128">#REF!</definedName>
    <definedName name="__xlnm.Print_Titles_5" localSheetId="131">#REF!</definedName>
    <definedName name="__xlnm.Print_Titles_5" localSheetId="110">#REF!</definedName>
    <definedName name="__xlnm.Print_Titles_5" localSheetId="113">#REF!</definedName>
    <definedName name="__xlnm.Print_Titles_5" localSheetId="137">#REF!</definedName>
    <definedName name="__xlnm.Print_Titles_5" localSheetId="138">#REF!</definedName>
    <definedName name="__xlnm.Print_Titles_5" localSheetId="139">#REF!</definedName>
    <definedName name="__xlnm.Print_Titles_5" localSheetId="140">#REF!</definedName>
    <definedName name="__xlnm.Print_Titles_5" localSheetId="142">#REF!</definedName>
    <definedName name="__xlnm.Print_Titles_5" localSheetId="143">#REF!</definedName>
    <definedName name="__xlnm.Print_Titles_5" localSheetId="144">#REF!</definedName>
    <definedName name="__xlnm.Print_Titles_5" localSheetId="145">#REF!</definedName>
    <definedName name="__xlnm.Print_Titles_5" localSheetId="146">#REF!</definedName>
    <definedName name="__xlnm.Print_Titles_5" localSheetId="147">#REF!</definedName>
    <definedName name="__xlnm.Print_Titles_5" localSheetId="134">#REF!</definedName>
    <definedName name="__xlnm.Print_Titles_5" localSheetId="135">#REF!</definedName>
    <definedName name="__xlnm.Print_Titles_5" localSheetId="136">#REF!</definedName>
    <definedName name="__xlnm.Print_Titles_5">#REF!</definedName>
    <definedName name="_Fill" localSheetId="43" hidden="1">#REF!</definedName>
    <definedName name="_Fill" localSheetId="141" hidden="1">#REF!</definedName>
    <definedName name="_Fill" localSheetId="19" hidden="1">#REF!</definedName>
    <definedName name="_Fill" localSheetId="3" hidden="1">#REF!</definedName>
    <definedName name="_Fill" localSheetId="21" hidden="1">#REF!</definedName>
    <definedName name="_Fill" localSheetId="27" hidden="1">#REF!</definedName>
    <definedName name="_Fill" localSheetId="35" hidden="1">#REF!</definedName>
    <definedName name="_Fill" localSheetId="47" hidden="1">#REF!</definedName>
    <definedName name="_Fill" localSheetId="41" hidden="1">#REF!</definedName>
    <definedName name="_Fill" localSheetId="54" hidden="1">#REF!</definedName>
    <definedName name="_Fill" localSheetId="59" hidden="1">#REF!</definedName>
    <definedName name="_Fill" localSheetId="122" hidden="1">#REF!</definedName>
    <definedName name="_Fill" localSheetId="129" hidden="1">#REF!</definedName>
    <definedName name="_Fill" localSheetId="114" hidden="1">#REF!</definedName>
    <definedName name="_Fill" localSheetId="132" hidden="1">#REF!</definedName>
    <definedName name="_Fill" localSheetId="133" hidden="1">#REF!</definedName>
    <definedName name="_Fill" localSheetId="148" hidden="1">#REF!</definedName>
    <definedName name="_Fill" localSheetId="1" hidden="1">#REF!</definedName>
    <definedName name="_Fill" localSheetId="13" hidden="1">#REF!</definedName>
    <definedName name="_Fill" localSheetId="16" hidden="1">#REF!</definedName>
    <definedName name="_Fill" localSheetId="23">#REF!</definedName>
    <definedName name="_Fill" localSheetId="24" hidden="1">#REF!</definedName>
    <definedName name="_Fill" localSheetId="32" hidden="1">#REF!</definedName>
    <definedName name="_Fill" localSheetId="33" hidden="1">#REF!</definedName>
    <definedName name="_Fill" localSheetId="36" hidden="1">#REF!</definedName>
    <definedName name="_Fill" localSheetId="38" hidden="1">#REF!</definedName>
    <definedName name="_Fill" localSheetId="7" hidden="1">#REF!</definedName>
    <definedName name="_Fill" localSheetId="9" hidden="1">#REF!</definedName>
    <definedName name="_Fill" localSheetId="46" hidden="1">#REF!</definedName>
    <definedName name="_Fill" localSheetId="52" hidden="1">#REF!</definedName>
    <definedName name="_Fill" localSheetId="56" hidden="1">#REF!</definedName>
    <definedName name="_Fill" localSheetId="57" hidden="1">#REF!</definedName>
    <definedName name="_Fill" localSheetId="42" hidden="1">#REF!</definedName>
    <definedName name="_Fill" localSheetId="63" hidden="1">#REF!</definedName>
    <definedName name="_Fill" localSheetId="68" hidden="1">#REF!</definedName>
    <definedName name="_Fill" localSheetId="69" hidden="1">#REF!</definedName>
    <definedName name="_Fill" localSheetId="44" hidden="1">#REF!</definedName>
    <definedName name="_Fill" localSheetId="45" hidden="1">#REF!</definedName>
    <definedName name="_Fill" localSheetId="108" hidden="1">#REF!</definedName>
    <definedName name="_Fill" localSheetId="115" hidden="1">#REF!</definedName>
    <definedName name="_Fill" localSheetId="119" hidden="1">#REF!</definedName>
    <definedName name="_Fill" localSheetId="121" hidden="1">#REF!</definedName>
    <definedName name="_Fill" localSheetId="127" hidden="1">#REF!</definedName>
    <definedName name="_Fill" localSheetId="128" hidden="1">#REF!</definedName>
    <definedName name="_Fill" localSheetId="130" hidden="1">#REF!</definedName>
    <definedName name="_Fill" localSheetId="131" hidden="1">#REF!</definedName>
    <definedName name="_Fill" localSheetId="110" hidden="1">#REF!</definedName>
    <definedName name="_Fill" localSheetId="113" hidden="1">#REF!</definedName>
    <definedName name="_Fill" localSheetId="137" hidden="1">#REF!</definedName>
    <definedName name="_Fill" localSheetId="138" hidden="1">#REF!</definedName>
    <definedName name="_Fill" localSheetId="139" hidden="1">#REF!</definedName>
    <definedName name="_Fill" localSheetId="140" hidden="1">#REF!</definedName>
    <definedName name="_Fill" localSheetId="142" hidden="1">#REF!</definedName>
    <definedName name="_Fill" localSheetId="143" hidden="1">#REF!</definedName>
    <definedName name="_Fill" localSheetId="144" hidden="1">#REF!</definedName>
    <definedName name="_Fill" localSheetId="145" hidden="1">#REF!</definedName>
    <definedName name="_Fill" localSheetId="146" hidden="1">#REF!</definedName>
    <definedName name="_Fill" localSheetId="147" hidden="1">#REF!</definedName>
    <definedName name="_Fill" localSheetId="134" hidden="1">#REF!</definedName>
    <definedName name="_Fill" localSheetId="135" hidden="1">#REF!</definedName>
    <definedName name="_Fill" localSheetId="136" hidden="1">#REF!</definedName>
    <definedName name="_Fill" hidden="1">#REF!</definedName>
    <definedName name="_GoBack" localSheetId="115">t6.10!#REF!</definedName>
    <definedName name="_Toc278964752" localSheetId="132">'t 7.1, t7.2 '!$A$2</definedName>
    <definedName name="_Toc278964797" localSheetId="133">'t 7.3, t7.4'!$A$18</definedName>
    <definedName name="_Toc278964798" localSheetId="134">'t7.5, t7.6'!$A$2</definedName>
    <definedName name="_Toc278964825" localSheetId="137">t7.11!$A$2</definedName>
    <definedName name="_Toc278964826" localSheetId="137">t7.11!$A$11</definedName>
    <definedName name="_Toc309848674" localSheetId="134">'t7.5, t7.6'!$A$16</definedName>
    <definedName name="aaaaaa">#REF!</definedName>
    <definedName name="AwarenessCamp">#REF!</definedName>
    <definedName name="bbb" localSheetId="27" hidden="1">#REF!</definedName>
    <definedName name="bbb" localSheetId="35" hidden="1">#REF!</definedName>
    <definedName name="bbb" localSheetId="41" hidden="1">#REF!</definedName>
    <definedName name="bbb" localSheetId="23" hidden="1">#REF!</definedName>
    <definedName name="bbb" localSheetId="24" hidden="1">#REF!</definedName>
    <definedName name="bbb" localSheetId="33" hidden="1">#REF!</definedName>
    <definedName name="bbb" localSheetId="69" hidden="1">#REF!</definedName>
    <definedName name="bbb" hidden="1">#REF!</definedName>
    <definedName name="bbbbbbbb" localSheetId="141" hidden="1">#REF!</definedName>
    <definedName name="bbbbbbbb" localSheetId="27" hidden="1">#REF!</definedName>
    <definedName name="bbbbbbbb" localSheetId="35" hidden="1">#REF!</definedName>
    <definedName name="bbbbbbbb" localSheetId="41" hidden="1">#REF!</definedName>
    <definedName name="bbbbbbbb" localSheetId="122" hidden="1">#REF!</definedName>
    <definedName name="bbbbbbbb" localSheetId="114" hidden="1">#REF!</definedName>
    <definedName name="bbbbbbbb" localSheetId="132" hidden="1">#REF!</definedName>
    <definedName name="bbbbbbbb" localSheetId="133" hidden="1">#REF!</definedName>
    <definedName name="bbbbbbbb" localSheetId="148" hidden="1">#REF!</definedName>
    <definedName name="bbbbbbbb" localSheetId="23" hidden="1">#REF!</definedName>
    <definedName name="bbbbbbbb" localSheetId="24" hidden="1">#REF!</definedName>
    <definedName name="bbbbbbbb" localSheetId="32" hidden="1">#REF!</definedName>
    <definedName name="bbbbbbbb" localSheetId="33" hidden="1">#REF!</definedName>
    <definedName name="bbbbbbbb" localSheetId="38" hidden="1">#REF!</definedName>
    <definedName name="bbbbbbbb" localSheetId="69" hidden="1">#REF!</definedName>
    <definedName name="bbbbbbbb" localSheetId="108" hidden="1">#REF!</definedName>
    <definedName name="bbbbbbbb" localSheetId="115" hidden="1">#REF!</definedName>
    <definedName name="bbbbbbbb" localSheetId="119" hidden="1">#REF!</definedName>
    <definedName name="bbbbbbbb" localSheetId="121" hidden="1">#REF!</definedName>
    <definedName name="bbbbbbbb" localSheetId="128" hidden="1">#REF!</definedName>
    <definedName name="bbbbbbbb" localSheetId="131" hidden="1">#REF!</definedName>
    <definedName name="bbbbbbbb" localSheetId="113" hidden="1">#REF!</definedName>
    <definedName name="bbbbbbbb" localSheetId="137" hidden="1">#REF!</definedName>
    <definedName name="bbbbbbbb" localSheetId="138" hidden="1">#REF!</definedName>
    <definedName name="bbbbbbbb" localSheetId="139" hidden="1">#REF!</definedName>
    <definedName name="bbbbbbbb" localSheetId="140" hidden="1">#REF!</definedName>
    <definedName name="bbbbbbbb" localSheetId="142" hidden="1">#REF!</definedName>
    <definedName name="bbbbbbbb" localSheetId="143" hidden="1">#REF!</definedName>
    <definedName name="bbbbbbbb" localSheetId="144" hidden="1">#REF!</definedName>
    <definedName name="bbbbbbbb" localSheetId="145" hidden="1">#REF!</definedName>
    <definedName name="bbbbbbbb" localSheetId="146" hidden="1">#REF!</definedName>
    <definedName name="bbbbbbbb" localSheetId="147" hidden="1">#REF!</definedName>
    <definedName name="bbbbbbbb" localSheetId="134" hidden="1">#REF!</definedName>
    <definedName name="bbbbbbbb" localSheetId="135" hidden="1">#REF!</definedName>
    <definedName name="bbbbbbbb" localSheetId="136" hidden="1">#REF!</definedName>
    <definedName name="bbbbbbbb" hidden="1">#REF!</definedName>
    <definedName name="bbbbbbbbbb" localSheetId="141">#REF!</definedName>
    <definedName name="bbbbbbbbbb" localSheetId="27">#REF!</definedName>
    <definedName name="bbbbbbbbbb" localSheetId="35">#REF!</definedName>
    <definedName name="bbbbbbbbbb" localSheetId="41">#REF!</definedName>
    <definedName name="bbbbbbbbbb" localSheetId="54">#REF!</definedName>
    <definedName name="bbbbbbbbbb" localSheetId="122">#REF!</definedName>
    <definedName name="bbbbbbbbbb" localSheetId="114">#REF!</definedName>
    <definedName name="bbbbbbbbbb" localSheetId="132">#REF!</definedName>
    <definedName name="bbbbbbbbbb" localSheetId="133">#REF!</definedName>
    <definedName name="bbbbbbbbbb" localSheetId="148">#REF!</definedName>
    <definedName name="bbbbbbbbbb" localSheetId="23">#REF!</definedName>
    <definedName name="bbbbbbbbbb" localSheetId="24">#REF!</definedName>
    <definedName name="bbbbbbbbbb" localSheetId="32">#REF!</definedName>
    <definedName name="bbbbbbbbbb" localSheetId="33">#REF!</definedName>
    <definedName name="bbbbbbbbbb" localSheetId="52">#REF!</definedName>
    <definedName name="bbbbbbbbbb" localSheetId="56">#REF!</definedName>
    <definedName name="bbbbbbbbbb" localSheetId="57">#REF!</definedName>
    <definedName name="bbbbbbbbbb" localSheetId="69">#REF!</definedName>
    <definedName name="bbbbbbbbbb" localSheetId="108">#REF!</definedName>
    <definedName name="bbbbbbbbbb" localSheetId="115">#REF!</definedName>
    <definedName name="bbbbbbbbbb" localSheetId="119">#REF!</definedName>
    <definedName name="bbbbbbbbbb" localSheetId="121">#REF!</definedName>
    <definedName name="bbbbbbbbbb" localSheetId="128">#REF!</definedName>
    <definedName name="bbbbbbbbbb" localSheetId="131">#REF!</definedName>
    <definedName name="bbbbbbbbbb" localSheetId="113">#REF!</definedName>
    <definedName name="bbbbbbbbbb" localSheetId="137">#REF!</definedName>
    <definedName name="bbbbbbbbbb" localSheetId="138">#REF!</definedName>
    <definedName name="bbbbbbbbbb" localSheetId="139">#REF!</definedName>
    <definedName name="bbbbbbbbbb" localSheetId="140">#REF!</definedName>
    <definedName name="bbbbbbbbbb" localSheetId="142">#REF!</definedName>
    <definedName name="bbbbbbbbbb" localSheetId="143">#REF!</definedName>
    <definedName name="bbbbbbbbbb" localSheetId="144">#REF!</definedName>
    <definedName name="bbbbbbbbbb" localSheetId="145">#REF!</definedName>
    <definedName name="bbbbbbbbbb" localSheetId="146">#REF!</definedName>
    <definedName name="bbbbbbbbbb" localSheetId="147">#REF!</definedName>
    <definedName name="bbbbbbbbbb" localSheetId="134">#REF!</definedName>
    <definedName name="bbbbbbbbbb" localSheetId="135">#REF!</definedName>
    <definedName name="bbbbbbbbbb" localSheetId="136">#REF!</definedName>
    <definedName name="bbbbbbbbbb">#REF!</definedName>
    <definedName name="CodeFC">[1]CODE!$D$1:$D$13</definedName>
    <definedName name="CodeSA">[1]CODE!$E$1:$E$10</definedName>
    <definedName name="CountryID_5" localSheetId="141">'[2]t2.34 Topic 2.6.1'!#REF!</definedName>
    <definedName name="CountryID_5" localSheetId="27">'[2]t2.34 Topic 2.6.1'!#REF!</definedName>
    <definedName name="CountryID_5" localSheetId="41">'[2]t2.34 Topic 2.6.1'!#REF!</definedName>
    <definedName name="CountryID_5" localSheetId="54">'[2]t2.34 Topic 2.6.1'!#REF!</definedName>
    <definedName name="CountryID_5" localSheetId="122">'[2]t2.34 Topic 2.6.1'!#REF!</definedName>
    <definedName name="CountryID_5" localSheetId="114">'[2]t2.34 Topic 2.6.1'!#REF!</definedName>
    <definedName name="CountryID_5" localSheetId="132">'[2]t2.34 Topic 2.6.1'!#REF!</definedName>
    <definedName name="CountryID_5" localSheetId="133">'[2]t2.34 Topic 2.6.1'!#REF!</definedName>
    <definedName name="CountryID_5" localSheetId="148">'[2]t2.34 Topic 2.6.1'!#REF!</definedName>
    <definedName name="CountryID_5" localSheetId="23">'[2]t2.34 Topic 2.6.1'!#REF!</definedName>
    <definedName name="CountryID_5" localSheetId="32">'[2]t2.34 Topic 2.6.1'!#REF!</definedName>
    <definedName name="CountryID_5" localSheetId="33">'[2]t2.34 Topic 2.6.1'!#REF!</definedName>
    <definedName name="CountryID_5" localSheetId="51">'[3]t2.34 Topic 2.6.1'!#REF!</definedName>
    <definedName name="CountryID_5" localSheetId="52">'[2]t2.34 Topic 2.6.1'!#REF!</definedName>
    <definedName name="CountryID_5" localSheetId="56">'[2]t2.34 Topic 2.6.1'!#REF!</definedName>
    <definedName name="CountryID_5" localSheetId="57">'[2]t2.34 Topic 2.6.1'!#REF!</definedName>
    <definedName name="CountryID_5" localSheetId="69">'[2]t2.34 Topic 2.6.1'!#REF!</definedName>
    <definedName name="CountryID_5" localSheetId="44">'[2]t2.34 Topic 2.6.1'!#REF!</definedName>
    <definedName name="CountryID_5" localSheetId="108">'[2]t2.34 Topic 2.6.1'!#REF!</definedName>
    <definedName name="CountryID_5" localSheetId="115">'[2]t2.34 Topic 2.6.1'!#REF!</definedName>
    <definedName name="CountryID_5" localSheetId="119">'[2]t2.34 Topic 2.6.1'!#REF!</definedName>
    <definedName name="CountryID_5" localSheetId="121">'[2]t2.34 Topic 2.6.1'!#REF!</definedName>
    <definedName name="CountryID_5" localSheetId="128">'[2]t2.34 Topic 2.6.1'!#REF!</definedName>
    <definedName name="CountryID_5" localSheetId="131">'[2]t2.34 Topic 2.6.1'!#REF!</definedName>
    <definedName name="CountryID_5" localSheetId="113">'[2]t2.34 Topic 2.6.1'!#REF!</definedName>
    <definedName name="CountryID_5" localSheetId="137">'[2]t2.34 Topic 2.6.1'!#REF!</definedName>
    <definedName name="CountryID_5" localSheetId="138">'[2]t2.34 Topic 2.6.1'!#REF!</definedName>
    <definedName name="CountryID_5" localSheetId="139">'[2]t2.34 Topic 2.6.1'!#REF!</definedName>
    <definedName name="CountryID_5" localSheetId="140">'[2]t2.34 Topic 2.6.1'!#REF!</definedName>
    <definedName name="CountryID_5" localSheetId="142">'[2]t2.34 Topic 2.6.1'!#REF!</definedName>
    <definedName name="CountryID_5" localSheetId="143">'[2]t2.34 Topic 2.6.1'!#REF!</definedName>
    <definedName name="CountryID_5" localSheetId="144">'[2]t2.34 Topic 2.6.1'!#REF!</definedName>
    <definedName name="CountryID_5" localSheetId="145">'[2]t2.34 Topic 2.6.1'!#REF!</definedName>
    <definedName name="CountryID_5" localSheetId="146">'[2]t2.34 Topic 2.6.1'!#REF!</definedName>
    <definedName name="CountryID_5" localSheetId="147">'[2]t2.34 Topic 2.6.1'!#REF!</definedName>
    <definedName name="CountryID_5" localSheetId="134">'[2]t2.34 Topic 2.6.1'!#REF!</definedName>
    <definedName name="CountryID_5" localSheetId="135">'[2]t2.34 Topic 2.6.1'!#REF!</definedName>
    <definedName name="CountryID_5" localSheetId="136">'[2]t2.34 Topic 2.6.1'!#REF!</definedName>
    <definedName name="CountryID_5">'[2]t2.34 Topic 2.6.1'!#REF!</definedName>
    <definedName name="CountryName_5" localSheetId="141">'[2]t2.34 Topic 2.6.1'!#REF!</definedName>
    <definedName name="CountryName_5" localSheetId="27">'[2]t2.34 Topic 2.6.1'!#REF!</definedName>
    <definedName name="CountryName_5" localSheetId="41">'[2]t2.34 Topic 2.6.1'!#REF!</definedName>
    <definedName name="CountryName_5" localSheetId="54">'[2]t2.34 Topic 2.6.1'!#REF!</definedName>
    <definedName name="CountryName_5" localSheetId="122">'[2]t2.34 Topic 2.6.1'!#REF!</definedName>
    <definedName name="CountryName_5" localSheetId="114">'[2]t2.34 Topic 2.6.1'!#REF!</definedName>
    <definedName name="CountryName_5" localSheetId="132">'[2]t2.34 Topic 2.6.1'!#REF!</definedName>
    <definedName name="CountryName_5" localSheetId="133">'[2]t2.34 Topic 2.6.1'!#REF!</definedName>
    <definedName name="CountryName_5" localSheetId="148">'[2]t2.34 Topic 2.6.1'!#REF!</definedName>
    <definedName name="CountryName_5" localSheetId="23">'[2]t2.34 Topic 2.6.1'!#REF!</definedName>
    <definedName name="CountryName_5" localSheetId="32">'[2]t2.34 Topic 2.6.1'!#REF!</definedName>
    <definedName name="CountryName_5" localSheetId="33">'[2]t2.34 Topic 2.6.1'!#REF!</definedName>
    <definedName name="CountryName_5" localSheetId="51">'[3]t2.34 Topic 2.6.1'!#REF!</definedName>
    <definedName name="CountryName_5" localSheetId="52">'[2]t2.34 Topic 2.6.1'!#REF!</definedName>
    <definedName name="CountryName_5" localSheetId="56">'[2]t2.34 Topic 2.6.1'!#REF!</definedName>
    <definedName name="CountryName_5" localSheetId="57">'[2]t2.34 Topic 2.6.1'!#REF!</definedName>
    <definedName name="CountryName_5" localSheetId="69">'[2]t2.34 Topic 2.6.1'!#REF!</definedName>
    <definedName name="CountryName_5" localSheetId="44">'[2]t2.34 Topic 2.6.1'!#REF!</definedName>
    <definedName name="CountryName_5" localSheetId="108">'[2]t2.34 Topic 2.6.1'!#REF!</definedName>
    <definedName name="CountryName_5" localSheetId="115">'[2]t2.34 Topic 2.6.1'!#REF!</definedName>
    <definedName name="CountryName_5" localSheetId="119">'[2]t2.34 Topic 2.6.1'!#REF!</definedName>
    <definedName name="CountryName_5" localSheetId="121">'[2]t2.34 Topic 2.6.1'!#REF!</definedName>
    <definedName name="CountryName_5" localSheetId="128">'[2]t2.34 Topic 2.6.1'!#REF!</definedName>
    <definedName name="CountryName_5" localSheetId="131">'[2]t2.34 Topic 2.6.1'!#REF!</definedName>
    <definedName name="CountryName_5" localSheetId="113">'[2]t2.34 Topic 2.6.1'!#REF!</definedName>
    <definedName name="CountryName_5" localSheetId="137">'[2]t2.34 Topic 2.6.1'!#REF!</definedName>
    <definedName name="CountryName_5" localSheetId="138">'[2]t2.34 Topic 2.6.1'!#REF!</definedName>
    <definedName name="CountryName_5" localSheetId="139">'[2]t2.34 Topic 2.6.1'!#REF!</definedName>
    <definedName name="CountryName_5" localSheetId="140">'[2]t2.34 Topic 2.6.1'!#REF!</definedName>
    <definedName name="CountryName_5" localSheetId="142">'[2]t2.34 Topic 2.6.1'!#REF!</definedName>
    <definedName name="CountryName_5" localSheetId="143">'[2]t2.34 Topic 2.6.1'!#REF!</definedName>
    <definedName name="CountryName_5" localSheetId="144">'[2]t2.34 Topic 2.6.1'!#REF!</definedName>
    <definedName name="CountryName_5" localSheetId="145">'[2]t2.34 Topic 2.6.1'!#REF!</definedName>
    <definedName name="CountryName_5" localSheetId="146">'[2]t2.34 Topic 2.6.1'!#REF!</definedName>
    <definedName name="CountryName_5" localSheetId="147">'[2]t2.34 Topic 2.6.1'!#REF!</definedName>
    <definedName name="CountryName_5" localSheetId="134">'[2]t2.34 Topic 2.6.1'!#REF!</definedName>
    <definedName name="CountryName_5" localSheetId="135">'[2]t2.34 Topic 2.6.1'!#REF!</definedName>
    <definedName name="CountryName_5" localSheetId="136">'[2]t2.34 Topic 2.6.1'!#REF!</definedName>
    <definedName name="CountryName_5">'[2]t2.34 Topic 2.6.1'!#REF!</definedName>
    <definedName name="Data_5" localSheetId="141">#REF!</definedName>
    <definedName name="Data_5" localSheetId="27">#REF!</definedName>
    <definedName name="Data_5" localSheetId="35">#REF!</definedName>
    <definedName name="Data_5" localSheetId="41">#REF!</definedName>
    <definedName name="Data_5" localSheetId="122">#REF!</definedName>
    <definedName name="Data_5" localSheetId="114">#REF!</definedName>
    <definedName name="Data_5" localSheetId="132">#REF!</definedName>
    <definedName name="Data_5" localSheetId="133">#REF!</definedName>
    <definedName name="Data_5" localSheetId="148">#REF!</definedName>
    <definedName name="Data_5" localSheetId="23">#REF!</definedName>
    <definedName name="Data_5" localSheetId="24">#REF!</definedName>
    <definedName name="Data_5" localSheetId="32">#REF!</definedName>
    <definedName name="Data_5" localSheetId="33">#REF!</definedName>
    <definedName name="Data_5" localSheetId="38">#REF!</definedName>
    <definedName name="Data_5" localSheetId="50">#REF!</definedName>
    <definedName name="Data_5" localSheetId="52">#REF!</definedName>
    <definedName name="Data_5" localSheetId="61">#REF!</definedName>
    <definedName name="Data_5" localSheetId="62">#REF!</definedName>
    <definedName name="Data_5" localSheetId="69">#REF!</definedName>
    <definedName name="Data_5" localSheetId="108">#REF!</definedName>
    <definedName name="Data_5" localSheetId="115">#REF!</definedName>
    <definedName name="Data_5" localSheetId="119">#REF!</definedName>
    <definedName name="Data_5" localSheetId="121">#REF!</definedName>
    <definedName name="Data_5" localSheetId="128">#REF!</definedName>
    <definedName name="Data_5" localSheetId="131">#REF!</definedName>
    <definedName name="Data_5" localSheetId="110">#REF!</definedName>
    <definedName name="Data_5" localSheetId="113">#REF!</definedName>
    <definedName name="Data_5" localSheetId="137">#REF!</definedName>
    <definedName name="Data_5" localSheetId="138">#REF!</definedName>
    <definedName name="Data_5" localSheetId="139">#REF!</definedName>
    <definedName name="Data_5" localSheetId="140">#REF!</definedName>
    <definedName name="Data_5" localSheetId="142">#REF!</definedName>
    <definedName name="Data_5" localSheetId="143">#REF!</definedName>
    <definedName name="Data_5" localSheetId="144">#REF!</definedName>
    <definedName name="Data_5" localSheetId="145">#REF!</definedName>
    <definedName name="Data_5" localSheetId="146">#REF!</definedName>
    <definedName name="Data_5" localSheetId="147">#REF!</definedName>
    <definedName name="Data_5" localSheetId="134">#REF!</definedName>
    <definedName name="Data_5" localSheetId="135">#REF!</definedName>
    <definedName name="Data_5" localSheetId="136">#REF!</definedName>
    <definedName name="Data_5">#REF!</definedName>
    <definedName name="_xlnm.Database" localSheetId="43">#REF!</definedName>
    <definedName name="_xlnm.Database" localSheetId="141">#REF!</definedName>
    <definedName name="_xlnm.Database" localSheetId="19">#REF!</definedName>
    <definedName name="_xlnm.Database" localSheetId="3">#REF!</definedName>
    <definedName name="_xlnm.Database" localSheetId="21">#REF!</definedName>
    <definedName name="_xlnm.Database" localSheetId="27">#REF!</definedName>
    <definedName name="_xlnm.Database" localSheetId="35">#REF!</definedName>
    <definedName name="_xlnm.Database" localSheetId="47">#REF!</definedName>
    <definedName name="_xlnm.Database" localSheetId="41">#REF!</definedName>
    <definedName name="_xlnm.Database" localSheetId="54">#REF!</definedName>
    <definedName name="_xlnm.Database" localSheetId="59">#REF!</definedName>
    <definedName name="_xlnm.Database" localSheetId="122">#REF!</definedName>
    <definedName name="_xlnm.Database" localSheetId="129">#REF!</definedName>
    <definedName name="_xlnm.Database" localSheetId="114">#REF!</definedName>
    <definedName name="_xlnm.Database" localSheetId="132">#REF!</definedName>
    <definedName name="_xlnm.Database" localSheetId="133">#REF!</definedName>
    <definedName name="_xlnm.Database" localSheetId="148">#REF!</definedName>
    <definedName name="_xlnm.Database" localSheetId="1">#REF!</definedName>
    <definedName name="_xlnm.Database" localSheetId="13">#REF!</definedName>
    <definedName name="_xlnm.Database" localSheetId="16">#REF!</definedName>
    <definedName name="_xlnm.Database" localSheetId="23">#REF!</definedName>
    <definedName name="_xlnm.Database" localSheetId="24">#REF!</definedName>
    <definedName name="_xlnm.Database" localSheetId="32">#REF!</definedName>
    <definedName name="_xlnm.Database" localSheetId="33">#REF!</definedName>
    <definedName name="_xlnm.Database" localSheetId="36">#REF!</definedName>
    <definedName name="_xlnm.Database" localSheetId="38">#REF!</definedName>
    <definedName name="_xlnm.Database" localSheetId="9">#REF!</definedName>
    <definedName name="_xlnm.Database" localSheetId="46">#REF!</definedName>
    <definedName name="_xlnm.Database" localSheetId="52">#REF!</definedName>
    <definedName name="_xlnm.Database" localSheetId="56">#REF!</definedName>
    <definedName name="_xlnm.Database" localSheetId="57">#REF!</definedName>
    <definedName name="_xlnm.Database" localSheetId="42">#REF!</definedName>
    <definedName name="_xlnm.Database" localSheetId="63">#REF!</definedName>
    <definedName name="_xlnm.Database" localSheetId="68">#REF!</definedName>
    <definedName name="_xlnm.Database" localSheetId="69">#REF!</definedName>
    <definedName name="_xlnm.Database" localSheetId="44">#REF!</definedName>
    <definedName name="_xlnm.Database" localSheetId="45">#REF!</definedName>
    <definedName name="_xlnm.Database" localSheetId="108">#REF!</definedName>
    <definedName name="_xlnm.Database" localSheetId="115">#REF!</definedName>
    <definedName name="_xlnm.Database" localSheetId="119">#REF!</definedName>
    <definedName name="_xlnm.Database" localSheetId="121">#REF!</definedName>
    <definedName name="_xlnm.Database" localSheetId="127">#REF!</definedName>
    <definedName name="_xlnm.Database" localSheetId="128">#REF!</definedName>
    <definedName name="_xlnm.Database" localSheetId="130">#REF!</definedName>
    <definedName name="_xlnm.Database" localSheetId="131">#REF!</definedName>
    <definedName name="_xlnm.Database" localSheetId="110">#REF!</definedName>
    <definedName name="_xlnm.Database" localSheetId="113">#REF!</definedName>
    <definedName name="_xlnm.Database" localSheetId="137">#REF!</definedName>
    <definedName name="_xlnm.Database" localSheetId="138">#REF!</definedName>
    <definedName name="_xlnm.Database" localSheetId="139">#REF!</definedName>
    <definedName name="_xlnm.Database" localSheetId="140">#REF!</definedName>
    <definedName name="_xlnm.Database" localSheetId="142">#REF!</definedName>
    <definedName name="_xlnm.Database" localSheetId="143">#REF!</definedName>
    <definedName name="_xlnm.Database" localSheetId="144">#REF!</definedName>
    <definedName name="_xlnm.Database" localSheetId="145">#REF!</definedName>
    <definedName name="_xlnm.Database" localSheetId="146">#REF!</definedName>
    <definedName name="_xlnm.Database" localSheetId="147">#REF!</definedName>
    <definedName name="_xlnm.Database" localSheetId="134">#REF!</definedName>
    <definedName name="_xlnm.Database" localSheetId="135">#REF!</definedName>
    <definedName name="_xlnm.Database" localSheetId="136">#REF!</definedName>
    <definedName name="_xlnm.Database">#REF!</definedName>
    <definedName name="ddddd" localSheetId="27" hidden="1">#REF!</definedName>
    <definedName name="ddddd" hidden="1">#REF!</definedName>
    <definedName name="dfgg" localSheetId="43" hidden="1">#REF!</definedName>
    <definedName name="dfgg" localSheetId="141" hidden="1">#REF!</definedName>
    <definedName name="dfgg" localSheetId="19">#REF!</definedName>
    <definedName name="dfgg" localSheetId="3">#REF!</definedName>
    <definedName name="dfgg" localSheetId="21" hidden="1">#REF!</definedName>
    <definedName name="dfgg" localSheetId="27">#REF!</definedName>
    <definedName name="dfgg" localSheetId="35">#REF!</definedName>
    <definedName name="dfgg" localSheetId="47" hidden="1">#REF!</definedName>
    <definedName name="dfgg" localSheetId="41">#REF!</definedName>
    <definedName name="dfgg" localSheetId="54">#REF!</definedName>
    <definedName name="dfgg" localSheetId="122">#REF!</definedName>
    <definedName name="dfgg" localSheetId="129" hidden="1">#REF!</definedName>
    <definedName name="dfgg" localSheetId="114" hidden="1">#REF!</definedName>
    <definedName name="dfgg" localSheetId="132" hidden="1">#REF!</definedName>
    <definedName name="dfgg" localSheetId="133" hidden="1">#REF!</definedName>
    <definedName name="dfgg" localSheetId="148" hidden="1">#REF!</definedName>
    <definedName name="dfgg" localSheetId="1">#REF!</definedName>
    <definedName name="dfgg" localSheetId="13">#REF!</definedName>
    <definedName name="dfgg" localSheetId="16" hidden="1">#REF!</definedName>
    <definedName name="dfgg" localSheetId="23">#REF!</definedName>
    <definedName name="dfgg" localSheetId="24">#REF!</definedName>
    <definedName name="dfgg" localSheetId="32">#REF!</definedName>
    <definedName name="dfgg" localSheetId="33">#REF!</definedName>
    <definedName name="dfgg" localSheetId="36" hidden="1">#REF!</definedName>
    <definedName name="dfgg" localSheetId="38" hidden="1">#REF!</definedName>
    <definedName name="dfgg" localSheetId="9">#REF!</definedName>
    <definedName name="dfgg" localSheetId="46" hidden="1">#REF!</definedName>
    <definedName name="dfgg" localSheetId="52">#REF!</definedName>
    <definedName name="dfgg" localSheetId="56">#REF!</definedName>
    <definedName name="dfgg" localSheetId="57">#REF!</definedName>
    <definedName name="dfgg" localSheetId="42" hidden="1">#REF!</definedName>
    <definedName name="dfgg" localSheetId="63" hidden="1">#REF!</definedName>
    <definedName name="dfgg" localSheetId="68" hidden="1">#REF!</definedName>
    <definedName name="dfgg" localSheetId="69">#REF!</definedName>
    <definedName name="dfgg" localSheetId="44" hidden="1">#REF!</definedName>
    <definedName name="dfgg" localSheetId="45" hidden="1">#REF!</definedName>
    <definedName name="dfgg" localSheetId="108" hidden="1">#REF!</definedName>
    <definedName name="dfgg" localSheetId="115" hidden="1">#REF!</definedName>
    <definedName name="dfgg" localSheetId="119" hidden="1">#REF!</definedName>
    <definedName name="dfgg" localSheetId="121" hidden="1">#REF!</definedName>
    <definedName name="dfgg" localSheetId="127" hidden="1">#REF!</definedName>
    <definedName name="dfgg" localSheetId="128" hidden="1">#REF!</definedName>
    <definedName name="dfgg" localSheetId="130" hidden="1">#REF!</definedName>
    <definedName name="dfgg" localSheetId="131" hidden="1">#REF!</definedName>
    <definedName name="dfgg" localSheetId="110">#REF!</definedName>
    <definedName name="dfgg" localSheetId="113" hidden="1">#REF!</definedName>
    <definedName name="dfgg" localSheetId="137" hidden="1">#REF!</definedName>
    <definedName name="dfgg" localSheetId="138" hidden="1">#REF!</definedName>
    <definedName name="dfgg" localSheetId="139" hidden="1">#REF!</definedName>
    <definedName name="dfgg" localSheetId="140" hidden="1">#REF!</definedName>
    <definedName name="dfgg" localSheetId="142" hidden="1">#REF!</definedName>
    <definedName name="dfgg" localSheetId="143" hidden="1">#REF!</definedName>
    <definedName name="dfgg" localSheetId="144" hidden="1">#REF!</definedName>
    <definedName name="dfgg" localSheetId="145" hidden="1">#REF!</definedName>
    <definedName name="dfgg" localSheetId="146" hidden="1">#REF!</definedName>
    <definedName name="dfgg" localSheetId="147" hidden="1">#REF!</definedName>
    <definedName name="dfgg" localSheetId="134" hidden="1">#REF!</definedName>
    <definedName name="dfgg" localSheetId="135" hidden="1">#REF!</definedName>
    <definedName name="dfgg" localSheetId="136" hidden="1">#REF!</definedName>
    <definedName name="dfgg">#REF!</definedName>
    <definedName name="eee" localSheetId="27" hidden="1">#REF!</definedName>
    <definedName name="eee" hidden="1">#REF!</definedName>
    <definedName name="Excel_BuiltIn_Database" localSheetId="141">#REF!</definedName>
    <definedName name="Excel_BuiltIn_Database" localSheetId="19">#REF!</definedName>
    <definedName name="Excel_BuiltIn_Database" localSheetId="3">#REF!</definedName>
    <definedName name="Excel_BuiltIn_Database" localSheetId="27">#REF!</definedName>
    <definedName name="Excel_BuiltIn_Database" localSheetId="35">#REF!</definedName>
    <definedName name="Excel_BuiltIn_Database" localSheetId="41">#REF!</definedName>
    <definedName name="Excel_BuiltIn_Database" localSheetId="54">#REF!</definedName>
    <definedName name="Excel_BuiltIn_Database" localSheetId="122">#REF!</definedName>
    <definedName name="Excel_BuiltIn_Database" localSheetId="114">#REF!</definedName>
    <definedName name="Excel_BuiltIn_Database" localSheetId="132">#REF!</definedName>
    <definedName name="Excel_BuiltIn_Database" localSheetId="133">#REF!</definedName>
    <definedName name="Excel_BuiltIn_Database" localSheetId="148">#REF!</definedName>
    <definedName name="Excel_BuiltIn_Database" localSheetId="1">#REF!</definedName>
    <definedName name="Excel_BuiltIn_Database" localSheetId="13">#REF!</definedName>
    <definedName name="Excel_BuiltIn_Database" localSheetId="23">#REF!</definedName>
    <definedName name="Excel_BuiltIn_Database" localSheetId="24">#REF!</definedName>
    <definedName name="Excel_BuiltIn_Database" localSheetId="32">#REF!</definedName>
    <definedName name="Excel_BuiltIn_Database" localSheetId="33">#REF!</definedName>
    <definedName name="Excel_BuiltIn_Database" localSheetId="38">#REF!</definedName>
    <definedName name="Excel_BuiltIn_Database" localSheetId="9">#REF!</definedName>
    <definedName name="Excel_BuiltIn_Database" localSheetId="52">#REF!</definedName>
    <definedName name="Excel_BuiltIn_Database" localSheetId="56">#REF!</definedName>
    <definedName name="Excel_BuiltIn_Database" localSheetId="57">#REF!</definedName>
    <definedName name="Excel_BuiltIn_Database" localSheetId="69">#REF!</definedName>
    <definedName name="Excel_BuiltIn_Database" localSheetId="108">#REF!</definedName>
    <definedName name="Excel_BuiltIn_Database" localSheetId="115">#REF!</definedName>
    <definedName name="Excel_BuiltIn_Database" localSheetId="119">#REF!</definedName>
    <definedName name="Excel_BuiltIn_Database" localSheetId="121">#REF!</definedName>
    <definedName name="Excel_BuiltIn_Database" localSheetId="128">#REF!</definedName>
    <definedName name="Excel_BuiltIn_Database" localSheetId="131">#REF!</definedName>
    <definedName name="Excel_BuiltIn_Database" localSheetId="113">#REF!</definedName>
    <definedName name="Excel_BuiltIn_Database" localSheetId="137">#REF!</definedName>
    <definedName name="Excel_BuiltIn_Database" localSheetId="138">#REF!</definedName>
    <definedName name="Excel_BuiltIn_Database" localSheetId="139">#REF!</definedName>
    <definedName name="Excel_BuiltIn_Database" localSheetId="140">#REF!</definedName>
    <definedName name="Excel_BuiltIn_Database" localSheetId="142">#REF!</definedName>
    <definedName name="Excel_BuiltIn_Database" localSheetId="143">#REF!</definedName>
    <definedName name="Excel_BuiltIn_Database" localSheetId="144">#REF!</definedName>
    <definedName name="Excel_BuiltIn_Database" localSheetId="145">#REF!</definedName>
    <definedName name="Excel_BuiltIn_Database" localSheetId="146">#REF!</definedName>
    <definedName name="Excel_BuiltIn_Database" localSheetId="147">#REF!</definedName>
    <definedName name="Excel_BuiltIn_Database" localSheetId="134">#REF!</definedName>
    <definedName name="Excel_BuiltIn_Database" localSheetId="135">#REF!</definedName>
    <definedName name="Excel_BuiltIn_Database" localSheetId="136">#REF!</definedName>
    <definedName name="Excel_BuiltIn_Database">#REF!</definedName>
    <definedName name="ffff" localSheetId="27">#REF!</definedName>
    <definedName name="ffff">#REF!</definedName>
    <definedName name="FireCertApp">#REF!</definedName>
    <definedName name="FireClApp">#REF!</definedName>
    <definedName name="Foot_5" localSheetId="141">'[2]t2.34 Topic 2.6.1'!#REF!</definedName>
    <definedName name="Foot_5" localSheetId="27">'[2]t2.34 Topic 2.6.1'!#REF!</definedName>
    <definedName name="Foot_5" localSheetId="41">'[2]t2.34 Topic 2.6.1'!#REF!</definedName>
    <definedName name="Foot_5" localSheetId="54">'[2]t2.34 Topic 2.6.1'!#REF!</definedName>
    <definedName name="Foot_5" localSheetId="122">'[2]t2.34 Topic 2.6.1'!#REF!</definedName>
    <definedName name="Foot_5" localSheetId="114">'[2]t2.34 Topic 2.6.1'!#REF!</definedName>
    <definedName name="Foot_5" localSheetId="132">'[2]t2.34 Topic 2.6.1'!#REF!</definedName>
    <definedName name="Foot_5" localSheetId="133">'[2]t2.34 Topic 2.6.1'!#REF!</definedName>
    <definedName name="Foot_5" localSheetId="148">'[2]t2.34 Topic 2.6.1'!#REF!</definedName>
    <definedName name="Foot_5" localSheetId="23">'[2]t2.34 Topic 2.6.1'!#REF!</definedName>
    <definedName name="Foot_5" localSheetId="32">'[2]t2.34 Topic 2.6.1'!#REF!</definedName>
    <definedName name="Foot_5" localSheetId="33">'[2]t2.34 Topic 2.6.1'!#REF!</definedName>
    <definedName name="Foot_5" localSheetId="51">'[3]t2.34 Topic 2.6.1'!#REF!</definedName>
    <definedName name="Foot_5" localSheetId="52">'[2]t2.34 Topic 2.6.1'!#REF!</definedName>
    <definedName name="Foot_5" localSheetId="56">'[2]t2.34 Topic 2.6.1'!#REF!</definedName>
    <definedName name="Foot_5" localSheetId="57">'[2]t2.34 Topic 2.6.1'!#REF!</definedName>
    <definedName name="Foot_5" localSheetId="69">'[2]t2.34 Topic 2.6.1'!#REF!</definedName>
    <definedName name="Foot_5" localSheetId="44">'[2]t2.34 Topic 2.6.1'!#REF!</definedName>
    <definedName name="Foot_5" localSheetId="108">'[2]t2.34 Topic 2.6.1'!#REF!</definedName>
    <definedName name="Foot_5" localSheetId="115">'[2]t2.34 Topic 2.6.1'!#REF!</definedName>
    <definedName name="Foot_5" localSheetId="119">'[2]t2.34 Topic 2.6.1'!#REF!</definedName>
    <definedName name="Foot_5" localSheetId="121">'[2]t2.34 Topic 2.6.1'!#REF!</definedName>
    <definedName name="Foot_5" localSheetId="128">'[2]t2.34 Topic 2.6.1'!#REF!</definedName>
    <definedName name="Foot_5" localSheetId="131">'[2]t2.34 Topic 2.6.1'!#REF!</definedName>
    <definedName name="Foot_5" localSheetId="113">'[2]t2.34 Topic 2.6.1'!#REF!</definedName>
    <definedName name="Foot_5" localSheetId="137">'[2]t2.34 Topic 2.6.1'!#REF!</definedName>
    <definedName name="Foot_5" localSheetId="138">'[2]t2.34 Topic 2.6.1'!#REF!</definedName>
    <definedName name="Foot_5" localSheetId="139">'[2]t2.34 Topic 2.6.1'!#REF!</definedName>
    <definedName name="Foot_5" localSheetId="140">'[2]t2.34 Topic 2.6.1'!#REF!</definedName>
    <definedName name="Foot_5" localSheetId="142">'[2]t2.34 Topic 2.6.1'!#REF!</definedName>
    <definedName name="Foot_5" localSheetId="143">'[2]t2.34 Topic 2.6.1'!#REF!</definedName>
    <definedName name="Foot_5" localSheetId="144">'[2]t2.34 Topic 2.6.1'!#REF!</definedName>
    <definedName name="Foot_5" localSheetId="145">'[2]t2.34 Topic 2.6.1'!#REF!</definedName>
    <definedName name="Foot_5" localSheetId="146">'[2]t2.34 Topic 2.6.1'!#REF!</definedName>
    <definedName name="Foot_5" localSheetId="147">'[2]t2.34 Topic 2.6.1'!#REF!</definedName>
    <definedName name="Foot_5" localSheetId="134">'[2]t2.34 Topic 2.6.1'!#REF!</definedName>
    <definedName name="Foot_5" localSheetId="135">'[2]t2.34 Topic 2.6.1'!#REF!</definedName>
    <definedName name="Foot_5" localSheetId="136">'[2]t2.34 Topic 2.6.1'!#REF!</definedName>
    <definedName name="Foot_5">'[2]t2.34 Topic 2.6.1'!#REF!</definedName>
    <definedName name="FootLng_5" localSheetId="141">'[2]t2.34 Topic 2.6.1'!#REF!</definedName>
    <definedName name="FootLng_5" localSheetId="27">'[2]t2.34 Topic 2.6.1'!#REF!</definedName>
    <definedName name="FootLng_5" localSheetId="41">'[2]t2.34 Topic 2.6.1'!#REF!</definedName>
    <definedName name="FootLng_5" localSheetId="54">'[2]t2.34 Topic 2.6.1'!#REF!</definedName>
    <definedName name="FootLng_5" localSheetId="122">'[2]t2.34 Topic 2.6.1'!#REF!</definedName>
    <definedName name="FootLng_5" localSheetId="114">'[2]t2.34 Topic 2.6.1'!#REF!</definedName>
    <definedName name="FootLng_5" localSheetId="132">'[2]t2.34 Topic 2.6.1'!#REF!</definedName>
    <definedName name="FootLng_5" localSheetId="133">'[2]t2.34 Topic 2.6.1'!#REF!</definedName>
    <definedName name="FootLng_5" localSheetId="148">'[2]t2.34 Topic 2.6.1'!#REF!</definedName>
    <definedName name="FootLng_5" localSheetId="23">'[2]t2.34 Topic 2.6.1'!#REF!</definedName>
    <definedName name="FootLng_5" localSheetId="32">'[2]t2.34 Topic 2.6.1'!#REF!</definedName>
    <definedName name="FootLng_5" localSheetId="33">'[2]t2.34 Topic 2.6.1'!#REF!</definedName>
    <definedName name="FootLng_5" localSheetId="51">'[3]t2.34 Topic 2.6.1'!#REF!</definedName>
    <definedName name="FootLng_5" localSheetId="52">'[2]t2.34 Topic 2.6.1'!#REF!</definedName>
    <definedName name="FootLng_5" localSheetId="56">'[2]t2.34 Topic 2.6.1'!#REF!</definedName>
    <definedName name="FootLng_5" localSheetId="57">'[2]t2.34 Topic 2.6.1'!#REF!</definedName>
    <definedName name="FootLng_5" localSheetId="69">'[2]t2.34 Topic 2.6.1'!#REF!</definedName>
    <definedName name="FootLng_5" localSheetId="44">'[2]t2.34 Topic 2.6.1'!#REF!</definedName>
    <definedName name="FootLng_5" localSheetId="108">'[2]t2.34 Topic 2.6.1'!#REF!</definedName>
    <definedName name="FootLng_5" localSheetId="115">'[2]t2.34 Topic 2.6.1'!#REF!</definedName>
    <definedName name="FootLng_5" localSheetId="119">'[2]t2.34 Topic 2.6.1'!#REF!</definedName>
    <definedName name="FootLng_5" localSheetId="121">'[2]t2.34 Topic 2.6.1'!#REF!</definedName>
    <definedName name="FootLng_5" localSheetId="128">'[2]t2.34 Topic 2.6.1'!#REF!</definedName>
    <definedName name="FootLng_5" localSheetId="131">'[2]t2.34 Topic 2.6.1'!#REF!</definedName>
    <definedName name="FootLng_5" localSheetId="113">'[2]t2.34 Topic 2.6.1'!#REF!</definedName>
    <definedName name="FootLng_5" localSheetId="137">'[2]t2.34 Topic 2.6.1'!#REF!</definedName>
    <definedName name="FootLng_5" localSheetId="138">'[2]t2.34 Topic 2.6.1'!#REF!</definedName>
    <definedName name="FootLng_5" localSheetId="139">'[2]t2.34 Topic 2.6.1'!#REF!</definedName>
    <definedName name="FootLng_5" localSheetId="140">'[2]t2.34 Topic 2.6.1'!#REF!</definedName>
    <definedName name="FootLng_5" localSheetId="142">'[2]t2.34 Topic 2.6.1'!#REF!</definedName>
    <definedName name="FootLng_5" localSheetId="143">'[2]t2.34 Topic 2.6.1'!#REF!</definedName>
    <definedName name="FootLng_5" localSheetId="144">'[2]t2.34 Topic 2.6.1'!#REF!</definedName>
    <definedName name="FootLng_5" localSheetId="145">'[2]t2.34 Topic 2.6.1'!#REF!</definedName>
    <definedName name="FootLng_5" localSheetId="146">'[2]t2.34 Topic 2.6.1'!#REF!</definedName>
    <definedName name="FootLng_5" localSheetId="147">'[2]t2.34 Topic 2.6.1'!#REF!</definedName>
    <definedName name="FootLng_5" localSheetId="134">'[2]t2.34 Topic 2.6.1'!#REF!</definedName>
    <definedName name="FootLng_5" localSheetId="135">'[2]t2.34 Topic 2.6.1'!#REF!</definedName>
    <definedName name="FootLng_5" localSheetId="136">'[2]t2.34 Topic 2.6.1'!#REF!</definedName>
    <definedName name="FootLng_5">'[2]t2.34 Topic 2.6.1'!#REF!</definedName>
    <definedName name="gfh" localSheetId="141">#REF!</definedName>
    <definedName name="gfh" localSheetId="19">#REF!</definedName>
    <definedName name="gfh" localSheetId="3">#REF!</definedName>
    <definedName name="gfh" localSheetId="27">#REF!</definedName>
    <definedName name="gfh" localSheetId="35">#REF!</definedName>
    <definedName name="gfh" localSheetId="41">#REF!</definedName>
    <definedName name="gfh" localSheetId="54">#REF!</definedName>
    <definedName name="gfh" localSheetId="122">#REF!</definedName>
    <definedName name="gfh" localSheetId="114">#REF!</definedName>
    <definedName name="gfh" localSheetId="132">#REF!</definedName>
    <definedName name="gfh" localSheetId="133">#REF!</definedName>
    <definedName name="gfh" localSheetId="148">#REF!</definedName>
    <definedName name="gfh" localSheetId="1">#REF!</definedName>
    <definedName name="gfh" localSheetId="13">#REF!</definedName>
    <definedName name="gfh" localSheetId="23">#REF!</definedName>
    <definedName name="gfh" localSheetId="24">#REF!</definedName>
    <definedName name="gfh" localSheetId="32">#REF!</definedName>
    <definedName name="gfh" localSheetId="33">#REF!</definedName>
    <definedName name="gfh" localSheetId="38">#REF!</definedName>
    <definedName name="gfh" localSheetId="9">#REF!</definedName>
    <definedName name="gfh" localSheetId="50">#REF!</definedName>
    <definedName name="gfh" localSheetId="51">#REF!</definedName>
    <definedName name="gfh" localSheetId="52">#REF!</definedName>
    <definedName name="gfh" localSheetId="56">#REF!</definedName>
    <definedName name="gfh" localSheetId="57">#REF!</definedName>
    <definedName name="gfh" localSheetId="69">#REF!</definedName>
    <definedName name="gfh" localSheetId="108">#REF!</definedName>
    <definedName name="gfh" localSheetId="115">#REF!</definedName>
    <definedName name="gfh" localSheetId="119">#REF!</definedName>
    <definedName name="gfh" localSheetId="121">#REF!</definedName>
    <definedName name="gfh" localSheetId="127">#REF!</definedName>
    <definedName name="gfh" localSheetId="128">#REF!</definedName>
    <definedName name="gfh" localSheetId="131">#REF!</definedName>
    <definedName name="gfh" localSheetId="110">#REF!</definedName>
    <definedName name="gfh" localSheetId="113">#REF!</definedName>
    <definedName name="gfh" localSheetId="137">#REF!</definedName>
    <definedName name="gfh" localSheetId="138">#REF!</definedName>
    <definedName name="gfh" localSheetId="139">#REF!</definedName>
    <definedName name="gfh" localSheetId="140">#REF!</definedName>
    <definedName name="gfh" localSheetId="142">#REF!</definedName>
    <definedName name="gfh" localSheetId="143">#REF!</definedName>
    <definedName name="gfh" localSheetId="144">#REF!</definedName>
    <definedName name="gfh" localSheetId="145">#REF!</definedName>
    <definedName name="gfh" localSheetId="146">#REF!</definedName>
    <definedName name="gfh" localSheetId="147">#REF!</definedName>
    <definedName name="gfh" localSheetId="134">#REF!</definedName>
    <definedName name="gfh" localSheetId="135">#REF!</definedName>
    <definedName name="gfh" localSheetId="136">#REF!</definedName>
    <definedName name="gfh">#REF!</definedName>
    <definedName name="hhh" localSheetId="27">#REF!</definedName>
    <definedName name="hhh">#REF!</definedName>
    <definedName name="hhhhhh" localSheetId="141">#REF!</definedName>
    <definedName name="hhhhhh" localSheetId="27">#REF!</definedName>
    <definedName name="hhhhhh" localSheetId="35">#REF!</definedName>
    <definedName name="hhhhhh" localSheetId="41">#REF!</definedName>
    <definedName name="hhhhhh" localSheetId="122">#REF!</definedName>
    <definedName name="hhhhhh" localSheetId="114">#REF!</definedName>
    <definedName name="hhhhhh" localSheetId="132">#REF!</definedName>
    <definedName name="hhhhhh" localSheetId="133">#REF!</definedName>
    <definedName name="hhhhhh" localSheetId="148">#REF!</definedName>
    <definedName name="hhhhhh" localSheetId="23">#REF!</definedName>
    <definedName name="hhhhhh" localSheetId="24">#REF!</definedName>
    <definedName name="hhhhhh" localSheetId="32">#REF!</definedName>
    <definedName name="hhhhhh" localSheetId="33">#REF!</definedName>
    <definedName name="hhhhhh" localSheetId="52">#REF!</definedName>
    <definedName name="hhhhhh" localSheetId="56">#REF!</definedName>
    <definedName name="hhhhhh" localSheetId="57">#REF!</definedName>
    <definedName name="hhhhhh" localSheetId="69">#REF!</definedName>
    <definedName name="hhhhhh" localSheetId="108">#REF!</definedName>
    <definedName name="hhhhhh" localSheetId="115">#REF!</definedName>
    <definedName name="hhhhhh" localSheetId="119">#REF!</definedName>
    <definedName name="hhhhhh" localSheetId="121">#REF!</definedName>
    <definedName name="hhhhhh" localSheetId="128">#REF!</definedName>
    <definedName name="hhhhhh" localSheetId="131">#REF!</definedName>
    <definedName name="hhhhhh" localSheetId="110">#REF!</definedName>
    <definedName name="hhhhhh" localSheetId="113">#REF!</definedName>
    <definedName name="hhhhhh" localSheetId="137">#REF!</definedName>
    <definedName name="hhhhhh" localSheetId="138">#REF!</definedName>
    <definedName name="hhhhhh" localSheetId="139">#REF!</definedName>
    <definedName name="hhhhhh" localSheetId="140">#REF!</definedName>
    <definedName name="hhhhhh" localSheetId="142">#REF!</definedName>
    <definedName name="hhhhhh" localSheetId="143">#REF!</definedName>
    <definedName name="hhhhhh" localSheetId="144">#REF!</definedName>
    <definedName name="hhhhhh" localSheetId="145">#REF!</definedName>
    <definedName name="hhhhhh" localSheetId="146">#REF!</definedName>
    <definedName name="hhhhhh" localSheetId="147">#REF!</definedName>
    <definedName name="hhhhhh" localSheetId="134">#REF!</definedName>
    <definedName name="hhhhhh" localSheetId="135">#REF!</definedName>
    <definedName name="hhhhhh" localSheetId="136">#REF!</definedName>
    <definedName name="hhhhhh">#REF!</definedName>
    <definedName name="Inc_5" localSheetId="141">'[2]t2.34 Topic 2.6.1'!#REF!</definedName>
    <definedName name="Inc_5" localSheetId="27">'[2]t2.34 Topic 2.6.1'!#REF!</definedName>
    <definedName name="Inc_5" localSheetId="41">'[2]t2.34 Topic 2.6.1'!#REF!</definedName>
    <definedName name="Inc_5" localSheetId="54">'[2]t2.34 Topic 2.6.1'!#REF!</definedName>
    <definedName name="Inc_5" localSheetId="122">'[2]t2.34 Topic 2.6.1'!#REF!</definedName>
    <definedName name="Inc_5" localSheetId="114">'[2]t2.34 Topic 2.6.1'!#REF!</definedName>
    <definedName name="Inc_5" localSheetId="132">'[2]t2.34 Topic 2.6.1'!#REF!</definedName>
    <definedName name="Inc_5" localSheetId="133">'[2]t2.34 Topic 2.6.1'!#REF!</definedName>
    <definedName name="Inc_5" localSheetId="148">'[2]t2.34 Topic 2.6.1'!#REF!</definedName>
    <definedName name="Inc_5" localSheetId="23">'[2]t2.34 Topic 2.6.1'!#REF!</definedName>
    <definedName name="Inc_5" localSheetId="32">'[2]t2.34 Topic 2.6.1'!#REF!</definedName>
    <definedName name="Inc_5" localSheetId="33">'[2]t2.34 Topic 2.6.1'!#REF!</definedName>
    <definedName name="Inc_5" localSheetId="50">'[2]t2.34 Topic 2.6.1'!#REF!</definedName>
    <definedName name="Inc_5" localSheetId="51">'[3]t2.34 Topic 2.6.1'!#REF!</definedName>
    <definedName name="Inc_5" localSheetId="52">'[2]t2.34 Topic 2.6.1'!#REF!</definedName>
    <definedName name="Inc_5" localSheetId="56">'[2]t2.34 Topic 2.6.1'!#REF!</definedName>
    <definedName name="Inc_5" localSheetId="57">'[2]t2.34 Topic 2.6.1'!#REF!</definedName>
    <definedName name="Inc_5" localSheetId="69">'[2]t2.34 Topic 2.6.1'!#REF!</definedName>
    <definedName name="Inc_5" localSheetId="44">'[2]t2.34 Topic 2.6.1'!#REF!</definedName>
    <definedName name="Inc_5" localSheetId="108">'[2]t2.34 Topic 2.6.1'!#REF!</definedName>
    <definedName name="Inc_5" localSheetId="115">'[2]t2.34 Topic 2.6.1'!#REF!</definedName>
    <definedName name="Inc_5" localSheetId="119">'[2]t2.34 Topic 2.6.1'!#REF!</definedName>
    <definedName name="Inc_5" localSheetId="121">'[2]t2.34 Topic 2.6.1'!#REF!</definedName>
    <definedName name="Inc_5" localSheetId="128">'[2]t2.34 Topic 2.6.1'!#REF!</definedName>
    <definedName name="Inc_5" localSheetId="131">'[2]t2.34 Topic 2.6.1'!#REF!</definedName>
    <definedName name="Inc_5" localSheetId="113">'[2]t2.34 Topic 2.6.1'!#REF!</definedName>
    <definedName name="Inc_5" localSheetId="137">'[2]t2.34 Topic 2.6.1'!#REF!</definedName>
    <definedName name="Inc_5" localSheetId="138">'[2]t2.34 Topic 2.6.1'!#REF!</definedName>
    <definedName name="Inc_5" localSheetId="139">'[2]t2.34 Topic 2.6.1'!#REF!</definedName>
    <definedName name="Inc_5" localSheetId="140">'[2]t2.34 Topic 2.6.1'!#REF!</definedName>
    <definedName name="Inc_5" localSheetId="142">'[2]t2.34 Topic 2.6.1'!#REF!</definedName>
    <definedName name="Inc_5" localSheetId="143">'[2]t2.34 Topic 2.6.1'!#REF!</definedName>
    <definedName name="Inc_5" localSheetId="144">'[2]t2.34 Topic 2.6.1'!#REF!</definedName>
    <definedName name="Inc_5" localSheetId="145">'[2]t2.34 Topic 2.6.1'!#REF!</definedName>
    <definedName name="Inc_5" localSheetId="146">'[2]t2.34 Topic 2.6.1'!#REF!</definedName>
    <definedName name="Inc_5" localSheetId="147">'[2]t2.34 Topic 2.6.1'!#REF!</definedName>
    <definedName name="Inc_5" localSheetId="134">'[2]t2.34 Topic 2.6.1'!#REF!</definedName>
    <definedName name="Inc_5" localSheetId="135">'[2]t2.34 Topic 2.6.1'!#REF!</definedName>
    <definedName name="Inc_5" localSheetId="136">'[2]t2.34 Topic 2.6.1'!#REF!</definedName>
    <definedName name="Inc_5">'[2]t2.34 Topic 2.6.1'!#REF!</definedName>
    <definedName name="Ind_5" localSheetId="141">'[2]t2.34 Topic 2.6.1'!#REF!</definedName>
    <definedName name="Ind_5" localSheetId="27">'[2]t2.34 Topic 2.6.1'!#REF!</definedName>
    <definedName name="Ind_5" localSheetId="41">'[2]t2.34 Topic 2.6.1'!#REF!</definedName>
    <definedName name="Ind_5" localSheetId="54">'[2]t2.34 Topic 2.6.1'!#REF!</definedName>
    <definedName name="Ind_5" localSheetId="122">'[2]t2.34 Topic 2.6.1'!#REF!</definedName>
    <definedName name="Ind_5" localSheetId="114">'[2]t2.34 Topic 2.6.1'!#REF!</definedName>
    <definedName name="Ind_5" localSheetId="132">'[2]t2.34 Topic 2.6.1'!#REF!</definedName>
    <definedName name="Ind_5" localSheetId="133">'[2]t2.34 Topic 2.6.1'!#REF!</definedName>
    <definedName name="Ind_5" localSheetId="148">'[2]t2.34 Topic 2.6.1'!#REF!</definedName>
    <definedName name="Ind_5" localSheetId="23">'[2]t2.34 Topic 2.6.1'!#REF!</definedName>
    <definedName name="Ind_5" localSheetId="32">'[2]t2.34 Topic 2.6.1'!#REF!</definedName>
    <definedName name="Ind_5" localSheetId="33">'[2]t2.34 Topic 2.6.1'!#REF!</definedName>
    <definedName name="Ind_5" localSheetId="50">'[2]t2.34 Topic 2.6.1'!#REF!</definedName>
    <definedName name="Ind_5" localSheetId="51">'[3]t2.34 Topic 2.6.1'!#REF!</definedName>
    <definedName name="Ind_5" localSheetId="52">'[2]t2.34 Topic 2.6.1'!#REF!</definedName>
    <definedName name="Ind_5" localSheetId="56">'[2]t2.34 Topic 2.6.1'!#REF!</definedName>
    <definedName name="Ind_5" localSheetId="57">'[2]t2.34 Topic 2.6.1'!#REF!</definedName>
    <definedName name="Ind_5" localSheetId="69">'[2]t2.34 Topic 2.6.1'!#REF!</definedName>
    <definedName name="Ind_5" localSheetId="44">'[2]t2.34 Topic 2.6.1'!#REF!</definedName>
    <definedName name="Ind_5" localSheetId="108">'[2]t2.34 Topic 2.6.1'!#REF!</definedName>
    <definedName name="Ind_5" localSheetId="115">'[2]t2.34 Topic 2.6.1'!#REF!</definedName>
    <definedName name="Ind_5" localSheetId="119">'[2]t2.34 Topic 2.6.1'!#REF!</definedName>
    <definedName name="Ind_5" localSheetId="121">'[2]t2.34 Topic 2.6.1'!#REF!</definedName>
    <definedName name="Ind_5" localSheetId="128">'[2]t2.34 Topic 2.6.1'!#REF!</definedName>
    <definedName name="Ind_5" localSheetId="131">'[2]t2.34 Topic 2.6.1'!#REF!</definedName>
    <definedName name="Ind_5" localSheetId="113">'[2]t2.34 Topic 2.6.1'!#REF!</definedName>
    <definedName name="Ind_5" localSheetId="137">'[2]t2.34 Topic 2.6.1'!#REF!</definedName>
    <definedName name="Ind_5" localSheetId="138">'[2]t2.34 Topic 2.6.1'!#REF!</definedName>
    <definedName name="Ind_5" localSheetId="139">'[2]t2.34 Topic 2.6.1'!#REF!</definedName>
    <definedName name="Ind_5" localSheetId="140">'[2]t2.34 Topic 2.6.1'!#REF!</definedName>
    <definedName name="Ind_5" localSheetId="142">'[2]t2.34 Topic 2.6.1'!#REF!</definedName>
    <definedName name="Ind_5" localSheetId="143">'[2]t2.34 Topic 2.6.1'!#REF!</definedName>
    <definedName name="Ind_5" localSheetId="144">'[2]t2.34 Topic 2.6.1'!#REF!</definedName>
    <definedName name="Ind_5" localSheetId="145">'[2]t2.34 Topic 2.6.1'!#REF!</definedName>
    <definedName name="Ind_5" localSheetId="146">'[2]t2.34 Topic 2.6.1'!#REF!</definedName>
    <definedName name="Ind_5" localSheetId="147">'[2]t2.34 Topic 2.6.1'!#REF!</definedName>
    <definedName name="Ind_5" localSheetId="134">'[2]t2.34 Topic 2.6.1'!#REF!</definedName>
    <definedName name="Ind_5" localSheetId="135">'[2]t2.34 Topic 2.6.1'!#REF!</definedName>
    <definedName name="Ind_5" localSheetId="136">'[2]t2.34 Topic 2.6.1'!#REF!</definedName>
    <definedName name="Ind_5">'[2]t2.34 Topic 2.6.1'!#REF!</definedName>
    <definedName name="Inout">[1]CODE!$F$1:$F$2</definedName>
    <definedName name="JR_PAGE_ANCHOR_0_1" localSheetId="43">#REF!</definedName>
    <definedName name="JR_PAGE_ANCHOR_0_1" localSheetId="27">#REF!</definedName>
    <definedName name="JR_PAGE_ANCHOR_0_1" localSheetId="35">#REF!</definedName>
    <definedName name="JR_PAGE_ANCHOR_0_1" localSheetId="47">#REF!</definedName>
    <definedName name="JR_PAGE_ANCHOR_0_1" localSheetId="59">#REF!</definedName>
    <definedName name="JR_PAGE_ANCHOR_0_1" localSheetId="60">#REF!</definedName>
    <definedName name="JR_PAGE_ANCHOR_0_1" localSheetId="65">#REF!</definedName>
    <definedName name="JR_PAGE_ANCHOR_0_1" localSheetId="67">#REF!</definedName>
    <definedName name="JR_PAGE_ANCHOR_0_1" localSheetId="46">#REF!</definedName>
    <definedName name="JR_PAGE_ANCHOR_0_1" localSheetId="48">#REF!</definedName>
    <definedName name="JR_PAGE_ANCHOR_0_1" localSheetId="49">#REF!</definedName>
    <definedName name="JR_PAGE_ANCHOR_0_1" localSheetId="50">#REF!</definedName>
    <definedName name="JR_PAGE_ANCHOR_0_1" localSheetId="51">#REF!</definedName>
    <definedName name="JR_PAGE_ANCHOR_0_1" localSheetId="52">#REF!</definedName>
    <definedName name="JR_PAGE_ANCHOR_0_1" localSheetId="53">#REF!</definedName>
    <definedName name="JR_PAGE_ANCHOR_0_1" localSheetId="57">#REF!</definedName>
    <definedName name="JR_PAGE_ANCHOR_0_1" localSheetId="58">#REF!</definedName>
    <definedName name="JR_PAGE_ANCHOR_0_1" localSheetId="42">#REF!</definedName>
    <definedName name="JR_PAGE_ANCHOR_0_1" localSheetId="63">#REF!</definedName>
    <definedName name="JR_PAGE_ANCHOR_0_1" localSheetId="64">#REF!</definedName>
    <definedName name="JR_PAGE_ANCHOR_0_1" localSheetId="66">#REF!</definedName>
    <definedName name="JR_PAGE_ANCHOR_0_1" localSheetId="68">#REF!</definedName>
    <definedName name="JR_PAGE_ANCHOR_0_1" localSheetId="69">#REF!</definedName>
    <definedName name="JR_PAGE_ANCHOR_0_1" localSheetId="44">#REF!</definedName>
    <definedName name="JR_PAGE_ANCHOR_0_1" localSheetId="45">#REF!</definedName>
    <definedName name="JR_PAGE_ANCHOR_0_1">#REF!</definedName>
    <definedName name="kkk" localSheetId="27">#REF!</definedName>
    <definedName name="kkk">#REF!</definedName>
    <definedName name="l" localSheetId="43" hidden="1">#REF!</definedName>
    <definedName name="l" localSheetId="141" hidden="1">#REF!</definedName>
    <definedName name="l" localSheetId="19">#REF!</definedName>
    <definedName name="l" localSheetId="3">#REF!</definedName>
    <definedName name="l" localSheetId="21" hidden="1">#REF!</definedName>
    <definedName name="l" localSheetId="27">#REF!</definedName>
    <definedName name="l" localSheetId="35">#REF!</definedName>
    <definedName name="l" localSheetId="47" hidden="1">#REF!</definedName>
    <definedName name="l" localSheetId="41">#REF!</definedName>
    <definedName name="l" localSheetId="54" hidden="1">#REF!</definedName>
    <definedName name="l" localSheetId="122">#REF!</definedName>
    <definedName name="l" localSheetId="129" hidden="1">#REF!</definedName>
    <definedName name="l" localSheetId="114" hidden="1">#REF!</definedName>
    <definedName name="l" localSheetId="132" hidden="1">#REF!</definedName>
    <definedName name="l" localSheetId="133" hidden="1">#REF!</definedName>
    <definedName name="l" localSheetId="148" hidden="1">#REF!</definedName>
    <definedName name="l" localSheetId="13">#REF!</definedName>
    <definedName name="l" localSheetId="16" hidden="1">#REF!</definedName>
    <definedName name="l" localSheetId="23">#REF!</definedName>
    <definedName name="l" localSheetId="24">#REF!</definedName>
    <definedName name="l" localSheetId="32">#REF!</definedName>
    <definedName name="l" localSheetId="33">#REF!</definedName>
    <definedName name="l" localSheetId="36" hidden="1">#REF!</definedName>
    <definedName name="l" localSheetId="38" hidden="1">#REF!</definedName>
    <definedName name="l" localSheetId="9">#REF!</definedName>
    <definedName name="l" localSheetId="46" hidden="1">#REF!</definedName>
    <definedName name="l" localSheetId="50">#REF!</definedName>
    <definedName name="l" localSheetId="52">#REF!</definedName>
    <definedName name="l" localSheetId="56">#REF!</definedName>
    <definedName name="l" localSheetId="57">#REF!</definedName>
    <definedName name="l" localSheetId="42" hidden="1">#REF!</definedName>
    <definedName name="l" localSheetId="63" hidden="1">#REF!</definedName>
    <definedName name="l" localSheetId="68" hidden="1">#REF!</definedName>
    <definedName name="l" localSheetId="69">#REF!</definedName>
    <definedName name="l" localSheetId="44" hidden="1">#REF!</definedName>
    <definedName name="l" localSheetId="45" hidden="1">#REF!</definedName>
    <definedName name="l" localSheetId="108" hidden="1">#REF!</definedName>
    <definedName name="l" localSheetId="115" hidden="1">#REF!</definedName>
    <definedName name="l" localSheetId="119" hidden="1">#REF!</definedName>
    <definedName name="l" localSheetId="121" hidden="1">#REF!</definedName>
    <definedName name="l" localSheetId="127" hidden="1">#REF!</definedName>
    <definedName name="l" localSheetId="128" hidden="1">#REF!</definedName>
    <definedName name="l" localSheetId="130" hidden="1">#REF!</definedName>
    <definedName name="l" localSheetId="131" hidden="1">#REF!</definedName>
    <definedName name="l" localSheetId="110">#REF!</definedName>
    <definedName name="l" localSheetId="113" hidden="1">#REF!</definedName>
    <definedName name="l" localSheetId="137" hidden="1">#REF!</definedName>
    <definedName name="l" localSheetId="138" hidden="1">#REF!</definedName>
    <definedName name="l" localSheetId="139" hidden="1">#REF!</definedName>
    <definedName name="l" localSheetId="140" hidden="1">#REF!</definedName>
    <definedName name="l" localSheetId="142" hidden="1">#REF!</definedName>
    <definedName name="l" localSheetId="143" hidden="1">#REF!</definedName>
    <definedName name="l" localSheetId="144" hidden="1">#REF!</definedName>
    <definedName name="l" localSheetId="145" hidden="1">#REF!</definedName>
    <definedName name="l" localSheetId="146" hidden="1">#REF!</definedName>
    <definedName name="l" localSheetId="147" hidden="1">#REF!</definedName>
    <definedName name="l" localSheetId="134" hidden="1">#REF!</definedName>
    <definedName name="l" localSheetId="135" hidden="1">#REF!</definedName>
    <definedName name="l" localSheetId="136" hidden="1">#REF!</definedName>
    <definedName name="l">#REF!</definedName>
    <definedName name="mmmm" localSheetId="141" hidden="1">#REF!</definedName>
    <definedName name="mmmm" localSheetId="19" hidden="1">#REF!</definedName>
    <definedName name="mmmm" localSheetId="3" hidden="1">#REF!</definedName>
    <definedName name="mmmm" localSheetId="27" hidden="1">#REF!</definedName>
    <definedName name="mmmm" localSheetId="35" hidden="1">#REF!</definedName>
    <definedName name="mmmm" localSheetId="41" hidden="1">#REF!</definedName>
    <definedName name="mmmm" localSheetId="54" hidden="1">#REF!</definedName>
    <definedName name="mmmm" localSheetId="122" hidden="1">#REF!</definedName>
    <definedName name="mmmm" localSheetId="114" hidden="1">#REF!</definedName>
    <definedName name="mmmm" localSheetId="132" hidden="1">#REF!</definedName>
    <definedName name="mmmm" localSheetId="133" hidden="1">#REF!</definedName>
    <definedName name="mmmm" localSheetId="148" hidden="1">#REF!</definedName>
    <definedName name="mmmm" localSheetId="1" hidden="1">#REF!</definedName>
    <definedName name="mmmm" localSheetId="13" hidden="1">#REF!</definedName>
    <definedName name="mmmm" localSheetId="23" hidden="1">#REF!</definedName>
    <definedName name="mmmm" localSheetId="24" hidden="1">#REF!</definedName>
    <definedName name="mmmm" localSheetId="32" hidden="1">#REF!</definedName>
    <definedName name="mmmm" localSheetId="33" hidden="1">#REF!</definedName>
    <definedName name="mmmm" localSheetId="9" hidden="1">#REF!</definedName>
    <definedName name="mmmm" localSheetId="52" hidden="1">#REF!</definedName>
    <definedName name="mmmm" localSheetId="56" hidden="1">#REF!</definedName>
    <definedName name="mmmm" localSheetId="57" hidden="1">#REF!</definedName>
    <definedName name="mmmm" localSheetId="69" hidden="1">#REF!</definedName>
    <definedName name="mmmm" localSheetId="108" hidden="1">#REF!</definedName>
    <definedName name="mmmm" localSheetId="115" hidden="1">#REF!</definedName>
    <definedName name="mmmm" localSheetId="119" hidden="1">#REF!</definedName>
    <definedName name="mmmm" localSheetId="121" hidden="1">#REF!</definedName>
    <definedName name="mmmm" localSheetId="128" hidden="1">#REF!</definedName>
    <definedName name="mmmm" localSheetId="131" hidden="1">#REF!</definedName>
    <definedName name="mmmm" localSheetId="110" hidden="1">#REF!</definedName>
    <definedName name="mmmm" localSheetId="113" hidden="1">#REF!</definedName>
    <definedName name="mmmm" localSheetId="137" hidden="1">#REF!</definedName>
    <definedName name="mmmm" localSheetId="138" hidden="1">#REF!</definedName>
    <definedName name="mmmm" localSheetId="139" hidden="1">#REF!</definedName>
    <definedName name="mmmm" localSheetId="140" hidden="1">#REF!</definedName>
    <definedName name="mmmm" localSheetId="142" hidden="1">#REF!</definedName>
    <definedName name="mmmm" localSheetId="143" hidden="1">#REF!</definedName>
    <definedName name="mmmm" localSheetId="144" hidden="1">#REF!</definedName>
    <definedName name="mmmm" localSheetId="145" hidden="1">#REF!</definedName>
    <definedName name="mmmm" localSheetId="146" hidden="1">#REF!</definedName>
    <definedName name="mmmm" localSheetId="147" hidden="1">#REF!</definedName>
    <definedName name="mmmm" localSheetId="134" hidden="1">#REF!</definedName>
    <definedName name="mmmm" localSheetId="135" hidden="1">#REF!</definedName>
    <definedName name="mmmm" localSheetId="136" hidden="1">#REF!</definedName>
    <definedName name="mmmm" hidden="1">#REF!</definedName>
    <definedName name="mmmmmmmmmm" localSheetId="141">#REF!</definedName>
    <definedName name="mmmmmmmmmm" localSheetId="19">#REF!</definedName>
    <definedName name="mmmmmmmmmm" localSheetId="3">#REF!</definedName>
    <definedName name="mmmmmmmmmm" localSheetId="27">#REF!</definedName>
    <definedName name="mmmmmmmmmm" localSheetId="35">#REF!</definedName>
    <definedName name="mmmmmmmmmm" localSheetId="41">#REF!</definedName>
    <definedName name="mmmmmmmmmm" localSheetId="122">#REF!</definedName>
    <definedName name="mmmmmmmmmm" localSheetId="114">#REF!</definedName>
    <definedName name="mmmmmmmmmm" localSheetId="132">#REF!</definedName>
    <definedName name="mmmmmmmmmm" localSheetId="133">#REF!</definedName>
    <definedName name="mmmmmmmmmm" localSheetId="148">#REF!</definedName>
    <definedName name="mmmmmmmmmm" localSheetId="1">#REF!</definedName>
    <definedName name="mmmmmmmmmm" localSheetId="13">#REF!</definedName>
    <definedName name="mmmmmmmmmm" localSheetId="23">#REF!</definedName>
    <definedName name="mmmmmmmmmm" localSheetId="24">#REF!</definedName>
    <definedName name="mmmmmmmmmm" localSheetId="32">#REF!</definedName>
    <definedName name="mmmmmmmmmm" localSheetId="33">#REF!</definedName>
    <definedName name="mmmmmmmmmm" localSheetId="38">#REF!</definedName>
    <definedName name="mmmmmmmmmm" localSheetId="9">#REF!</definedName>
    <definedName name="mmmmmmmmmm" localSheetId="69">#REF!</definedName>
    <definedName name="mmmmmmmmmm" localSheetId="108">#REF!</definedName>
    <definedName name="mmmmmmmmmm" localSheetId="115">#REF!</definedName>
    <definedName name="mmmmmmmmmm" localSheetId="119">#REF!</definedName>
    <definedName name="mmmmmmmmmm" localSheetId="121">#REF!</definedName>
    <definedName name="mmmmmmmmmm" localSheetId="128">#REF!</definedName>
    <definedName name="mmmmmmmmmm" localSheetId="131">#REF!</definedName>
    <definedName name="mmmmmmmmmm" localSheetId="110">#REF!</definedName>
    <definedName name="mmmmmmmmmm" localSheetId="113">#REF!</definedName>
    <definedName name="mmmmmmmmmm" localSheetId="137">#REF!</definedName>
    <definedName name="mmmmmmmmmm" localSheetId="138">#REF!</definedName>
    <definedName name="mmmmmmmmmm" localSheetId="139">#REF!</definedName>
    <definedName name="mmmmmmmmmm" localSheetId="140">#REF!</definedName>
    <definedName name="mmmmmmmmmm" localSheetId="142">#REF!</definedName>
    <definedName name="mmmmmmmmmm" localSheetId="143">#REF!</definedName>
    <definedName name="mmmmmmmmmm" localSheetId="144">#REF!</definedName>
    <definedName name="mmmmmmmmmm" localSheetId="145">#REF!</definedName>
    <definedName name="mmmmmmmmmm" localSheetId="146">#REF!</definedName>
    <definedName name="mmmmmmmmmm" localSheetId="147">#REF!</definedName>
    <definedName name="mmmmmmmmmm" localSheetId="134">#REF!</definedName>
    <definedName name="mmmmmmmmmm" localSheetId="135">#REF!</definedName>
    <definedName name="mmmmmmmmmm" localSheetId="136">#REF!</definedName>
    <definedName name="mmmmmmmmmm">#REF!</definedName>
    <definedName name="mn">#REF!</definedName>
    <definedName name="nal" localSheetId="43" hidden="1">#REF!</definedName>
    <definedName name="nal" localSheetId="141" hidden="1">#REF!</definedName>
    <definedName name="nal" localSheetId="19">#REF!</definedName>
    <definedName name="nal" localSheetId="3">#REF!</definedName>
    <definedName name="nal" localSheetId="21" hidden="1">#REF!</definedName>
    <definedName name="nal" localSheetId="27">#REF!</definedName>
    <definedName name="nal" localSheetId="35">#REF!</definedName>
    <definedName name="nal" localSheetId="47" hidden="1">#REF!</definedName>
    <definedName name="nal" localSheetId="41" hidden="1">#REF!</definedName>
    <definedName name="nal" localSheetId="54" hidden="1">#REF!</definedName>
    <definedName name="nal" localSheetId="122">#REF!</definedName>
    <definedName name="nal" localSheetId="129" hidden="1">#REF!</definedName>
    <definedName name="nal" localSheetId="114" hidden="1">#REF!</definedName>
    <definedName name="nal" localSheetId="132" hidden="1">#REF!</definedName>
    <definedName name="nal" localSheetId="133" hidden="1">#REF!</definedName>
    <definedName name="nal" localSheetId="148" hidden="1">#REF!</definedName>
    <definedName name="nal" localSheetId="1" hidden="1">#REF!</definedName>
    <definedName name="nal" localSheetId="13">#REF!</definedName>
    <definedName name="nal" localSheetId="16" hidden="1">#REF!</definedName>
    <definedName name="nal" localSheetId="23">#REF!</definedName>
    <definedName name="nal" localSheetId="24" hidden="1">#REF!</definedName>
    <definedName name="nal" localSheetId="32">#REF!</definedName>
    <definedName name="nal" localSheetId="33">#REF!</definedName>
    <definedName name="nal" localSheetId="36" hidden="1">#REF!</definedName>
    <definedName name="nal" localSheetId="38" hidden="1">#REF!</definedName>
    <definedName name="nal" localSheetId="7" hidden="1">#REF!</definedName>
    <definedName name="nal" localSheetId="9">#REF!</definedName>
    <definedName name="nal" localSheetId="46" hidden="1">#REF!</definedName>
    <definedName name="nal" localSheetId="52">#REF!</definedName>
    <definedName name="nal" localSheetId="56">#REF!</definedName>
    <definedName name="nal" localSheetId="57">#REF!</definedName>
    <definedName name="nal" localSheetId="42" hidden="1">#REF!</definedName>
    <definedName name="nal" localSheetId="63" hidden="1">#REF!</definedName>
    <definedName name="nal" localSheetId="68" hidden="1">#REF!</definedName>
    <definedName name="nal" localSheetId="69">#REF!</definedName>
    <definedName name="nal" localSheetId="44" hidden="1">#REF!</definedName>
    <definedName name="nal" localSheetId="45" hidden="1">#REF!</definedName>
    <definedName name="nal" localSheetId="108" hidden="1">#REF!</definedName>
    <definedName name="nal" localSheetId="115" hidden="1">#REF!</definedName>
    <definedName name="nal" localSheetId="119" hidden="1">#REF!</definedName>
    <definedName name="nal" localSheetId="121" hidden="1">#REF!</definedName>
    <definedName name="nal" localSheetId="127" hidden="1">#REF!</definedName>
    <definedName name="nal" localSheetId="128" hidden="1">#REF!</definedName>
    <definedName name="nal" localSheetId="130" hidden="1">#REF!</definedName>
    <definedName name="nal" localSheetId="131" hidden="1">#REF!</definedName>
    <definedName name="nal" localSheetId="113" hidden="1">#REF!</definedName>
    <definedName name="nal" localSheetId="137" hidden="1">#REF!</definedName>
    <definedName name="nal" localSheetId="138" hidden="1">#REF!</definedName>
    <definedName name="nal" localSheetId="139" hidden="1">#REF!</definedName>
    <definedName name="nal" localSheetId="140" hidden="1">#REF!</definedName>
    <definedName name="nal" localSheetId="142" hidden="1">#REF!</definedName>
    <definedName name="nal" localSheetId="143" hidden="1">#REF!</definedName>
    <definedName name="nal" localSheetId="144" hidden="1">#REF!</definedName>
    <definedName name="nal" localSheetId="145" hidden="1">#REF!</definedName>
    <definedName name="nal" localSheetId="146" hidden="1">#REF!</definedName>
    <definedName name="nal" localSheetId="147" hidden="1">#REF!</definedName>
    <definedName name="nal" localSheetId="134" hidden="1">#REF!</definedName>
    <definedName name="nal" localSheetId="135" hidden="1">#REF!</definedName>
    <definedName name="nal" localSheetId="136" hidden="1">#REF!</definedName>
    <definedName name="nal">#REF!</definedName>
    <definedName name="o" localSheetId="43" hidden="1">#REF!</definedName>
    <definedName name="o" localSheetId="141" hidden="1">#REF!</definedName>
    <definedName name="o" localSheetId="19">#REF!</definedName>
    <definedName name="o" localSheetId="3">#REF!</definedName>
    <definedName name="o" localSheetId="21" hidden="1">#REF!</definedName>
    <definedName name="o" localSheetId="27">#REF!</definedName>
    <definedName name="o" localSheetId="35">#REF!</definedName>
    <definedName name="o" localSheetId="47" hidden="1">#REF!</definedName>
    <definedName name="o" localSheetId="41">#REF!</definedName>
    <definedName name="o" localSheetId="54" hidden="1">#REF!</definedName>
    <definedName name="o" localSheetId="122">#REF!</definedName>
    <definedName name="o" localSheetId="129" hidden="1">#REF!</definedName>
    <definedName name="o" localSheetId="114" hidden="1">#REF!</definedName>
    <definedName name="o" localSheetId="132" hidden="1">#REF!</definedName>
    <definedName name="o" localSheetId="133" hidden="1">#REF!</definedName>
    <definedName name="o" localSheetId="148" hidden="1">#REF!</definedName>
    <definedName name="o" localSheetId="13">#REF!</definedName>
    <definedName name="o" localSheetId="16" hidden="1">#REF!</definedName>
    <definedName name="o" localSheetId="23">#REF!</definedName>
    <definedName name="o" localSheetId="24">#REF!</definedName>
    <definedName name="o" localSheetId="32">#REF!</definedName>
    <definedName name="o" localSheetId="33">#REF!</definedName>
    <definedName name="o" localSheetId="36" hidden="1">#REF!</definedName>
    <definedName name="o" localSheetId="38" hidden="1">#REF!</definedName>
    <definedName name="o" localSheetId="9">#REF!</definedName>
    <definedName name="o" localSheetId="46" hidden="1">#REF!</definedName>
    <definedName name="o" localSheetId="52">#REF!</definedName>
    <definedName name="o" localSheetId="56">#REF!</definedName>
    <definedName name="o" localSheetId="57">#REF!</definedName>
    <definedName name="o" localSheetId="42" hidden="1">#REF!</definedName>
    <definedName name="o" localSheetId="63" hidden="1">#REF!</definedName>
    <definedName name="o" localSheetId="68" hidden="1">#REF!</definedName>
    <definedName name="o" localSheetId="69">#REF!</definedName>
    <definedName name="o" localSheetId="44" hidden="1">#REF!</definedName>
    <definedName name="o" localSheetId="45" hidden="1">#REF!</definedName>
    <definedName name="o" localSheetId="108" hidden="1">#REF!</definedName>
    <definedName name="o" localSheetId="115" hidden="1">#REF!</definedName>
    <definedName name="o" localSheetId="119" hidden="1">#REF!</definedName>
    <definedName name="o" localSheetId="121" hidden="1">#REF!</definedName>
    <definedName name="o" localSheetId="127" hidden="1">#REF!</definedName>
    <definedName name="o" localSheetId="128" hidden="1">#REF!</definedName>
    <definedName name="o" localSheetId="130" hidden="1">#REF!</definedName>
    <definedName name="o" localSheetId="131" hidden="1">#REF!</definedName>
    <definedName name="o" localSheetId="113" hidden="1">#REF!</definedName>
    <definedName name="o" localSheetId="137" hidden="1">#REF!</definedName>
    <definedName name="o" localSheetId="138" hidden="1">#REF!</definedName>
    <definedName name="o" localSheetId="139" hidden="1">#REF!</definedName>
    <definedName name="o" localSheetId="140" hidden="1">#REF!</definedName>
    <definedName name="o" localSheetId="142" hidden="1">#REF!</definedName>
    <definedName name="o" localSheetId="143" hidden="1">#REF!</definedName>
    <definedName name="o" localSheetId="144" hidden="1">#REF!</definedName>
    <definedName name="o" localSheetId="145" hidden="1">#REF!</definedName>
    <definedName name="o" localSheetId="146" hidden="1">#REF!</definedName>
    <definedName name="o" localSheetId="147" hidden="1">#REF!</definedName>
    <definedName name="o" localSheetId="134" hidden="1">#REF!</definedName>
    <definedName name="o" localSheetId="135" hidden="1">#REF!</definedName>
    <definedName name="o" localSheetId="136" hidden="1">#REF!</definedName>
    <definedName name="o">#REF!</definedName>
    <definedName name="ooooo" localSheetId="141">#REF!</definedName>
    <definedName name="ooooo" localSheetId="19">#REF!</definedName>
    <definedName name="ooooo" localSheetId="3">#REF!</definedName>
    <definedName name="ooooo" localSheetId="27">#REF!</definedName>
    <definedName name="ooooo" localSheetId="35">#REF!</definedName>
    <definedName name="ooooo" localSheetId="41">#REF!</definedName>
    <definedName name="ooooo" localSheetId="122">#REF!</definedName>
    <definedName name="ooooo" localSheetId="114">#REF!</definedName>
    <definedName name="ooooo" localSheetId="132">#REF!</definedName>
    <definedName name="ooooo" localSheetId="133">#REF!</definedName>
    <definedName name="ooooo" localSheetId="148">#REF!</definedName>
    <definedName name="ooooo" localSheetId="1">#REF!</definedName>
    <definedName name="ooooo" localSheetId="13">#REF!</definedName>
    <definedName name="ooooo" localSheetId="23">#REF!</definedName>
    <definedName name="ooooo" localSheetId="24">#REF!</definedName>
    <definedName name="ooooo" localSheetId="32">#REF!</definedName>
    <definedName name="ooooo" localSheetId="33">#REF!</definedName>
    <definedName name="ooooo" localSheetId="38">#REF!</definedName>
    <definedName name="ooooo" localSheetId="9">#REF!</definedName>
    <definedName name="ooooo" localSheetId="69">#REF!</definedName>
    <definedName name="ooooo" localSheetId="108">#REF!</definedName>
    <definedName name="ooooo" localSheetId="115">#REF!</definedName>
    <definedName name="ooooo" localSheetId="119">#REF!</definedName>
    <definedName name="ooooo" localSheetId="121">#REF!</definedName>
    <definedName name="ooooo" localSheetId="128">#REF!</definedName>
    <definedName name="ooooo" localSheetId="131">#REF!</definedName>
    <definedName name="ooooo" localSheetId="113">#REF!</definedName>
    <definedName name="ooooo" localSheetId="137">#REF!</definedName>
    <definedName name="ooooo" localSheetId="138">#REF!</definedName>
    <definedName name="ooooo" localSheetId="139">#REF!</definedName>
    <definedName name="ooooo" localSheetId="140">#REF!</definedName>
    <definedName name="ooooo" localSheetId="142">#REF!</definedName>
    <definedName name="ooooo" localSheetId="143">#REF!</definedName>
    <definedName name="ooooo" localSheetId="144">#REF!</definedName>
    <definedName name="ooooo" localSheetId="145">#REF!</definedName>
    <definedName name="ooooo" localSheetId="146">#REF!</definedName>
    <definedName name="ooooo" localSheetId="147">#REF!</definedName>
    <definedName name="ooooo" localSheetId="134">#REF!</definedName>
    <definedName name="ooooo" localSheetId="135">#REF!</definedName>
    <definedName name="ooooo" localSheetId="136">#REF!</definedName>
    <definedName name="ooooo">#REF!</definedName>
    <definedName name="Other_MEAs" localSheetId="115">t6.10!#REF!</definedName>
    <definedName name="ppppp" localSheetId="27" hidden="1">#REF!</definedName>
    <definedName name="ppppp" hidden="1">#REF!</definedName>
    <definedName name="_xlnm.Print_Area" localSheetId="40">'t 2.1'!$A$2:$T$28</definedName>
    <definedName name="_xlnm.Print_Area" localSheetId="16">t1.13!$A$1:$N$61</definedName>
    <definedName name="rainl" localSheetId="43" hidden="1">#REF!</definedName>
    <definedName name="rainl" localSheetId="141" hidden="1">#REF!</definedName>
    <definedName name="rainl" localSheetId="19">#REF!</definedName>
    <definedName name="rainl" localSheetId="3">#REF!</definedName>
    <definedName name="rainl" localSheetId="21" hidden="1">#REF!</definedName>
    <definedName name="rainl" localSheetId="27">#REF!</definedName>
    <definedName name="rainl" localSheetId="35">#REF!</definedName>
    <definedName name="rainl" localSheetId="47" hidden="1">#REF!</definedName>
    <definedName name="rainl" localSheetId="41" hidden="1">#REF!</definedName>
    <definedName name="rainl" localSheetId="54" hidden="1">#REF!</definedName>
    <definedName name="rainl" localSheetId="122">#REF!</definedName>
    <definedName name="rainl" localSheetId="129" hidden="1">#REF!</definedName>
    <definedName name="rainl" localSheetId="114" hidden="1">#REF!</definedName>
    <definedName name="rainl" localSheetId="132" hidden="1">#REF!</definedName>
    <definedName name="rainl" localSheetId="133" hidden="1">#REF!</definedName>
    <definedName name="rainl" localSheetId="148" hidden="1">#REF!</definedName>
    <definedName name="rainl" localSheetId="1">#REF!</definedName>
    <definedName name="rainl" localSheetId="13">#REF!</definedName>
    <definedName name="rainl" localSheetId="15" hidden="1">#REF!</definedName>
    <definedName name="rainl" localSheetId="16" hidden="1">#REF!</definedName>
    <definedName name="rainl" localSheetId="23">#REF!</definedName>
    <definedName name="rainl" localSheetId="24">#REF!</definedName>
    <definedName name="rainl" localSheetId="32">#REF!</definedName>
    <definedName name="rainl" localSheetId="33">#REF!</definedName>
    <definedName name="rainl" localSheetId="36" hidden="1">#REF!</definedName>
    <definedName name="rainl" localSheetId="38" hidden="1">#REF!</definedName>
    <definedName name="rainl" localSheetId="9">#REF!</definedName>
    <definedName name="rainl" localSheetId="46" hidden="1">#REF!</definedName>
    <definedName name="rainl" localSheetId="52">#REF!</definedName>
    <definedName name="rainl" localSheetId="56">#REF!</definedName>
    <definedName name="rainl" localSheetId="57">#REF!</definedName>
    <definedName name="rainl" localSheetId="42" hidden="1">#REF!</definedName>
    <definedName name="rainl" localSheetId="63" hidden="1">#REF!</definedName>
    <definedName name="rainl" localSheetId="68" hidden="1">#REF!</definedName>
    <definedName name="rainl" localSheetId="69">#REF!</definedName>
    <definedName name="rainl" localSheetId="44" hidden="1">#REF!</definedName>
    <definedName name="rainl" localSheetId="45" hidden="1">#REF!</definedName>
    <definedName name="rainl" localSheetId="108" hidden="1">#REF!</definedName>
    <definedName name="rainl" localSheetId="115" hidden="1">#REF!</definedName>
    <definedName name="rainl" localSheetId="119" hidden="1">#REF!</definedName>
    <definedName name="rainl" localSheetId="121" hidden="1">#REF!</definedName>
    <definedName name="rainl" localSheetId="127" hidden="1">#REF!</definedName>
    <definedName name="rainl" localSheetId="128" hidden="1">#REF!</definedName>
    <definedName name="rainl" localSheetId="130" hidden="1">#REF!</definedName>
    <definedName name="rainl" localSheetId="131" hidden="1">#REF!</definedName>
    <definedName name="rainl" localSheetId="113" hidden="1">#REF!</definedName>
    <definedName name="rainl" localSheetId="137" hidden="1">#REF!</definedName>
    <definedName name="rainl" localSheetId="138" hidden="1">#REF!</definedName>
    <definedName name="rainl" localSheetId="139" hidden="1">#REF!</definedName>
    <definedName name="rainl" localSheetId="140" hidden="1">#REF!</definedName>
    <definedName name="rainl" localSheetId="142" hidden="1">#REF!</definedName>
    <definedName name="rainl" localSheetId="143" hidden="1">#REF!</definedName>
    <definedName name="rainl" localSheetId="144" hidden="1">#REF!</definedName>
    <definedName name="rainl" localSheetId="145" hidden="1">#REF!</definedName>
    <definedName name="rainl" localSheetId="146" hidden="1">#REF!</definedName>
    <definedName name="rainl" localSheetId="147" hidden="1">#REF!</definedName>
    <definedName name="rainl" localSheetId="134" hidden="1">#REF!</definedName>
    <definedName name="rainl" localSheetId="135" hidden="1">#REF!</definedName>
    <definedName name="rainl" localSheetId="136" hidden="1">#REF!</definedName>
    <definedName name="rainl">#REF!</definedName>
    <definedName name="Region">[4]CODE!$A$1:$A$9</definedName>
    <definedName name="Register2014">#REF!</definedName>
    <definedName name="rr" localSheetId="27" hidden="1">#REF!</definedName>
    <definedName name="rr" hidden="1">#REF!</definedName>
    <definedName name="s" localSheetId="43" hidden="1">#REF!</definedName>
    <definedName name="s" localSheetId="141" hidden="1">#REF!</definedName>
    <definedName name="s" localSheetId="19">#REF!</definedName>
    <definedName name="s" localSheetId="3">#REF!</definedName>
    <definedName name="s" localSheetId="21" hidden="1">#REF!</definedName>
    <definedName name="s" localSheetId="27">#REF!</definedName>
    <definedName name="s" localSheetId="35">#REF!</definedName>
    <definedName name="s" localSheetId="47" hidden="1">#REF!</definedName>
    <definedName name="s" localSheetId="41">#REF!</definedName>
    <definedName name="s" localSheetId="54" hidden="1">#REF!</definedName>
    <definedName name="s" localSheetId="122">#REF!</definedName>
    <definedName name="s" localSheetId="129" hidden="1">#REF!</definedName>
    <definedName name="s" localSheetId="114" hidden="1">#REF!</definedName>
    <definedName name="s" localSheetId="132" hidden="1">#REF!</definedName>
    <definedName name="s" localSheetId="133" hidden="1">#REF!</definedName>
    <definedName name="s" localSheetId="148" hidden="1">#REF!</definedName>
    <definedName name="s" localSheetId="1">#REF!</definedName>
    <definedName name="s" localSheetId="13">#REF!</definedName>
    <definedName name="s" localSheetId="16" hidden="1">#REF!</definedName>
    <definedName name="s" localSheetId="23">#REF!</definedName>
    <definedName name="s" localSheetId="24">#REF!</definedName>
    <definedName name="s" localSheetId="32">#REF!</definedName>
    <definedName name="s" localSheetId="33">#REF!</definedName>
    <definedName name="s" localSheetId="36" hidden="1">#REF!</definedName>
    <definedName name="s" localSheetId="38" hidden="1">#REF!</definedName>
    <definedName name="s" localSheetId="9">#REF!</definedName>
    <definedName name="s" localSheetId="46" hidden="1">#REF!</definedName>
    <definedName name="s" localSheetId="52">#REF!</definedName>
    <definedName name="s" localSheetId="56">#REF!</definedName>
    <definedName name="s" localSheetId="57">#REF!</definedName>
    <definedName name="s" localSheetId="42" hidden="1">#REF!</definedName>
    <definedName name="s" localSheetId="63" hidden="1">#REF!</definedName>
    <definedName name="s" localSheetId="68" hidden="1">#REF!</definedName>
    <definedName name="s" localSheetId="69">#REF!</definedName>
    <definedName name="s" localSheetId="44" hidden="1">#REF!</definedName>
    <definedName name="s" localSheetId="45" hidden="1">#REF!</definedName>
    <definedName name="s" localSheetId="108" hidden="1">#REF!</definedName>
    <definedName name="s" localSheetId="115" hidden="1">#REF!</definedName>
    <definedName name="s" localSheetId="119" hidden="1">#REF!</definedName>
    <definedName name="s" localSheetId="121" hidden="1">#REF!</definedName>
    <definedName name="s" localSheetId="127" hidden="1">#REF!</definedName>
    <definedName name="s" localSheetId="128" hidden="1">#REF!</definedName>
    <definedName name="s" localSheetId="130" hidden="1">#REF!</definedName>
    <definedName name="s" localSheetId="131" hidden="1">#REF!</definedName>
    <definedName name="s" localSheetId="113" hidden="1">#REF!</definedName>
    <definedName name="s" localSheetId="137" hidden="1">#REF!</definedName>
    <definedName name="s" localSheetId="138" hidden="1">#REF!</definedName>
    <definedName name="s" localSheetId="139" hidden="1">#REF!</definedName>
    <definedName name="s" localSheetId="140" hidden="1">#REF!</definedName>
    <definedName name="s" localSheetId="142" hidden="1">#REF!</definedName>
    <definedName name="s" localSheetId="143" hidden="1">#REF!</definedName>
    <definedName name="s" localSheetId="144" hidden="1">#REF!</definedName>
    <definedName name="s" localSheetId="145" hidden="1">#REF!</definedName>
    <definedName name="s" localSheetId="146" hidden="1">#REF!</definedName>
    <definedName name="s" localSheetId="147" hidden="1">#REF!</definedName>
    <definedName name="s" localSheetId="134" hidden="1">#REF!</definedName>
    <definedName name="s" localSheetId="135" hidden="1">#REF!</definedName>
    <definedName name="s" localSheetId="136" hidden="1">#REF!</definedName>
    <definedName name="s">#REF!</definedName>
    <definedName name="sssss" localSheetId="141" hidden="1">#REF!</definedName>
    <definedName name="sssss" localSheetId="19" hidden="1">#REF!</definedName>
    <definedName name="sssss" localSheetId="3" hidden="1">#REF!</definedName>
    <definedName name="sssss" localSheetId="27" hidden="1">#REF!</definedName>
    <definedName name="sssss" localSheetId="35" hidden="1">#REF!</definedName>
    <definedName name="sssss" localSheetId="41" hidden="1">#REF!</definedName>
    <definedName name="sssss" localSheetId="54" hidden="1">#REF!</definedName>
    <definedName name="sssss" localSheetId="122" hidden="1">#REF!</definedName>
    <definedName name="sssss" localSheetId="114" hidden="1">#REF!</definedName>
    <definedName name="sssss" localSheetId="132" hidden="1">#REF!</definedName>
    <definedName name="sssss" localSheetId="133" hidden="1">#REF!</definedName>
    <definedName name="sssss" localSheetId="148" hidden="1">#REF!</definedName>
    <definedName name="sssss" localSheetId="13" hidden="1">#REF!</definedName>
    <definedName name="sssss" localSheetId="23" hidden="1">#REF!</definedName>
    <definedName name="sssss" localSheetId="24" hidden="1">#REF!</definedName>
    <definedName name="sssss" localSheetId="32" hidden="1">#REF!</definedName>
    <definedName name="sssss" localSheetId="33" hidden="1">#REF!</definedName>
    <definedName name="sssss" localSheetId="38" hidden="1">#REF!</definedName>
    <definedName name="sssss" localSheetId="9" hidden="1">#REF!</definedName>
    <definedName name="sssss" localSheetId="52" hidden="1">#REF!</definedName>
    <definedName name="sssss" localSheetId="56" hidden="1">#REF!</definedName>
    <definedName name="sssss" localSheetId="57" hidden="1">#REF!</definedName>
    <definedName name="sssss" localSheetId="69" hidden="1">#REF!</definedName>
    <definedName name="sssss" localSheetId="108" hidden="1">#REF!</definedName>
    <definedName name="sssss" localSheetId="115" hidden="1">#REF!</definedName>
    <definedName name="sssss" localSheetId="119" hidden="1">#REF!</definedName>
    <definedName name="sssss" localSheetId="121" hidden="1">#REF!</definedName>
    <definedName name="sssss" localSheetId="128" hidden="1">#REF!</definedName>
    <definedName name="sssss" localSheetId="131" hidden="1">#REF!</definedName>
    <definedName name="sssss" localSheetId="113" hidden="1">#REF!</definedName>
    <definedName name="sssss" localSheetId="137" hidden="1">#REF!</definedName>
    <definedName name="sssss" localSheetId="138" hidden="1">#REF!</definedName>
    <definedName name="sssss" localSheetId="139" hidden="1">#REF!</definedName>
    <definedName name="sssss" localSheetId="140" hidden="1">#REF!</definedName>
    <definedName name="sssss" localSheetId="142" hidden="1">#REF!</definedName>
    <definedName name="sssss" localSheetId="143" hidden="1">#REF!</definedName>
    <definedName name="sssss" localSheetId="144" hidden="1">#REF!</definedName>
    <definedName name="sssss" localSheetId="145" hidden="1">#REF!</definedName>
    <definedName name="sssss" localSheetId="146" hidden="1">#REF!</definedName>
    <definedName name="sssss" localSheetId="147" hidden="1">#REF!</definedName>
    <definedName name="sssss" localSheetId="134" hidden="1">#REF!</definedName>
    <definedName name="sssss" localSheetId="135" hidden="1">#REF!</definedName>
    <definedName name="sssss" localSheetId="136" hidden="1">#REF!</definedName>
    <definedName name="sssss" hidden="1">#REF!</definedName>
    <definedName name="StationATT">[1]CODE!$B$1:$B$10</definedName>
    <definedName name="sul" localSheetId="43" hidden="1">#REF!</definedName>
    <definedName name="sul" localSheetId="141" hidden="1">#REF!</definedName>
    <definedName name="sul" localSheetId="19">#REF!</definedName>
    <definedName name="sul" localSheetId="3">#REF!</definedName>
    <definedName name="sul" localSheetId="21" hidden="1">#REF!</definedName>
    <definedName name="sul" localSheetId="27">#REF!</definedName>
    <definedName name="sul" localSheetId="35">#REF!</definedName>
    <definedName name="sul" localSheetId="47" hidden="1">#REF!</definedName>
    <definedName name="sul" localSheetId="41" hidden="1">#REF!</definedName>
    <definedName name="sul" localSheetId="54" hidden="1">#REF!</definedName>
    <definedName name="sul" localSheetId="122">#REF!</definedName>
    <definedName name="sul" localSheetId="129" hidden="1">#REF!</definedName>
    <definedName name="sul" localSheetId="114" hidden="1">#REF!</definedName>
    <definedName name="sul" localSheetId="132" hidden="1">#REF!</definedName>
    <definedName name="sul" localSheetId="133" hidden="1">#REF!</definedName>
    <definedName name="sul" localSheetId="148" hidden="1">#REF!</definedName>
    <definedName name="sul" localSheetId="1" hidden="1">#REF!</definedName>
    <definedName name="sul" localSheetId="13">#REF!</definedName>
    <definedName name="sul" localSheetId="16" hidden="1">#REF!</definedName>
    <definedName name="sul" localSheetId="23">#REF!</definedName>
    <definedName name="sul" localSheetId="24" hidden="1">#REF!</definedName>
    <definedName name="sul" localSheetId="32">#REF!</definedName>
    <definedName name="sul" localSheetId="33">#REF!</definedName>
    <definedName name="sul" localSheetId="36" hidden="1">#REF!</definedName>
    <definedName name="sul" localSheetId="38" hidden="1">#REF!</definedName>
    <definedName name="sul" localSheetId="9">#REF!</definedName>
    <definedName name="sul" localSheetId="46" hidden="1">#REF!</definedName>
    <definedName name="sul" localSheetId="52">#REF!</definedName>
    <definedName name="sul" localSheetId="56">#REF!</definedName>
    <definedName name="sul" localSheetId="57">#REF!</definedName>
    <definedName name="sul" localSheetId="42" hidden="1">#REF!</definedName>
    <definedName name="sul" localSheetId="63" hidden="1">#REF!</definedName>
    <definedName name="sul" localSheetId="68" hidden="1">#REF!</definedName>
    <definedName name="sul" localSheetId="69">#REF!</definedName>
    <definedName name="sul" localSheetId="44" hidden="1">#REF!</definedName>
    <definedName name="sul" localSheetId="45" hidden="1">#REF!</definedName>
    <definedName name="sul" localSheetId="108" hidden="1">#REF!</definedName>
    <definedName name="sul" localSheetId="115" hidden="1">#REF!</definedName>
    <definedName name="sul" localSheetId="119" hidden="1">#REF!</definedName>
    <definedName name="sul" localSheetId="121" hidden="1">#REF!</definedName>
    <definedName name="sul" localSheetId="127" hidden="1">#REF!</definedName>
    <definedName name="sul" localSheetId="128" hidden="1">#REF!</definedName>
    <definedName name="sul" localSheetId="130" hidden="1">#REF!</definedName>
    <definedName name="sul" localSheetId="131" hidden="1">#REF!</definedName>
    <definedName name="sul" localSheetId="113" hidden="1">#REF!</definedName>
    <definedName name="sul" localSheetId="137" hidden="1">#REF!</definedName>
    <definedName name="sul" localSheetId="138" hidden="1">#REF!</definedName>
    <definedName name="sul" localSheetId="139" hidden="1">#REF!</definedName>
    <definedName name="sul" localSheetId="140" hidden="1">#REF!</definedName>
    <definedName name="sul" localSheetId="142" hidden="1">#REF!</definedName>
    <definedName name="sul" localSheetId="143" hidden="1">#REF!</definedName>
    <definedName name="sul" localSheetId="144" hidden="1">#REF!</definedName>
    <definedName name="sul" localSheetId="145" hidden="1">#REF!</definedName>
    <definedName name="sul" localSheetId="146" hidden="1">#REF!</definedName>
    <definedName name="sul" localSheetId="147" hidden="1">#REF!</definedName>
    <definedName name="sul" localSheetId="134" hidden="1">#REF!</definedName>
    <definedName name="sul" localSheetId="135" hidden="1">#REF!</definedName>
    <definedName name="sul" localSheetId="136" hidden="1">#REF!</definedName>
    <definedName name="sul">#REF!</definedName>
    <definedName name="ttt" localSheetId="27" hidden="1">#REF!</definedName>
    <definedName name="ttt" hidden="1">#REF!</definedName>
    <definedName name="Type_5" localSheetId="141">'[2]t2.34 Topic 2.6.1'!#REF!</definedName>
    <definedName name="Type_5" localSheetId="27">'[2]t2.34 Topic 2.6.1'!#REF!</definedName>
    <definedName name="Type_5" localSheetId="41">'[2]t2.34 Topic 2.6.1'!#REF!</definedName>
    <definedName name="Type_5" localSheetId="54">'[2]t2.34 Topic 2.6.1'!#REF!</definedName>
    <definedName name="Type_5" localSheetId="122">'[2]t2.34 Topic 2.6.1'!#REF!</definedName>
    <definedName name="Type_5" localSheetId="114">'[2]t2.34 Topic 2.6.1'!#REF!</definedName>
    <definedName name="Type_5" localSheetId="132">'[2]t2.34 Topic 2.6.1'!#REF!</definedName>
    <definedName name="Type_5" localSheetId="133">'[2]t2.34 Topic 2.6.1'!#REF!</definedName>
    <definedName name="Type_5" localSheetId="148">'[2]t2.34 Topic 2.6.1'!#REF!</definedName>
    <definedName name="Type_5" localSheetId="23">'[2]t2.34 Topic 2.6.1'!#REF!</definedName>
    <definedName name="Type_5" localSheetId="32">'[2]t2.34 Topic 2.6.1'!#REF!</definedName>
    <definedName name="Type_5" localSheetId="33">'[2]t2.34 Topic 2.6.1'!#REF!</definedName>
    <definedName name="Type_5" localSheetId="51">'[3]t2.34 Topic 2.6.1'!#REF!</definedName>
    <definedName name="Type_5" localSheetId="52">'[2]t2.34 Topic 2.6.1'!#REF!</definedName>
    <definedName name="Type_5" localSheetId="56">'[2]t2.34 Topic 2.6.1'!#REF!</definedName>
    <definedName name="Type_5" localSheetId="57">'[2]t2.34 Topic 2.6.1'!#REF!</definedName>
    <definedName name="Type_5" localSheetId="69">'[2]t2.34 Topic 2.6.1'!#REF!</definedName>
    <definedName name="Type_5" localSheetId="44">'[2]t2.34 Topic 2.6.1'!#REF!</definedName>
    <definedName name="Type_5" localSheetId="108">'[2]t2.34 Topic 2.6.1'!#REF!</definedName>
    <definedName name="Type_5" localSheetId="115">'[2]t2.34 Topic 2.6.1'!#REF!</definedName>
    <definedName name="Type_5" localSheetId="119">'[2]t2.34 Topic 2.6.1'!#REF!</definedName>
    <definedName name="Type_5" localSheetId="121">'[2]t2.34 Topic 2.6.1'!#REF!</definedName>
    <definedName name="Type_5" localSheetId="128">'[2]t2.34 Topic 2.6.1'!#REF!</definedName>
    <definedName name="Type_5" localSheetId="131">'[2]t2.34 Topic 2.6.1'!#REF!</definedName>
    <definedName name="Type_5" localSheetId="113">'[2]t2.34 Topic 2.6.1'!#REF!</definedName>
    <definedName name="Type_5" localSheetId="137">'[2]t2.34 Topic 2.6.1'!#REF!</definedName>
    <definedName name="Type_5" localSheetId="138">'[2]t2.34 Topic 2.6.1'!#REF!</definedName>
    <definedName name="Type_5" localSheetId="139">'[2]t2.34 Topic 2.6.1'!#REF!</definedName>
    <definedName name="Type_5" localSheetId="140">'[2]t2.34 Topic 2.6.1'!#REF!</definedName>
    <definedName name="Type_5" localSheetId="142">'[2]t2.34 Topic 2.6.1'!#REF!</definedName>
    <definedName name="Type_5" localSheetId="143">'[2]t2.34 Topic 2.6.1'!#REF!</definedName>
    <definedName name="Type_5" localSheetId="144">'[2]t2.34 Topic 2.6.1'!#REF!</definedName>
    <definedName name="Type_5" localSheetId="145">'[2]t2.34 Topic 2.6.1'!#REF!</definedName>
    <definedName name="Type_5" localSheetId="146">'[2]t2.34 Topic 2.6.1'!#REF!</definedName>
    <definedName name="Type_5" localSheetId="147">'[2]t2.34 Topic 2.6.1'!#REF!</definedName>
    <definedName name="Type_5" localSheetId="134">'[2]t2.34 Topic 2.6.1'!#REF!</definedName>
    <definedName name="Type_5" localSheetId="135">'[2]t2.34 Topic 2.6.1'!#REF!</definedName>
    <definedName name="Type_5" localSheetId="136">'[2]t2.34 Topic 2.6.1'!#REF!</definedName>
    <definedName name="Type_5">'[2]t2.34 Topic 2.6.1'!#REF!</definedName>
    <definedName name="Unit" localSheetId="141">#REF!</definedName>
    <definedName name="Unit" localSheetId="27">#REF!</definedName>
    <definedName name="Unit" localSheetId="35">#REF!</definedName>
    <definedName name="Unit" localSheetId="41">#REF!</definedName>
    <definedName name="Unit" localSheetId="54">#REF!</definedName>
    <definedName name="Unit" localSheetId="122">#REF!</definedName>
    <definedName name="Unit" localSheetId="114">#REF!</definedName>
    <definedName name="Unit" localSheetId="132">#REF!</definedName>
    <definedName name="Unit" localSheetId="133">#REF!</definedName>
    <definedName name="Unit" localSheetId="148">#REF!</definedName>
    <definedName name="Unit" localSheetId="23">#REF!</definedName>
    <definedName name="Unit" localSheetId="24">#REF!</definedName>
    <definedName name="Unit" localSheetId="32">#REF!</definedName>
    <definedName name="Unit" localSheetId="33">#REF!</definedName>
    <definedName name="Unit" localSheetId="38">#REF!</definedName>
    <definedName name="Unit" localSheetId="50">#REF!</definedName>
    <definedName name="Unit" localSheetId="53">#REF!</definedName>
    <definedName name="Unit" localSheetId="69">#REF!</definedName>
    <definedName name="Unit" localSheetId="108">#REF!</definedName>
    <definedName name="Unit" localSheetId="115">#REF!</definedName>
    <definedName name="Unit" localSheetId="119">#REF!</definedName>
    <definedName name="Unit" localSheetId="121">#REF!</definedName>
    <definedName name="Unit" localSheetId="128">#REF!</definedName>
    <definedName name="Unit" localSheetId="131">#REF!</definedName>
    <definedName name="Unit" localSheetId="110">#REF!</definedName>
    <definedName name="Unit" localSheetId="113">#REF!</definedName>
    <definedName name="Unit" localSheetId="137">#REF!</definedName>
    <definedName name="Unit" localSheetId="138">#REF!</definedName>
    <definedName name="Unit" localSheetId="139">#REF!</definedName>
    <definedName name="Unit" localSheetId="140">#REF!</definedName>
    <definedName name="Unit" localSheetId="142">#REF!</definedName>
    <definedName name="Unit" localSheetId="143">#REF!</definedName>
    <definedName name="Unit" localSheetId="144">#REF!</definedName>
    <definedName name="Unit" localSheetId="145">#REF!</definedName>
    <definedName name="Unit" localSheetId="146">#REF!</definedName>
    <definedName name="Unit" localSheetId="147">#REF!</definedName>
    <definedName name="Unit" localSheetId="134">#REF!</definedName>
    <definedName name="Unit" localSheetId="135">#REF!</definedName>
    <definedName name="Unit" localSheetId="136">#REF!</definedName>
    <definedName name="Unit">#REF!</definedName>
    <definedName name="uuu" localSheetId="27" hidden="1">#REF!</definedName>
    <definedName name="uuu" hidden="1">#REF!</definedName>
    <definedName name="VarsID_5" localSheetId="141">'[2]t2.34 Topic 2.6.1'!#REF!</definedName>
    <definedName name="VarsID_5" localSheetId="27">'[2]t2.34 Topic 2.6.1'!#REF!</definedName>
    <definedName name="VarsID_5" localSheetId="41">'[2]t2.34 Topic 2.6.1'!#REF!</definedName>
    <definedName name="VarsID_5" localSheetId="54">'[2]t2.34 Topic 2.6.1'!#REF!</definedName>
    <definedName name="VarsID_5" localSheetId="122">'[2]t2.34 Topic 2.6.1'!#REF!</definedName>
    <definedName name="VarsID_5" localSheetId="114">'[2]t2.34 Topic 2.6.1'!#REF!</definedName>
    <definedName name="VarsID_5" localSheetId="132">'[2]t2.34 Topic 2.6.1'!#REF!</definedName>
    <definedName name="VarsID_5" localSheetId="133">'[2]t2.34 Topic 2.6.1'!#REF!</definedName>
    <definedName name="VarsID_5" localSheetId="148">'[2]t2.34 Topic 2.6.1'!#REF!</definedName>
    <definedName name="VarsID_5" localSheetId="23">'[2]t2.34 Topic 2.6.1'!#REF!</definedName>
    <definedName name="VarsID_5" localSheetId="32">'[2]t2.34 Topic 2.6.1'!#REF!</definedName>
    <definedName name="VarsID_5" localSheetId="33">'[2]t2.34 Topic 2.6.1'!#REF!</definedName>
    <definedName name="VarsID_5" localSheetId="51">'[3]t2.34 Topic 2.6.1'!#REF!</definedName>
    <definedName name="VarsID_5" localSheetId="52">'[2]t2.34 Topic 2.6.1'!#REF!</definedName>
    <definedName name="VarsID_5" localSheetId="56">'[2]t2.34 Topic 2.6.1'!#REF!</definedName>
    <definedName name="VarsID_5" localSheetId="57">'[2]t2.34 Topic 2.6.1'!#REF!</definedName>
    <definedName name="VarsID_5" localSheetId="69">'[2]t2.34 Topic 2.6.1'!#REF!</definedName>
    <definedName name="VarsID_5" localSheetId="44">'[2]t2.34 Topic 2.6.1'!#REF!</definedName>
    <definedName name="VarsID_5" localSheetId="108">'[2]t2.34 Topic 2.6.1'!#REF!</definedName>
    <definedName name="VarsID_5" localSheetId="115">'[2]t2.34 Topic 2.6.1'!#REF!</definedName>
    <definedName name="VarsID_5" localSheetId="119">'[2]t2.34 Topic 2.6.1'!#REF!</definedName>
    <definedName name="VarsID_5" localSheetId="121">'[2]t2.34 Topic 2.6.1'!#REF!</definedName>
    <definedName name="VarsID_5" localSheetId="128">'[2]t2.34 Topic 2.6.1'!#REF!</definedName>
    <definedName name="VarsID_5" localSheetId="131">'[2]t2.34 Topic 2.6.1'!#REF!</definedName>
    <definedName name="VarsID_5" localSheetId="113">'[2]t2.34 Topic 2.6.1'!#REF!</definedName>
    <definedName name="VarsID_5" localSheetId="137">'[2]t2.34 Topic 2.6.1'!#REF!</definedName>
    <definedName name="VarsID_5" localSheetId="138">'[2]t2.34 Topic 2.6.1'!#REF!</definedName>
    <definedName name="VarsID_5" localSheetId="139">'[2]t2.34 Topic 2.6.1'!#REF!</definedName>
    <definedName name="VarsID_5" localSheetId="140">'[2]t2.34 Topic 2.6.1'!#REF!</definedName>
    <definedName name="VarsID_5" localSheetId="142">'[2]t2.34 Topic 2.6.1'!#REF!</definedName>
    <definedName name="VarsID_5" localSheetId="143">'[2]t2.34 Topic 2.6.1'!#REF!</definedName>
    <definedName name="VarsID_5" localSheetId="144">'[2]t2.34 Topic 2.6.1'!#REF!</definedName>
    <definedName name="VarsID_5" localSheetId="145">'[2]t2.34 Topic 2.6.1'!#REF!</definedName>
    <definedName name="VarsID_5" localSheetId="146">'[2]t2.34 Topic 2.6.1'!#REF!</definedName>
    <definedName name="VarsID_5" localSheetId="147">'[2]t2.34 Topic 2.6.1'!#REF!</definedName>
    <definedName name="VarsID_5" localSheetId="134">'[2]t2.34 Topic 2.6.1'!#REF!</definedName>
    <definedName name="VarsID_5" localSheetId="135">'[2]t2.34 Topic 2.6.1'!#REF!</definedName>
    <definedName name="VarsID_5" localSheetId="136">'[2]t2.34 Topic 2.6.1'!#REF!</definedName>
    <definedName name="VarsID_5">'[2]t2.34 Topic 2.6.1'!#REF!</definedName>
    <definedName name="vv" localSheetId="27" hidden="1">#REF!</definedName>
    <definedName name="vv" hidden="1">#REF!</definedName>
    <definedName name="vvvvvvvvvv" localSheetId="141">#REF!</definedName>
    <definedName name="vvvvvvvvvv" localSheetId="27">#REF!</definedName>
    <definedName name="vvvvvvvvvv" localSheetId="114">#REF!</definedName>
    <definedName name="vvvvvvvvvv" localSheetId="132">#REF!</definedName>
    <definedName name="vvvvvvvvvv" localSheetId="133">#REF!</definedName>
    <definedName name="vvvvvvvvvv" localSheetId="148">#REF!</definedName>
    <definedName name="vvvvvvvvvv" localSheetId="108">#REF!</definedName>
    <definedName name="vvvvvvvvvv" localSheetId="119">#REF!</definedName>
    <definedName name="vvvvvvvvvv" localSheetId="121">#REF!</definedName>
    <definedName name="vvvvvvvvvv" localSheetId="128">#REF!</definedName>
    <definedName name="vvvvvvvvvv" localSheetId="131">#REF!</definedName>
    <definedName name="vvvvvvvvvv" localSheetId="113">#REF!</definedName>
    <definedName name="vvvvvvvvvv" localSheetId="137">#REF!</definedName>
    <definedName name="vvvvvvvvvv" localSheetId="138">#REF!</definedName>
    <definedName name="vvvvvvvvvv" localSheetId="139">#REF!</definedName>
    <definedName name="vvvvvvvvvv" localSheetId="140">#REF!</definedName>
    <definedName name="vvvvvvvvvv" localSheetId="142">#REF!</definedName>
    <definedName name="vvvvvvvvvv" localSheetId="143">#REF!</definedName>
    <definedName name="vvvvvvvvvv" localSheetId="144">#REF!</definedName>
    <definedName name="vvvvvvvvvv" localSheetId="145">#REF!</definedName>
    <definedName name="vvvvvvvvvv" localSheetId="146">#REF!</definedName>
    <definedName name="vvvvvvvvvv" localSheetId="147">#REF!</definedName>
    <definedName name="vvvvvvvvvv" localSheetId="134">#REF!</definedName>
    <definedName name="vvvvvvvvvv" localSheetId="135">#REF!</definedName>
    <definedName name="vvvvvvvvvv" localSheetId="136">#REF!</definedName>
    <definedName name="vvvvvvvvvv">#REF!</definedName>
    <definedName name="vvvvvvvvvvvv" localSheetId="141">#REF!</definedName>
    <definedName name="vvvvvvvvvvvv" localSheetId="27">#REF!</definedName>
    <definedName name="vvvvvvvvvvvv" localSheetId="35">#REF!</definedName>
    <definedName name="vvvvvvvvvvvv" localSheetId="41">#REF!</definedName>
    <definedName name="vvvvvvvvvvvv" localSheetId="122">#REF!</definedName>
    <definedName name="vvvvvvvvvvvv" localSheetId="114">#REF!</definedName>
    <definedName name="vvvvvvvvvvvv" localSheetId="132">#REF!</definedName>
    <definedName name="vvvvvvvvvvvv" localSheetId="133">#REF!</definedName>
    <definedName name="vvvvvvvvvvvv" localSheetId="148">#REF!</definedName>
    <definedName name="vvvvvvvvvvvv" localSheetId="23">#REF!</definedName>
    <definedName name="vvvvvvvvvvvv" localSheetId="24">#REF!</definedName>
    <definedName name="vvvvvvvvvvvv" localSheetId="32">#REF!</definedName>
    <definedName name="vvvvvvvvvvvv" localSheetId="33">#REF!</definedName>
    <definedName name="vvvvvvvvvvvv" localSheetId="38">#REF!</definedName>
    <definedName name="vvvvvvvvvvvv" localSheetId="50">#REF!</definedName>
    <definedName name="vvvvvvvvvvvv" localSheetId="52">#REF!</definedName>
    <definedName name="vvvvvvvvvvvv" localSheetId="56">#REF!</definedName>
    <definedName name="vvvvvvvvvvvv" localSheetId="57">#REF!</definedName>
    <definedName name="vvvvvvvvvvvv" localSheetId="69">#REF!</definedName>
    <definedName name="vvvvvvvvvvvv" localSheetId="108">#REF!</definedName>
    <definedName name="vvvvvvvvvvvv" localSheetId="115">#REF!</definedName>
    <definedName name="vvvvvvvvvvvv" localSheetId="119">#REF!</definedName>
    <definedName name="vvvvvvvvvvvv" localSheetId="121">#REF!</definedName>
    <definedName name="vvvvvvvvvvvv" localSheetId="128">#REF!</definedName>
    <definedName name="vvvvvvvvvvvv" localSheetId="131">#REF!</definedName>
    <definedName name="vvvvvvvvvvvv" localSheetId="110">#REF!</definedName>
    <definedName name="vvvvvvvvvvvv" localSheetId="113">#REF!</definedName>
    <definedName name="vvvvvvvvvvvv" localSheetId="137">#REF!</definedName>
    <definedName name="vvvvvvvvvvvv" localSheetId="138">#REF!</definedName>
    <definedName name="vvvvvvvvvvvv" localSheetId="139">#REF!</definedName>
    <definedName name="vvvvvvvvvvvv" localSheetId="140">#REF!</definedName>
    <definedName name="vvvvvvvvvvvv" localSheetId="142">#REF!</definedName>
    <definedName name="vvvvvvvvvvvv" localSheetId="143">#REF!</definedName>
    <definedName name="vvvvvvvvvvvv" localSheetId="144">#REF!</definedName>
    <definedName name="vvvvvvvvvvvv" localSheetId="145">#REF!</definedName>
    <definedName name="vvvvvvvvvvvv" localSheetId="146">#REF!</definedName>
    <definedName name="vvvvvvvvvvvv" localSheetId="147">#REF!</definedName>
    <definedName name="vvvvvvvvvvvv" localSheetId="134">#REF!</definedName>
    <definedName name="vvvvvvvvvvvv" localSheetId="135">#REF!</definedName>
    <definedName name="vvvvvvvvvvvv" localSheetId="136">#REF!</definedName>
    <definedName name="vvvvvvvvvvvv">#REF!</definedName>
    <definedName name="w" localSheetId="43" hidden="1">#REF!</definedName>
    <definedName name="w" localSheetId="141" hidden="1">#REF!</definedName>
    <definedName name="w" localSheetId="19">#REF!</definedName>
    <definedName name="w" localSheetId="3">#REF!</definedName>
    <definedName name="w" localSheetId="21" hidden="1">#REF!</definedName>
    <definedName name="w" localSheetId="27">#REF!</definedName>
    <definedName name="w" localSheetId="35">#REF!</definedName>
    <definedName name="w" localSheetId="47" hidden="1">#REF!</definedName>
    <definedName name="w" localSheetId="41">#REF!</definedName>
    <definedName name="w" localSheetId="54" hidden="1">#REF!</definedName>
    <definedName name="w" localSheetId="122">#REF!</definedName>
    <definedName name="w" localSheetId="129" hidden="1">#REF!</definedName>
    <definedName name="w" localSheetId="114" hidden="1">#REF!</definedName>
    <definedName name="w" localSheetId="132" hidden="1">#REF!</definedName>
    <definedName name="w" localSheetId="133" hidden="1">#REF!</definedName>
    <definedName name="w" localSheetId="148" hidden="1">#REF!</definedName>
    <definedName name="w" localSheetId="13">#REF!</definedName>
    <definedName name="w" localSheetId="16" hidden="1">#REF!</definedName>
    <definedName name="w" localSheetId="23">#REF!</definedName>
    <definedName name="w" localSheetId="24">#REF!</definedName>
    <definedName name="w" localSheetId="32">#REF!</definedName>
    <definedName name="w" localSheetId="33">#REF!</definedName>
    <definedName name="w" localSheetId="36" hidden="1">#REF!</definedName>
    <definedName name="w" localSheetId="38" hidden="1">#REF!</definedName>
    <definedName name="w" localSheetId="9">#REF!</definedName>
    <definedName name="w" localSheetId="46" hidden="1">#REF!</definedName>
    <definedName name="w" localSheetId="52">#REF!</definedName>
    <definedName name="w" localSheetId="56">#REF!</definedName>
    <definedName name="w" localSheetId="57">#REF!</definedName>
    <definedName name="w" localSheetId="42" hidden="1">#REF!</definedName>
    <definedName name="w" localSheetId="63" hidden="1">#REF!</definedName>
    <definedName name="w" localSheetId="68" hidden="1">#REF!</definedName>
    <definedName name="w" localSheetId="69">#REF!</definedName>
    <definedName name="w" localSheetId="44" hidden="1">#REF!</definedName>
    <definedName name="w" localSheetId="45" hidden="1">#REF!</definedName>
    <definedName name="w" localSheetId="108" hidden="1">#REF!</definedName>
    <definedName name="w" localSheetId="115" hidden="1">#REF!</definedName>
    <definedName name="w" localSheetId="119" hidden="1">#REF!</definedName>
    <definedName name="w" localSheetId="121" hidden="1">#REF!</definedName>
    <definedName name="w" localSheetId="127" hidden="1">#REF!</definedName>
    <definedName name="w" localSheetId="128" hidden="1">#REF!</definedName>
    <definedName name="w" localSheetId="130" hidden="1">#REF!</definedName>
    <definedName name="w" localSheetId="131" hidden="1">#REF!</definedName>
    <definedName name="w" localSheetId="110">#REF!</definedName>
    <definedName name="w" localSheetId="113" hidden="1">#REF!</definedName>
    <definedName name="w" localSheetId="137" hidden="1">#REF!</definedName>
    <definedName name="w" localSheetId="138" hidden="1">#REF!</definedName>
    <definedName name="w" localSheetId="139" hidden="1">#REF!</definedName>
    <definedName name="w" localSheetId="140" hidden="1">#REF!</definedName>
    <definedName name="w" localSheetId="142" hidden="1">#REF!</definedName>
    <definedName name="w" localSheetId="143" hidden="1">#REF!</definedName>
    <definedName name="w" localSheetId="144" hidden="1">#REF!</definedName>
    <definedName name="w" localSheetId="145" hidden="1">#REF!</definedName>
    <definedName name="w" localSheetId="146" hidden="1">#REF!</definedName>
    <definedName name="w" localSheetId="147" hidden="1">#REF!</definedName>
    <definedName name="w" localSheetId="134" hidden="1">#REF!</definedName>
    <definedName name="w" localSheetId="135" hidden="1">#REF!</definedName>
    <definedName name="w" localSheetId="136" hidden="1">#REF!</definedName>
    <definedName name="w">#REF!</definedName>
    <definedName name="Watch">[1]CODE!$C$1:$C$4</definedName>
    <definedName name="ww" localSheetId="27" hidden="1">#REF!</definedName>
    <definedName name="ww" hidden="1">#REF!</definedName>
    <definedName name="xx" localSheetId="27" hidden="1">#REF!</definedName>
    <definedName name="xx" hidden="1">#REF!</definedName>
    <definedName name="xxx" localSheetId="141" hidden="1">#REF!</definedName>
    <definedName name="xxx" localSheetId="19" hidden="1">#REF!</definedName>
    <definedName name="xxx" localSheetId="3" hidden="1">#REF!</definedName>
    <definedName name="xxx" localSheetId="27" hidden="1">#REF!</definedName>
    <definedName name="xxx" localSheetId="35" hidden="1">#REF!</definedName>
    <definedName name="xxx" localSheetId="41" hidden="1">#REF!</definedName>
    <definedName name="xxx" localSheetId="54" hidden="1">#REF!</definedName>
    <definedName name="xxx" localSheetId="122" hidden="1">#REF!</definedName>
    <definedName name="xxx" localSheetId="114" hidden="1">#REF!</definedName>
    <definedName name="xxx" localSheetId="132" hidden="1">#REF!</definedName>
    <definedName name="xxx" localSheetId="133" hidden="1">#REF!</definedName>
    <definedName name="xxx" localSheetId="148" hidden="1">#REF!</definedName>
    <definedName name="xxx" localSheetId="13" hidden="1">#REF!</definedName>
    <definedName name="xxx" localSheetId="23" hidden="1">#REF!</definedName>
    <definedName name="xxx" localSheetId="24" hidden="1">#REF!</definedName>
    <definedName name="xxx" localSheetId="32" hidden="1">#REF!</definedName>
    <definedName name="xxx" localSheetId="33" hidden="1">#REF!</definedName>
    <definedName name="xxx" localSheetId="38" hidden="1">#REF!</definedName>
    <definedName name="xxx" localSheetId="9" hidden="1">#REF!</definedName>
    <definedName name="xxx" localSheetId="52" hidden="1">#REF!</definedName>
    <definedName name="xxx" localSheetId="56" hidden="1">#REF!</definedName>
    <definedName name="xxx" localSheetId="57" hidden="1">#REF!</definedName>
    <definedName name="xxx" localSheetId="69" hidden="1">#REF!</definedName>
    <definedName name="xxx" localSheetId="108" hidden="1">#REF!</definedName>
    <definedName name="xxx" localSheetId="115" hidden="1">#REF!</definedName>
    <definedName name="xxx" localSheetId="119" hidden="1">#REF!</definedName>
    <definedName name="xxx" localSheetId="121" hidden="1">#REF!</definedName>
    <definedName name="xxx" localSheetId="128" hidden="1">#REF!</definedName>
    <definedName name="xxx" localSheetId="131" hidden="1">#REF!</definedName>
    <definedName name="xxx" localSheetId="110" hidden="1">#REF!</definedName>
    <definedName name="xxx" localSheetId="113" hidden="1">#REF!</definedName>
    <definedName name="xxx" localSheetId="137" hidden="1">#REF!</definedName>
    <definedName name="xxx" localSheetId="138" hidden="1">#REF!</definedName>
    <definedName name="xxx" localSheetId="139" hidden="1">#REF!</definedName>
    <definedName name="xxx" localSheetId="140" hidden="1">#REF!</definedName>
    <definedName name="xxx" localSheetId="142" hidden="1">#REF!</definedName>
    <definedName name="xxx" localSheetId="143" hidden="1">#REF!</definedName>
    <definedName name="xxx" localSheetId="144" hidden="1">#REF!</definedName>
    <definedName name="xxx" localSheetId="145" hidden="1">#REF!</definedName>
    <definedName name="xxx" localSheetId="146" hidden="1">#REF!</definedName>
    <definedName name="xxx" localSheetId="147" hidden="1">#REF!</definedName>
    <definedName name="xxx" localSheetId="134" hidden="1">#REF!</definedName>
    <definedName name="xxx" localSheetId="135" hidden="1">#REF!</definedName>
    <definedName name="xxx" localSheetId="136" hidden="1">#REF!</definedName>
    <definedName name="xxx" hidden="1">#REF!</definedName>
    <definedName name="xxxxx" localSheetId="27" hidden="1">#REF!</definedName>
    <definedName name="xxxxx" hidden="1">#REF!</definedName>
    <definedName name="xxxxxxxxxxxxxxxxxxxx" localSheetId="27" hidden="1">#REF!</definedName>
    <definedName name="xxxxxxxxxxxxxxxxxxxx" localSheetId="35" hidden="1">#REF!</definedName>
    <definedName name="xxxxxxxxxxxxxxxxxxxx" localSheetId="41" hidden="1">#REF!</definedName>
    <definedName name="xxxxxxxxxxxxxxxxxxxx" localSheetId="24" hidden="1">#REF!</definedName>
    <definedName name="xxxxxxxxxxxxxxxxxxxx" hidden="1">#REF!</definedName>
    <definedName name="yy" localSheetId="27" hidden="1">#REF!</definedName>
    <definedName name="yy" hidden="1">#REF!</definedName>
    <definedName name="za" localSheetId="27" hidden="1">#REF!</definedName>
    <definedName name="za" hidden="1">#REF!</definedName>
    <definedName name="zz" localSheetId="27">#REF!</definedName>
    <definedName name="zz">#REF!</definedName>
    <definedName name="zzz" localSheetId="141">#REF!</definedName>
    <definedName name="zzz" localSheetId="19">#REF!</definedName>
    <definedName name="zzz" localSheetId="3">#REF!</definedName>
    <definedName name="zzz" localSheetId="27">#REF!</definedName>
    <definedName name="zzz" localSheetId="35">#REF!</definedName>
    <definedName name="zzz" localSheetId="41">#REF!</definedName>
    <definedName name="zzz" localSheetId="122">#REF!</definedName>
    <definedName name="zzz" localSheetId="114">#REF!</definedName>
    <definedName name="zzz" localSheetId="132">#REF!</definedName>
    <definedName name="zzz" localSheetId="133">#REF!</definedName>
    <definedName name="zzz" localSheetId="148">#REF!</definedName>
    <definedName name="zzz" localSheetId="1">#REF!</definedName>
    <definedName name="zzz" localSheetId="13">#REF!</definedName>
    <definedName name="zzz" localSheetId="23">#REF!</definedName>
    <definedName name="zzz" localSheetId="24">#REF!</definedName>
    <definedName name="zzz" localSheetId="32">#REF!</definedName>
    <definedName name="zzz" localSheetId="33">#REF!</definedName>
    <definedName name="zzz" localSheetId="38">#REF!</definedName>
    <definedName name="zzz" localSheetId="9">#REF!</definedName>
    <definedName name="zzz" localSheetId="69">#REF!</definedName>
    <definedName name="zzz" localSheetId="108">#REF!</definedName>
    <definedName name="zzz" localSheetId="115">#REF!</definedName>
    <definedName name="zzz" localSheetId="119">#REF!</definedName>
    <definedName name="zzz" localSheetId="121">#REF!</definedName>
    <definedName name="zzz" localSheetId="128">#REF!</definedName>
    <definedName name="zzz" localSheetId="131">#REF!</definedName>
    <definedName name="zzz" localSheetId="113">#REF!</definedName>
    <definedName name="zzz" localSheetId="137">#REF!</definedName>
    <definedName name="zzz" localSheetId="138">#REF!</definedName>
    <definedName name="zzz" localSheetId="139">#REF!</definedName>
    <definedName name="zzz" localSheetId="140">#REF!</definedName>
    <definedName name="zzz" localSheetId="142">#REF!</definedName>
    <definedName name="zzz" localSheetId="143">#REF!</definedName>
    <definedName name="zzz" localSheetId="144">#REF!</definedName>
    <definedName name="zzz" localSheetId="145">#REF!</definedName>
    <definedName name="zzz" localSheetId="146">#REF!</definedName>
    <definedName name="zzz" localSheetId="147">#REF!</definedName>
    <definedName name="zzz" localSheetId="134">#REF!</definedName>
    <definedName name="zzz" localSheetId="135">#REF!</definedName>
    <definedName name="zzz" localSheetId="136">#REF!</definedName>
    <definedName name="zzz">#REF!</definedName>
    <definedName name="zzzzzzz" localSheetId="141">#REF!</definedName>
    <definedName name="zzzzzzz" localSheetId="19">#REF!</definedName>
    <definedName name="zzzzzzz" localSheetId="3">#REF!</definedName>
    <definedName name="zzzzzzz" localSheetId="27">#REF!</definedName>
    <definedName name="zzzzzzz" localSheetId="35">#REF!</definedName>
    <definedName name="zzzzzzz" localSheetId="41" hidden="1">#REF!</definedName>
    <definedName name="zzzzzzz" localSheetId="122">#REF!</definedName>
    <definedName name="zzzzzzz" localSheetId="114">#REF!</definedName>
    <definedName name="zzzzzzz" localSheetId="132">#REF!</definedName>
    <definedName name="zzzzzzz" localSheetId="133">#REF!</definedName>
    <definedName name="zzzzzzz" localSheetId="148">#REF!</definedName>
    <definedName name="zzzzzzz" localSheetId="1">#REF!</definedName>
    <definedName name="zzzzzzz" localSheetId="13">#REF!</definedName>
    <definedName name="zzzzzzz" localSheetId="23">#REF!</definedName>
    <definedName name="zzzzzzz" localSheetId="24">#REF!</definedName>
    <definedName name="zzzzzzz" localSheetId="32">#REF!</definedName>
    <definedName name="zzzzzzz" localSheetId="33">#REF!</definedName>
    <definedName name="zzzzzzz" localSheetId="9">#REF!</definedName>
    <definedName name="zzzzzzz" localSheetId="52" hidden="1">#REF!</definedName>
    <definedName name="zzzzzzz" localSheetId="56" hidden="1">#REF!</definedName>
    <definedName name="zzzzzzz" localSheetId="57" hidden="1">#REF!</definedName>
    <definedName name="zzzzzzz" localSheetId="69" hidden="1">#REF!</definedName>
    <definedName name="zzzzzzz" localSheetId="108">#REF!</definedName>
    <definedName name="zzzzzzz" localSheetId="115">#REF!</definedName>
    <definedName name="zzzzzzz" localSheetId="119">#REF!</definedName>
    <definedName name="zzzzzzz" localSheetId="121">#REF!</definedName>
    <definedName name="zzzzzzz" localSheetId="128">#REF!</definedName>
    <definedName name="zzzzzzz" localSheetId="131">#REF!</definedName>
    <definedName name="zzzzzzz" localSheetId="113">#REF!</definedName>
    <definedName name="zzzzzzz" localSheetId="137">#REF!</definedName>
    <definedName name="zzzzzzz" localSheetId="138">#REF!</definedName>
    <definedName name="zzzzzzz" localSheetId="139">#REF!</definedName>
    <definedName name="zzzzzzz" localSheetId="140">#REF!</definedName>
    <definedName name="zzzzzzz" localSheetId="142">#REF!</definedName>
    <definedName name="zzzzzzz" localSheetId="143">#REF!</definedName>
    <definedName name="zzzzzzz" localSheetId="144">#REF!</definedName>
    <definedName name="zzzzzzz" localSheetId="145">#REF!</definedName>
    <definedName name="zzzzzzz" localSheetId="146">#REF!</definedName>
    <definedName name="zzzzzzz" localSheetId="147">#REF!</definedName>
    <definedName name="zzzzzzz" localSheetId="134">#REF!</definedName>
    <definedName name="zzzzzzz" localSheetId="135">#REF!</definedName>
    <definedName name="zzzzzzz" localSheetId="136">#REF!</definedName>
    <definedName name="zzzzzzz">#REF!</definedName>
  </definedNames>
  <calcPr calcId="152511"/>
</workbook>
</file>

<file path=xl/calcChain.xml><?xml version="1.0" encoding="utf-8"?>
<calcChain xmlns="http://schemas.openxmlformats.org/spreadsheetml/2006/main">
  <c r="B20" i="388" l="1"/>
  <c r="K18" i="372"/>
  <c r="J18" i="372"/>
  <c r="D13" i="369"/>
  <c r="D12" i="369"/>
  <c r="D11" i="369"/>
  <c r="D22" i="365"/>
  <c r="D21" i="365"/>
  <c r="D20" i="365"/>
  <c r="D19" i="365"/>
  <c r="D18" i="365"/>
  <c r="D17" i="365"/>
  <c r="D16" i="365"/>
  <c r="D15" i="365"/>
  <c r="D14" i="365"/>
  <c r="F25" i="315"/>
  <c r="E25" i="315"/>
  <c r="D25" i="315"/>
  <c r="C25" i="315"/>
  <c r="B25" i="315"/>
  <c r="G24" i="315"/>
  <c r="G23" i="315"/>
  <c r="G22" i="315"/>
  <c r="G21" i="315"/>
  <c r="G20" i="315"/>
  <c r="G19" i="315"/>
  <c r="G18" i="315"/>
  <c r="G17" i="315"/>
  <c r="G16" i="315"/>
  <c r="G15" i="315"/>
  <c r="G14" i="315"/>
  <c r="G13" i="315"/>
  <c r="G12" i="315"/>
  <c r="G11" i="315"/>
  <c r="G10" i="315"/>
  <c r="G9" i="315"/>
  <c r="G8" i="315"/>
  <c r="G7" i="315"/>
  <c r="G6" i="315"/>
  <c r="G25" i="315"/>
  <c r="D22" i="307"/>
  <c r="D21" i="307"/>
  <c r="L17" i="295"/>
  <c r="J17" i="295"/>
  <c r="H17" i="295"/>
  <c r="G17" i="295"/>
  <c r="F17" i="295"/>
  <c r="E17" i="295"/>
  <c r="D17" i="295"/>
  <c r="C17" i="295"/>
  <c r="B17" i="295"/>
  <c r="J7" i="293"/>
  <c r="I17" i="291"/>
  <c r="J15" i="291"/>
  <c r="J9" i="291"/>
  <c r="J7" i="291"/>
  <c r="J5" i="291"/>
  <c r="G13" i="282"/>
  <c r="F13" i="282"/>
  <c r="L5" i="282"/>
  <c r="L13" i="282"/>
  <c r="K5" i="282"/>
  <c r="K13" i="282" s="1"/>
  <c r="J5" i="282"/>
  <c r="J13" i="282"/>
  <c r="I5" i="282"/>
  <c r="I13" i="282" s="1"/>
  <c r="H5" i="282"/>
  <c r="H13" i="282"/>
  <c r="D16" i="191"/>
  <c r="F11" i="177"/>
  <c r="E11" i="177"/>
  <c r="D11" i="177"/>
  <c r="C11" i="177"/>
  <c r="B11" i="177"/>
  <c r="E20" i="175"/>
  <c r="E19" i="175"/>
  <c r="E18" i="175"/>
  <c r="E17" i="175"/>
  <c r="E16" i="175"/>
  <c r="U9" i="167"/>
  <c r="C39" i="138"/>
  <c r="D11" i="8"/>
  <c r="I11" i="8"/>
  <c r="B11" i="8"/>
  <c r="D8" i="8"/>
  <c r="B8" i="8"/>
  <c r="I8" i="8"/>
  <c r="I9" i="8"/>
  <c r="I10" i="8"/>
  <c r="I12" i="8"/>
  <c r="I13" i="8"/>
  <c r="I14" i="8"/>
  <c r="I7" i="8"/>
  <c r="F7" i="8"/>
  <c r="F8" i="8"/>
  <c r="F9" i="8"/>
  <c r="F10" i="8"/>
  <c r="F11" i="8"/>
  <c r="F12" i="8"/>
  <c r="F13" i="8"/>
  <c r="F14" i="8"/>
  <c r="C43" i="138"/>
  <c r="C44" i="138"/>
  <c r="I6" i="8"/>
  <c r="F6" i="8"/>
  <c r="D24" i="160"/>
  <c r="E24" i="160"/>
  <c r="D27" i="97"/>
  <c r="D28" i="97"/>
  <c r="D29" i="97"/>
  <c r="D40" i="97"/>
  <c r="D41" i="97"/>
  <c r="M20" i="88"/>
  <c r="D7" i="52"/>
  <c r="D14" i="52"/>
  <c r="D16" i="52"/>
  <c r="D54" i="52"/>
  <c r="D17" i="52"/>
  <c r="D18" i="52"/>
  <c r="D19" i="52"/>
  <c r="D20" i="52"/>
  <c r="D21" i="52"/>
  <c r="D22" i="52"/>
  <c r="D23" i="52"/>
  <c r="D25" i="52"/>
  <c r="D26" i="52"/>
  <c r="D27" i="52"/>
  <c r="D28" i="52"/>
  <c r="D31" i="52"/>
  <c r="D39" i="52"/>
  <c r="D40" i="52"/>
  <c r="D41" i="52"/>
  <c r="D42" i="52"/>
  <c r="D49" i="52"/>
  <c r="D52" i="52"/>
  <c r="J17" i="291" l="1"/>
</calcChain>
</file>

<file path=xl/sharedStrings.xml><?xml version="1.0" encoding="utf-8"?>
<sst xmlns="http://schemas.openxmlformats.org/spreadsheetml/2006/main" count="7190" uniqueCount="3889">
  <si>
    <t>Hectares</t>
  </si>
  <si>
    <t>Category</t>
  </si>
  <si>
    <t>Plantations</t>
  </si>
  <si>
    <t>Nature reserves</t>
  </si>
  <si>
    <t xml:space="preserve"> Reserves </t>
  </si>
  <si>
    <t>Mountain reserves</t>
  </si>
  <si>
    <t>River reserves</t>
  </si>
  <si>
    <t>Total</t>
  </si>
  <si>
    <t>Source : Forestry Service, Ministry of Agro Industry and Food Security.</t>
  </si>
  <si>
    <t>Area (hectares)</t>
  </si>
  <si>
    <t>% of total land area</t>
  </si>
  <si>
    <t>State owned</t>
  </si>
  <si>
    <t xml:space="preserve"> Land Protected areas and Nature reserves</t>
  </si>
  <si>
    <t>Other Forest Land</t>
  </si>
  <si>
    <t>Pas Geometriques</t>
  </si>
  <si>
    <t>Reserves (land protected areas)</t>
  </si>
  <si>
    <t xml:space="preserve">Other </t>
  </si>
  <si>
    <t>Year</t>
  </si>
  <si>
    <t>2009</t>
  </si>
  <si>
    <t>2010</t>
  </si>
  <si>
    <t>2011</t>
  </si>
  <si>
    <t>2012</t>
  </si>
  <si>
    <t>2013</t>
  </si>
  <si>
    <t>Number of incidents</t>
  </si>
  <si>
    <t xml:space="preserve">Area affected ( Ha )                 </t>
  </si>
  <si>
    <t xml:space="preserve">       of which</t>
  </si>
  <si>
    <t>Protected areas</t>
  </si>
  <si>
    <t>-</t>
  </si>
  <si>
    <t xml:space="preserve">Unprotected areas </t>
  </si>
  <si>
    <t>Type of plant</t>
  </si>
  <si>
    <t>Soft wood</t>
  </si>
  <si>
    <t>Pine</t>
  </si>
  <si>
    <t>Other softwood</t>
  </si>
  <si>
    <t>Hardwood</t>
  </si>
  <si>
    <t>Eucalyptus and Casuarina</t>
  </si>
  <si>
    <t>Other hardwood</t>
  </si>
  <si>
    <t>Species</t>
  </si>
  <si>
    <t>Number</t>
  </si>
  <si>
    <t>Extinct species</t>
  </si>
  <si>
    <t>Existing species</t>
  </si>
  <si>
    <t>Flowering plants</t>
  </si>
  <si>
    <t>Of which sucessfully propagated</t>
  </si>
  <si>
    <t>Source: National Parks and Conservation Service</t>
  </si>
  <si>
    <t>Period</t>
  </si>
  <si>
    <t>No. of seedlings</t>
  </si>
  <si>
    <t>Area</t>
  </si>
  <si>
    <t>Reptiles</t>
  </si>
  <si>
    <t>Butterflies</t>
  </si>
  <si>
    <t>Snails</t>
  </si>
  <si>
    <t>Degrees celcius</t>
  </si>
  <si>
    <t xml:space="preserve">Mean </t>
  </si>
  <si>
    <t>Difference from Normal</t>
  </si>
  <si>
    <t>Mean</t>
  </si>
  <si>
    <t>Region</t>
  </si>
  <si>
    <t>Jan</t>
  </si>
  <si>
    <t>Feb</t>
  </si>
  <si>
    <t>Mar</t>
  </si>
  <si>
    <t>Apr</t>
  </si>
  <si>
    <t>May</t>
  </si>
  <si>
    <t>Jun</t>
  </si>
  <si>
    <t>Jul</t>
  </si>
  <si>
    <t>Aug</t>
  </si>
  <si>
    <t>Sep</t>
  </si>
  <si>
    <t>Oct</t>
  </si>
  <si>
    <t>Nov</t>
  </si>
  <si>
    <t>Dec</t>
  </si>
  <si>
    <t>West</t>
  </si>
  <si>
    <t>North</t>
  </si>
  <si>
    <t>East</t>
  </si>
  <si>
    <t>South</t>
  </si>
  <si>
    <t>Centre</t>
  </si>
  <si>
    <t>Yearly Total</t>
  </si>
  <si>
    <t>Month</t>
  </si>
  <si>
    <t>January</t>
  </si>
  <si>
    <t>February</t>
  </si>
  <si>
    <t>March</t>
  </si>
  <si>
    <t>April</t>
  </si>
  <si>
    <t>June</t>
  </si>
  <si>
    <t>July</t>
  </si>
  <si>
    <t>August</t>
  </si>
  <si>
    <t>September</t>
  </si>
  <si>
    <t>October</t>
  </si>
  <si>
    <t>November</t>
  </si>
  <si>
    <t>December</t>
  </si>
  <si>
    <t>Parameters</t>
  </si>
  <si>
    <t>pH</t>
  </si>
  <si>
    <t>mg/L</t>
  </si>
  <si>
    <t>Sulphate</t>
  </si>
  <si>
    <t>Sodium</t>
  </si>
  <si>
    <t>Potassium</t>
  </si>
  <si>
    <t>Black River</t>
  </si>
  <si>
    <t>Grand River South East</t>
  </si>
  <si>
    <t>Variable</t>
  </si>
  <si>
    <t>Unit</t>
  </si>
  <si>
    <t>Chemical Oxygen Demand (COD)</t>
  </si>
  <si>
    <t>Source : Forestry Service, Ministry of Agro Industry and Food Security</t>
  </si>
  <si>
    <t>State - owned</t>
  </si>
  <si>
    <t xml:space="preserve"> on mainland</t>
  </si>
  <si>
    <t xml:space="preserve"> islets</t>
  </si>
  <si>
    <t xml:space="preserve">Black River Gorges National Park </t>
  </si>
  <si>
    <t xml:space="preserve"> Pas Geometriques</t>
  </si>
  <si>
    <t xml:space="preserve"> Plantations</t>
  </si>
  <si>
    <t xml:space="preserve"> Leased for grazing and tree planting</t>
  </si>
  <si>
    <t>Others (mostly rocky)</t>
  </si>
  <si>
    <t>Private reserves</t>
  </si>
  <si>
    <t>2014</t>
  </si>
  <si>
    <t>Pouce</t>
  </si>
  <si>
    <t>Bois Sec</t>
  </si>
  <si>
    <t>Corps de Garde</t>
  </si>
  <si>
    <t>Cabinet</t>
  </si>
  <si>
    <t>Les Mares</t>
  </si>
  <si>
    <t>Highest</t>
  </si>
  <si>
    <t>Lowest</t>
  </si>
  <si>
    <t>Long Term Mean (1981-2010)</t>
  </si>
  <si>
    <t>Whole Island</t>
  </si>
  <si>
    <t>Mean (mm)</t>
  </si>
  <si>
    <t>% of Long Term Mean</t>
  </si>
  <si>
    <t>Mare Longue</t>
  </si>
  <si>
    <t>Midlands Dam</t>
  </si>
  <si>
    <t>Min</t>
  </si>
  <si>
    <t>Max</t>
  </si>
  <si>
    <t>Source: Mauritius Meteorological Services</t>
  </si>
  <si>
    <t>%</t>
  </si>
  <si>
    <t>Ilot Matapan</t>
  </si>
  <si>
    <t>Ilot Bemache</t>
  </si>
  <si>
    <t>Ilot Fourmi</t>
  </si>
  <si>
    <t>Islet at Pte de Flacq</t>
  </si>
  <si>
    <t>Lerique Islet</t>
  </si>
  <si>
    <t>Goyaves de Chine</t>
  </si>
  <si>
    <t>Bambaras Islet</t>
  </si>
  <si>
    <t>Ilot Grosse Bite</t>
  </si>
  <si>
    <t>Islets opp. P.G. Bras D'Eau</t>
  </si>
  <si>
    <t>Ilot Maino</t>
  </si>
  <si>
    <t>Ilot de la Batterie</t>
  </si>
  <si>
    <t>Rocky Islet at Bras de Mer aux Huitres</t>
  </si>
  <si>
    <t>Ile aux Levrettes</t>
  </si>
  <si>
    <t>Ilot Lievres</t>
  </si>
  <si>
    <t>Ile du Trou Vire</t>
  </si>
  <si>
    <t>Ile Couba</t>
  </si>
  <si>
    <t>Ile aux Rats</t>
  </si>
  <si>
    <t>Ile de L'Est or Mangenie</t>
  </si>
  <si>
    <t>Ile aux Cerfs</t>
  </si>
  <si>
    <t>Ilot Chat</t>
  </si>
  <si>
    <t>Ile aux Singes</t>
  </si>
  <si>
    <t>Islet near coast of War Department Land</t>
  </si>
  <si>
    <t>Mouchoir Rouge</t>
  </si>
  <si>
    <t>Ile aux Vacoas</t>
  </si>
  <si>
    <t>Ile aux Aigrettes</t>
  </si>
  <si>
    <t>Ile des Deux Cocos</t>
  </si>
  <si>
    <t>Ilot Brocus &amp; Lafond</t>
  </si>
  <si>
    <t>Ilot Sancho</t>
  </si>
  <si>
    <t>Ilot Foumeaux</t>
  </si>
  <si>
    <t>Ile aux Benitiers</t>
  </si>
  <si>
    <t>Ilot Malais</t>
  </si>
  <si>
    <t>Ilot Fortier</t>
  </si>
  <si>
    <t>Geographical district</t>
  </si>
  <si>
    <t>Extent (ha)</t>
  </si>
  <si>
    <t>Riviere Du Rempart</t>
  </si>
  <si>
    <t>Flacq</t>
  </si>
  <si>
    <t>Name</t>
  </si>
  <si>
    <t>Grand Port</t>
  </si>
  <si>
    <t>Savanne</t>
  </si>
  <si>
    <t>Average for the year</t>
  </si>
  <si>
    <t>Difference from LTM</t>
  </si>
  <si>
    <t>% of LTM</t>
  </si>
  <si>
    <t>Maximum Limits</t>
  </si>
  <si>
    <t>Inorganics</t>
  </si>
  <si>
    <t>Boron</t>
  </si>
  <si>
    <t>μg/l</t>
  </si>
  <si>
    <t>Cadmium</t>
  </si>
  <si>
    <t>"</t>
  </si>
  <si>
    <t>Chlorine Residual</t>
  </si>
  <si>
    <t>Chromium (total)</t>
  </si>
  <si>
    <t>Copper</t>
  </si>
  <si>
    <t>Cyanide</t>
  </si>
  <si>
    <t xml:space="preserve">Dissolved Oxygen </t>
  </si>
  <si>
    <t>mg/l</t>
  </si>
  <si>
    <t>Iron</t>
  </si>
  <si>
    <t>Lead</t>
  </si>
  <si>
    <t>Mercury</t>
  </si>
  <si>
    <t>Methyl Mercury compounds</t>
  </si>
  <si>
    <t>Nickel</t>
  </si>
  <si>
    <t xml:space="preserve">              6.5 - 9.0</t>
  </si>
  <si>
    <t>Selenium</t>
  </si>
  <si>
    <t>Silver</t>
  </si>
  <si>
    <t>Zinc</t>
  </si>
  <si>
    <t>Phosphate (for a lake)</t>
  </si>
  <si>
    <t xml:space="preserve"> (for streams entering a lake)</t>
  </si>
  <si>
    <t xml:space="preserve"> (for streams not entering a lake)</t>
  </si>
  <si>
    <t>Organics</t>
  </si>
  <si>
    <t>Dieldrin</t>
  </si>
  <si>
    <t>Chlordane</t>
  </si>
  <si>
    <t>Pentachlorophenol (for pH 6.5 - 7.5 )</t>
  </si>
  <si>
    <t xml:space="preserve">                 3.5 - 9.5 </t>
  </si>
  <si>
    <t>Endosulfan (alpha and beta forms)</t>
  </si>
  <si>
    <t>Endrin</t>
  </si>
  <si>
    <t>Guthion</t>
  </si>
  <si>
    <t>Lindane</t>
  </si>
  <si>
    <t>Oil and Greases</t>
  </si>
  <si>
    <t>Undetectable</t>
  </si>
  <si>
    <t>Suspended solids (at background concentration &lt;100 mg/l)</t>
  </si>
  <si>
    <t>10% of background concentration</t>
  </si>
  <si>
    <t>0.2 - 0.3</t>
  </si>
  <si>
    <t>0.1 - 1.3</t>
  </si>
  <si>
    <t>&lt;0.1 - 0.9</t>
  </si>
  <si>
    <t>0.3 - 0.5</t>
  </si>
  <si>
    <t>0.3 - 2.4</t>
  </si>
  <si>
    <t>0.10 - 0.5</t>
  </si>
  <si>
    <t>0.20 - 0.80</t>
  </si>
  <si>
    <t>0.01 - 0.15</t>
  </si>
  <si>
    <t>0.01 - 0.19</t>
  </si>
  <si>
    <t>0.03 - 0.22</t>
  </si>
  <si>
    <t>0.07 - 0.21</t>
  </si>
  <si>
    <t>0.21 - 0.37</t>
  </si>
  <si>
    <t>&lt;0.1</t>
  </si>
  <si>
    <t>&lt;0.1 - 0.3</t>
  </si>
  <si>
    <t xml:space="preserve"> Pamplemousses station</t>
  </si>
  <si>
    <t xml:space="preserve"> Vacoas station</t>
  </si>
  <si>
    <t xml:space="preserve"> Fuel station</t>
  </si>
  <si>
    <t>Plaisance station</t>
  </si>
  <si>
    <t>hPa</t>
  </si>
  <si>
    <t>Mean Wind Speed</t>
  </si>
  <si>
    <r>
      <rPr>
        <vertAlign val="superscript"/>
        <sz val="10"/>
        <rFont val="Times New Roman"/>
        <family val="1"/>
      </rPr>
      <t>1</t>
    </r>
    <r>
      <rPr>
        <sz val="10"/>
        <rFont val="Times New Roman"/>
        <family val="1"/>
      </rPr>
      <t xml:space="preserve"> 10 minutes mean speed</t>
    </r>
  </si>
  <si>
    <r>
      <rPr>
        <vertAlign val="superscript"/>
        <sz val="10"/>
        <rFont val="Times New Roman"/>
        <family val="1"/>
      </rPr>
      <t>2</t>
    </r>
    <r>
      <rPr>
        <sz val="10"/>
        <rFont val="Times New Roman"/>
        <family val="1"/>
      </rPr>
      <t xml:space="preserve"> 3 seconds gusts</t>
    </r>
  </si>
  <si>
    <t>Hours</t>
  </si>
  <si>
    <t>Month 
Year</t>
  </si>
  <si>
    <t>Temperature</t>
  </si>
  <si>
    <t>Medine Station</t>
  </si>
  <si>
    <t>Reservoir</t>
  </si>
  <si>
    <t>% of gross capacity</t>
  </si>
  <si>
    <t>Purpose</t>
  </si>
  <si>
    <t>Domestic</t>
  </si>
  <si>
    <t>Domestic, irrigation and industrial</t>
  </si>
  <si>
    <t>Irrigation</t>
  </si>
  <si>
    <t>Hydro-power and irrigation</t>
  </si>
  <si>
    <t>Diamamove</t>
  </si>
  <si>
    <t xml:space="preserve">Hydro-power </t>
  </si>
  <si>
    <t>Eau Bleue</t>
  </si>
  <si>
    <t>Tamarind Falls</t>
  </si>
  <si>
    <t>Valetta</t>
  </si>
  <si>
    <t>Dagotiere</t>
  </si>
  <si>
    <t>Source: Water Resources Unit, Ministry of Energy and Public Utilities</t>
  </si>
  <si>
    <t>Lake</t>
  </si>
  <si>
    <t>Grand Bassin</t>
  </si>
  <si>
    <t xml:space="preserve">Bassin Blanc </t>
  </si>
  <si>
    <r>
      <t>Gross capacity (Mm</t>
    </r>
    <r>
      <rPr>
        <b/>
        <vertAlign val="superscript"/>
        <sz val="12"/>
        <rFont val="Times New Roman"/>
        <family val="1"/>
      </rPr>
      <t>3</t>
    </r>
    <r>
      <rPr>
        <b/>
        <sz val="12"/>
        <rFont val="Times New Roman"/>
        <family val="1"/>
      </rPr>
      <t>)</t>
    </r>
  </si>
  <si>
    <r>
      <t>Maximum water spread area (km</t>
    </r>
    <r>
      <rPr>
        <b/>
        <vertAlign val="superscript"/>
        <sz val="12"/>
        <rFont val="Times New Roman"/>
        <family val="1"/>
      </rPr>
      <t>2</t>
    </r>
    <r>
      <rPr>
        <b/>
        <sz val="12"/>
        <rFont val="Times New Roman"/>
        <family val="1"/>
      </rPr>
      <t>)</t>
    </r>
  </si>
  <si>
    <r>
      <t xml:space="preserve">Full reservoir level, m (a.m.s.l) </t>
    </r>
    <r>
      <rPr>
        <b/>
        <vertAlign val="superscript"/>
        <sz val="12"/>
        <rFont val="Times New Roman"/>
        <family val="1"/>
      </rPr>
      <t>2</t>
    </r>
  </si>
  <si>
    <r>
      <t>La Ferme</t>
    </r>
    <r>
      <rPr>
        <vertAlign val="superscript"/>
        <sz val="12"/>
        <rFont val="Times New Roman"/>
        <family val="1"/>
      </rPr>
      <t>1</t>
    </r>
  </si>
  <si>
    <r>
      <t>La Nicoliere</t>
    </r>
    <r>
      <rPr>
        <vertAlign val="superscript"/>
        <sz val="12"/>
        <rFont val="Times New Roman"/>
        <family val="1"/>
      </rPr>
      <t>1</t>
    </r>
  </si>
  <si>
    <r>
      <t>Piton du Milieu</t>
    </r>
    <r>
      <rPr>
        <vertAlign val="superscript"/>
        <sz val="12"/>
        <rFont val="Times New Roman"/>
        <family val="1"/>
      </rPr>
      <t>1</t>
    </r>
  </si>
  <si>
    <r>
      <t xml:space="preserve">Full lake level, m (a.m.s.l) </t>
    </r>
    <r>
      <rPr>
        <b/>
        <vertAlign val="superscript"/>
        <sz val="12"/>
        <rFont val="Times New Roman"/>
        <family val="1"/>
      </rPr>
      <t>2</t>
    </r>
  </si>
  <si>
    <r>
      <t>1</t>
    </r>
    <r>
      <rPr>
        <sz val="10"/>
        <rFont val="Times New Roman"/>
        <family val="1"/>
      </rPr>
      <t xml:space="preserve"> Based on hydrographic survey of 1997</t>
    </r>
  </si>
  <si>
    <r>
      <t>2</t>
    </r>
    <r>
      <rPr>
        <sz val="10"/>
        <rFont val="Times New Roman"/>
        <family val="1"/>
      </rPr>
      <t xml:space="preserve"> a.m.s.l : above mean sea level</t>
    </r>
  </si>
  <si>
    <t>Region : North           Station : Pamplemousses</t>
  </si>
  <si>
    <t>Region: East              Station: Fuel</t>
  </si>
  <si>
    <t>Region : West            Station : Medine</t>
  </si>
  <si>
    <t>Region : Centre         Station : Vacoas</t>
  </si>
  <si>
    <t>Region : South           Station : Plaisance</t>
  </si>
  <si>
    <r>
      <t xml:space="preserve">Mare aux Vacoas </t>
    </r>
    <r>
      <rPr>
        <vertAlign val="superscript"/>
        <sz val="12"/>
        <rFont val="Times New Roman"/>
        <family val="1"/>
      </rPr>
      <t>1</t>
    </r>
  </si>
  <si>
    <t>Source : Mauritius Meteorological Services</t>
  </si>
  <si>
    <t xml:space="preserve">Jan 
</t>
  </si>
  <si>
    <t>LTM  (26.2)</t>
  </si>
  <si>
    <t>LTM  (25.8)</t>
  </si>
  <si>
    <t>LTM  (24.9)</t>
  </si>
  <si>
    <t>Millimetre</t>
  </si>
  <si>
    <t>LTM  (23.2)</t>
  </si>
  <si>
    <t>LTM  (21.4)</t>
  </si>
  <si>
    <t>LTM  (20.6)</t>
  </si>
  <si>
    <t>LTM  (20.7)</t>
  </si>
  <si>
    <t>LTM  (21.3)</t>
  </si>
  <si>
    <t>LTM  (22.3)</t>
  </si>
  <si>
    <t>LTM  (23.9)</t>
  </si>
  <si>
    <t>LTM  (25.3)</t>
  </si>
  <si>
    <t>LTM  (23.5)</t>
  </si>
  <si>
    <t xml:space="preserve">Mean annual temperature 
</t>
  </si>
  <si>
    <t>LTM  (29.8)</t>
  </si>
  <si>
    <t>LTM  (29.4)</t>
  </si>
  <si>
    <t>LTM  (28.6)</t>
  </si>
  <si>
    <t>LTM  (27.0)</t>
  </si>
  <si>
    <t>LTM  (25.2)</t>
  </si>
  <si>
    <t>LTM  (24.3)</t>
  </si>
  <si>
    <t>LTM  (24.4)</t>
  </si>
  <si>
    <t>LTM  (28.1)</t>
  </si>
  <si>
    <t>LTM  (29.3)</t>
  </si>
  <si>
    <t>LTM  (27.3)</t>
  </si>
  <si>
    <r>
      <t xml:space="preserve">Jan 
</t>
    </r>
    <r>
      <rPr>
        <b/>
        <sz val="11"/>
        <rFont val="Times New Roman"/>
        <family val="1"/>
      </rPr>
      <t xml:space="preserve"> 
</t>
    </r>
  </si>
  <si>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</si>
  <si>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</si>
  <si>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</si>
  <si>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</si>
  <si>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</si>
  <si>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</si>
  <si>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</si>
  <si>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</si>
  <si>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</si>
  <si>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</si>
  <si>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</si>
  <si>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LTM  (22.6)</t>
  </si>
  <si>
    <t>LTM  (22.1)</t>
  </si>
  <si>
    <t>LTM  (21.2)</t>
  </si>
  <si>
    <t>LTM  (19.4)</t>
  </si>
  <si>
    <t>LTM  (17.6)</t>
  </si>
  <si>
    <t>LTM  (16.9)</t>
  </si>
  <si>
    <t>LTM  (17.2)</t>
  </si>
  <si>
    <t>LTM  (18.3)</t>
  </si>
  <si>
    <t>LTM  (19.6)</t>
  </si>
  <si>
    <t xml:space="preserve">Mean of minimum annual temperature
</t>
  </si>
  <si>
    <t xml:space="preserve">Mean of maximum annual temperature
</t>
  </si>
  <si>
    <t>Station</t>
  </si>
  <si>
    <t>Medine</t>
  </si>
  <si>
    <t>FUEL</t>
  </si>
  <si>
    <t>Plaisance</t>
  </si>
  <si>
    <t>Vacoas</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</si>
  <si>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</si>
  <si>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</si>
  <si>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</si>
  <si>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</si>
  <si>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</si>
  <si>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</si>
  <si>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</si>
  <si>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</si>
  <si>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</si>
  <si>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</si>
  <si>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</si>
  <si>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Highest gust</t>
  </si>
  <si>
    <t>Mauritius</t>
  </si>
  <si>
    <t>Rodrigues</t>
  </si>
  <si>
    <t>Endemic species</t>
  </si>
  <si>
    <t>Total Native species</t>
  </si>
  <si>
    <t>Riviere Banane Marine Reserve</t>
  </si>
  <si>
    <t>Anse aux Anglais Marine Reserve</t>
  </si>
  <si>
    <t>Grand Basin Marine Reserve</t>
  </si>
  <si>
    <t>Passe Demi Marine Reserve</t>
  </si>
  <si>
    <t>South East Marine  Protected Area (SEMPA)</t>
  </si>
  <si>
    <t>Endemic Extinct species</t>
  </si>
  <si>
    <t xml:space="preserve">                 Year
Month</t>
  </si>
  <si>
    <r>
      <t xml:space="preserve">                      6.0 </t>
    </r>
    <r>
      <rPr>
        <vertAlign val="superscript"/>
        <sz val="10.5"/>
        <rFont val="Times New Roman"/>
        <family val="1"/>
      </rPr>
      <t>2</t>
    </r>
  </si>
  <si>
    <r>
      <t>Sulphide H</t>
    </r>
    <r>
      <rPr>
        <vertAlign val="subscript"/>
        <sz val="10.5"/>
        <rFont val="Times New Roman"/>
        <family val="1"/>
      </rPr>
      <t>2</t>
    </r>
    <r>
      <rPr>
        <sz val="10.5"/>
        <rFont val="Times New Roman"/>
        <family val="1"/>
      </rPr>
      <t>S</t>
    </r>
  </si>
  <si>
    <r>
      <t>1</t>
    </r>
    <r>
      <rPr>
        <sz val="10.5"/>
        <rFont val="Times New Roman"/>
        <family val="1"/>
      </rPr>
      <t xml:space="preserve"> Water of river, watercourse, stream, lake, pond, dam or reservoir.</t>
    </r>
  </si>
  <si>
    <r>
      <t xml:space="preserve">2 </t>
    </r>
    <r>
      <rPr>
        <sz val="10.5"/>
        <rFont val="Times New Roman"/>
        <family val="1"/>
      </rPr>
      <t>Lower limit at 25</t>
    </r>
    <r>
      <rPr>
        <vertAlign val="superscript"/>
        <sz val="10.5"/>
        <rFont val="Times New Roman"/>
        <family val="1"/>
      </rPr>
      <t>0</t>
    </r>
    <r>
      <rPr>
        <sz val="10.5"/>
        <rFont val="Times New Roman"/>
        <family val="1"/>
      </rPr>
      <t xml:space="preserve"> C.</t>
    </r>
  </si>
  <si>
    <t>Endemic Existing species</t>
  </si>
  <si>
    <t>Land Birds</t>
  </si>
  <si>
    <t>2012 / 2013</t>
  </si>
  <si>
    <t>Near Threatened</t>
  </si>
  <si>
    <t>Vulnerable</t>
  </si>
  <si>
    <t>Mauritius cuckoo-shrike (Coracina typical)</t>
  </si>
  <si>
    <t>Mauritius black bulbul (Hypsipetes olivaceus)</t>
  </si>
  <si>
    <t>Endangered</t>
  </si>
  <si>
    <t>Mauritius olive white-eye (Zosterops chloronothos)</t>
  </si>
  <si>
    <t>Least Concern</t>
  </si>
  <si>
    <t>Mauritius paradise flycatcher (Erpsiphone bourbonnensis desolata)</t>
  </si>
  <si>
    <t>Mauritius kestrel (Falco punctatus)</t>
  </si>
  <si>
    <t>4,000 individuals</t>
  </si>
  <si>
    <t>700 individuals</t>
  </si>
  <si>
    <t>362 individuals</t>
  </si>
  <si>
    <t>300 - 350 pairs</t>
  </si>
  <si>
    <t>225 - 300 pairs</t>
  </si>
  <si>
    <t>225 - 340 pairs</t>
  </si>
  <si>
    <t>800 to 1,000 individuals</t>
  </si>
  <si>
    <t>Pink pigeon (Nesoenas mayeri)</t>
  </si>
  <si>
    <t>400 individuals</t>
  </si>
  <si>
    <t>400 to 450 individuals</t>
  </si>
  <si>
    <t>120 individuals</t>
  </si>
  <si>
    <t>600 individuals</t>
  </si>
  <si>
    <t>Survey scheduled in 2020</t>
  </si>
  <si>
    <t>105 - 125 pairs</t>
  </si>
  <si>
    <t>Rodrigues fruit bat (Peropus rodricensis)</t>
  </si>
  <si>
    <t>no data</t>
  </si>
  <si>
    <t>10,000 - 15,000 individuals</t>
  </si>
  <si>
    <t>Guenther’s gecko (Phelsuma guentheri)</t>
  </si>
  <si>
    <t>4,000 - 6,000 individuals on Round Island</t>
  </si>
  <si>
    <t>Critically Endangered</t>
  </si>
  <si>
    <t>&lt; 100 pairs</t>
  </si>
  <si>
    <t>35 individuals on Ile aux Aigrettes</t>
  </si>
  <si>
    <t>250 pairs</t>
  </si>
  <si>
    <t>800 individuals</t>
  </si>
  <si>
    <t>420 individuals</t>
  </si>
  <si>
    <t>Balaclava Marine Park</t>
  </si>
  <si>
    <t>Poste La Fayette Fishing Reserve</t>
  </si>
  <si>
    <t>Poudre d'Or Fishing Reserve</t>
  </si>
  <si>
    <t>Black River Fishing Reserve</t>
  </si>
  <si>
    <t>Blue Bay Marine Park</t>
  </si>
  <si>
    <t>3,000 individuals</t>
  </si>
  <si>
    <r>
      <t xml:space="preserve">LTM </t>
    </r>
    <r>
      <rPr>
        <vertAlign val="superscript"/>
        <sz val="10"/>
        <rFont val="Times New Roman"/>
        <family val="1"/>
      </rPr>
      <t>1</t>
    </r>
    <r>
      <rPr>
        <sz val="10"/>
        <rFont val="Times New Roman"/>
        <family val="1"/>
      </rPr>
      <t xml:space="preserve"> (26.1)</t>
    </r>
  </si>
  <si>
    <r>
      <rPr>
        <vertAlign val="superscript"/>
        <sz val="10"/>
        <rFont val="Times New Roman"/>
        <family val="1"/>
      </rPr>
      <t>1</t>
    </r>
    <r>
      <rPr>
        <sz val="10"/>
        <rFont val="Times New Roman"/>
        <family val="1"/>
      </rPr>
      <t xml:space="preserve"> LTM: Long term mean, 1981-2010</t>
    </r>
  </si>
  <si>
    <t xml:space="preserve">Highest </t>
  </si>
  <si>
    <t xml:space="preserve">Lowest </t>
  </si>
  <si>
    <t>km/hr</t>
  </si>
  <si>
    <t>...</t>
  </si>
  <si>
    <t>Source : Albion Fisheries Research Centre, Ministry of Ocean Economy, Marine Resources, Fisheries, Shipping and Outer Islands</t>
  </si>
  <si>
    <r>
      <t xml:space="preserve">LTM </t>
    </r>
    <r>
      <rPr>
        <vertAlign val="superscript"/>
        <sz val="10"/>
        <rFont val="Times New Roman"/>
        <family val="1"/>
      </rPr>
      <t xml:space="preserve">1 </t>
    </r>
    <r>
      <rPr>
        <sz val="10"/>
        <rFont val="Times New Roman"/>
        <family val="1"/>
      </rPr>
      <t>(29.8)</t>
    </r>
  </si>
  <si>
    <r>
      <t xml:space="preserve">LTM </t>
    </r>
    <r>
      <rPr>
        <vertAlign val="superscript"/>
        <sz val="10"/>
        <rFont val="Times New Roman"/>
        <family val="1"/>
      </rPr>
      <t>1</t>
    </r>
    <r>
      <rPr>
        <sz val="10"/>
        <rFont val="Times New Roman"/>
        <family val="1"/>
      </rPr>
      <t xml:space="preserve"> (22.3)</t>
    </r>
  </si>
  <si>
    <t>Mammals (Bats)</t>
  </si>
  <si>
    <t xml:space="preserve">       
        Month 
Year</t>
  </si>
  <si>
    <t xml:space="preserve">            Month 
    Year</t>
  </si>
  <si>
    <t xml:space="preserve">        Month 
    Year</t>
  </si>
  <si>
    <t xml:space="preserve">  Total Storage Capacity</t>
  </si>
  <si>
    <t xml:space="preserve">
Forests lands :
 of which
       </t>
  </si>
  <si>
    <r>
      <t>1</t>
    </r>
    <r>
      <rPr>
        <sz val="12"/>
        <rFont val="Times New Roman"/>
        <family val="1"/>
      </rPr>
      <t xml:space="preserve">  include  plantations, reserves, scrub and grazing lands.   </t>
    </r>
  </si>
  <si>
    <t>Dichlorophenyltrichloroethane (DDT)</t>
  </si>
  <si>
    <t>Polychlorinated biphenyl (PCB)</t>
  </si>
  <si>
    <t xml:space="preserve">Source : Albion Fisheries Research Centre; Forestry Service and Commission for Environment, Tourism, Fisheries and Marine Parks, Rodrigues Regional Assembly </t>
  </si>
  <si>
    <t>Trends 2009 to 2012</t>
  </si>
  <si>
    <t xml:space="preserve">150 individuals in 1999
</t>
  </si>
  <si>
    <t xml:space="preserve">10,000
</t>
  </si>
  <si>
    <t>Increase</t>
  </si>
  <si>
    <t>Stable</t>
  </si>
  <si>
    <t>900 individuals in 1999</t>
  </si>
  <si>
    <t>8,000 individuals in 2010</t>
  </si>
  <si>
    <t>70 &lt; &gt; 100 individuals in 1970</t>
  </si>
  <si>
    <t>&gt; 250 pairs, some increases noted</t>
  </si>
  <si>
    <t>Grande Montagne (Rodrigues)</t>
  </si>
  <si>
    <t>Anse Quitor (Rodrigues)</t>
  </si>
  <si>
    <t>ESA Type</t>
  </si>
  <si>
    <t>Estimated Area (ha)</t>
  </si>
  <si>
    <t>TOTAL</t>
  </si>
  <si>
    <t xml:space="preserve">Seagrass &amp; mixed Algae </t>
  </si>
  <si>
    <t>Sparse Seagrass</t>
  </si>
  <si>
    <t>Frequent Seagrass</t>
  </si>
  <si>
    <t>Abundant Seagrass</t>
  </si>
  <si>
    <t>Dense Seagrass</t>
  </si>
  <si>
    <t xml:space="preserve">Coral reefs </t>
  </si>
  <si>
    <t>Reef flat</t>
  </si>
  <si>
    <t>Sparse Corals</t>
  </si>
  <si>
    <t>Frequent Corals</t>
  </si>
  <si>
    <t>Abundant Corals</t>
  </si>
  <si>
    <t>Dense Corals</t>
  </si>
  <si>
    <t>Mangrove</t>
  </si>
  <si>
    <t>Sparse Mangrove</t>
  </si>
  <si>
    <t>Frequent Mangrove</t>
  </si>
  <si>
    <t>Abundant Mangrove</t>
  </si>
  <si>
    <t>Dense Mangrove</t>
  </si>
  <si>
    <t>Mud Flats</t>
  </si>
  <si>
    <t xml:space="preserve">Offshore Islets </t>
  </si>
  <si>
    <t>Volcanic</t>
  </si>
  <si>
    <t>Sand</t>
  </si>
  <si>
    <t>Calcarenitic limestone</t>
  </si>
  <si>
    <t xml:space="preserve">Coastal Freshwater Marshlands </t>
  </si>
  <si>
    <t xml:space="preserve">Upland Marsh </t>
  </si>
  <si>
    <t xml:space="preserve">Forests with Native Content </t>
  </si>
  <si>
    <t>Very High Quality (Grade 1)</t>
  </si>
  <si>
    <t>Low Quality (Grade 3)</t>
  </si>
  <si>
    <t>Moderately Steep (10 - 20%)</t>
  </si>
  <si>
    <t>Steep to Very Steep (&gt; 20%)</t>
  </si>
  <si>
    <t>LTM</t>
  </si>
  <si>
    <t>Table 1.12 - Gross storage capacity and characteristics of reservoirs and major lakes</t>
  </si>
  <si>
    <r>
      <t>LTM</t>
    </r>
    <r>
      <rPr>
        <vertAlign val="superscript"/>
        <sz val="11"/>
        <rFont val="Times New Roman"/>
        <family val="1"/>
      </rPr>
      <t xml:space="preserve"> 1</t>
    </r>
  </si>
  <si>
    <r>
      <rPr>
        <vertAlign val="superscript"/>
        <sz val="10"/>
        <rFont val="Times New Roman"/>
        <family val="1"/>
      </rPr>
      <t>1</t>
    </r>
    <r>
      <rPr>
        <sz val="10"/>
        <rFont val="Times New Roman"/>
        <family val="1"/>
      </rPr>
      <t xml:space="preserve"> LTM : Long Term Mean (1981 - 2010)</t>
    </r>
  </si>
  <si>
    <t>+/- 600 individuals</t>
  </si>
  <si>
    <t>Decrease</t>
  </si>
  <si>
    <t>Black River Gorges National Park population stable at 105 - 125 pairs, about 160 - 170 individuals on Ile aux Aigrettes</t>
  </si>
  <si>
    <t>+/- 400 individuals</t>
  </si>
  <si>
    <t>+/- 440 individuals</t>
  </si>
  <si>
    <t>&lt; 100 pairs in Black River Gorges National Park and surrounding areas, 20 individuals on Ile aux Aigrettes</t>
  </si>
  <si>
    <r>
      <t>Rodrigues warbler (Acrocephalus rodericanus)
(</t>
    </r>
    <r>
      <rPr>
        <i/>
        <sz val="15"/>
        <color indexed="8"/>
        <rFont val="Times New Roman"/>
        <family val="1"/>
      </rPr>
      <t>IUCN status: Endangered in 2012, downlisted to Near Threatened in 2013)</t>
    </r>
  </si>
  <si>
    <r>
      <t xml:space="preserve">&gt; 350 pairs </t>
    </r>
    <r>
      <rPr>
        <vertAlign val="superscript"/>
        <sz val="15"/>
        <color indexed="8"/>
        <rFont val="Times New Roman"/>
        <family val="1"/>
      </rPr>
      <t>1</t>
    </r>
  </si>
  <si>
    <r>
      <t>Mauritius fruit bat (Pteropus niger)
(</t>
    </r>
    <r>
      <rPr>
        <i/>
        <sz val="15"/>
        <color indexed="8"/>
        <rFont val="Times New Roman"/>
        <family val="1"/>
      </rPr>
      <t>IUCN status: Endangered in 2012, downlisted to Vulnerable in 2013)</t>
    </r>
  </si>
  <si>
    <r>
      <t>Mauritius echo parakeet (Psittacula eques)
(</t>
    </r>
    <r>
      <rPr>
        <i/>
        <sz val="15"/>
        <color indexed="8"/>
        <rFont val="Times New Roman"/>
        <family val="1"/>
      </rPr>
      <t>IUCN status: in 2007 downlisted Critically Endangered to Endangered)</t>
    </r>
  </si>
  <si>
    <r>
      <t xml:space="preserve">Rodrigues fody (Foudia flavicans)
</t>
    </r>
    <r>
      <rPr>
        <i/>
        <sz val="15"/>
        <color indexed="8"/>
        <rFont val="Times New Roman"/>
        <family val="1"/>
      </rPr>
      <t>(IUCN status: Vulnerable in 2012, since 2013 Near Threatened)</t>
    </r>
  </si>
  <si>
    <r>
      <t xml:space="preserve">Mauritius fody (Foudia rubra)
</t>
    </r>
    <r>
      <rPr>
        <i/>
        <sz val="15"/>
        <color indexed="8"/>
        <rFont val="Times New Roman"/>
        <family val="1"/>
      </rPr>
      <t>(IUCN status: Critically Endangered in 1994, downlisted to Endangered in 2009)</t>
    </r>
  </si>
  <si>
    <r>
      <t>Source: 5</t>
    </r>
    <r>
      <rPr>
        <vertAlign val="superscript"/>
        <sz val="15"/>
        <color indexed="8"/>
        <rFont val="Times New Roman"/>
        <family val="1"/>
      </rPr>
      <t>th</t>
    </r>
    <r>
      <rPr>
        <sz val="15"/>
        <color indexed="8"/>
        <rFont val="Times New Roman"/>
        <family val="1"/>
      </rPr>
      <t xml:space="preserve"> National Report on the Convention on Biological Diversity, 2015</t>
    </r>
    <r>
      <rPr>
        <vertAlign val="superscript"/>
        <sz val="12"/>
        <color indexed="8"/>
        <rFont val="Times New Roman"/>
        <family val="1"/>
      </rPr>
      <t/>
    </r>
  </si>
  <si>
    <r>
      <rPr>
        <vertAlign val="superscript"/>
        <sz val="15"/>
        <color indexed="8"/>
        <rFont val="Times New Roman"/>
        <family val="1"/>
      </rPr>
      <t>1</t>
    </r>
    <r>
      <rPr>
        <sz val="15"/>
        <color indexed="8"/>
        <rFont val="Times New Roman"/>
        <family val="1"/>
      </rPr>
      <t xml:space="preserve"> No new surveys conducted, but thought to have increased</t>
    </r>
  </si>
  <si>
    <t>52,250 individuals in 2012
92,000 individuals in 2013</t>
  </si>
  <si>
    <t>Marine - Mauritius</t>
  </si>
  <si>
    <t xml:space="preserve">Marine - Rodrigues </t>
  </si>
  <si>
    <t>Normal</t>
  </si>
  <si>
    <t xml:space="preserve">   (when background concentration &gt; 100 mg/l)</t>
  </si>
  <si>
    <t>High Quality (Grade 2)</t>
  </si>
  <si>
    <t>2015</t>
  </si>
  <si>
    <t>Region (Rivers)</t>
  </si>
  <si>
    <t>Dissolved oxygen (DO)</t>
  </si>
  <si>
    <t>Chemical Oxygen Demand</t>
  </si>
  <si>
    <t>Phophate as P</t>
  </si>
  <si>
    <t>Chloride</t>
  </si>
  <si>
    <t>Site</t>
  </si>
  <si>
    <t>(mg/l)</t>
  </si>
  <si>
    <t>&lt;0.1 - 0.5</t>
  </si>
  <si>
    <t>Trou aux Biches</t>
  </si>
  <si>
    <t>&lt;0.1 - 0.4</t>
  </si>
  <si>
    <t>&lt;0.02 - 0.05</t>
  </si>
  <si>
    <t>Grand Baie</t>
  </si>
  <si>
    <t>Blue Bay</t>
  </si>
  <si>
    <t>Albion</t>
  </si>
  <si>
    <t>Mon Choisy</t>
  </si>
  <si>
    <t>&lt;0.02 - 0.10</t>
  </si>
  <si>
    <t xml:space="preserve">  </t>
  </si>
  <si>
    <t>Parameter</t>
  </si>
  <si>
    <t>Boreholes</t>
  </si>
  <si>
    <t>Beard</t>
  </si>
  <si>
    <t>Eau Bonne</t>
  </si>
  <si>
    <t>Telfair</t>
  </si>
  <si>
    <t>Fond Du Sac</t>
  </si>
  <si>
    <t>Physical and Chemical Characteristics</t>
  </si>
  <si>
    <t>Total Suspended Solid (TSS)</t>
  </si>
  <si>
    <t>Nutrients and Chlorophyll</t>
  </si>
  <si>
    <t>Nitrate (as N )</t>
  </si>
  <si>
    <t>Nitrite (as N )</t>
  </si>
  <si>
    <t>Total Reactive Phosphorus (as P)</t>
  </si>
  <si>
    <t>Station No.</t>
  </si>
  <si>
    <t>Average colony count per 100 ml</t>
  </si>
  <si>
    <t>TC</t>
  </si>
  <si>
    <t>FC</t>
  </si>
  <si>
    <t>Flic en Flac</t>
  </si>
  <si>
    <t>ND</t>
  </si>
  <si>
    <t>Pointe aux Sables</t>
  </si>
  <si>
    <t>Le Goulet</t>
  </si>
  <si>
    <t>Belle Mare</t>
  </si>
  <si>
    <t>Pereybère</t>
  </si>
  <si>
    <t xml:space="preserve">Balaclava </t>
  </si>
  <si>
    <t xml:space="preserve">Description </t>
  </si>
  <si>
    <t>Number of noise complaints received and attended</t>
  </si>
  <si>
    <t>Number of noise complaints justified</t>
  </si>
  <si>
    <t xml:space="preserve">Number of notices served
 </t>
  </si>
  <si>
    <t>Description</t>
  </si>
  <si>
    <t>Serpent Island (Nature Reserve)</t>
  </si>
  <si>
    <t>Round Island (Nature Reserve)</t>
  </si>
  <si>
    <t>Pigeon Rock (National Park)</t>
  </si>
  <si>
    <t>Flat Island (Nature Reserve)</t>
  </si>
  <si>
    <t>Gabriel Island (Nature Reserve)</t>
  </si>
  <si>
    <t>Gunner's Quoin (Nature Reserve)</t>
  </si>
  <si>
    <t>Ile d'Ambre (National Park)</t>
  </si>
  <si>
    <t>Ilot Aigrettes (Nature Reserve)</t>
  </si>
  <si>
    <t>Ilot Vacoas (National Park)</t>
  </si>
  <si>
    <t>Ilot Flammants (National Park)</t>
  </si>
  <si>
    <t>Ile aux Oiseaux (National Park)</t>
  </si>
  <si>
    <t>Ile aux Mariannes (Nature Reserve)</t>
  </si>
  <si>
    <t>Rocher des Oiseaux (National Park)</t>
  </si>
  <si>
    <t>Ile aux Fous (National Park)</t>
  </si>
  <si>
    <t xml:space="preserve">                                                                                                                                                                                                                                                                                                                                                                                                                                                                                                                                                                                                                                                                                                                                                                                                                                                                                                                                                                                                                                                   </t>
  </si>
  <si>
    <t>Trou d'Eau Douce Fishing Reserve</t>
  </si>
  <si>
    <t>Port Louis Fishing Reserve</t>
  </si>
  <si>
    <t>Grand Port Zone A Fishing Reserve</t>
  </si>
  <si>
    <t>Grand Port Zone B Reserve</t>
  </si>
  <si>
    <t>Source: Central Water Authority</t>
  </si>
  <si>
    <t>Riviere Plaines Wilhems</t>
  </si>
  <si>
    <t>Riviere du Poste de Flacq</t>
  </si>
  <si>
    <t>Riviere des Anguilles</t>
  </si>
  <si>
    <t>Riviere la Chaux</t>
  </si>
  <si>
    <t>Riviere des Galets</t>
  </si>
  <si>
    <t>River Baie du Cap</t>
  </si>
  <si>
    <t>Riviere Moka</t>
  </si>
  <si>
    <t>Riviere Labourdonnais</t>
  </si>
  <si>
    <t>Riviere Francoise</t>
  </si>
  <si>
    <t xml:space="preserve">Riviere des Creoles </t>
  </si>
  <si>
    <t>Riviere Cascades</t>
  </si>
  <si>
    <t>NM</t>
  </si>
  <si>
    <t>NM - Not monitored</t>
  </si>
  <si>
    <t>ND : Not Detected</t>
  </si>
  <si>
    <r>
      <rPr>
        <b/>
        <sz val="11"/>
        <color indexed="8"/>
        <rFont val="Times New Roman"/>
        <family val="1"/>
      </rPr>
      <t>Guidelines</t>
    </r>
    <r>
      <rPr>
        <sz val="11"/>
        <color indexed="8"/>
        <rFont val="Times New Roman"/>
        <family val="1"/>
      </rPr>
      <t xml:space="preserve"> : 
1. pH: 6.5 - 8.5
2. Total Suspended Solid (No guideline)
3. Nitrate: 50 mg/l as NO</t>
    </r>
    <r>
      <rPr>
        <vertAlign val="subscript"/>
        <sz val="11"/>
        <color indexed="8"/>
        <rFont val="Times New Roman"/>
        <family val="1"/>
      </rPr>
      <t xml:space="preserve">3
</t>
    </r>
    <r>
      <rPr>
        <sz val="11"/>
        <color indexed="8"/>
        <rFont val="Times New Roman"/>
        <family val="1"/>
      </rPr>
      <t>4.</t>
    </r>
    <r>
      <rPr>
        <vertAlign val="subscript"/>
        <sz val="11"/>
        <color indexed="8"/>
        <rFont val="Times New Roman"/>
        <family val="1"/>
      </rPr>
      <t xml:space="preserve"> </t>
    </r>
    <r>
      <rPr>
        <sz val="11"/>
        <color indexed="8"/>
        <rFont val="Times New Roman"/>
        <family val="1"/>
      </rPr>
      <t>Nitrite: 3 mg as NO</t>
    </r>
    <r>
      <rPr>
        <vertAlign val="subscript"/>
        <sz val="11"/>
        <color indexed="8"/>
        <rFont val="Times New Roman"/>
        <family val="1"/>
      </rPr>
      <t xml:space="preserve">2
</t>
    </r>
    <r>
      <rPr>
        <sz val="11"/>
        <color indexed="8"/>
        <rFont val="Times New Roman"/>
        <family val="1"/>
      </rPr>
      <t xml:space="preserve">5. Total Reactive Phosphorous (No guideline)
</t>
    </r>
  </si>
  <si>
    <t>Chemical Oxygen Demand 
(COD)</t>
  </si>
  <si>
    <t xml:space="preserve">Trou aux Biches 
</t>
  </si>
  <si>
    <t xml:space="preserve">Pointe aux Sables 
</t>
  </si>
  <si>
    <t xml:space="preserve">Bain des Dames
</t>
  </si>
  <si>
    <t xml:space="preserve">Grand Baie 
</t>
  </si>
  <si>
    <t xml:space="preserve">Ile aux Benitiers
</t>
  </si>
  <si>
    <t xml:space="preserve">Bel Ombre 
</t>
  </si>
  <si>
    <t xml:space="preserve">Bambous Virieux 
</t>
  </si>
  <si>
    <t xml:space="preserve">Trou d’Eau Douce 
</t>
  </si>
  <si>
    <t xml:space="preserve">Anse la Raie 
</t>
  </si>
  <si>
    <t xml:space="preserve">Baie du Tombeau 
</t>
  </si>
  <si>
    <t xml:space="preserve">Harbour 
</t>
  </si>
  <si>
    <t xml:space="preserve">Poudre d’Or 
</t>
  </si>
  <si>
    <t xml:space="preserve">Balaclava 
</t>
  </si>
  <si>
    <t xml:space="preserve">Blue Bay 
</t>
  </si>
  <si>
    <t xml:space="preserve">Belle Mare 
</t>
  </si>
  <si>
    <t xml:space="preserve">Albion
</t>
  </si>
  <si>
    <t xml:space="preserve">Flic en Flac 
</t>
  </si>
  <si>
    <t xml:space="preserve">Palmar 
</t>
  </si>
  <si>
    <t xml:space="preserve">Mon Choisy 
</t>
  </si>
  <si>
    <t xml:space="preserve">Pereybère 
</t>
  </si>
  <si>
    <t xml:space="preserve">Le Morne 
</t>
  </si>
  <si>
    <t xml:space="preserve">Bain Boeuf 
</t>
  </si>
  <si>
    <t xml:space="preserve">Ferme Marine de Mahebourg Limitée (FMML) 
</t>
  </si>
  <si>
    <t xml:space="preserve">Phosphorus as orthophosphate    </t>
  </si>
  <si>
    <t xml:space="preserve"> Nitrate - Nitrogen                           </t>
  </si>
  <si>
    <t>Note:</t>
  </si>
  <si>
    <t>2016</t>
  </si>
  <si>
    <t>ha</t>
  </si>
  <si>
    <t>Conservation status</t>
  </si>
  <si>
    <t>State Protected Areas - Mainland</t>
  </si>
  <si>
    <t xml:space="preserve">Black River Gorges  </t>
  </si>
  <si>
    <t>Bras D'Eau</t>
  </si>
  <si>
    <t>Perrier</t>
  </si>
  <si>
    <t>Gouly Père</t>
  </si>
  <si>
    <t>Vallée d'Osterlog Endemic Garden</t>
  </si>
  <si>
    <t xml:space="preserve">Rivulet Terre Rouge Estuary Bird Sanctuary </t>
  </si>
  <si>
    <t>Pointe d'Esny Wetland</t>
  </si>
  <si>
    <t>State Protected Areas - Offshore Islets</t>
  </si>
  <si>
    <t>Pigeon Rock</t>
  </si>
  <si>
    <t>Ile d'Ambre</t>
  </si>
  <si>
    <t>Rocher des Oiseaux</t>
  </si>
  <si>
    <t>Ile aux Fous</t>
  </si>
  <si>
    <t>Ile aux Fouquets</t>
  </si>
  <si>
    <t>Ilot Flamants</t>
  </si>
  <si>
    <t>Ile aux Oiseaux</t>
  </si>
  <si>
    <t>Coin de Mire</t>
  </si>
  <si>
    <t>Iles aux Aigrettes</t>
  </si>
  <si>
    <t>Iles aux Serpents</t>
  </si>
  <si>
    <t>Ile Plate</t>
  </si>
  <si>
    <t>Ile Ronde</t>
  </si>
  <si>
    <t>Ilot Gabriel</t>
  </si>
  <si>
    <t>Ilot Marianne</t>
  </si>
  <si>
    <t>Ile aux Cocos (Rodrigues)</t>
  </si>
  <si>
    <t>Ile aux Sables (Rodrigues)</t>
  </si>
  <si>
    <t>Privately-owned Protected Areas</t>
  </si>
  <si>
    <t>Mountain Reserves</t>
  </si>
  <si>
    <t>River Reserves</t>
  </si>
  <si>
    <t>&lt;0.02</t>
  </si>
  <si>
    <t>0.1 - 0.9</t>
  </si>
  <si>
    <r>
      <t xml:space="preserve">West 
</t>
    </r>
    <r>
      <rPr>
        <sz val="12"/>
        <color indexed="8"/>
        <rFont val="Times New Roman"/>
        <family val="1"/>
      </rPr>
      <t xml:space="preserve">LTM </t>
    </r>
    <r>
      <rPr>
        <vertAlign val="superscript"/>
        <sz val="12"/>
        <color indexed="8"/>
        <rFont val="Times New Roman"/>
        <family val="1"/>
      </rPr>
      <t>2</t>
    </r>
    <r>
      <rPr>
        <b/>
        <sz val="12"/>
        <color indexed="8"/>
        <rFont val="Times New Roman"/>
        <family val="1"/>
      </rPr>
      <t xml:space="preserve">
</t>
    </r>
    <r>
      <rPr>
        <sz val="12"/>
        <color indexed="8"/>
        <rFont val="Times New Roman"/>
        <family val="1"/>
      </rPr>
      <t>(912 mm)</t>
    </r>
  </si>
  <si>
    <r>
      <t xml:space="preserve">North 
</t>
    </r>
    <r>
      <rPr>
        <sz val="12"/>
        <color indexed="8"/>
        <rFont val="Times New Roman"/>
        <family val="1"/>
      </rPr>
      <t xml:space="preserve">LTM </t>
    </r>
    <r>
      <rPr>
        <b/>
        <sz val="12"/>
        <color indexed="8"/>
        <rFont val="Times New Roman"/>
        <family val="1"/>
      </rPr>
      <t xml:space="preserve">
</t>
    </r>
    <r>
      <rPr>
        <sz val="12"/>
        <color indexed="8"/>
        <rFont val="Times New Roman"/>
        <family val="1"/>
      </rPr>
      <t>(1,294 mm)</t>
    </r>
  </si>
  <si>
    <r>
      <t xml:space="preserve">South
</t>
    </r>
    <r>
      <rPr>
        <sz val="12"/>
        <color indexed="8"/>
        <rFont val="Times New Roman"/>
        <family val="1"/>
      </rPr>
      <t xml:space="preserve">LTM  </t>
    </r>
    <r>
      <rPr>
        <b/>
        <sz val="12"/>
        <color indexed="8"/>
        <rFont val="Times New Roman"/>
        <family val="1"/>
      </rPr>
      <t xml:space="preserve">
</t>
    </r>
    <r>
      <rPr>
        <sz val="12"/>
        <color indexed="8"/>
        <rFont val="Times New Roman"/>
        <family val="1"/>
      </rPr>
      <t>(2,572 mm)</t>
    </r>
  </si>
  <si>
    <r>
      <t xml:space="preserve">East 
</t>
    </r>
    <r>
      <rPr>
        <sz val="12"/>
        <color indexed="8"/>
        <rFont val="Times New Roman"/>
        <family val="1"/>
      </rPr>
      <t xml:space="preserve">LTM  </t>
    </r>
    <r>
      <rPr>
        <b/>
        <sz val="12"/>
        <color indexed="8"/>
        <rFont val="Times New Roman"/>
        <family val="1"/>
      </rPr>
      <t xml:space="preserve">
</t>
    </r>
    <r>
      <rPr>
        <sz val="12"/>
        <color indexed="8"/>
        <rFont val="Times New Roman"/>
        <family val="1"/>
      </rPr>
      <t>(2,568 mm)</t>
    </r>
  </si>
  <si>
    <r>
      <t xml:space="preserve">Centre
</t>
    </r>
    <r>
      <rPr>
        <sz val="12"/>
        <color indexed="8"/>
        <rFont val="Times New Roman"/>
        <family val="1"/>
      </rPr>
      <t xml:space="preserve">LTM </t>
    </r>
    <r>
      <rPr>
        <b/>
        <sz val="12"/>
        <color indexed="8"/>
        <rFont val="Times New Roman"/>
        <family val="1"/>
      </rPr>
      <t xml:space="preserve">
</t>
    </r>
    <r>
      <rPr>
        <sz val="12"/>
        <color indexed="8"/>
        <rFont val="Times New Roman"/>
        <family val="1"/>
      </rPr>
      <t xml:space="preserve"> (2,568 mm)</t>
    </r>
  </si>
  <si>
    <r>
      <t xml:space="preserve">Whole Island 
</t>
    </r>
    <r>
      <rPr>
        <sz val="12"/>
        <color indexed="8"/>
        <rFont val="Times New Roman"/>
        <family val="1"/>
      </rPr>
      <t>LTM</t>
    </r>
    <r>
      <rPr>
        <b/>
        <sz val="12"/>
        <color indexed="8"/>
        <rFont val="Times New Roman"/>
        <family val="1"/>
      </rPr>
      <t xml:space="preserve">
</t>
    </r>
    <r>
      <rPr>
        <sz val="12"/>
        <color indexed="8"/>
        <rFont val="Times New Roman"/>
        <family val="1"/>
      </rPr>
      <t>(2,003 mm)</t>
    </r>
  </si>
  <si>
    <r>
      <rPr>
        <vertAlign val="superscript"/>
        <sz val="12"/>
        <color indexed="8"/>
        <rFont val="Times New Roman"/>
        <family val="1"/>
      </rPr>
      <t>1</t>
    </r>
    <r>
      <rPr>
        <sz val="12"/>
        <color indexed="8"/>
        <rFont val="Times New Roman"/>
        <family val="1"/>
      </rPr>
      <t xml:space="preserve"> Average of 23 stations for different regions </t>
    </r>
  </si>
  <si>
    <r>
      <rPr>
        <vertAlign val="superscript"/>
        <sz val="12"/>
        <color indexed="8"/>
        <rFont val="Times New Roman"/>
        <family val="1"/>
      </rPr>
      <t>2</t>
    </r>
    <r>
      <rPr>
        <sz val="12"/>
        <color indexed="8"/>
        <rFont val="Times New Roman"/>
        <family val="1"/>
      </rPr>
      <t xml:space="preserve">  LTM : Long Term Mean, 1981 - 2010</t>
    </r>
  </si>
  <si>
    <t>Year of construction</t>
  </si>
  <si>
    <t>Hydro-power, domestic and irrigation</t>
  </si>
  <si>
    <t>Marine  Protected Areas</t>
  </si>
  <si>
    <t>Source: National Oceanic and Atmospheric Administration (NOAA), U.S Department of Commerce</t>
  </si>
  <si>
    <t>Parts per million</t>
  </si>
  <si>
    <t>Indicator</t>
  </si>
  <si>
    <t>Units</t>
  </si>
  <si>
    <t xml:space="preserve">  Republic of Mauritius</t>
  </si>
  <si>
    <t>hectares</t>
  </si>
  <si>
    <t>000 tons</t>
  </si>
  <si>
    <t>tons</t>
  </si>
  <si>
    <t>GWh</t>
  </si>
  <si>
    <t>ktoe</t>
  </si>
  <si>
    <t>toe</t>
  </si>
  <si>
    <t xml:space="preserve">  Island of Mauritius</t>
  </si>
  <si>
    <t>millimetres</t>
  </si>
  <si>
    <t>degrees Celcius</t>
  </si>
  <si>
    <r>
      <t>Mm</t>
    </r>
    <r>
      <rPr>
        <vertAlign val="superscript"/>
        <sz val="11"/>
        <rFont val="Times New Roman"/>
        <family val="1"/>
      </rPr>
      <t>3</t>
    </r>
  </si>
  <si>
    <t>litres</t>
  </si>
  <si>
    <t>Kg</t>
  </si>
  <si>
    <t xml:space="preserve">1.  Terrestrial protected areas </t>
  </si>
  <si>
    <t>2. Marine protected areas</t>
  </si>
  <si>
    <r>
      <t>Gg CO</t>
    </r>
    <r>
      <rPr>
        <vertAlign val="subscript"/>
        <sz val="11"/>
        <rFont val="Times New Roman"/>
        <family val="1"/>
      </rPr>
      <t>2</t>
    </r>
    <r>
      <rPr>
        <sz val="11"/>
        <rFont val="Times New Roman"/>
        <family val="1"/>
      </rPr>
      <t>-eq</t>
    </r>
  </si>
  <si>
    <t>6.  Total electricity generated</t>
  </si>
  <si>
    <t>7.  Electricity generated from renewable sources</t>
  </si>
  <si>
    <t>9.  Primary energy requirement from renewable sources</t>
  </si>
  <si>
    <t>10.  Per capita primary energy requirement</t>
  </si>
  <si>
    <t>11. Per capita final energy consumption</t>
  </si>
  <si>
    <t>toe per Rs.100,000 GDP at 2006 prices</t>
  </si>
  <si>
    <t>13.  Forest area</t>
  </si>
  <si>
    <t>14.  Total forest area as a % of total land area</t>
  </si>
  <si>
    <t>15.  Total fish production (fresh-weight equivalent)</t>
  </si>
  <si>
    <t xml:space="preserve">16.  Irrigated land </t>
  </si>
  <si>
    <t>17.  Mean annual rainfall</t>
  </si>
  <si>
    <t>18.  Mean of maximum annual temperature</t>
  </si>
  <si>
    <t>19.  Mean of minimum annual temperature</t>
  </si>
  <si>
    <r>
      <t>Mare aux Vacoas (Capacity 25.89 Mm</t>
    </r>
    <r>
      <rPr>
        <b/>
        <vertAlign val="superscript"/>
        <sz val="12"/>
        <rFont val="Times New Roman"/>
        <family val="1"/>
      </rPr>
      <t>3</t>
    </r>
    <r>
      <rPr>
        <b/>
        <sz val="12"/>
        <rFont val="Times New Roman"/>
        <family val="1"/>
      </rPr>
      <t>)</t>
    </r>
  </si>
  <si>
    <r>
      <t xml:space="preserve">Normal </t>
    </r>
    <r>
      <rPr>
        <b/>
        <vertAlign val="superscript"/>
        <sz val="12"/>
        <rFont val="Times New Roman"/>
        <family val="1"/>
      </rPr>
      <t>1</t>
    </r>
  </si>
  <si>
    <r>
      <t>La Nicoliere (Capacity 5.26 Mm</t>
    </r>
    <r>
      <rPr>
        <b/>
        <vertAlign val="superscript"/>
        <sz val="12"/>
        <rFont val="Times New Roman"/>
        <family val="1"/>
      </rPr>
      <t>3</t>
    </r>
    <r>
      <rPr>
        <b/>
        <sz val="12"/>
        <rFont val="Times New Roman"/>
        <family val="1"/>
      </rPr>
      <t>)</t>
    </r>
  </si>
  <si>
    <r>
      <t>Piton du Milieu (Capacity 2.99 Mm</t>
    </r>
    <r>
      <rPr>
        <b/>
        <vertAlign val="superscript"/>
        <sz val="12"/>
        <rFont val="Times New Roman"/>
        <family val="1"/>
      </rPr>
      <t>3</t>
    </r>
    <r>
      <rPr>
        <b/>
        <sz val="12"/>
        <rFont val="Times New Roman"/>
        <family val="1"/>
      </rPr>
      <t>)</t>
    </r>
  </si>
  <si>
    <r>
      <t>La Ferme (Capacity 11.52 Mm</t>
    </r>
    <r>
      <rPr>
        <b/>
        <vertAlign val="superscript"/>
        <sz val="12"/>
        <rFont val="Times New Roman"/>
        <family val="1"/>
      </rPr>
      <t>3</t>
    </r>
    <r>
      <rPr>
        <b/>
        <sz val="12"/>
        <rFont val="Times New Roman"/>
        <family val="1"/>
      </rPr>
      <t>)</t>
    </r>
  </si>
  <si>
    <r>
      <t>Mare Longue (Capacity 6.28 Mm</t>
    </r>
    <r>
      <rPr>
        <b/>
        <vertAlign val="superscript"/>
        <sz val="12"/>
        <rFont val="Times New Roman"/>
        <family val="1"/>
      </rPr>
      <t>3</t>
    </r>
    <r>
      <rPr>
        <b/>
        <sz val="12"/>
        <rFont val="Times New Roman"/>
        <family val="1"/>
      </rPr>
      <t>)</t>
    </r>
  </si>
  <si>
    <r>
      <t>Midlands Dam (Capacity 25.5 Mm</t>
    </r>
    <r>
      <rPr>
        <b/>
        <vertAlign val="superscript"/>
        <sz val="12"/>
        <rFont val="Times New Roman"/>
        <family val="1"/>
      </rPr>
      <t>3</t>
    </r>
    <r>
      <rPr>
        <b/>
        <sz val="12"/>
        <rFont val="Times New Roman"/>
        <family val="1"/>
      </rPr>
      <t>)</t>
    </r>
  </si>
  <si>
    <r>
      <t>All reservoirs excluding Midlands Dam (Capacity 51.94 Mm</t>
    </r>
    <r>
      <rPr>
        <b/>
        <vertAlign val="superscript"/>
        <sz val="12"/>
        <rFont val="Times New Roman"/>
        <family val="1"/>
      </rPr>
      <t>3</t>
    </r>
    <r>
      <rPr>
        <b/>
        <sz val="12"/>
        <rFont val="Times New Roman"/>
        <family val="1"/>
      </rPr>
      <t>)</t>
    </r>
  </si>
  <si>
    <r>
      <rPr>
        <b/>
        <vertAlign val="superscript"/>
        <sz val="12"/>
        <rFont val="Times New Roman"/>
        <family val="1"/>
      </rPr>
      <t>1</t>
    </r>
    <r>
      <rPr>
        <sz val="12"/>
        <rFont val="Times New Roman"/>
        <family val="1"/>
      </rPr>
      <t xml:space="preserve"> Normal is the long term mean for 1990-1999</t>
    </r>
  </si>
  <si>
    <t xml:space="preserve">Mean 1981 - 2010
</t>
  </si>
  <si>
    <t>Invasive alien species</t>
  </si>
  <si>
    <t>Remarks</t>
  </si>
  <si>
    <t>Invasive alien plant species</t>
  </si>
  <si>
    <t>Introduced reptiles</t>
  </si>
  <si>
    <t>Source: Mauritius Environment Outlook Report, 2011</t>
  </si>
  <si>
    <t>Parts per billion</t>
  </si>
  <si>
    <r>
      <rPr>
        <vertAlign val="superscript"/>
        <sz val="11"/>
        <color indexed="8"/>
        <rFont val="Times New Roman"/>
        <family val="1"/>
      </rPr>
      <t>1</t>
    </r>
    <r>
      <rPr>
        <sz val="11"/>
        <color indexed="8"/>
        <rFont val="Times New Roman"/>
        <family val="1"/>
      </rPr>
      <t xml:space="preserve"> Globally averaged marine surface monthly mean data</t>
    </r>
  </si>
  <si>
    <t>Area (ha)</t>
  </si>
  <si>
    <t>Riviere Coquinbourg</t>
  </si>
  <si>
    <t>Riviere du Rempart West</t>
  </si>
  <si>
    <t>Rivulet Terre Rouge</t>
  </si>
  <si>
    <t>Riviere Tombeau</t>
  </si>
  <si>
    <t>Grand River North West</t>
  </si>
  <si>
    <t xml:space="preserve">Riviere du Poste </t>
  </si>
  <si>
    <t>Riviere Tamarin</t>
  </si>
  <si>
    <r>
      <t>Nitrate as NO</t>
    </r>
    <r>
      <rPr>
        <b/>
        <vertAlign val="subscript"/>
        <sz val="14"/>
        <rFont val="Times New Roman"/>
        <family val="1"/>
      </rPr>
      <t>3</t>
    </r>
  </si>
  <si>
    <r>
      <t>Guidelines for Inland Surface Water Quality - (1) pH: 6.5 - 9.0;     (2) Dissolved Oxygen: 6.0 at 25.0</t>
    </r>
    <r>
      <rPr>
        <vertAlign val="superscript"/>
        <sz val="14"/>
        <rFont val="Times New Roman"/>
        <family val="1"/>
      </rPr>
      <t>0</t>
    </r>
    <r>
      <rPr>
        <sz val="14"/>
        <rFont val="Times New Roman"/>
        <family val="1"/>
      </rPr>
      <t xml:space="preserve"> C ;     (3) Phosphate as P: 0.1 mg/L</t>
    </r>
  </si>
  <si>
    <t>Invasive alien animals</t>
  </si>
  <si>
    <t>Other Environment Statistics</t>
  </si>
  <si>
    <t>km</t>
  </si>
  <si>
    <r>
      <t>km</t>
    </r>
    <r>
      <rPr>
        <vertAlign val="superscript"/>
        <sz val="11"/>
        <rFont val="Times New Roman"/>
        <family val="1"/>
      </rPr>
      <t>2</t>
    </r>
  </si>
  <si>
    <t>26. Lagoon areas</t>
  </si>
  <si>
    <t>27. Exclusive Economic Zone (EEZ) - Republic of Mauritius</t>
  </si>
  <si>
    <t xml:space="preserve">Source: Environmentally Sensitive Areas and Classification Report, Ministry of Social Security, National Solidarity, Environment and  Sustainable Development (Environment and  Sustainable Development Division), Republic of Mauritius, 2009
</t>
  </si>
  <si>
    <r>
      <t>- These species and many more out-compete native plants for space, light and nutrients and quickly come to dominate the forests throughout the island. Goyave de Chine can reach densities of up to about seven million stems at or above 1.3 metre (in height)/km</t>
    </r>
    <r>
      <rPr>
        <vertAlign val="superscript"/>
        <sz val="12"/>
        <color indexed="8"/>
        <rFont val="Times New Roman"/>
        <family val="1"/>
      </rPr>
      <t>2</t>
    </r>
    <r>
      <rPr>
        <sz val="12"/>
        <color indexed="8"/>
        <rFont val="Times New Roman"/>
        <family val="1"/>
      </rPr>
      <t>.</t>
    </r>
  </si>
  <si>
    <t>- Browse native shrubs, saplings and seedling.</t>
  </si>
  <si>
    <t>- Disturb soil, disperse seeds of alien plants and have negative effects on native plant regeneration.</t>
  </si>
  <si>
    <t>- Damage unripe native fruits.</t>
  </si>
  <si>
    <t>- Predate on eggs and chicks of native birds. Rats are notable seed and fruit predators.</t>
  </si>
  <si>
    <t>- Privet
(Ligustrum robustum subsp. walkeri)</t>
  </si>
  <si>
    <t>- Liane cerf
(Hiptage benghalensis)</t>
  </si>
  <si>
    <t>- Rusa deer
(Cervus timorensis rusa)</t>
  </si>
  <si>
    <t>- Feral pigs
(Sus scrofa)</t>
  </si>
  <si>
    <t>- Monkeys
(Macaca fascicularis)</t>
  </si>
  <si>
    <t>- Rats
(Rattus rattus and Rattus norvegicus)</t>
  </si>
  <si>
    <t>- Feral cats
(Felis catus)</t>
  </si>
  <si>
    <t>- Common House gecko
(Hemidactylus frenatus)</t>
  </si>
  <si>
    <t>- Indian Wolf snake
(Lycodon aulicus)</t>
  </si>
  <si>
    <t>Grand Total</t>
  </si>
  <si>
    <t>Total privately- owned protected areas</t>
  </si>
  <si>
    <t xml:space="preserve">
         Region
  Month</t>
  </si>
  <si>
    <r>
      <t xml:space="preserve">Source: Mauritius Meteorological Services 
</t>
    </r>
    <r>
      <rPr>
        <vertAlign val="superscript"/>
        <sz val="11"/>
        <color indexed="8"/>
        <rFont val="Times New Roman"/>
        <family val="1"/>
      </rPr>
      <t>1</t>
    </r>
    <r>
      <rPr>
        <sz val="11"/>
        <color indexed="8"/>
        <rFont val="Times New Roman"/>
        <family val="1"/>
      </rPr>
      <t xml:space="preserve"> Average of 23 stations for different regions</t>
    </r>
  </si>
  <si>
    <t>Total state protected areas</t>
  </si>
  <si>
    <t>2017</t>
  </si>
  <si>
    <t>Steep slopes</t>
  </si>
  <si>
    <t xml:space="preserve">                      Year
   Month</t>
  </si>
  <si>
    <r>
      <t xml:space="preserve">2017 </t>
    </r>
    <r>
      <rPr>
        <b/>
        <vertAlign val="superscript"/>
        <sz val="11"/>
        <rFont val="Times New Roman"/>
        <family val="1"/>
      </rPr>
      <t>1</t>
    </r>
  </si>
  <si>
    <t xml:space="preserve">12. Energy intensity </t>
  </si>
  <si>
    <r>
      <t>National Park</t>
    </r>
    <r>
      <rPr>
        <vertAlign val="superscript"/>
        <sz val="16"/>
        <rFont val="Times New Roman"/>
        <family val="1"/>
      </rPr>
      <t>1</t>
    </r>
  </si>
  <si>
    <r>
      <t>Nature Reserve</t>
    </r>
    <r>
      <rPr>
        <vertAlign val="superscript"/>
        <sz val="16"/>
        <rFont val="Times New Roman"/>
        <family val="1"/>
      </rPr>
      <t>2</t>
    </r>
  </si>
  <si>
    <r>
      <t>National Protected Area</t>
    </r>
    <r>
      <rPr>
        <vertAlign val="superscript"/>
        <sz val="16"/>
        <rFont val="Times New Roman"/>
        <family val="1"/>
      </rPr>
      <t>3</t>
    </r>
  </si>
  <si>
    <r>
      <t>Wetland (Ramsar Site)</t>
    </r>
    <r>
      <rPr>
        <vertAlign val="superscript"/>
        <sz val="16"/>
        <rFont val="Times New Roman"/>
        <family val="1"/>
      </rPr>
      <t>4</t>
    </r>
  </si>
  <si>
    <r>
      <t xml:space="preserve">Nature Reserve </t>
    </r>
    <r>
      <rPr>
        <vertAlign val="superscript"/>
        <sz val="16"/>
        <rFont val="Times New Roman"/>
        <family val="1"/>
      </rPr>
      <t>2</t>
    </r>
  </si>
  <si>
    <r>
      <t>Mountain Reserve</t>
    </r>
    <r>
      <rPr>
        <vertAlign val="superscript"/>
        <sz val="16"/>
        <rFont val="Times New Roman"/>
        <family val="1"/>
      </rPr>
      <t>2</t>
    </r>
  </si>
  <si>
    <r>
      <t>River Reserve</t>
    </r>
    <r>
      <rPr>
        <vertAlign val="superscript"/>
        <sz val="16"/>
        <rFont val="Times New Roman"/>
        <family val="1"/>
      </rPr>
      <t>2</t>
    </r>
  </si>
  <si>
    <r>
      <rPr>
        <vertAlign val="superscript"/>
        <sz val="16"/>
        <color indexed="8"/>
        <rFont val="Times New Roman"/>
        <family val="1"/>
      </rPr>
      <t>1</t>
    </r>
    <r>
      <rPr>
        <sz val="16"/>
        <color indexed="8"/>
        <rFont val="Times New Roman"/>
        <family val="1"/>
      </rPr>
      <t xml:space="preserve"> Protected as per the Native Terrestrial Biodiversity &amp; National Parks Act of 2015</t>
    </r>
  </si>
  <si>
    <r>
      <rPr>
        <vertAlign val="superscript"/>
        <sz val="16"/>
        <color indexed="8"/>
        <rFont val="Times New Roman"/>
        <family val="1"/>
      </rPr>
      <t xml:space="preserve">2 </t>
    </r>
    <r>
      <rPr>
        <sz val="16"/>
        <color indexed="8"/>
        <rFont val="Times New Roman"/>
        <family val="1"/>
      </rPr>
      <t>Protected as per the Forests and Reserves Act of 1983 (as amended in 1986 and 2003)</t>
    </r>
  </si>
  <si>
    <r>
      <rPr>
        <vertAlign val="superscript"/>
        <sz val="16"/>
        <color indexed="8"/>
        <rFont val="Times New Roman"/>
        <family val="1"/>
      </rPr>
      <t>3</t>
    </r>
    <r>
      <rPr>
        <sz val="16"/>
        <color indexed="8"/>
        <rFont val="Times New Roman"/>
        <family val="1"/>
      </rPr>
      <t xml:space="preserve"> Protected as per the Vallée d'Osterlog Endemic Garden Foundation Act of 2007</t>
    </r>
  </si>
  <si>
    <r>
      <rPr>
        <vertAlign val="superscript"/>
        <sz val="16"/>
        <color indexed="8"/>
        <rFont val="Times New Roman"/>
        <family val="1"/>
      </rPr>
      <t xml:space="preserve">4 </t>
    </r>
    <r>
      <rPr>
        <sz val="16"/>
        <color indexed="8"/>
        <rFont val="Times New Roman"/>
        <family val="1"/>
      </rPr>
      <t>Designated as Wetlands of International Importance under the RAMSAR Convention</t>
    </r>
  </si>
  <si>
    <r>
      <rPr>
        <vertAlign val="superscript"/>
        <sz val="16"/>
        <color indexed="8"/>
        <rFont val="Times New Roman"/>
        <family val="1"/>
      </rPr>
      <t>5</t>
    </r>
    <r>
      <rPr>
        <sz val="16"/>
        <color indexed="8"/>
        <rFont val="Times New Roman"/>
        <family val="1"/>
      </rPr>
      <t xml:space="preserve"> Protected as per the Ancient Monuments Act of 1944 (updated in 1985)</t>
    </r>
  </si>
  <si>
    <r>
      <rPr>
        <b/>
        <sz val="16"/>
        <color indexed="8"/>
        <rFont val="Times New Roman"/>
        <family val="1"/>
      </rPr>
      <t>Note 1</t>
    </r>
    <r>
      <rPr>
        <sz val="16"/>
        <color indexed="8"/>
        <rFont val="Times New Roman"/>
        <family val="1"/>
      </rPr>
      <t xml:space="preserve"> : "Special Reserve" includes Open and Closed Reserves as per Section 11 of the Native Terrestrial Biodiversity &amp; National Parks Act of 2015</t>
    </r>
  </si>
  <si>
    <r>
      <rPr>
        <b/>
        <sz val="16"/>
        <color indexed="8"/>
        <rFont val="Times New Roman"/>
        <family val="1"/>
      </rPr>
      <t>Note 2</t>
    </r>
    <r>
      <rPr>
        <sz val="16"/>
        <color indexed="8"/>
        <rFont val="Times New Roman"/>
        <family val="1"/>
      </rPr>
      <t>: Although all State-owned lands are protected by law, Pas Geometriques (625 ha) are not considered in the above list since change in land use is allowed thereon. Private Reserves Mondrain (5 ha) and Sir Emile Series (8 ha) are also not included as they are not proclaimed as such under any law.</t>
    </r>
  </si>
  <si>
    <r>
      <t>Nitrate-Nitrogen 
(NO</t>
    </r>
    <r>
      <rPr>
        <b/>
        <vertAlign val="subscript"/>
        <sz val="11"/>
        <color indexed="8"/>
        <rFont val="Times New Roman"/>
        <family val="1"/>
      </rPr>
      <t>3</t>
    </r>
    <r>
      <rPr>
        <b/>
        <sz val="11"/>
        <color indexed="8"/>
        <rFont val="Times New Roman"/>
        <family val="1"/>
      </rPr>
      <t xml:space="preserve"> - N)</t>
    </r>
  </si>
  <si>
    <r>
      <t>Phosphate
(PO</t>
    </r>
    <r>
      <rPr>
        <b/>
        <vertAlign val="subscript"/>
        <sz val="11"/>
        <color indexed="8"/>
        <rFont val="Times New Roman"/>
        <family val="1"/>
      </rPr>
      <t>4</t>
    </r>
    <r>
      <rPr>
        <b/>
        <vertAlign val="superscript"/>
        <sz val="11"/>
        <color indexed="8"/>
        <rFont val="Times New Roman"/>
        <family val="1"/>
      </rPr>
      <t>3</t>
    </r>
    <r>
      <rPr>
        <b/>
        <sz val="11"/>
        <color indexed="8"/>
        <rFont val="Times New Roman"/>
        <family val="1"/>
      </rPr>
      <t>)</t>
    </r>
  </si>
  <si>
    <t>&lt; 0.1 - 0.8</t>
  </si>
  <si>
    <t>&lt; 0.1 - 0.9</t>
  </si>
  <si>
    <t>&lt; 0.02 - 0.05</t>
  </si>
  <si>
    <t>Source: Albion Fisheries Research Centre, Ministry of Ocean Economy, Marine Resources, Fisheries and Shipping</t>
  </si>
  <si>
    <t xml:space="preserve">   -  : Not monitored</t>
  </si>
  <si>
    <r>
      <t>Area covered (m</t>
    </r>
    <r>
      <rPr>
        <b/>
        <vertAlign val="superscript"/>
        <sz val="14"/>
        <color indexed="8"/>
        <rFont val="Times New Roman"/>
        <family val="1"/>
      </rPr>
      <t>2</t>
    </r>
    <r>
      <rPr>
        <b/>
        <sz val="14"/>
        <color indexed="8"/>
        <rFont val="Times New Roman"/>
        <family val="1"/>
      </rPr>
      <t>)</t>
    </r>
  </si>
  <si>
    <r>
      <t>Source: 5</t>
    </r>
    <r>
      <rPr>
        <vertAlign val="superscript"/>
        <sz val="14"/>
        <color indexed="8"/>
        <rFont val="Times New Roman"/>
        <family val="1"/>
      </rPr>
      <t>th</t>
    </r>
    <r>
      <rPr>
        <sz val="14"/>
        <color indexed="8"/>
        <rFont val="Times New Roman"/>
        <family val="1"/>
      </rPr>
      <t xml:space="preserve"> National Report on the Convention on Biological Diversity, 2015</t>
    </r>
  </si>
  <si>
    <t>Ile aux Fouquets (National Park)</t>
  </si>
  <si>
    <t>Ile de la Passe (Ancient Monument)</t>
  </si>
  <si>
    <r>
      <t>Islet National Park</t>
    </r>
    <r>
      <rPr>
        <vertAlign val="superscript"/>
        <sz val="13"/>
        <rFont val="Times New Roman"/>
        <family val="1"/>
      </rPr>
      <t xml:space="preserve">1 </t>
    </r>
    <r>
      <rPr>
        <sz val="13"/>
        <rFont val="Times New Roman"/>
        <family val="1"/>
      </rPr>
      <t>/</t>
    </r>
    <r>
      <rPr>
        <vertAlign val="superscript"/>
        <sz val="13"/>
        <rFont val="Times New Roman"/>
        <family val="1"/>
      </rPr>
      <t xml:space="preserve"> </t>
    </r>
    <r>
      <rPr>
        <sz val="16"/>
        <rFont val="Times New Roman"/>
        <family val="1"/>
      </rPr>
      <t>Special Reserves</t>
    </r>
  </si>
  <si>
    <t>Napp</t>
  </si>
  <si>
    <r>
      <t xml:space="preserve">Pamplemousses </t>
    </r>
    <r>
      <rPr>
        <vertAlign val="superscript"/>
        <sz val="11"/>
        <rFont val="Times New Roman"/>
        <family val="1"/>
      </rPr>
      <t>2</t>
    </r>
  </si>
  <si>
    <t>- Goyave de Chine                                                                                                                                                                                                                                                            (Psidium cattleianum)</t>
  </si>
  <si>
    <t xml:space="preserve"> -They compete with and transmit parasites to the native day gecko Phelsuma ornate.</t>
  </si>
  <si>
    <t xml:space="preserve">Native plants species (classified as critically endangered as per International Union for Consevation of Nature criteria) </t>
  </si>
  <si>
    <r>
      <t xml:space="preserve">Privately - owned lands </t>
    </r>
    <r>
      <rPr>
        <vertAlign val="superscript"/>
        <sz val="12"/>
        <rFont val="Times New Roman"/>
        <family val="1"/>
      </rPr>
      <t>3</t>
    </r>
  </si>
  <si>
    <t>(iii) Coastal Water Quality Requirements for class Industrial: Nitrate - Nitrogen: ≤ 1.0 mg/l ; Phosphate: ≤ 0.1 mg/l and Chemical Oxygen Demand: ≤ 5 mg/l.</t>
  </si>
  <si>
    <t>Noise assessment visits</t>
  </si>
  <si>
    <t>Cases noise was above permissible levels</t>
  </si>
  <si>
    <t>NA</t>
  </si>
  <si>
    <t xml:space="preserve">3. Total Greenhouse gas (GHG) emission </t>
  </si>
  <si>
    <t xml:space="preserve">4. Total carbon dioxide emission </t>
  </si>
  <si>
    <t xml:space="preserve">5.  Per capita carbon dioxide emission </t>
  </si>
  <si>
    <t xml:space="preserve">8.  Total primary energy requirement </t>
  </si>
  <si>
    <r>
      <t xml:space="preserve">Region : North           Station : Ferret </t>
    </r>
    <r>
      <rPr>
        <b/>
        <vertAlign val="superscript"/>
        <sz val="11"/>
        <rFont val="Times New Roman"/>
        <family val="1"/>
      </rPr>
      <t>2</t>
    </r>
  </si>
  <si>
    <r>
      <rPr>
        <vertAlign val="superscript"/>
        <sz val="11"/>
        <rFont val="Times New Roman"/>
        <family val="1"/>
      </rPr>
      <t>1</t>
    </r>
    <r>
      <rPr>
        <sz val="11"/>
        <rFont val="Times New Roman"/>
        <family val="1"/>
      </rPr>
      <t xml:space="preserve"> Station in Pamplemousses ceased operation in April 2017.  </t>
    </r>
  </si>
  <si>
    <r>
      <rPr>
        <vertAlign val="superscript"/>
        <sz val="11"/>
        <rFont val="Times New Roman"/>
        <family val="1"/>
      </rPr>
      <t>2</t>
    </r>
    <r>
      <rPr>
        <sz val="11"/>
        <rFont val="Times New Roman"/>
        <family val="1"/>
      </rPr>
      <t xml:space="preserve">  A new station Ferret in July 2017.</t>
    </r>
  </si>
  <si>
    <r>
      <t>Ferret</t>
    </r>
    <r>
      <rPr>
        <vertAlign val="superscript"/>
        <sz val="11"/>
        <rFont val="Times New Roman"/>
        <family val="1"/>
      </rPr>
      <t>3</t>
    </r>
    <r>
      <rPr>
        <sz val="11"/>
        <rFont val="Times New Roman"/>
        <family val="1"/>
      </rPr>
      <t xml:space="preserve"> </t>
    </r>
  </si>
  <si>
    <r>
      <rPr>
        <vertAlign val="superscript"/>
        <sz val="11"/>
        <rFont val="Times New Roman"/>
        <family val="1"/>
      </rPr>
      <t>2</t>
    </r>
    <r>
      <rPr>
        <sz val="11"/>
        <rFont val="Times New Roman"/>
        <family val="1"/>
      </rPr>
      <t xml:space="preserve"> Station in Pamplemousses ceased operation in April 2017.  </t>
    </r>
  </si>
  <si>
    <r>
      <rPr>
        <vertAlign val="superscript"/>
        <sz val="11"/>
        <rFont val="Times New Roman"/>
        <family val="1"/>
      </rPr>
      <t>3</t>
    </r>
    <r>
      <rPr>
        <sz val="11"/>
        <rFont val="Times New Roman"/>
        <family val="1"/>
      </rPr>
      <t xml:space="preserve">  A new station (Ferret) in the North started operation in July 2017.</t>
    </r>
  </si>
  <si>
    <r>
      <t xml:space="preserve">2015 </t>
    </r>
    <r>
      <rPr>
        <b/>
        <vertAlign val="superscript"/>
        <sz val="11"/>
        <rFont val="Times New Roman"/>
        <family val="1"/>
      </rPr>
      <t>1</t>
    </r>
  </si>
  <si>
    <t xml:space="preserve">(i) Detection limit for Phosphate ≤ 0.02 mg/l </t>
  </si>
  <si>
    <t>(ii) Detection limit for Nitrate-Nitrogen and Chemical Oxygen Demand  ≤ 0.1 mg/l.</t>
  </si>
  <si>
    <t xml:space="preserve">(i) Detection limit for Phosphate  ≤ 0.02 mg/l </t>
  </si>
  <si>
    <t xml:space="preserve">Vallée d' Osterlog Endemic Garden </t>
  </si>
  <si>
    <t xml:space="preserve">Other forest lands </t>
  </si>
  <si>
    <r>
      <t xml:space="preserve">Privately owned lands </t>
    </r>
    <r>
      <rPr>
        <vertAlign val="superscript"/>
        <sz val="12"/>
        <rFont val="Times New Roman"/>
        <family val="1"/>
      </rPr>
      <t>1</t>
    </r>
  </si>
  <si>
    <r>
      <rPr>
        <vertAlign val="superscript"/>
        <sz val="12"/>
        <rFont val="Times New Roman"/>
        <family val="1"/>
      </rPr>
      <t>1</t>
    </r>
    <r>
      <rPr>
        <sz val="12"/>
        <rFont val="Times New Roman"/>
        <family val="1"/>
      </rPr>
      <t xml:space="preserve"> State land</t>
    </r>
  </si>
  <si>
    <t>Source: Forestry Services and National Parks and Conservation Service (NPCS), Ministry of Agro Industry and Food Security</t>
  </si>
  <si>
    <r>
      <t xml:space="preserve">Ile de la Passe </t>
    </r>
    <r>
      <rPr>
        <vertAlign val="superscript"/>
        <sz val="16"/>
        <rFont val="Times New Roman"/>
        <family val="1"/>
      </rPr>
      <t>5</t>
    </r>
  </si>
  <si>
    <r>
      <rPr>
        <b/>
        <sz val="11"/>
        <color indexed="8"/>
        <rFont val="Times New Roman"/>
        <family val="1"/>
      </rPr>
      <t xml:space="preserve">Coastal Water Quality Guideline limits: </t>
    </r>
    <r>
      <rPr>
        <sz val="11"/>
        <color indexed="8"/>
        <rFont val="Times New Roman"/>
        <family val="1"/>
      </rPr>
      <t xml:space="preserve">1. FC : 200 CFU/100 ml               2. TC : 1000 CFU/100 ml
</t>
    </r>
  </si>
  <si>
    <r>
      <rPr>
        <b/>
        <sz val="10"/>
        <color indexed="8"/>
        <rFont val="Times New Roman"/>
        <family val="1"/>
      </rPr>
      <t xml:space="preserve">Coastal Water Quality Guideline limits: </t>
    </r>
    <r>
      <rPr>
        <sz val="10"/>
        <color indexed="8"/>
        <rFont val="Times New Roman"/>
        <family val="1"/>
      </rPr>
      <t xml:space="preserve">1. FC : 200 CFU/100 ml         2. TC : 1000 CFU/100 ml
</t>
    </r>
  </si>
  <si>
    <r>
      <t xml:space="preserve">23. Length of coastline </t>
    </r>
    <r>
      <rPr>
        <vertAlign val="superscript"/>
        <sz val="11"/>
        <rFont val="Times New Roman"/>
        <family val="1"/>
      </rPr>
      <t>3</t>
    </r>
  </si>
  <si>
    <t>Table 1.1 - Main islets by geographical district and area, 2018</t>
  </si>
  <si>
    <t>Table 1.2  Monthly mean temperature, 2009 - 2018</t>
  </si>
  <si>
    <t>Table 1.3  Monthly mean maximum  temperature, 2009 - 2018</t>
  </si>
  <si>
    <t>Table 1.4  Monthly mean minimum  temperature, 2009 - 2018</t>
  </si>
  <si>
    <r>
      <t xml:space="preserve">Table 1.5 - Mean annual rainfall </t>
    </r>
    <r>
      <rPr>
        <b/>
        <vertAlign val="superscript"/>
        <sz val="12"/>
        <rFont val="Times New Roman"/>
        <family val="1"/>
      </rPr>
      <t>1</t>
    </r>
    <r>
      <rPr>
        <b/>
        <sz val="12"/>
        <rFont val="Times New Roman"/>
        <family val="1"/>
      </rPr>
      <t xml:space="preserve"> by region, 2009 - 2018</t>
    </r>
  </si>
  <si>
    <r>
      <t xml:space="preserve">Table 1.6 - Monthly Mean rainfall </t>
    </r>
    <r>
      <rPr>
        <b/>
        <vertAlign val="superscript"/>
        <sz val="12"/>
        <rFont val="Times New Roman"/>
        <family val="1"/>
      </rPr>
      <t>1</t>
    </r>
    <r>
      <rPr>
        <b/>
        <sz val="12"/>
        <rFont val="Times New Roman"/>
        <family val="1"/>
      </rPr>
      <t xml:space="preserve"> by region, 2018</t>
    </r>
  </si>
  <si>
    <t xml:space="preserve">Table 1.7 - Monthly (24-hourly maximum) rainfall by station, 2009 - 2018
                                                                                                                                                                                                                                                                             </t>
  </si>
  <si>
    <r>
      <t xml:space="preserve">Table 1.7 (cont'd) - Monthly (24-hourly maximum) rainfall by station, 2009 - 2018
                                                                                                                                                                                                                         </t>
    </r>
    <r>
      <rPr>
        <sz val="10"/>
        <color indexed="8"/>
        <rFont val="Times New Roman"/>
        <family val="1"/>
      </rPr>
      <t>Mm</t>
    </r>
  </si>
  <si>
    <t>Table 1.8 - Monthly mean relative humidity (%) with extremes, 2018</t>
  </si>
  <si>
    <t>Table 1.9 - Mean monthly and extreme values of mean sea level atmospheric pressure at Plaisance aeronautical station, 2009 - 2018</t>
  </si>
  <si>
    <r>
      <t xml:space="preserve">Table 1.10 - Monthly mean wind speed </t>
    </r>
    <r>
      <rPr>
        <b/>
        <vertAlign val="superscript"/>
        <sz val="12"/>
        <color indexed="8"/>
        <rFont val="Times New Roman"/>
        <family val="1"/>
      </rPr>
      <t xml:space="preserve">1 </t>
    </r>
    <r>
      <rPr>
        <b/>
        <sz val="12"/>
        <color indexed="8"/>
        <rFont val="Times New Roman"/>
        <family val="1"/>
      </rPr>
      <t xml:space="preserve">and highest gusts </t>
    </r>
    <r>
      <rPr>
        <b/>
        <vertAlign val="superscript"/>
        <sz val="12"/>
        <color indexed="8"/>
        <rFont val="Times New Roman"/>
        <family val="1"/>
      </rPr>
      <t>2</t>
    </r>
    <r>
      <rPr>
        <b/>
        <sz val="12"/>
        <color indexed="8"/>
        <rFont val="Times New Roman"/>
        <family val="1"/>
      </rPr>
      <t xml:space="preserve"> at Plaisance aeronautical station, 2009 - 2018</t>
    </r>
  </si>
  <si>
    <t>Table 1.11 - Monthly total hours of sunshine by region and station, 2009 - 2018</t>
  </si>
  <si>
    <t>Table 1.11 (cont'd) - Monthly total hours of sunshine by region and station, 2009 - 2018</t>
  </si>
  <si>
    <t>Cumulative total number of mangroves planted and area covered  as at 2018</t>
  </si>
  <si>
    <t>As at 2013</t>
  </si>
  <si>
    <t>2018</t>
  </si>
  <si>
    <t>Table 1 - Main environment indicators, 2017 and 2018</t>
  </si>
  <si>
    <t xml:space="preserve">   Month 
  Year</t>
  </si>
  <si>
    <t xml:space="preserve">   Month 
Year</t>
  </si>
  <si>
    <r>
      <rPr>
        <vertAlign val="superscript"/>
        <sz val="10"/>
        <color indexed="8"/>
        <rFont val="Times New Roman"/>
        <family val="1"/>
      </rPr>
      <t>1</t>
    </r>
    <r>
      <rPr>
        <sz val="10"/>
        <color indexed="8"/>
        <rFont val="Times New Roman"/>
        <family val="1"/>
      </rPr>
      <t xml:space="preserve"> Revised</t>
    </r>
  </si>
  <si>
    <t>Of which protected forest (state-owned)</t>
  </si>
  <si>
    <t>Of which protected forest (privately-owned)</t>
  </si>
  <si>
    <r>
      <t>1</t>
    </r>
    <r>
      <rPr>
        <sz val="11"/>
        <rFont val="Times New Roman"/>
        <family val="1"/>
      </rPr>
      <t xml:space="preserve"> Bras D'Eau National Park was proclaimed in 2011. From 2002 to 2010, it was known as Bras D'Eau &amp; Poste La Fayette Reserves.</t>
    </r>
  </si>
  <si>
    <r>
      <rPr>
        <vertAlign val="superscript"/>
        <sz val="11"/>
        <rFont val="Times New Roman"/>
        <family val="1"/>
      </rPr>
      <t>3</t>
    </r>
    <r>
      <rPr>
        <sz val="11"/>
        <rFont val="Times New Roman"/>
        <family val="1"/>
      </rPr>
      <t xml:space="preserve"> Current figures for privately-owned lands are crude estimates based on expert knowledge from Forestry Service. </t>
    </r>
  </si>
  <si>
    <r>
      <t>4</t>
    </r>
    <r>
      <rPr>
        <sz val="11"/>
        <rFont val="Times New Roman"/>
        <family val="1"/>
      </rPr>
      <t xml:space="preserve"> Includes plantations, forest lands, scrub and grazing lands. </t>
    </r>
  </si>
  <si>
    <t>Minimum daily average</t>
  </si>
  <si>
    <t>Maximum daily average</t>
  </si>
  <si>
    <t>Monthly average</t>
  </si>
  <si>
    <t>ppb</t>
  </si>
  <si>
    <t xml:space="preserve">Sulphur Dioxide for Roadside Monitoring Rose Hill (Roadside Fixed Ambient Monitoring Station in premises of Living Environment Unit Rose Hill) </t>
  </si>
  <si>
    <t xml:space="preserve">Nitrogen Dioxide for Roadside Monitoring Rose Hill (Roadside Fixed Ambient Monitoring Station in premises of Living Environment Unit Rose Hill) </t>
  </si>
  <si>
    <t xml:space="preserve">Carbon Monoxide for Roadside Monitoring Rose Hill (Roadside Fixed Ambient Monitoring Station in premises of Living Environment Unit Rose Hill) </t>
  </si>
  <si>
    <t>Salinity</t>
  </si>
  <si>
    <t>°C</t>
  </si>
  <si>
    <t>PSU</t>
  </si>
  <si>
    <t>8.1 - 8.3</t>
  </si>
  <si>
    <t>8.1 - 8.5</t>
  </si>
  <si>
    <t>8.0 - 8.4</t>
  </si>
  <si>
    <t>26.0 - 29.0</t>
  </si>
  <si>
    <t>33.9 - 35.0</t>
  </si>
  <si>
    <t>23.5 - 31.0</t>
  </si>
  <si>
    <t>31.6 - 34.2</t>
  </si>
  <si>
    <t>8.1 - 8.4</t>
  </si>
  <si>
    <t>24.8 - 30.0</t>
  </si>
  <si>
    <t>28.9 - 34.0</t>
  </si>
  <si>
    <t>8.1  -8.4</t>
  </si>
  <si>
    <t xml:space="preserve">26.0 - 32.0 </t>
  </si>
  <si>
    <t>26.9 - 32.4</t>
  </si>
  <si>
    <t>8.2 - 8.5</t>
  </si>
  <si>
    <t>23.2 - 30.5</t>
  </si>
  <si>
    <t>30.8 - 36.3</t>
  </si>
  <si>
    <t>25.0 - 29.3</t>
  </si>
  <si>
    <t>28.9 - 35.8</t>
  </si>
  <si>
    <t>7.8 - 8.3</t>
  </si>
  <si>
    <t>25.2 - 28.6</t>
  </si>
  <si>
    <t>25.7 - 36.4</t>
  </si>
  <si>
    <t>8.2 - 8.4</t>
  </si>
  <si>
    <t>7.9 - 8.5</t>
  </si>
  <si>
    <t>26.0 - 29.5</t>
  </si>
  <si>
    <t>34.2 - 35.0</t>
  </si>
  <si>
    <t>8.0 - 8.3</t>
  </si>
  <si>
    <t>27.1 - 30.0</t>
  </si>
  <si>
    <t>31.9 - 33.3</t>
  </si>
  <si>
    <t>25.5 - 30.6</t>
  </si>
  <si>
    <t>26.3 - 33.1</t>
  </si>
  <si>
    <t>25.0 - 29.5</t>
  </si>
  <si>
    <t>30.0 - 31.1</t>
  </si>
  <si>
    <t>8.2 - 8.6</t>
  </si>
  <si>
    <t>24.0 - 31.0</t>
  </si>
  <si>
    <t>31.5 - 35.7</t>
  </si>
  <si>
    <t>24.7 - 29.1</t>
  </si>
  <si>
    <t>32.6 - 35.5</t>
  </si>
  <si>
    <t>26.0 - 31.3</t>
  </si>
  <si>
    <t>33.8 - 36.1</t>
  </si>
  <si>
    <t>8.0 - 8.5</t>
  </si>
  <si>
    <t>25.0 - 30.5</t>
  </si>
  <si>
    <t>27.3 - 31.0</t>
  </si>
  <si>
    <t>32.3 - 33.8</t>
  </si>
  <si>
    <t>24.4 - 31.8</t>
  </si>
  <si>
    <t>31.1 - 33.8</t>
  </si>
  <si>
    <t>7.9 - 8.4</t>
  </si>
  <si>
    <t>29.2 - 32.5</t>
  </si>
  <si>
    <t>32.7 - 36.6</t>
  </si>
  <si>
    <t>23.8 - 29.5</t>
  </si>
  <si>
    <t>33.5 - 36.3</t>
  </si>
  <si>
    <t>25.4 - 31.5</t>
  </si>
  <si>
    <t>33.0 - 36.1</t>
  </si>
  <si>
    <t>25.0 - 28.5</t>
  </si>
  <si>
    <t>23.5 - 30.0</t>
  </si>
  <si>
    <t>33.2 - 36.0</t>
  </si>
  <si>
    <t>26.0 - 30.5</t>
  </si>
  <si>
    <t>27.7 - 34.3</t>
  </si>
  <si>
    <t>7.9 - 8.3</t>
  </si>
  <si>
    <t>24.0 - 30.0</t>
  </si>
  <si>
    <t>16.9 - 33.7</t>
  </si>
  <si>
    <t>24.5 - 31.0</t>
  </si>
  <si>
    <t>9.1 - 33.1</t>
  </si>
  <si>
    <t>24.6 - 29.1</t>
  </si>
  <si>
    <t>17.5 - 36.5</t>
  </si>
  <si>
    <t>24.7 - 31.1</t>
  </si>
  <si>
    <t>8.9 - 35.8</t>
  </si>
  <si>
    <t>24.5 - 30.4</t>
  </si>
  <si>
    <t>20.4 - 36.3</t>
  </si>
  <si>
    <t>8.0 - 8.6</t>
  </si>
  <si>
    <t>32.3 - 35.5</t>
  </si>
  <si>
    <t>7.8 - 8.5</t>
  </si>
  <si>
    <t>23.0 - 31.0</t>
  </si>
  <si>
    <t>30.2 - 34.0</t>
  </si>
  <si>
    <t>24.1 - 30.0</t>
  </si>
  <si>
    <t>25.7 - 34.5</t>
  </si>
  <si>
    <t>28.0 - 29.5</t>
  </si>
  <si>
    <t>25.2 - 33.9</t>
  </si>
  <si>
    <t>22.0 - 30.8</t>
  </si>
  <si>
    <t>27.0 - 36.1</t>
  </si>
  <si>
    <t>24.1 - 29.1</t>
  </si>
  <si>
    <t>33.6 - 35.9</t>
  </si>
  <si>
    <t>8.0 - 8.2</t>
  </si>
  <si>
    <t>22.6 - 36.2</t>
  </si>
  <si>
    <t>8.0 -8.5</t>
  </si>
  <si>
    <t>25.0 - 31.0</t>
  </si>
  <si>
    <t>29.0 - 35.0</t>
  </si>
  <si>
    <t>26.0 - 28.6</t>
  </si>
  <si>
    <t>24.3 - 35.3</t>
  </si>
  <si>
    <t>8.2 - 8.9</t>
  </si>
  <si>
    <t>25.5 - 32.0</t>
  </si>
  <si>
    <t>24.3 - 32.4</t>
  </si>
  <si>
    <t>27.0 - 31.0</t>
  </si>
  <si>
    <t>26.3 - 30.6</t>
  </si>
  <si>
    <t>32.4 - 35.4</t>
  </si>
  <si>
    <t>24.0 - 33.0</t>
  </si>
  <si>
    <t>8.1 - 8.6</t>
  </si>
  <si>
    <t>24.0 - 29.3</t>
  </si>
  <si>
    <t>28.7 - 36.4</t>
  </si>
  <si>
    <t>7.0 - 8.5</t>
  </si>
  <si>
    <t>25.4 - 30.4</t>
  </si>
  <si>
    <t>30.4 - 35.8</t>
  </si>
  <si>
    <r>
      <rPr>
        <b/>
        <sz val="10"/>
        <color indexed="8"/>
        <rFont val="Times New Roman"/>
        <family val="1"/>
      </rPr>
      <t>Coastal Water Quality Requirements</t>
    </r>
    <r>
      <rPr>
        <sz val="10"/>
        <color indexed="8"/>
        <rFont val="Times New Roman"/>
        <family val="1"/>
      </rPr>
      <t xml:space="preserve"> for pH for Categories Conservation &amp; Recreation is 7.5 - 8.5 while for Category Industrial pH is 7.0 - 9.0;                                       Temperature is ambient for all Categories.
</t>
    </r>
  </si>
  <si>
    <r>
      <rPr>
        <b/>
        <sz val="10"/>
        <color indexed="8"/>
        <rFont val="Times New Roman"/>
        <family val="1"/>
      </rPr>
      <t>Note</t>
    </r>
    <r>
      <rPr>
        <sz val="10"/>
        <color indexed="8"/>
        <rFont val="Times New Roman"/>
        <family val="1"/>
      </rPr>
      <t xml:space="preserve">: i) Total Suspended Solids is not monitored by the Laboratories Division, AFRC </t>
    </r>
  </si>
  <si>
    <t xml:space="preserve">ii) The range of levels of pH, temperature and salinity for seawater have been compiled for each site.  </t>
  </si>
  <si>
    <t>24.8-26.9</t>
  </si>
  <si>
    <t>6.7-7.8</t>
  </si>
  <si>
    <t>7.3-9.4</t>
  </si>
  <si>
    <t>3.0-18.0</t>
  </si>
  <si>
    <t>0.01-0.12</t>
  </si>
  <si>
    <t>29.2-36.8</t>
  </si>
  <si>
    <t>21.7-30.1</t>
  </si>
  <si>
    <t>20.3-34.3</t>
  </si>
  <si>
    <t>12.1-27.8</t>
  </si>
  <si>
    <t>0.6-3.1</t>
  </si>
  <si>
    <t>24.5-27.9</t>
  </si>
  <si>
    <t>6.1-9.4</t>
  </si>
  <si>
    <t>&lt;3-4.0</t>
  </si>
  <si>
    <t>0.01-0.03</t>
  </si>
  <si>
    <t>28.5-34.0</t>
  </si>
  <si>
    <t>17.3-20.4</t>
  </si>
  <si>
    <t>14.1-17.4</t>
  </si>
  <si>
    <t>19.2-1550</t>
  </si>
  <si>
    <t>1.0-61.0</t>
  </si>
  <si>
    <t>20.3-24.8</t>
  </si>
  <si>
    <t>7.7-8.1</t>
  </si>
  <si>
    <t>5.7-10.4</t>
  </si>
  <si>
    <t>4.0-25.0</t>
  </si>
  <si>
    <t>19.6-40.6</t>
  </si>
  <si>
    <t>0.9-19.0</t>
  </si>
  <si>
    <t>9.7-11.5</t>
  </si>
  <si>
    <t>13.3-26.2</t>
  </si>
  <si>
    <t>0.7-1.6</t>
  </si>
  <si>
    <t>21.9-26.2</t>
  </si>
  <si>
    <t>6.9-10.6</t>
  </si>
  <si>
    <t>&lt;3-47.0</t>
  </si>
  <si>
    <t>0.02-0.14</t>
  </si>
  <si>
    <t>17.6-20.2</t>
  </si>
  <si>
    <t>10.6-13.7</t>
  </si>
  <si>
    <t>12.0-12.8</t>
  </si>
  <si>
    <t>13.8-15.9</t>
  </si>
  <si>
    <t>0.8-1.4</t>
  </si>
  <si>
    <t>22.7-25.5</t>
  </si>
  <si>
    <t>7.1-8.3</t>
  </si>
  <si>
    <t>9.2-9.8</t>
  </si>
  <si>
    <t>&lt;3-20.0</t>
  </si>
  <si>
    <t>17.1-18.3</t>
  </si>
  <si>
    <t>9.3-11.1</t>
  </si>
  <si>
    <t>9.3-11.0</t>
  </si>
  <si>
    <t>13.4-16.1</t>
  </si>
  <si>
    <t>0.5-0.8</t>
  </si>
  <si>
    <t>21.4-28.5</t>
  </si>
  <si>
    <t>6.7-7.2</t>
  </si>
  <si>
    <t>7.0-8.9</t>
  </si>
  <si>
    <t>&lt;3-15.0</t>
  </si>
  <si>
    <t>&lt;0.008-0.02</t>
  </si>
  <si>
    <t>15.9-24.7</t>
  </si>
  <si>
    <t>15.9-21.7</t>
  </si>
  <si>
    <t>4.9-10.6</t>
  </si>
  <si>
    <t>12.1-14.8</t>
  </si>
  <si>
    <t>0.3-0.9</t>
  </si>
  <si>
    <t>22.5-26.2</t>
  </si>
  <si>
    <t>6.7-8.1</t>
  </si>
  <si>
    <t>5.9-11.0</t>
  </si>
  <si>
    <t>32.7-42.5</t>
  </si>
  <si>
    <t>13.7-21.3</t>
  </si>
  <si>
    <t>13.9-17.4</t>
  </si>
  <si>
    <t>21.4-27.4</t>
  </si>
  <si>
    <t>0.4-1.2</t>
  </si>
  <si>
    <t>23.4-25.4</t>
  </si>
  <si>
    <t>7.3-7.6</t>
  </si>
  <si>
    <t>9.0-10.4</t>
  </si>
  <si>
    <t>&lt;3-6.0</t>
  </si>
  <si>
    <t>14.9-16.3</t>
  </si>
  <si>
    <t>8.9-10.6</t>
  </si>
  <si>
    <t>5.2-5.6</t>
  </si>
  <si>
    <t>12.1-13.9</t>
  </si>
  <si>
    <t>0.6-0.9</t>
  </si>
  <si>
    <t>22.9-25.4</t>
  </si>
  <si>
    <t>7.0-7.7</t>
  </si>
  <si>
    <t>5.5-8.3</t>
  </si>
  <si>
    <t>&lt;3-28.0</t>
  </si>
  <si>
    <t>&lt;0.008-0.03</t>
  </si>
  <si>
    <t>10.2-11.0</t>
  </si>
  <si>
    <t>1.3-2.2</t>
  </si>
  <si>
    <t>4.1-4.5</t>
  </si>
  <si>
    <t>0.6-9.6</t>
  </si>
  <si>
    <t>0.5-8.5</t>
  </si>
  <si>
    <t>21.8-25.7</t>
  </si>
  <si>
    <t>6.8-7.9</t>
  </si>
  <si>
    <t>8.4-9.4</t>
  </si>
  <si>
    <t>&lt;3-30.0</t>
  </si>
  <si>
    <t>16.3-17.2</t>
  </si>
  <si>
    <t>5.3-10.2</t>
  </si>
  <si>
    <t>8.0-8.4</t>
  </si>
  <si>
    <t>11.4-13.9</t>
  </si>
  <si>
    <t>0.5-1.0</t>
  </si>
  <si>
    <t>21.3-24.3</t>
  </si>
  <si>
    <t>7.3-7.9</t>
  </si>
  <si>
    <t>8.6-10.7</t>
  </si>
  <si>
    <t>&lt;3-23.0</t>
  </si>
  <si>
    <t>12.2-13.3</t>
  </si>
  <si>
    <t>4.4-6.6</t>
  </si>
  <si>
    <t>4.6-5.5</t>
  </si>
  <si>
    <t>0.7-10.9</t>
  </si>
  <si>
    <t>0.5-4.6</t>
  </si>
  <si>
    <t>20.0-25.0</t>
  </si>
  <si>
    <t>7.3-8.1</t>
  </si>
  <si>
    <t>8.5-9.3</t>
  </si>
  <si>
    <t>&lt;3-9.0</t>
  </si>
  <si>
    <t>15.1-22.1</t>
  </si>
  <si>
    <t>0.9-2.2</t>
  </si>
  <si>
    <t>2.4-3.7</t>
  </si>
  <si>
    <t>11.4-14.5</t>
  </si>
  <si>
    <t>0.6-0.7</t>
  </si>
  <si>
    <t>24.6-28.4</t>
  </si>
  <si>
    <t>7.2-8.3</t>
  </si>
  <si>
    <t>3.0-7.3</t>
  </si>
  <si>
    <t>6.0-30.0</t>
  </si>
  <si>
    <t>0.09-0.99</t>
  </si>
  <si>
    <t>100.3-257.4</t>
  </si>
  <si>
    <t>7.1-16.8</t>
  </si>
  <si>
    <t>41.7-87.0</t>
  </si>
  <si>
    <t>84.0-248.0</t>
  </si>
  <si>
    <t>0.7-3.4</t>
  </si>
  <si>
    <t>24.0-26.9</t>
  </si>
  <si>
    <t>6.8-7.6</t>
  </si>
  <si>
    <t>6.3-9.0</t>
  </si>
  <si>
    <t>0.01-0.07</t>
  </si>
  <si>
    <t>35.2-46.9</t>
  </si>
  <si>
    <t>15.5-19.9</t>
  </si>
  <si>
    <t>14.5-19.3</t>
  </si>
  <si>
    <t>23.7-39.0</t>
  </si>
  <si>
    <t>0.4-1.0</t>
  </si>
  <si>
    <t>21.3-25.9</t>
  </si>
  <si>
    <t>7.1-7.6</t>
  </si>
  <si>
    <t>7.7-8.9</t>
  </si>
  <si>
    <t>18.4-20.5</t>
  </si>
  <si>
    <t>7.5-14.6</t>
  </si>
  <si>
    <t>10.3-10.6</t>
  </si>
  <si>
    <t>12.9-14.7</t>
  </si>
  <si>
    <t>0.6-1.1</t>
  </si>
  <si>
    <t>22.3-24.9</t>
  </si>
  <si>
    <t>7.3-8.0</t>
  </si>
  <si>
    <t>8.7-10.2</t>
  </si>
  <si>
    <t>15.1-16.5</t>
  </si>
  <si>
    <t>4.9-5.8</t>
  </si>
  <si>
    <t>5.5-6.1</t>
  </si>
  <si>
    <t>10.5-12.3</t>
  </si>
  <si>
    <t>18.9-24.2</t>
  </si>
  <si>
    <t>6.7-9.6</t>
  </si>
  <si>
    <t>&lt;3-19.0</t>
  </si>
  <si>
    <t>13.1-15.7</t>
  </si>
  <si>
    <t>&lt;0.4-1.8</t>
  </si>
  <si>
    <t>2.5-4.1</t>
  </si>
  <si>
    <t>8.3-12.3</t>
  </si>
  <si>
    <t>0.6-1.2</t>
  </si>
  <si>
    <t>20.9-25.4</t>
  </si>
  <si>
    <t>6.9-7.4</t>
  </si>
  <si>
    <t>7.9-10.9</t>
  </si>
  <si>
    <t>13.1-18.7</t>
  </si>
  <si>
    <t>6.6-13.7</t>
  </si>
  <si>
    <t>4.5-6.1</t>
  </si>
  <si>
    <t>0.4-15.9</t>
  </si>
  <si>
    <t>0.6-7.8</t>
  </si>
  <si>
    <t>20.7-25.5</t>
  </si>
  <si>
    <t>7.4-8.0</t>
  </si>
  <si>
    <t>5.9-9.5</t>
  </si>
  <si>
    <t>&lt;3-13.0</t>
  </si>
  <si>
    <t>18.2-22.8</t>
  </si>
  <si>
    <t>0.9-8.4</t>
  </si>
  <si>
    <t>3.1-5.3</t>
  </si>
  <si>
    <t>13.5-24.4</t>
  </si>
  <si>
    <t>23.0-26.7</t>
  </si>
  <si>
    <t>7.2 -7.7</t>
  </si>
  <si>
    <t>8.2-9.2</t>
  </si>
  <si>
    <t>&lt;3-26.0</t>
  </si>
  <si>
    <t>&lt;0.0008-0.03</t>
  </si>
  <si>
    <t>13.9-15.1</t>
  </si>
  <si>
    <t>5.8-9.3</t>
  </si>
  <si>
    <t>5.3-6.4</t>
  </si>
  <si>
    <t>0.7-12.5</t>
  </si>
  <si>
    <t>0.6-10.6</t>
  </si>
  <si>
    <t>19.2-23.8</t>
  </si>
  <si>
    <t>7.0-7.6</t>
  </si>
  <si>
    <t>8.2-8.6</t>
  </si>
  <si>
    <t>15.2-22.2</t>
  </si>
  <si>
    <t>0.4-3.54</t>
  </si>
  <si>
    <t>2.9-5.5</t>
  </si>
  <si>
    <t>10.1-13.7</t>
  </si>
  <si>
    <t>&lt;0.005</t>
  </si>
  <si>
    <t>&lt;0.1 - 0.6</t>
  </si>
  <si>
    <t>&lt;0.1 - 0.7</t>
  </si>
  <si>
    <t>&lt;0.1 - 0.8</t>
  </si>
  <si>
    <t>&lt;0.1 - 1.0</t>
  </si>
  <si>
    <t>0.1 - 1.2</t>
  </si>
  <si>
    <t>0.1 - 0.4</t>
  </si>
  <si>
    <t>0.1 - 0.3</t>
  </si>
  <si>
    <t>0.2 - 1.0</t>
  </si>
  <si>
    <t>0.1 - 1.0</t>
  </si>
  <si>
    <t>&lt;0.1 - 1.1</t>
  </si>
  <si>
    <t>&lt;0.1 - 1.3</t>
  </si>
  <si>
    <t>&lt;0.1 - 1.2</t>
  </si>
  <si>
    <t>0.2 - 1.1</t>
  </si>
  <si>
    <t>&lt;0.1 - 1.5</t>
  </si>
  <si>
    <t>&lt;0.02 - 0.07</t>
  </si>
  <si>
    <t>&lt;0.02 - 0.08</t>
  </si>
  <si>
    <t>&lt;0.02 - 0.25</t>
  </si>
  <si>
    <t>&lt;0.02 - 0.06</t>
  </si>
  <si>
    <t>&lt;0.02 - 0.18</t>
  </si>
  <si>
    <t>&lt;0.02 - 0.1</t>
  </si>
  <si>
    <t>&lt;0.02 - 0.33</t>
  </si>
  <si>
    <t>&lt;0.02 - 0.11</t>
  </si>
  <si>
    <t>&lt;0.1 - 2.6</t>
  </si>
  <si>
    <t>&lt;0.1 - 3.9</t>
  </si>
  <si>
    <t>&lt;0.1 - 2.5</t>
  </si>
  <si>
    <t>0.1 - 0.8</t>
  </si>
  <si>
    <t>0.2 - 0.8</t>
  </si>
  <si>
    <t>0.1 - 0.5</t>
  </si>
  <si>
    <t>0.2 - 0.9</t>
  </si>
  <si>
    <t>&lt;0.02 - 0.09</t>
  </si>
  <si>
    <t>&lt;0.02 - 0.15</t>
  </si>
  <si>
    <t>&lt;0.02 - 0.04</t>
  </si>
  <si>
    <t>&lt;0.02 - 0.03</t>
  </si>
  <si>
    <t>&lt;0.02 - 0.20</t>
  </si>
  <si>
    <t>&lt;0.1 - 3.3</t>
  </si>
  <si>
    <t>&lt;0.1 - 1.8</t>
  </si>
  <si>
    <t>&lt;0.1 -2.2</t>
  </si>
  <si>
    <t>&lt;0.1 -0.7</t>
  </si>
  <si>
    <t>&lt;0.1 -1.1</t>
  </si>
  <si>
    <t>0.4 - 1.2</t>
  </si>
  <si>
    <t>&lt;0.1 -0.9</t>
  </si>
  <si>
    <t>&lt; 0.1 - 0.08</t>
  </si>
  <si>
    <t>&lt; 0.02 - 0.18</t>
  </si>
  <si>
    <t>Bagatelle</t>
  </si>
  <si>
    <t>Rivulet Terre Rouge Bird Sanctuary</t>
  </si>
  <si>
    <t>Pointe D'Esny Wetland</t>
  </si>
  <si>
    <t xml:space="preserve">  Ramsar sites</t>
  </si>
  <si>
    <t>Roadside</t>
  </si>
  <si>
    <t>Urban background</t>
  </si>
  <si>
    <t>µg/ppb</t>
  </si>
  <si>
    <r>
      <t xml:space="preserve">24. Length of coral reefs </t>
    </r>
    <r>
      <rPr>
        <vertAlign val="superscript"/>
        <sz val="11"/>
        <rFont val="Times New Roman"/>
        <family val="1"/>
      </rPr>
      <t>3</t>
    </r>
  </si>
  <si>
    <r>
      <t xml:space="preserve">25. Area of coral reefs </t>
    </r>
    <r>
      <rPr>
        <vertAlign val="superscript"/>
        <sz val="11"/>
        <rFont val="Times New Roman"/>
        <family val="1"/>
      </rPr>
      <t>3</t>
    </r>
  </si>
  <si>
    <t>20.  Mean annual temperature</t>
  </si>
  <si>
    <t>21.  Annual fresh water abstraction</t>
  </si>
  <si>
    <t>22.  Daily per capita domestic water consumption</t>
  </si>
  <si>
    <t xml:space="preserve">23.  Daily per capita solid  waste disposed at landfill </t>
  </si>
  <si>
    <r>
      <rPr>
        <vertAlign val="superscript"/>
        <sz val="11"/>
        <rFont val="Times New Roman"/>
        <family val="1"/>
      </rPr>
      <t>2</t>
    </r>
    <r>
      <rPr>
        <sz val="11"/>
        <rFont val="Times New Roman"/>
        <family val="1"/>
      </rPr>
      <t xml:space="preserve"> "Islet National Parks" renamed as "Special Reserves" as per the Native Terrestrial Biodiversity &amp; National Parks Act of 2015</t>
    </r>
  </si>
  <si>
    <r>
      <t xml:space="preserve">(iv) Coastal Water Quality Guideline limits for class </t>
    </r>
    <r>
      <rPr>
        <b/>
        <sz val="11"/>
        <color indexed="8"/>
        <rFont val="Times New Roman"/>
        <family val="1"/>
      </rPr>
      <t>Recreation</t>
    </r>
    <r>
      <rPr>
        <sz val="11"/>
        <color indexed="8"/>
        <rFont val="Times New Roman"/>
        <family val="1"/>
      </rPr>
      <t xml:space="preserve">: Nitrate - Nitrogen - 0.8 mg/l, Phosphate - 0.08 mg/l and COD - 5 mg/l </t>
    </r>
  </si>
  <si>
    <r>
      <t xml:space="preserve">(v) Coastal Water Quality Guideline limits for class </t>
    </r>
    <r>
      <rPr>
        <b/>
        <sz val="11"/>
        <color indexed="8"/>
        <rFont val="Times New Roman"/>
        <family val="1"/>
      </rPr>
      <t>Industrial</t>
    </r>
    <r>
      <rPr>
        <sz val="11"/>
        <color indexed="8"/>
        <rFont val="Times New Roman"/>
        <family val="1"/>
      </rPr>
      <t xml:space="preserve">: Nitrate - Nitrogen - 1.0 mg/, Phosphate - 0.1 mg/l and COD - 5 mg/l </t>
    </r>
  </si>
  <si>
    <r>
      <t xml:space="preserve">(iii) Coastal Water Quality Guideline limits for class </t>
    </r>
    <r>
      <rPr>
        <b/>
        <sz val="11"/>
        <color indexed="8"/>
        <rFont val="Times New Roman"/>
        <family val="1"/>
      </rPr>
      <t>Conservation</t>
    </r>
    <r>
      <rPr>
        <sz val="11"/>
        <color indexed="8"/>
        <rFont val="Times New Roman"/>
        <family val="1"/>
      </rPr>
      <t>: Nitrate- Nitrogen - 0.3 mg/l, Phosphate - 0.05 mg/l and  COD - 2 mg/l</t>
    </r>
  </si>
  <si>
    <r>
      <t xml:space="preserve">(iii) Coastal Water Quality Guideline limits for class </t>
    </r>
    <r>
      <rPr>
        <b/>
        <sz val="9"/>
        <color indexed="8"/>
        <rFont val="Times New Roman"/>
        <family val="1"/>
      </rPr>
      <t>Conservation</t>
    </r>
    <r>
      <rPr>
        <sz val="9"/>
        <color indexed="8"/>
        <rFont val="Times New Roman"/>
        <family val="1"/>
      </rPr>
      <t>: Nitrate- Nitrogen - 0.3 mg/l, Phosphate - 0.05 mg/l and  COD - 2 mg/l</t>
    </r>
  </si>
  <si>
    <r>
      <t xml:space="preserve">(iv) Coastal Water Quality Guideline limits for class </t>
    </r>
    <r>
      <rPr>
        <b/>
        <sz val="9"/>
        <color indexed="8"/>
        <rFont val="Times New Roman"/>
        <family val="1"/>
      </rPr>
      <t>Recreation</t>
    </r>
    <r>
      <rPr>
        <sz val="9"/>
        <color indexed="8"/>
        <rFont val="Times New Roman"/>
        <family val="1"/>
      </rPr>
      <t xml:space="preserve">: Nitrate - Nitrogen - 0.8 mg/l, Phosphate - 0.08 mg/l and COD - 5 mg/l </t>
    </r>
  </si>
  <si>
    <r>
      <t xml:space="preserve">(v) Coastal Water Quality Guideline limits for class </t>
    </r>
    <r>
      <rPr>
        <b/>
        <sz val="9"/>
        <color indexed="8"/>
        <rFont val="Times New Roman"/>
        <family val="1"/>
      </rPr>
      <t>Industrial</t>
    </r>
    <r>
      <rPr>
        <sz val="9"/>
        <color indexed="8"/>
        <rFont val="Times New Roman"/>
        <family val="1"/>
      </rPr>
      <t xml:space="preserve">: Nitrate - Nitrogen - 1.0 mg/, Phosphate - 0.1 mg/l and COD - 5 mg/l </t>
    </r>
  </si>
  <si>
    <t xml:space="preserve">iii) The monitoring frequency for each site is 3 - 4 times yearly. </t>
  </si>
  <si>
    <t>(i) Detection limit for Phosphate is ≤ 0.02 mg/l</t>
  </si>
  <si>
    <t>(i) Detection limit for Nitrate-Nitrogen and Chemical Oxygen Demand are ≤ 0.01 mg/l</t>
  </si>
  <si>
    <r>
      <rPr>
        <vertAlign val="superscript"/>
        <sz val="14"/>
        <color indexed="8"/>
        <rFont val="Times New Roman"/>
        <family val="1"/>
      </rPr>
      <t>1</t>
    </r>
    <r>
      <rPr>
        <sz val="14"/>
        <color indexed="8"/>
        <rFont val="Times New Roman"/>
        <family val="1"/>
      </rPr>
      <t xml:space="preserve"> Revised</t>
    </r>
  </si>
  <si>
    <r>
      <rPr>
        <vertAlign val="superscript"/>
        <sz val="11"/>
        <color indexed="8"/>
        <rFont val="Times New Roman"/>
        <family val="1"/>
      </rPr>
      <t>2</t>
    </r>
    <r>
      <rPr>
        <sz val="11"/>
        <color indexed="8"/>
        <rFont val="Times New Roman"/>
        <family val="1"/>
      </rPr>
      <t xml:space="preserve"> Revised</t>
    </r>
  </si>
  <si>
    <r>
      <t>Bras D'Eau National Park</t>
    </r>
    <r>
      <rPr>
        <b/>
        <i/>
        <vertAlign val="superscript"/>
        <sz val="12"/>
        <rFont val="Times New Roman"/>
        <family val="1"/>
      </rPr>
      <t xml:space="preserve"> 1</t>
    </r>
  </si>
  <si>
    <r>
      <t>Special Reserves</t>
    </r>
    <r>
      <rPr>
        <b/>
        <i/>
        <vertAlign val="superscript"/>
        <sz val="12"/>
        <rFont val="Times New Roman"/>
        <family val="1"/>
      </rPr>
      <t xml:space="preserve"> 2</t>
    </r>
  </si>
  <si>
    <r>
      <t xml:space="preserve">     Other </t>
    </r>
    <r>
      <rPr>
        <b/>
        <i/>
        <vertAlign val="superscript"/>
        <sz val="12"/>
        <rFont val="Times New Roman"/>
        <family val="1"/>
      </rPr>
      <t>4</t>
    </r>
  </si>
  <si>
    <r>
      <t>µg/m</t>
    </r>
    <r>
      <rPr>
        <vertAlign val="superscript"/>
        <sz val="12"/>
        <rFont val="Times New Roman"/>
        <family val="1"/>
      </rPr>
      <t>3</t>
    </r>
  </si>
  <si>
    <r>
      <t>PM</t>
    </r>
    <r>
      <rPr>
        <b/>
        <vertAlign val="subscript"/>
        <sz val="12"/>
        <rFont val="Times New Roman"/>
        <family val="1"/>
      </rPr>
      <t xml:space="preserve">10 </t>
    </r>
    <r>
      <rPr>
        <b/>
        <sz val="12"/>
        <rFont val="Times New Roman"/>
        <family val="1"/>
      </rPr>
      <t>for Port Louis Region
(Fixed Station at Islamic Cultural Centre)</t>
    </r>
  </si>
  <si>
    <r>
      <t>PM</t>
    </r>
    <r>
      <rPr>
        <b/>
        <vertAlign val="subscript"/>
        <sz val="12"/>
        <rFont val="Times New Roman"/>
        <family val="1"/>
      </rPr>
      <t xml:space="preserve">10 </t>
    </r>
    <r>
      <rPr>
        <b/>
        <sz val="12"/>
        <rFont val="Times New Roman"/>
        <family val="1"/>
      </rPr>
      <t>for Vacoas Region
 (Fixed Station at Mauritius Meteorological Services)</t>
    </r>
  </si>
  <si>
    <r>
      <t>PM</t>
    </r>
    <r>
      <rPr>
        <b/>
        <vertAlign val="subscript"/>
        <sz val="12"/>
        <rFont val="Times New Roman"/>
        <family val="1"/>
      </rPr>
      <t xml:space="preserve">10 </t>
    </r>
    <r>
      <rPr>
        <b/>
        <sz val="12"/>
        <rFont val="Times New Roman"/>
        <family val="1"/>
      </rPr>
      <t>for Rose Hill 
(Fixed Ambient Air Monitoring Station in premises of Living Environment Unit Rose Hill)</t>
    </r>
  </si>
  <si>
    <r>
      <t>PM</t>
    </r>
    <r>
      <rPr>
        <vertAlign val="subscript"/>
        <sz val="12"/>
        <rFont val="Times New Roman"/>
        <family val="1"/>
      </rPr>
      <t>10</t>
    </r>
    <r>
      <rPr>
        <sz val="12"/>
        <rFont val="Times New Roman"/>
        <family val="1"/>
      </rPr>
      <t xml:space="preserve"> stands for Particle Matter of size less or equal to 10 microns;       ppb stands for parts per billion;         ppm stands for parts per million</t>
    </r>
  </si>
  <si>
    <r>
      <t xml:space="preserve">2009 </t>
    </r>
    <r>
      <rPr>
        <vertAlign val="superscript"/>
        <sz val="18"/>
        <color indexed="8"/>
        <rFont val="Times New Roman"/>
        <family val="1"/>
      </rPr>
      <t>1</t>
    </r>
  </si>
  <si>
    <r>
      <t xml:space="preserve">2010 </t>
    </r>
    <r>
      <rPr>
        <vertAlign val="superscript"/>
        <sz val="18"/>
        <color indexed="8"/>
        <rFont val="Times New Roman"/>
        <family val="1"/>
      </rPr>
      <t>1</t>
    </r>
  </si>
  <si>
    <r>
      <t xml:space="preserve">2011 </t>
    </r>
    <r>
      <rPr>
        <vertAlign val="superscript"/>
        <sz val="18"/>
        <color indexed="8"/>
        <rFont val="Times New Roman"/>
        <family val="1"/>
      </rPr>
      <t>1</t>
    </r>
  </si>
  <si>
    <r>
      <t xml:space="preserve">2012 </t>
    </r>
    <r>
      <rPr>
        <vertAlign val="superscript"/>
        <sz val="18"/>
        <color indexed="8"/>
        <rFont val="Times New Roman"/>
        <family val="1"/>
      </rPr>
      <t>1</t>
    </r>
  </si>
  <si>
    <r>
      <t xml:space="preserve">2013 </t>
    </r>
    <r>
      <rPr>
        <vertAlign val="superscript"/>
        <sz val="18"/>
        <color indexed="8"/>
        <rFont val="Times New Roman"/>
        <family val="1"/>
      </rPr>
      <t>1</t>
    </r>
  </si>
  <si>
    <r>
      <t xml:space="preserve">2014 </t>
    </r>
    <r>
      <rPr>
        <vertAlign val="superscript"/>
        <sz val="18"/>
        <color indexed="8"/>
        <rFont val="Times New Roman"/>
        <family val="1"/>
      </rPr>
      <t>1</t>
    </r>
  </si>
  <si>
    <r>
      <t xml:space="preserve">2015 </t>
    </r>
    <r>
      <rPr>
        <vertAlign val="superscript"/>
        <sz val="18"/>
        <color indexed="8"/>
        <rFont val="Times New Roman"/>
        <family val="1"/>
      </rPr>
      <t>1</t>
    </r>
  </si>
  <si>
    <r>
      <t xml:space="preserve">2016 </t>
    </r>
    <r>
      <rPr>
        <vertAlign val="superscript"/>
        <sz val="18"/>
        <color indexed="8"/>
        <rFont val="Times New Roman"/>
        <family val="1"/>
      </rPr>
      <t>1</t>
    </r>
  </si>
  <si>
    <r>
      <t xml:space="preserve">2017 </t>
    </r>
    <r>
      <rPr>
        <vertAlign val="superscript"/>
        <sz val="18"/>
        <color indexed="8"/>
        <rFont val="Times New Roman"/>
        <family val="1"/>
      </rPr>
      <t>1</t>
    </r>
  </si>
  <si>
    <r>
      <t xml:space="preserve">2009 </t>
    </r>
    <r>
      <rPr>
        <vertAlign val="superscript"/>
        <sz val="11"/>
        <color indexed="8"/>
        <rFont val="Times New Roman"/>
        <family val="1"/>
      </rPr>
      <t>2</t>
    </r>
  </si>
  <si>
    <r>
      <t xml:space="preserve">2010 </t>
    </r>
    <r>
      <rPr>
        <vertAlign val="superscript"/>
        <sz val="11"/>
        <color indexed="8"/>
        <rFont val="Times New Roman"/>
        <family val="1"/>
      </rPr>
      <t>2</t>
    </r>
  </si>
  <si>
    <r>
      <t xml:space="preserve">2011 </t>
    </r>
    <r>
      <rPr>
        <vertAlign val="superscript"/>
        <sz val="11"/>
        <color indexed="8"/>
        <rFont val="Times New Roman"/>
        <family val="1"/>
      </rPr>
      <t>2</t>
    </r>
  </si>
  <si>
    <r>
      <t xml:space="preserve">2012 </t>
    </r>
    <r>
      <rPr>
        <vertAlign val="superscript"/>
        <sz val="11"/>
        <color indexed="8"/>
        <rFont val="Times New Roman"/>
        <family val="1"/>
      </rPr>
      <t>2</t>
    </r>
  </si>
  <si>
    <r>
      <t xml:space="preserve">2013 </t>
    </r>
    <r>
      <rPr>
        <vertAlign val="superscript"/>
        <sz val="11"/>
        <color indexed="8"/>
        <rFont val="Times New Roman"/>
        <family val="1"/>
      </rPr>
      <t>2</t>
    </r>
  </si>
  <si>
    <r>
      <t xml:space="preserve">2014 </t>
    </r>
    <r>
      <rPr>
        <vertAlign val="superscript"/>
        <sz val="11"/>
        <color indexed="8"/>
        <rFont val="Times New Roman"/>
        <family val="1"/>
      </rPr>
      <t>2</t>
    </r>
  </si>
  <si>
    <r>
      <t xml:space="preserve">2015 </t>
    </r>
    <r>
      <rPr>
        <vertAlign val="superscript"/>
        <sz val="11"/>
        <color indexed="8"/>
        <rFont val="Times New Roman"/>
        <family val="1"/>
      </rPr>
      <t>2</t>
    </r>
  </si>
  <si>
    <r>
      <t xml:space="preserve">2016 </t>
    </r>
    <r>
      <rPr>
        <vertAlign val="superscript"/>
        <sz val="11"/>
        <color indexed="8"/>
        <rFont val="Times New Roman"/>
        <family val="1"/>
      </rPr>
      <t>2</t>
    </r>
  </si>
  <si>
    <r>
      <t xml:space="preserve">2017 </t>
    </r>
    <r>
      <rPr>
        <vertAlign val="superscript"/>
        <sz val="11"/>
        <color indexed="8"/>
        <rFont val="Times New Roman"/>
        <family val="1"/>
      </rPr>
      <t>2</t>
    </r>
  </si>
  <si>
    <t>Table 1.13 - Percentage water level by month and reservoir,  2017 - 2018</t>
  </si>
  <si>
    <r>
      <rPr>
        <vertAlign val="superscript"/>
        <sz val="11"/>
        <rFont val="Times New Roman"/>
        <family val="1"/>
      </rPr>
      <t>1</t>
    </r>
    <r>
      <rPr>
        <sz val="11"/>
        <rFont val="Times New Roman"/>
        <family val="1"/>
      </rPr>
      <t xml:space="preserve"> Average of 23 stations for different regions</t>
    </r>
  </si>
  <si>
    <r>
      <t>(i) Standard for ambient air quality (PM</t>
    </r>
    <r>
      <rPr>
        <vertAlign val="subscript"/>
        <sz val="12"/>
        <rFont val="Times New Roman"/>
        <family val="1"/>
      </rPr>
      <t>10</t>
    </r>
    <r>
      <rPr>
        <sz val="12"/>
        <rFont val="Times New Roman"/>
        <family val="1"/>
      </rPr>
      <t>) (24-hr Average) -100 µg/m</t>
    </r>
    <r>
      <rPr>
        <vertAlign val="superscript"/>
        <sz val="12"/>
        <rFont val="Times New Roman"/>
        <family val="1"/>
      </rPr>
      <t>3</t>
    </r>
    <r>
      <rPr>
        <sz val="12"/>
        <rFont val="Times New Roman"/>
        <family val="1"/>
      </rPr>
      <t xml:space="preserve"> ;    (ii) Standard for ambient air quality (Sulphur Dioxide) 1-hr Average-75 µg/ppb;   (iii) Standard for ambient air quality (Nitrogen Dioxide) 24-hr Average-105 ppb;   (iv) Standard for ambient air quality (Carbon Monoxide Dioxide) 24-hr Average -21 ppb</t>
    </r>
  </si>
  <si>
    <t>Rivers</t>
  </si>
  <si>
    <t>Length (kms)</t>
  </si>
  <si>
    <t>River Grand Marais</t>
  </si>
  <si>
    <t>River du Rempart</t>
  </si>
  <si>
    <t>River Francoise</t>
  </si>
  <si>
    <t>River du Poste de Flacq</t>
  </si>
  <si>
    <t>River Seche</t>
  </si>
  <si>
    <t>River Champagne</t>
  </si>
  <si>
    <t>River des Creoles</t>
  </si>
  <si>
    <t>River La Chaux</t>
  </si>
  <si>
    <t>River Tabac</t>
  </si>
  <si>
    <t xml:space="preserve">River du Poste </t>
  </si>
  <si>
    <t>River Ste Amand</t>
  </si>
  <si>
    <t>River Dragon</t>
  </si>
  <si>
    <t>River des Anguilles</t>
  </si>
  <si>
    <t>River Savanne</t>
  </si>
  <si>
    <t>River des Galets</t>
  </si>
  <si>
    <t>Grande River Noire</t>
  </si>
  <si>
    <t>River Tamarin</t>
  </si>
  <si>
    <t>River Belle Isle</t>
  </si>
  <si>
    <t>Belle Eau River</t>
  </si>
  <si>
    <t>St Louis Stream</t>
  </si>
  <si>
    <t xml:space="preserve">River du Tombeau </t>
  </si>
  <si>
    <t>River Citron</t>
  </si>
  <si>
    <t>Table 1.14 - Main rivers and streams, Island of Mauritius</t>
  </si>
  <si>
    <t>Table 1.15 - Invasive alien plant and animal species</t>
  </si>
  <si>
    <t>Table 1.16 - Number of mangroves planted and area covered, 2013 - 2018</t>
  </si>
  <si>
    <t>Table 1.17 - Fauna population, Republic of Mauritius, 2014</t>
  </si>
  <si>
    <t>Table 1.18 - Flora population, Republic of Mauritius,  2014</t>
  </si>
  <si>
    <t>Table 1.19 - Status of endangered flora, 2016 - 2018</t>
  </si>
  <si>
    <t>Table 1.20 - Evolution of some fauna population of endemic species, Republic of Mauritius, 2000, 2009 and 2012/2013</t>
  </si>
  <si>
    <t xml:space="preserve">Table 1.21 -  Areal estimates for the various Environmentally Sensitive Areas (ESA) by type and sub- category, Republic of Mauritius, 2009
</t>
  </si>
  <si>
    <t xml:space="preserve"> Table 1.22 - Terrestrial protected areas, Republic of Mauritius - 2018</t>
  </si>
  <si>
    <t>Table 1.23 - Marine Protected Areas, Republic of Mauritius, 2018</t>
  </si>
  <si>
    <t>Table 1.24 - Forest area by category, 2009 - 2018</t>
  </si>
  <si>
    <t>Table 1.25 - Changes in forest-land cover, 2009 and 2018</t>
  </si>
  <si>
    <r>
      <t xml:space="preserve">Table 1.26 - Forest plantations </t>
    </r>
    <r>
      <rPr>
        <b/>
        <vertAlign val="superscript"/>
        <sz val="12"/>
        <rFont val="Times New Roman"/>
        <family val="1"/>
      </rPr>
      <t>1</t>
    </r>
    <r>
      <rPr>
        <b/>
        <sz val="12"/>
        <rFont val="Times New Roman"/>
        <family val="1"/>
      </rPr>
      <t xml:space="preserve"> by type of plants, 2009 - 2018</t>
    </r>
  </si>
  <si>
    <t>Table 1.27 - Forest fires and area affected, 2009 - 2018</t>
  </si>
  <si>
    <r>
      <t xml:space="preserve">Table 1.29 - Monthly average measurements </t>
    </r>
    <r>
      <rPr>
        <b/>
        <sz val="18"/>
        <color indexed="8"/>
        <rFont val="Times New Roman"/>
        <family val="1"/>
      </rPr>
      <t xml:space="preserve"> </t>
    </r>
    <r>
      <rPr>
        <b/>
        <sz val="18"/>
        <color indexed="8"/>
        <rFont val="Times New Roman"/>
        <family val="1"/>
      </rPr>
      <t>(average seasonal removed) of Global Carbon dioxide (CO</t>
    </r>
    <r>
      <rPr>
        <b/>
        <vertAlign val="subscript"/>
        <sz val="18"/>
        <color indexed="8"/>
        <rFont val="Times New Roman"/>
        <family val="1"/>
      </rPr>
      <t>2)</t>
    </r>
    <r>
      <rPr>
        <b/>
        <sz val="18"/>
        <color indexed="8"/>
        <rFont val="Times New Roman"/>
        <family val="1"/>
      </rPr>
      <t xml:space="preserve"> concentration, 2009 - 2018</t>
    </r>
  </si>
  <si>
    <r>
      <t>Table 1.30 - Monthly average measurements</t>
    </r>
    <r>
      <rPr>
        <b/>
        <vertAlign val="superscript"/>
        <sz val="11"/>
        <color indexed="8"/>
        <rFont val="Times New Roman"/>
        <family val="1"/>
      </rPr>
      <t>1</t>
    </r>
    <r>
      <rPr>
        <b/>
        <sz val="11"/>
        <color indexed="8"/>
        <rFont val="Times New Roman"/>
        <family val="1"/>
      </rPr>
      <t xml:space="preserve"> (average seasonal removed) of Global methane (CH</t>
    </r>
    <r>
      <rPr>
        <b/>
        <vertAlign val="subscript"/>
        <sz val="11"/>
        <color indexed="8"/>
        <rFont val="Times New Roman"/>
        <family val="1"/>
      </rPr>
      <t>4</t>
    </r>
    <r>
      <rPr>
        <b/>
        <sz val="11"/>
        <color indexed="8"/>
        <rFont val="Times New Roman"/>
        <family val="1"/>
      </rPr>
      <t>) concentration, 2009 - 2018</t>
    </r>
  </si>
  <si>
    <t>Table 1.31 - Freshwater quality from selected boreholes by selected parameters, 2017 - 2018</t>
  </si>
  <si>
    <t>Table 1.32 - River water quality by selected physico-chemical parameters, 2018</t>
  </si>
  <si>
    <t>Table 1.33 - Range of levels of Nitrate-Nitrogen, Phosphate and Chemical Oxygen Demand (COD) at established coastal sites, 2018</t>
  </si>
  <si>
    <t>Table 1.33 (cont'd) - Range of levels of Nitrate-Nitrogen, Phosphate and Chemical Oxygen Demand (COD) at established coastal sites, 2018</t>
  </si>
  <si>
    <t>Table 1.34 - Total Coliforms (TC) and Faecal Coliforms (FC) in coastal water at monitoring site and by station, 2012 - 2018</t>
  </si>
  <si>
    <t>Table 1.34 (cont'd) - Total Coliforms (TC) and Faecal Coliforms (FC) in coastal water at monitoring site and by station, 2012 - 2018</t>
  </si>
  <si>
    <r>
      <t>Table 1.36 - Sea water quality in the lagoon at Terre Rouge Rivulet Bird Sanctuary</t>
    </r>
    <r>
      <rPr>
        <b/>
        <i/>
        <sz val="15"/>
        <rFont val="Times New Roman"/>
        <family val="1"/>
      </rPr>
      <t xml:space="preserve">, </t>
    </r>
    <r>
      <rPr>
        <b/>
        <sz val="15"/>
        <rFont val="Times New Roman"/>
        <family val="1"/>
      </rPr>
      <t>2009 - 2018</t>
    </r>
  </si>
  <si>
    <r>
      <t xml:space="preserve"> Table 1.37 - Guidelines  for inland surface water </t>
    </r>
    <r>
      <rPr>
        <b/>
        <vertAlign val="superscript"/>
        <sz val="10.5"/>
        <rFont val="Times New Roman"/>
        <family val="1"/>
      </rPr>
      <t>1</t>
    </r>
    <r>
      <rPr>
        <b/>
        <sz val="10.5"/>
        <rFont val="Times New Roman"/>
        <family val="1"/>
      </rPr>
      <t xml:space="preserve"> quality, 1998</t>
    </r>
  </si>
  <si>
    <t>Table 1.38 - Mean sea surface temperature  around the Island of Mauritius, 2009 - 2018</t>
  </si>
  <si>
    <t>Source: Ministry of Environment, Solid Waste Management and Climate Change</t>
  </si>
  <si>
    <t>Source: National Environmental Laboratory, Ministry of Environment, Solid Waste Management and Climate Change</t>
  </si>
  <si>
    <t>Source : Albion Fisheries Research Centre,  Ministry of Blue Economy, Marine Resources, Fisheries and Shipping</t>
  </si>
  <si>
    <r>
      <rPr>
        <b/>
        <sz val="10"/>
        <color indexed="8"/>
        <rFont val="Times New Roman"/>
        <family val="1"/>
      </rPr>
      <t>Source</t>
    </r>
    <r>
      <rPr>
        <sz val="10"/>
        <color indexed="8"/>
        <rFont val="Times New Roman"/>
        <family val="1"/>
      </rPr>
      <t>: Albion Fisheries Research Centre, Ministry of Blue Economy, Marine Resources, Fisheries and Shipping</t>
    </r>
  </si>
  <si>
    <t>Source: Albion Fisheries Research Centre, Ministry of Blue Economy, Marine Resources, Fisheries and Shipping</t>
  </si>
  <si>
    <t xml:space="preserve">Source : Albion Fisheries Research Centre,  Ministry of Blue Economy, Marine Resources, Fisheries and Shipping </t>
  </si>
  <si>
    <t>Source: Ministry of Health and Wellness</t>
  </si>
  <si>
    <t>Table 1.39 - Number of noise complaints received by Ministry of Health and Wellness, 2009 - 2018</t>
  </si>
  <si>
    <t>Table 1.40 - Noise monitoring surveillance after office hours and during weekends by "Noise Flying Squad" - Ministry of Health and Wellness, 2013 - 2018</t>
  </si>
  <si>
    <t>Table 1.28 - Monthly (24-hour average) ambient air quality monitoring by fixed station, 2018</t>
  </si>
  <si>
    <t>Table 1.35 - Physical and chemical characteristics of coastal water by level and monitoring site, 2012 - 2015</t>
  </si>
  <si>
    <t>Table 1.35 (cont'd) - Physical and chemical characteristics of coastal water by level and monitoring site, 2016 - 2018</t>
  </si>
  <si>
    <r>
      <t>2017</t>
    </r>
    <r>
      <rPr>
        <b/>
        <vertAlign val="superscript"/>
        <sz val="11"/>
        <rFont val="Times New Roman"/>
        <family val="1"/>
      </rPr>
      <t>1</t>
    </r>
  </si>
  <si>
    <r>
      <t>2018</t>
    </r>
    <r>
      <rPr>
        <b/>
        <vertAlign val="superscript"/>
        <sz val="11"/>
        <rFont val="Times New Roman"/>
        <family val="1"/>
      </rPr>
      <t>2</t>
    </r>
  </si>
  <si>
    <r>
      <rPr>
        <vertAlign val="superscript"/>
        <sz val="10"/>
        <rFont val="Times New Roman"/>
        <family val="1"/>
      </rPr>
      <t>1</t>
    </r>
    <r>
      <rPr>
        <sz val="10"/>
        <rFont val="Times New Roman"/>
        <family val="1"/>
      </rPr>
      <t xml:space="preserve"> Revised          </t>
    </r>
    <r>
      <rPr>
        <vertAlign val="superscript"/>
        <sz val="10"/>
        <rFont val="Times New Roman"/>
        <family val="1"/>
      </rPr>
      <t>2</t>
    </r>
    <r>
      <rPr>
        <sz val="10"/>
        <rFont val="Times New Roman"/>
        <family val="1"/>
      </rPr>
      <t xml:space="preserve"> Provisional          </t>
    </r>
    <r>
      <rPr>
        <vertAlign val="superscript"/>
        <sz val="10"/>
        <rFont val="Times New Roman"/>
        <family val="1"/>
      </rPr>
      <t>3</t>
    </r>
    <r>
      <rPr>
        <sz val="10"/>
        <rFont val="Times New Roman"/>
        <family val="1"/>
      </rPr>
      <t xml:space="preserve"> Source: Mauritius Environment Outlook, 2011</t>
    </r>
  </si>
  <si>
    <t xml:space="preserve">    2.3 million</t>
  </si>
  <si>
    <t>Table 1.1 -  Main islets by geographical district and area, 2018</t>
  </si>
  <si>
    <t>Table 1.2 -  Monthly Mean temperature, 2009 - 2018</t>
  </si>
  <si>
    <t>Table 1.3 -  Monthly Mean maximum  temperature, 2009 - 2018</t>
  </si>
  <si>
    <t>Table 1.4 -  Monthly Mean minimum  temperature, 2009 - 2018</t>
  </si>
  <si>
    <t>Table 1.5 - Mean annual rainfall  by region, 2009 - 2018</t>
  </si>
  <si>
    <t>Table 1.6 - Monthly Mean rainfall  by region, 2018</t>
  </si>
  <si>
    <t>Table 1.7 - Monthly (24-hourly maximum) rainfall by station, 2009 - 2018</t>
  </si>
  <si>
    <t>Table 1.23 - Marine  Protected Areas, Republic of Mauritius, 2018</t>
  </si>
  <si>
    <t>Table 1.26 - Forest plantations  by type of plants, 2009 - 2018</t>
  </si>
  <si>
    <t>Table 1.35 - Physical and chemical characteristics of coastal water by level and monitoring site, 2012 - 2018</t>
  </si>
  <si>
    <t>Table 2.1 - Energy balance, Republic of Mauritius, 2018</t>
  </si>
  <si>
    <t>Table 2.2 - Energy Balance, Republic of Mauritius, 2017</t>
  </si>
  <si>
    <t>Table 2.3 - Primary energy requirement, (Energy unit), Republic of Mauritius, 2009 - 2018</t>
  </si>
  <si>
    <t>Table 2.4 - Imports of energy sources (Energy unit), Republic of Mauritius, 2009 - 2018</t>
  </si>
  <si>
    <t>Table 2.6  -  Electricity generation by source of energy, Republic of Mauritius, 2009 - 2018</t>
  </si>
  <si>
    <t>Table 2.7 -  Fuel input for electricity production, (Energy unit), Republic of Mauritius, 2009 - 2018</t>
  </si>
  <si>
    <t>Table 2.9 - Final energy consumption by sector (Energy unit), Republic of Mauritus, 2009 - 2018</t>
  </si>
  <si>
    <t>Table 2.10 -  Percentage share of final energy consumption by sector, Republic of Mauritius, 2009 - 2018</t>
  </si>
  <si>
    <t xml:space="preserve">Table 2.11 - Land use by category, 1995 and 2005 </t>
  </si>
  <si>
    <t>Table 2.12 - Land under irrigation, 2009 - 2018</t>
  </si>
  <si>
    <t>Table 2.13 - Deforestation rate of forestland, 2009 - 2018</t>
  </si>
  <si>
    <t>Table 2.14 - Local production of logs, poles and fuelwood, 2009 - 2018</t>
  </si>
  <si>
    <t>Table 2.16 - Imports and value (c.i.f) of forest products, 2009 - 2018</t>
  </si>
  <si>
    <t>Table 2.17 - Domestic exports and value (f.o.b) of forest products, 2009 - 2018</t>
  </si>
  <si>
    <t>Table 2.18 - Fish production by type of fishery (in fresh - weight equivalent),  2009 - 2018</t>
  </si>
  <si>
    <t>Table 2.19 - Annual fish catch of the coastal (artisanal) fishery by gear - type, 2009 - 2018</t>
  </si>
  <si>
    <t>Table 2.20 - Annual catch by banks, 2009 - 2018</t>
  </si>
  <si>
    <t>Table 2.21 - Aquaculture production by species, 2014 - 2018</t>
  </si>
  <si>
    <t>Table 2.22 - Import, export and trade balance of fish and fish products, 2009 - 2018</t>
  </si>
  <si>
    <t>Table 2.23 - Agricultural crops - Area harvested and production, 2009 - 2018</t>
  </si>
  <si>
    <t>Table 2.25 - Imports of crops, Republic of Mauritius, 2009 - 2018</t>
  </si>
  <si>
    <t>Table 2.26 - Exports of crops, Republic of Mauritius,  2009 - 2018</t>
  </si>
  <si>
    <t xml:space="preserve">Table 2.29 - Livestock herd and poultry status by geographical district as at December 2018                              </t>
  </si>
  <si>
    <t>Table 2.30 - Livestock slaughtered, 2014 - 2018</t>
  </si>
  <si>
    <t>Table 2.31 - Imports of vaccines for veterinary medicines, 2015 - 2018</t>
  </si>
  <si>
    <t>Table 2.32 - Imports of selected livestock, 2014 - 2018</t>
  </si>
  <si>
    <t>Table 2.33 - Exports  of selected live animals, 2014 - 2018</t>
  </si>
  <si>
    <t>Table 2.34 - Water balance, 2009 - 2018</t>
  </si>
  <si>
    <t>Table 2.35 - Average annual (2001 - 2010) volume of water measured at the flow measuring station on selected rivers</t>
  </si>
  <si>
    <t xml:space="preserve">Table 2.39 - Volume of treated effluent from wastewater treatment plants used for irrigation, 2009 - 2018
</t>
  </si>
  <si>
    <t>Table 2.40 - Daily per capita domestic and potable water consumption, 2009 - 2018</t>
  </si>
  <si>
    <t>Table 2.41 - Volume of water used by the Central Electricity Board for hydropower generation, 2009 - 2018</t>
  </si>
  <si>
    <t>Table 2.42- Water supply by economic activity, 2009 - 2018</t>
  </si>
  <si>
    <t>Table 3.1 - National inventory of greenhouse gas emissions by sector, Republic of Mauritius, 2015 - 2018</t>
  </si>
  <si>
    <t>Table 3.2 - National inventory of greenhouse gas emissions (carbon dioxide, methane, nitrous oxide and HFC's) and removals by source categories, Republic of Mauritius, 2009 - 2018</t>
  </si>
  <si>
    <t>Table 3.6 - Consumption of controlled ozone-depleting substances by sector, 2009 - 2018</t>
  </si>
  <si>
    <t>Table 3.7 - Consumption of controlled ozone-depleting substances by type of substances, 2009 - 2018</t>
  </si>
  <si>
    <t>Table 3.11 - Average volume of wastewater treated by station, treatment level, final discharge point and monitoring of selected chemical parameters, 2018</t>
  </si>
  <si>
    <t>Table 3.12 - Disposal of solid waste at Mare Chicose landfill site by type, 2009 - 2018</t>
  </si>
  <si>
    <t>Table 3.13 - Disposal of solid waste at Mare Chicose landfill site by economic activity, 2009 - 2018</t>
  </si>
  <si>
    <t>Table 3.14 - Management of solid waste, 2009 - 2018</t>
  </si>
  <si>
    <t>Table 3.15 - Number and capacity of solid waste transfer stations, 2018</t>
  </si>
  <si>
    <t>Table 3.16 - Exports of selected wastes, 2009 - 2018</t>
  </si>
  <si>
    <t>Table 4.1 - Tropical storms/cyclones when warnings were issued for Island of Mauritius, 1991 - 2018</t>
  </si>
  <si>
    <t>Table 4.2 - Number of incidents related to flooding and hazardous material release  attended by Mauritius Fire and Rescue Service and number of persons evacuated by fire station - Island of Mauritius, 2016 - 2018</t>
  </si>
  <si>
    <t xml:space="preserve">Table 5.4 - Urban and rural area and population, Republic of Mauritius, 2011               </t>
  </si>
  <si>
    <t xml:space="preserve">Table 5.6 - Population by geographical district  and type of toilet facilities, Republic of Mauritius, 2011 </t>
  </si>
  <si>
    <t>Table 5.9 - Water sales by tariff of subscriber, 2017 - 2018</t>
  </si>
  <si>
    <t>Table 5.11 - Sales of electricity by type of tariff, Republic of Mauritius, 2017 - 2018</t>
  </si>
  <si>
    <t>Table 5.12 - Number of buildings by type, Republic of Mauritius, 2000 and 2011 Housing Censuses</t>
  </si>
  <si>
    <t>Table 5.18 - Road network, 2009 - 2018</t>
  </si>
  <si>
    <t>Table 5.19 -  Respiratory diseases registered in government hospitals, 2009 - 2018</t>
  </si>
  <si>
    <t>Table 5.21 - Cases of asthma treated as in-patients in government hospitals, 2009 - 2018</t>
  </si>
  <si>
    <t>Table 5.22 - Deaths registered  due to asthma, 2009 - 2018</t>
  </si>
  <si>
    <t>Table 5.23 - Cases of asthma treated as in-patients in government hospitals by age group and sex, 2017 - 2018</t>
  </si>
  <si>
    <t>Table 5.24 - Enteritis and other diarrhoeal diseases, 2009 - 2018</t>
  </si>
  <si>
    <t>Table 5.25 - New cases of certain notifiable diseases reported to sanitary authorities, 2009 - 2018</t>
  </si>
  <si>
    <t>Table 5.27 - Death due to selected diseases , 2009 - 2018</t>
  </si>
  <si>
    <t>Table 5.28 - First attendances for the treatment of gastro-enteritis at community hospitals, medi-clinics, 
                   area health centres and community health centres, by sex, 2009 - 2018</t>
  </si>
  <si>
    <t>Table 6.2 - Annual budget of the Ministry of Environment, Solid Waste Management and Climate Change,  2012 -2017/2018</t>
  </si>
  <si>
    <t>Table 6.3 - Amount collected on environment protection fee, 2010 - 2017/2018</t>
  </si>
  <si>
    <t>Table 6.4 - Main environmental authority, 2018</t>
  </si>
  <si>
    <t>Table 6.5 - Environmental Standards and Regulations under the Environment Protection Act 2002</t>
  </si>
  <si>
    <t>Table 6.6 - Licensing system to ensure compliance with environmental standards for businesses, 2018</t>
  </si>
  <si>
    <t>Table 6.7 - List, description and amount collected for green/environmental taxes, 2017/2018</t>
  </si>
  <si>
    <t>Table 6.8 - Quantity of polyethylane teraphthalate (PET) products exported, 2018</t>
  </si>
  <si>
    <t>Table 6.9 - Quantity of PET bottles on which excise duty has been collected from local manufacturers, 2018</t>
  </si>
  <si>
    <t>Table 6.11 - National disaster schemes, 2015</t>
  </si>
  <si>
    <t>Table 6.12 - Emergency shelters by region and capacity, 2015</t>
  </si>
  <si>
    <t xml:space="preserve">Table 6.13 - Some publicly accessible  environmental information </t>
  </si>
  <si>
    <t>Table 6.14- Description of national environment statistics programmes</t>
  </si>
  <si>
    <t>Table 6.15 - Type of environment statistics products and periodicity of update</t>
  </si>
  <si>
    <t>Table 6.16 - List of institutions/organisations providing data for the production of environment statistics, 2018</t>
  </si>
  <si>
    <t>Table 6.17 - Environmental  education programmes and number of participants, 2018</t>
  </si>
  <si>
    <t>Table 6.18 - Non-Government Organisations affiliated to the Ministry of Environment, Solid Waste management and Climate Change, 2018</t>
  </si>
  <si>
    <t>Table 6.20 - Number of  permits  and floor area by type of building, 2014 - 2018</t>
  </si>
  <si>
    <t>Table 6.24- Contraventions  established and notices issued by "Police De L'Environnement", 2009 - 2018</t>
  </si>
  <si>
    <t>Table 6.25 - Number of offences detected against forest laws  by category, 2009 - 2018</t>
  </si>
  <si>
    <t>Table of Contents</t>
  </si>
  <si>
    <t xml:space="preserve">Table 1.20 - Evolution of some fauna population of endemic species, Republic of Mauritius, 2000, 2009 and 2012/2013
</t>
  </si>
  <si>
    <t>Table 1.21 - Areal estimates for the various Environmentally Sensitive Areas (ESA) by type and sub-category, Republic of Mauritius, 2009</t>
  </si>
  <si>
    <t xml:space="preserve">Table 1.9 - Mean monthly and extreme values of mean sea level atmospheric pressure at Plaisance aeronautical station, 2009 - 2018  </t>
  </si>
  <si>
    <t>Table 1.37 - Guidelines  for inland surface water quality,1998</t>
  </si>
  <si>
    <t>Table 1.40 - Noise monitoring surveillance after office hours and during weekends by "Noise Flying Squad", Ministry of Health and Wellness, 2013 - 2018</t>
  </si>
  <si>
    <t>Table 2.8 -  Final energy consumption by sector and type of fuel (Energy unit), Republic of Mauritius, 2009 - 2018</t>
  </si>
  <si>
    <t>Table 2.24 - Area harvested and production of main annual and perennial crops - Island of Mauritius, 2014 - 2018</t>
  </si>
  <si>
    <t>Table 2.28 - Number of small breeders and livestock population by geographical district as at December 2018</t>
  </si>
  <si>
    <t>Table 3.3 - Greenhouse gas emissions from energy sector (fuel combustion activities), Republic of Mauritius, 2014 - 2018</t>
  </si>
  <si>
    <t>Table 3.4 - National inventory of greenhouse gas (GHG) emissions by source categories, Republic of Mauritius, 2009 - 2018</t>
  </si>
  <si>
    <t>Table 3.5 - Trend in Energy intensity index, Energy consumption per capita index, GHG Emission per capita index and GHG emission per GDP index, 2009 - 2018</t>
  </si>
  <si>
    <t xml:space="preserve">Table 5.1 - Evolution of the population by urban / rural residence and sex between the 2000 and 2011 Population Censuses </t>
  </si>
  <si>
    <t>Table 5.2 - Evolution of the population by geographical district and sex between the 2000 and 2011 Population Census</t>
  </si>
  <si>
    <t xml:space="preserve">Table 5.5 - Population by geographical district  and type of water supply, Republic of Mauritius, 2011 Housing Census   
                  </t>
  </si>
  <si>
    <t xml:space="preserve">Table 5.7 - Population connected to sewerage system by geographical district , Republic of Mauritius, 2011 Housing Census             
                             </t>
  </si>
  <si>
    <t xml:space="preserve">Table 5.8 - Population by geographical district and method of refuse disposal, Republic of Mauritius, 2011 Housing Census             
                             </t>
  </si>
  <si>
    <t>Table 5.10 - Population with access to electricity by geographical district, Republic of Mauritius, 2011 Housing Census</t>
  </si>
  <si>
    <t>Table 5.13 - Residential and partly residential buildings by type, Republic of Mauritius,  2000 and 2011 Housing Censuses</t>
  </si>
  <si>
    <t>Table 5.17 - Vehicles  registered by type, 2009 - 2018</t>
  </si>
  <si>
    <t>Table 5.16 - Distribution of housing units by occupancy status, Republic of Mauritius, 2000 and 2011 Housing Censuses</t>
  </si>
  <si>
    <t>Table 5.20 - Admissions  due to certain respiratory diseases by sex in government general hospitals, 2012 - 2018</t>
  </si>
  <si>
    <t>Table 6.21 - Number of Environmental Impact Assessment (EIA) licences granted by type of project, 2009 - 2018</t>
  </si>
  <si>
    <t>Table 6.22 - Number of Preliminary Environmental Report (PER) approvals granted by type of project, 2009 - 2018</t>
  </si>
  <si>
    <t>Table 6.23 - No. of complaints received at the Pollution Prevention and Control Division by category, 2009 - 2018</t>
  </si>
  <si>
    <t>Table 7.1 - Households with members suffering from health problems related to air pollution by type of problem, Continuous Multi-Purpose Household Survey (CMPHS) 2001, Republic of Mauritius</t>
  </si>
  <si>
    <t>Table 7.2 - Rating of the state of the environment by head of household surveyed, Continuous Multi-Purpose Household Survey (CMPHS) 2001, Republic of Mauritius</t>
  </si>
  <si>
    <t>Table 7.3 - Percentage distribution of households surveyed by specified environment problem,Continuous Multi-Purpose Household Survey (CMPHS) 2002, Republic of Mauritius</t>
  </si>
  <si>
    <t>Table 7.4 - Distribution of households surveyed by methods of carrying goods purchased, Continuous Multi-Purpose Household Survey (CMPHS) 2002, Republic of Mauritius</t>
  </si>
  <si>
    <t>Table 7.5 - Percentage distribution of households by response on solid waste issues, Continuous Multi-Purpose Household Survey (CMPHS) 2007, Republic of Mauritius</t>
  </si>
  <si>
    <t>Table 7.6 - Percentage distribution of households by environmental issues, Continuous Multi-Purpose Household Survey (CMPHS) 2007, Republic of Mauritius</t>
  </si>
  <si>
    <t>Table 7.7 - Percentage distribution of households surveyed by type of vehicles owned, Continuous Multi-Purpose Household Survey (CMPHS) 2009, Republic of Mauritius</t>
  </si>
  <si>
    <t>Table 7.8 - Percentage distribution of households surveyed reporting on average kilometres travelled per year by type of vehicles owned, Continuous Multi-Purpose Household Survey (CMPHS) 2009, Republic of Mauritius</t>
  </si>
  <si>
    <t xml:space="preserve">Table 7.9 - Percentage distribution of households surveyed by awareness of global environment challenges, Continuous Multi-Purpose Household Survey (CMPHS) 2009, Republic of Mauritius </t>
  </si>
  <si>
    <t>Table 7.10 - Percentage distribution of households surveyed by type and number of vehicles owned, Continuous Multi-Purpose Household Survey (CMPHS) 2009, (Republic of Mauritius)</t>
  </si>
  <si>
    <t>Table 7.11 - Number and percentage distribution of tourists interviewed by rating of the state of the environment at various sites, Survey of outgoing tourists, 2000 &amp; 2002</t>
  </si>
  <si>
    <t>Table 7.12 - Percentage distribution of households by awareness of environmental issues, Continuous Multi-Purpose Household Survey (CMPHS) 2012, Republic of Mauritius</t>
  </si>
  <si>
    <t>Table 7.13 - Percentage distribution of households taking measures  to reduce/reuse/recycle waste, Continuous Multi-Purpose Household Survey (CMPHS) 2012, Republic of Mauritius</t>
  </si>
  <si>
    <t xml:space="preserve">Table 7.15 - Percentage distribution of households equipped with solar water heater, Continuous Multi-Purpose Household Survey  (CMPHS) 2012, Republic of Mauritius
 </t>
  </si>
  <si>
    <t>Table 7.16 - Percentage distribution of households equipped with a solar water heater by geographical district, Continuous Multi-Purpose Household Survey (CMPHS) 2012, Republic of Mauritius</t>
  </si>
  <si>
    <t xml:space="preserve">Table 7.17 - Percentage distribution of households not interested to buy a  solar water heater by reason, Continuous Multi-Purpose Household Survey  (CMPHS) 2012, Republic of Mauritius
 </t>
  </si>
  <si>
    <t>Table 7.18 - Percentage distribution of households by measures taken to reduce electrical energy consumption, Continuous Multi-Purpose Household Survey (CMPHS) 2012, Republic of Mauritius</t>
  </si>
  <si>
    <t>Table 7.19 - Percentage distribution of households by awareness of environmental issues, Continuous Multi-Purpose Household Survey 2015, Republic of Mauritius</t>
  </si>
  <si>
    <t>Table 7.20 - Percentage distribution of households by awareness of "Environmental Awareness Campaigns", Continuous Multi-Purpose Household Survey 2015, Republic of Mauritius</t>
  </si>
  <si>
    <t>Table 7.21 - Number and percentage distribution of households reporting on awareness of "Say No to Plastic bags" campaign by extent of success in reducing use of plastic bags, Continuous Multi-Purpose Household Survey 2015, Republic of Mauritius</t>
  </si>
  <si>
    <t>Table 7.22 - Percentage distribution of households reporting on extent of use of reusable long-lasting and eco-friendly shopping bags, Continuous Multi-Purpose Household Survey 2015, Republic of Mauritius</t>
  </si>
  <si>
    <t>Table 7.23 - Number and percentage of households by main option favoured to reduce plastic bags in the country, Continuous Multi-Purpose Household Survey 2015, Republic of Mauritius</t>
  </si>
  <si>
    <t>Table 7.24 - Number and percentage of households reporting on availability of drop-off bins in their locality for the disposal of segregated wastes, Continuous Multi-Purpose Household Survey 2015, Republic of Mauritius</t>
  </si>
  <si>
    <t>Table 7.25 - Number and percentage of households reporting on segregation of wastes generated for recycling including composting, Continuous Multi-Purpose Household Survey 2015, Republic of Mauritius</t>
  </si>
  <si>
    <t>Table 7.26 - Percentage of households reporting on segregation of wastes generated for recycling including composting by type of wastes, Continuous Multi-Purpose Household Survey 2015, Republic of Mauritius</t>
  </si>
  <si>
    <t>Table 7.27 - Percentage of households reporting on disposal of segregated wastes by type of disposal method, Continuous Multi-Purpose Household Survey 2015, Republic of Mauritius</t>
  </si>
  <si>
    <t>Table 7.28 - Percentage of households reporting on difficulties to dispose of segregated wastes for recycling, Continuous Multi-Purpose Household Survey 2015, Republic of Mauritius</t>
  </si>
  <si>
    <t>Table 7.29 - Percentage of households that would consider to start segregation of waste for recycling, Continuous Multi-Purpose Household Survey 2015, Republic of Mauritius</t>
  </si>
  <si>
    <t>Table 7.30 - Percentage of households reporting on means to enhance participation in waste segregation, Continuous Multi-Purpose Household Survey 2015, Republic of Mauritius</t>
  </si>
  <si>
    <t>Table 7.31 - Percentage of households reporting on disposal of some selected waste, Continuous Multi-Purpose Household Survey 2015, Republic of Mauritius</t>
  </si>
  <si>
    <t>Table 7.32 - Percentage of households reporting on engagement in activities related to environmental protection, Continuous Multi-Purpose Household Survey 2015, Republic of Mauritius</t>
  </si>
  <si>
    <t>Table 7.33 - Percentage of households reporting on awareness of "Climate Change", Continuous Multi-Purpose Household Survey 2015, Republic of Mauritius</t>
  </si>
  <si>
    <t>Table 7.34 - Percentage of households reporting on "Climate Changes" affecting their household, Continuous Multi-Purpose Household Survey 2015, Republic of Mauritius</t>
  </si>
  <si>
    <t>Back to Table of Contents</t>
  </si>
  <si>
    <t>Table 1.10 - Monthly mean wind speed  and highest gusts  at Plaisance aeronautical station, 2009 - 2018</t>
  </si>
  <si>
    <t>Table 1.29 - Monthly average measurements (average seasonal removed) of Global Carbon dioxide (CO2) concentration, 2009 - 2018</t>
  </si>
  <si>
    <t>Table 1.30 - Monthly average measurements (average seasonal removed) of Global methane (CH4) concentration, 2009 - 2018</t>
  </si>
  <si>
    <t>Table 1.36 - Sea water quality in the lagoon at Terre Rouge Rivulet Bird Sanctuary,2009 - 2018</t>
  </si>
  <si>
    <t>Tonne of oil equivalent (toe)</t>
  </si>
  <si>
    <t xml:space="preserve">        Source    </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</si>
  <si>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</si>
  <si>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</si>
  <si>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</si>
  <si>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</si>
  <si>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</si>
  <si>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</si>
  <si>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</si>
  <si>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</si>
  <si>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</si>
  <si>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</si>
  <si>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</si>
  <si>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</si>
  <si>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</si>
  <si>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</si>
  <si>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</si>
  <si>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</si>
  <si>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</si>
  <si>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</si>
  <si>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t>Bagasse</t>
  </si>
  <si>
    <t>Total Renewables</t>
  </si>
  <si>
    <t>Flow</t>
  </si>
  <si>
    <t>Local production</t>
  </si>
  <si>
    <t>Imports</t>
  </si>
  <si>
    <t>Re-exports and bunkering</t>
  </si>
  <si>
    <t>Stock change / Statistical error</t>
  </si>
  <si>
    <t>Total Primary Energy Requirement</t>
  </si>
  <si>
    <t>Public electricity generation plant</t>
  </si>
  <si>
    <t>Autoproducer plants</t>
  </si>
  <si>
    <t>Other transformation</t>
  </si>
  <si>
    <t>Own use</t>
  </si>
  <si>
    <t>Losses</t>
  </si>
  <si>
    <t>Total Final Consumption</t>
  </si>
  <si>
    <t>Manufacturing sector</t>
  </si>
  <si>
    <r>
      <t xml:space="preserve">Transport sector </t>
    </r>
    <r>
      <rPr>
        <vertAlign val="superscript"/>
        <sz val="12"/>
        <rFont val="Times New Roman"/>
        <family val="1"/>
      </rPr>
      <t>1</t>
    </r>
  </si>
  <si>
    <t>Commercial and distributive
    trade sector</t>
  </si>
  <si>
    <t>Household</t>
  </si>
  <si>
    <t>Agriculture</t>
  </si>
  <si>
    <t>Other</t>
  </si>
  <si>
    <r>
      <rPr>
        <vertAlign val="superscript"/>
        <sz val="11"/>
        <rFont val="Times New Roman"/>
        <family val="1"/>
      </rPr>
      <t xml:space="preserve">1 </t>
    </r>
    <r>
      <rPr>
        <sz val="11"/>
        <rFont val="Times New Roman"/>
        <family val="1"/>
      </rPr>
      <t xml:space="preserve"> includes fuel used for transport by all sectors </t>
    </r>
  </si>
  <si>
    <t>Note: figures in brackets represent negative quantities</t>
  </si>
  <si>
    <r>
      <t xml:space="preserve">Table 2.2 - Energy balance, Republic of Mauritius, 2017 </t>
    </r>
    <r>
      <rPr>
        <b/>
        <vertAlign val="superscript"/>
        <sz val="14"/>
        <color indexed="8"/>
        <rFont val="Times New Roman"/>
        <family val="1"/>
      </rPr>
      <t>1</t>
    </r>
  </si>
  <si>
    <r>
      <t xml:space="preserve">Transport sector </t>
    </r>
    <r>
      <rPr>
        <vertAlign val="superscript"/>
        <sz val="12"/>
        <rFont val="Times New Roman"/>
        <family val="1"/>
      </rPr>
      <t>2</t>
    </r>
  </si>
  <si>
    <r>
      <rPr>
        <vertAlign val="superscript"/>
        <sz val="12"/>
        <rFont val="Times New Roman"/>
        <family val="1"/>
      </rPr>
      <t>1</t>
    </r>
    <r>
      <rPr>
        <sz val="12"/>
        <rFont val="Times New Roman"/>
        <family val="1"/>
      </rPr>
      <t xml:space="preserve"> Revised</t>
    </r>
  </si>
  <si>
    <r>
      <rPr>
        <vertAlign val="superscript"/>
        <sz val="12"/>
        <rFont val="Times New Roman"/>
        <family val="1"/>
      </rPr>
      <t xml:space="preserve">2 </t>
    </r>
    <r>
      <rPr>
        <sz val="12"/>
        <rFont val="Times New Roman"/>
        <family val="1"/>
      </rPr>
      <t xml:space="preserve"> includes fuel used for transport by all sectors </t>
    </r>
  </si>
  <si>
    <t>Thousand tonne of oil equivalent (ktoe)</t>
  </si>
  <si>
    <t>Energy source</t>
  </si>
  <si>
    <t xml:space="preserve">2012 </t>
  </si>
  <si>
    <t>Imported (Fossil Fuel)</t>
  </si>
  <si>
    <t>Petroleum product</t>
  </si>
  <si>
    <t xml:space="preserve">    Gasolene</t>
  </si>
  <si>
    <t xml:space="preserve">    Diesel oil</t>
  </si>
  <si>
    <t>Dual purpose kerosene</t>
  </si>
  <si>
    <t xml:space="preserve">        Aviation fuel</t>
  </si>
  <si>
    <t xml:space="preserve">        Kerosene</t>
  </si>
  <si>
    <t xml:space="preserve">    Fuel oil</t>
  </si>
  <si>
    <t xml:space="preserve">    LPG</t>
  </si>
  <si>
    <r>
      <t xml:space="preserve">Local (Renewables) </t>
    </r>
    <r>
      <rPr>
        <b/>
        <vertAlign val="superscript"/>
        <sz val="12"/>
        <rFont val="Times New Roman"/>
        <family val="1"/>
      </rPr>
      <t>1</t>
    </r>
  </si>
  <si>
    <t xml:space="preserve">    Hydro</t>
  </si>
  <si>
    <t xml:space="preserve"> Wind</t>
  </si>
  <si>
    <t xml:space="preserve">    Landfill Gas </t>
  </si>
  <si>
    <t xml:space="preserve">    Photovoltaic </t>
  </si>
  <si>
    <r>
      <t xml:space="preserve">    Bagasse </t>
    </r>
    <r>
      <rPr>
        <vertAlign val="superscript"/>
        <sz val="12"/>
        <rFont val="Times New Roman"/>
        <family val="1"/>
      </rPr>
      <t>2</t>
    </r>
  </si>
  <si>
    <r>
      <t xml:space="preserve">    Fuel wood  </t>
    </r>
    <r>
      <rPr>
        <vertAlign val="superscript"/>
        <sz val="12"/>
        <rFont val="Times New Roman"/>
        <family val="1"/>
      </rPr>
      <t>2</t>
    </r>
  </si>
  <si>
    <r>
      <rPr>
        <b/>
        <vertAlign val="superscript"/>
        <sz val="12"/>
        <rFont val="Times New Roman"/>
        <family val="1"/>
      </rPr>
      <t>1</t>
    </r>
    <r>
      <rPr>
        <vertAlign val="superscript"/>
        <sz val="12"/>
        <rFont val="Times New Roman"/>
        <family val="1"/>
      </rPr>
      <t xml:space="preserve"> </t>
    </r>
    <r>
      <rPr>
        <sz val="12"/>
        <rFont val="Times New Roman"/>
        <family val="1"/>
      </rPr>
      <t xml:space="preserve"> Revised</t>
    </r>
  </si>
  <si>
    <r>
      <rPr>
        <vertAlign val="superscript"/>
        <sz val="12"/>
        <rFont val="Times New Roman"/>
        <family val="1"/>
      </rPr>
      <t>2</t>
    </r>
    <r>
      <rPr>
        <sz val="12"/>
        <rFont val="Times New Roman"/>
        <family val="1"/>
      </rPr>
      <t xml:space="preserve"> Estimates</t>
    </r>
  </si>
  <si>
    <t>Thousand tonnes of oil equivalent (ktoe)</t>
  </si>
  <si>
    <t>Diesel oil</t>
  </si>
  <si>
    <t>Dual purpose  kerosene</t>
  </si>
  <si>
    <t>Aviation fuel</t>
  </si>
  <si>
    <t>Fuel oil</t>
  </si>
  <si>
    <t>Table 2.5 - Plant capacity, peak power demand and electricity generation, Republic of Mauritius, 2009 - 2018</t>
  </si>
  <si>
    <r>
      <t xml:space="preserve">Plant capacity </t>
    </r>
    <r>
      <rPr>
        <vertAlign val="superscript"/>
        <sz val="28"/>
        <color indexed="8"/>
        <rFont val="Times New Roman"/>
        <family val="1"/>
      </rPr>
      <t>1</t>
    </r>
    <r>
      <rPr>
        <sz val="28"/>
        <color indexed="8"/>
        <rFont val="Times New Roman"/>
        <family val="1"/>
      </rPr>
      <t xml:space="preserve"> (MW)</t>
    </r>
  </si>
  <si>
    <t>Peak Power (MW)</t>
  </si>
  <si>
    <t>Electricity generated (GWh)</t>
  </si>
  <si>
    <t>Installed</t>
  </si>
  <si>
    <t>Effective</t>
  </si>
  <si>
    <t>Photovoltaic</t>
  </si>
  <si>
    <t>Thermal</t>
  </si>
  <si>
    <t xml:space="preserve">Landfill gas </t>
  </si>
  <si>
    <r>
      <t xml:space="preserve">2017 </t>
    </r>
    <r>
      <rPr>
        <vertAlign val="superscript"/>
        <sz val="28"/>
        <color indexed="8"/>
        <rFont val="Times New Roman"/>
        <family val="1"/>
      </rPr>
      <t>2</t>
    </r>
  </si>
  <si>
    <r>
      <rPr>
        <vertAlign val="superscript"/>
        <sz val="28"/>
        <color indexed="8"/>
        <rFont val="Times New Roman"/>
        <family val="1"/>
      </rPr>
      <t>1</t>
    </r>
    <r>
      <rPr>
        <sz val="28"/>
        <color indexed="8"/>
        <rFont val="Times New Roman"/>
        <family val="1"/>
      </rPr>
      <t xml:space="preserve"> Includes plant capacity for electricity not exported to CEB</t>
    </r>
  </si>
  <si>
    <r>
      <rPr>
        <vertAlign val="superscript"/>
        <sz val="28"/>
        <color indexed="8"/>
        <rFont val="Times New Roman"/>
        <family val="1"/>
      </rPr>
      <t>2</t>
    </r>
    <r>
      <rPr>
        <sz val="28"/>
        <color indexed="8"/>
        <rFont val="Times New Roman"/>
        <family val="1"/>
      </rPr>
      <t xml:space="preserve"> Revised</t>
    </r>
  </si>
  <si>
    <t>Source: Central Electricity Board and Annual Sugar Industry Energy Survey</t>
  </si>
  <si>
    <t>Table 2.6  - Electricity generation by source of energy, Republic of Mauritius, 2009 - 2018</t>
  </si>
  <si>
    <t>Source of energy</t>
  </si>
  <si>
    <r>
      <t xml:space="preserve">2017 </t>
    </r>
    <r>
      <rPr>
        <b/>
        <vertAlign val="superscript"/>
        <sz val="28"/>
        <rFont val="Times New Roman"/>
        <family val="1"/>
      </rPr>
      <t>1</t>
    </r>
  </si>
  <si>
    <t>Primary energy</t>
  </si>
  <si>
    <t>Hydro (renewable energy)</t>
  </si>
  <si>
    <t>Wind (renewable energy)</t>
  </si>
  <si>
    <t>Landfill gas (renewable energy)</t>
  </si>
  <si>
    <t>Photovoltaic (renewable energy)</t>
  </si>
  <si>
    <t>Secondary energy</t>
  </si>
  <si>
    <t>Gas turbine (kerosene)</t>
  </si>
  <si>
    <t>Diesel &amp; Fuel oil</t>
  </si>
  <si>
    <t>Bagasse (renewable energy)</t>
  </si>
  <si>
    <r>
      <rPr>
        <i/>
        <sz val="28"/>
        <rFont val="Times New Roman"/>
        <family val="1"/>
      </rPr>
      <t>of which</t>
    </r>
    <r>
      <rPr>
        <b/>
        <i/>
        <sz val="28"/>
        <rFont val="Times New Roman"/>
        <family val="1"/>
      </rPr>
      <t xml:space="preserve">: </t>
    </r>
    <r>
      <rPr>
        <i/>
        <sz val="28"/>
        <rFont val="Times New Roman"/>
        <family val="1"/>
      </rPr>
      <t>renewable energy</t>
    </r>
  </si>
  <si>
    <r>
      <rPr>
        <vertAlign val="superscript"/>
        <sz val="28"/>
        <rFont val="Times New Roman"/>
        <family val="1"/>
      </rPr>
      <t>1</t>
    </r>
    <r>
      <rPr>
        <sz val="28"/>
        <rFont val="Times New Roman"/>
        <family val="1"/>
      </rPr>
      <t xml:space="preserve"> Revised</t>
    </r>
  </si>
  <si>
    <t>Fuel</t>
  </si>
  <si>
    <r>
      <t>Bagasse</t>
    </r>
    <r>
      <rPr>
        <vertAlign val="superscript"/>
        <sz val="14"/>
        <rFont val="Times New Roman"/>
        <family val="1"/>
      </rPr>
      <t>1</t>
    </r>
  </si>
  <si>
    <r>
      <rPr>
        <vertAlign val="superscript"/>
        <sz val="16"/>
        <rFont val="Times New Roman"/>
        <family val="1"/>
      </rPr>
      <t>1</t>
    </r>
    <r>
      <rPr>
        <sz val="16"/>
        <rFont val="Times New Roman"/>
        <family val="1"/>
      </rPr>
      <t xml:space="preserve"> Estimates</t>
    </r>
  </si>
  <si>
    <t>Sector</t>
  </si>
  <si>
    <r>
      <t xml:space="preserve">2017 </t>
    </r>
    <r>
      <rPr>
        <b/>
        <vertAlign val="superscript"/>
        <sz val="14"/>
        <rFont val="Times New Roman"/>
        <family val="1"/>
      </rPr>
      <t>1</t>
    </r>
  </si>
  <si>
    <t>Manufacturing</t>
  </si>
  <si>
    <r>
      <t xml:space="preserve">Fuel wood </t>
    </r>
    <r>
      <rPr>
        <vertAlign val="superscript"/>
        <sz val="14"/>
        <rFont val="Times New Roman"/>
        <family val="1"/>
      </rPr>
      <t>2</t>
    </r>
  </si>
  <si>
    <r>
      <t xml:space="preserve">Bagasse </t>
    </r>
    <r>
      <rPr>
        <vertAlign val="superscript"/>
        <sz val="14"/>
        <rFont val="Times New Roman"/>
        <family val="1"/>
      </rPr>
      <t>2</t>
    </r>
  </si>
  <si>
    <t>Transport</t>
  </si>
  <si>
    <t xml:space="preserve">  Land</t>
  </si>
  <si>
    <t xml:space="preserve">LPG </t>
  </si>
  <si>
    <t>Air</t>
  </si>
  <si>
    <t>Aviation fuel (local aircraft)</t>
  </si>
  <si>
    <t>Sea</t>
  </si>
  <si>
    <r>
      <t xml:space="preserve">Charcoal </t>
    </r>
    <r>
      <rPr>
        <vertAlign val="superscript"/>
        <sz val="14"/>
        <rFont val="Times New Roman"/>
        <family val="1"/>
      </rPr>
      <t>2</t>
    </r>
  </si>
  <si>
    <t>Commercial and 
distributive Trade</t>
  </si>
  <si>
    <t xml:space="preserve">Electricity </t>
  </si>
  <si>
    <r>
      <t xml:space="preserve">Diesel oil </t>
    </r>
    <r>
      <rPr>
        <vertAlign val="superscript"/>
        <sz val="14"/>
        <rFont val="Times New Roman"/>
        <family val="1"/>
      </rPr>
      <t>2</t>
    </r>
  </si>
  <si>
    <t>Other (n.e.s) and losses</t>
  </si>
  <si>
    <r>
      <rPr>
        <vertAlign val="superscript"/>
        <sz val="17"/>
        <rFont val="Times New Roman"/>
        <family val="1"/>
      </rPr>
      <t>1</t>
    </r>
    <r>
      <rPr>
        <sz val="17"/>
        <rFont val="Times New Roman"/>
        <family val="1"/>
      </rPr>
      <t xml:space="preserve"> Revised</t>
    </r>
  </si>
  <si>
    <r>
      <rPr>
        <vertAlign val="superscript"/>
        <sz val="17"/>
        <rFont val="Times New Roman"/>
        <family val="1"/>
      </rPr>
      <t>2</t>
    </r>
    <r>
      <rPr>
        <sz val="17"/>
        <rFont val="Times New Roman"/>
        <family val="1"/>
      </rPr>
      <t xml:space="preserve"> Estimates</t>
    </r>
  </si>
  <si>
    <t xml:space="preserve">                Thousand tonne of oil equivalent (ktoe)</t>
  </si>
  <si>
    <t>of which land transport</t>
  </si>
  <si>
    <t>Commercial and
distributive trade</t>
  </si>
  <si>
    <t xml:space="preserve"> </t>
  </si>
  <si>
    <t>Commercial and distributive trade</t>
  </si>
  <si>
    <t>Land use</t>
  </si>
  <si>
    <r>
      <t xml:space="preserve">  2005 </t>
    </r>
    <r>
      <rPr>
        <b/>
        <vertAlign val="superscript"/>
        <sz val="12"/>
        <rFont val="Times New Roman"/>
        <family val="1"/>
      </rPr>
      <t>1</t>
    </r>
  </si>
  <si>
    <t>Change</t>
  </si>
  <si>
    <t xml:space="preserve">Sugar cane plantations </t>
  </si>
  <si>
    <t xml:space="preserve">Tea plantations </t>
  </si>
  <si>
    <t>Other agricultural activities</t>
  </si>
  <si>
    <t>Total agricultural land</t>
  </si>
  <si>
    <t>Forests, scrubs &amp; grazing lands</t>
  </si>
  <si>
    <t>Infrastructure</t>
  </si>
  <si>
    <t>Inland water resource systems</t>
  </si>
  <si>
    <t>Built-up areas</t>
  </si>
  <si>
    <t>Abandoned cane fields</t>
  </si>
  <si>
    <t>Source: (i) Sugar Insurance Fund Board - Sugar cane plantation, (ii) Tea Board - Tea Plantation, (iii) Climate Change Activities Report, May 2006 - Other</t>
  </si>
  <si>
    <r>
      <t>1</t>
    </r>
    <r>
      <rPr>
        <sz val="12"/>
        <rFont val="Times New Roman"/>
        <family val="1"/>
      </rPr>
      <t xml:space="preserve"> Estimates</t>
    </r>
  </si>
  <si>
    <t xml:space="preserve"> Hectares </t>
  </si>
  <si>
    <t>Overhead</t>
  </si>
  <si>
    <t>Surface</t>
  </si>
  <si>
    <t>Drip</t>
  </si>
  <si>
    <t xml:space="preserve">  (By region) 2018</t>
  </si>
  <si>
    <t>Note : The districts covered by region are as follows: North - Pamplemousses and Riviere du Rempart; East - Flacq and Moka (Part); Centre - Plaine Wilhems and Moka (Part); West - Black River and South - Grand Port and Savanne</t>
  </si>
  <si>
    <t>Table 2.13: Deforestation rate of forestland, 2009 - 2018</t>
  </si>
  <si>
    <t>Forestland (ha)</t>
  </si>
  <si>
    <t>Area deforested (ha)</t>
  </si>
  <si>
    <t>Annual deforestation rate (%)</t>
  </si>
  <si>
    <t>cubic metre (roundwood)</t>
  </si>
  <si>
    <t>Local Production</t>
  </si>
  <si>
    <t>Timber</t>
  </si>
  <si>
    <t>State Lands</t>
  </si>
  <si>
    <t>Poles</t>
  </si>
  <si>
    <r>
      <t>Table 2.15 - Forest area by primary designated function</t>
    </r>
    <r>
      <rPr>
        <b/>
        <vertAlign val="superscript"/>
        <sz val="12"/>
        <color indexed="8"/>
        <rFont val="Times New Roman"/>
        <family val="1"/>
      </rPr>
      <t>1</t>
    </r>
    <r>
      <rPr>
        <b/>
        <sz val="12"/>
        <color indexed="8"/>
        <rFont val="Times New Roman"/>
        <family val="1"/>
      </rPr>
      <t xml:space="preserve"> , Republic of Mauritius, 1990 - 2015</t>
    </r>
  </si>
  <si>
    <t>Forest Resources Assessment (FRA) categories</t>
  </si>
  <si>
    <t>Forest area (hectares)</t>
  </si>
  <si>
    <t>Production</t>
  </si>
  <si>
    <t>Protection of soil and water</t>
  </si>
  <si>
    <t>Conservation of biodiversity</t>
  </si>
  <si>
    <t>Social services</t>
  </si>
  <si>
    <t>Multiple use</t>
  </si>
  <si>
    <t>Source: Food and Agricultural Organisation, Global Forest Resources Assessment 2015</t>
  </si>
  <si>
    <r>
      <t xml:space="preserve"> </t>
    </r>
    <r>
      <rPr>
        <vertAlign val="superscript"/>
        <sz val="11"/>
        <color indexed="8"/>
        <rFont val="Times New Roman"/>
        <family val="1"/>
      </rPr>
      <t>1</t>
    </r>
    <r>
      <rPr>
        <sz val="11"/>
        <color indexed="8"/>
        <rFont val="Times New Roman"/>
        <family val="1"/>
      </rPr>
      <t xml:space="preserve"> The primary function or management objective assigned to a management unit either by legal prescription, documented decision of the landowner/manager, or evidence provided by documented studies of forest management practices and customary use</t>
    </r>
  </si>
  <si>
    <t>Production : Forests primarily used for wood production, mainly exotic species.</t>
  </si>
  <si>
    <t>Protection of soil and water: Forests performing the function of the protection of soil and water in water catchment areas, mountains and river reserves</t>
  </si>
  <si>
    <t>Conservation of biodiversity: Consists of areas where conservation programmes are carried out e.g., Nature Reserves and Conservation Management Areas</t>
  </si>
  <si>
    <t>Social services: These are areas used for recreational purposes and eco-tourism.</t>
  </si>
  <si>
    <t xml:space="preserve">SITC </t>
  </si>
  <si>
    <t>Fuel wood (excluding wood waste) and wood charcoal</t>
  </si>
  <si>
    <t xml:space="preserve">Rs </t>
  </si>
  <si>
    <t>Wood in chips or particles and wood waste</t>
  </si>
  <si>
    <t>Wood in the rough, whether or not stripped of bark or sapwood or roughly squared</t>
  </si>
  <si>
    <r>
      <t>m</t>
    </r>
    <r>
      <rPr>
        <vertAlign val="superscript"/>
        <sz val="11"/>
        <rFont val="Times New Roman"/>
        <family val="1"/>
      </rPr>
      <t>3</t>
    </r>
  </si>
  <si>
    <t>Wood simply worked and railway sleepers of wood</t>
  </si>
  <si>
    <t>SITC - Standard International Trade Classification - Rev. 4 (United Nations)</t>
  </si>
  <si>
    <t>c.i.f - Cost, insurance and freight</t>
  </si>
  <si>
    <t>Rs</t>
  </si>
  <si>
    <t xml:space="preserve">Wood in the rough, whether or not stripped of bark or sapwood or roughly squared </t>
  </si>
  <si>
    <t xml:space="preserve">Wood simply worked and railway sleepers of wood </t>
  </si>
  <si>
    <t>f.o.b : (freight on board)</t>
  </si>
  <si>
    <t xml:space="preserve"> Tonnes</t>
  </si>
  <si>
    <t>Type of fishery</t>
  </si>
  <si>
    <t>Type</t>
  </si>
  <si>
    <r>
      <t xml:space="preserve">2017 </t>
    </r>
    <r>
      <rPr>
        <b/>
        <vertAlign val="superscript"/>
        <sz val="12"/>
        <rFont val="Times New Roman"/>
        <family val="1"/>
      </rPr>
      <t>1</t>
    </r>
  </si>
  <si>
    <r>
      <t xml:space="preserve">2018 </t>
    </r>
    <r>
      <rPr>
        <b/>
        <vertAlign val="superscript"/>
        <sz val="12"/>
        <rFont val="Times New Roman"/>
        <family val="1"/>
      </rPr>
      <t>2</t>
    </r>
  </si>
  <si>
    <t>Artisanal fishery (Island of Mauritius)</t>
  </si>
  <si>
    <t>Fresh</t>
  </si>
  <si>
    <r>
      <t>Sports fishery</t>
    </r>
    <r>
      <rPr>
        <b/>
        <vertAlign val="superscript"/>
        <sz val="11"/>
        <rFont val="Times New Roman"/>
        <family val="1"/>
      </rPr>
      <t xml:space="preserve"> </t>
    </r>
    <r>
      <rPr>
        <vertAlign val="superscript"/>
        <sz val="11"/>
        <rFont val="Times New Roman"/>
        <family val="1"/>
      </rPr>
      <t>3</t>
    </r>
  </si>
  <si>
    <r>
      <t xml:space="preserve">Amateur fishery </t>
    </r>
    <r>
      <rPr>
        <vertAlign val="superscript"/>
        <sz val="12"/>
        <rFont val="Times New Roman"/>
        <family val="1"/>
      </rPr>
      <t xml:space="preserve"> </t>
    </r>
    <r>
      <rPr>
        <vertAlign val="superscript"/>
        <sz val="11"/>
        <rFont val="Times New Roman"/>
        <family val="1"/>
      </rPr>
      <t>3</t>
    </r>
  </si>
  <si>
    <r>
      <t xml:space="preserve">Barachois </t>
    </r>
    <r>
      <rPr>
        <vertAlign val="superscript"/>
        <sz val="12"/>
        <rFont val="Times New Roman"/>
        <family val="1"/>
      </rPr>
      <t>3</t>
    </r>
  </si>
  <si>
    <r>
      <t>Ponds (prawn and fish)</t>
    </r>
    <r>
      <rPr>
        <vertAlign val="superscript"/>
        <sz val="12"/>
        <rFont val="Times New Roman"/>
        <family val="1"/>
      </rPr>
      <t>4</t>
    </r>
  </si>
  <si>
    <t>Marine aquaculture (cage)</t>
  </si>
  <si>
    <t>Fish Aggregating Device 
(FAD) Fishery</t>
  </si>
  <si>
    <t>Offshore demersal fishery</t>
  </si>
  <si>
    <t>Shallow water banks</t>
  </si>
  <si>
    <t>Frozen</t>
  </si>
  <si>
    <r>
      <t xml:space="preserve">Banks deep water snappers </t>
    </r>
    <r>
      <rPr>
        <vertAlign val="superscript"/>
        <sz val="11"/>
        <rFont val="Times New Roman"/>
        <family val="1"/>
      </rPr>
      <t>5</t>
    </r>
  </si>
  <si>
    <t>Chilled &amp; frozen</t>
  </si>
  <si>
    <t>St Brandon inshore</t>
  </si>
  <si>
    <t>Frozen, chilled, dried &amp; salted</t>
  </si>
  <si>
    <t>Semi - industrial chilled fish</t>
  </si>
  <si>
    <r>
      <t xml:space="preserve">Industrial tuna longliner </t>
    </r>
    <r>
      <rPr>
        <vertAlign val="superscript"/>
        <sz val="11"/>
        <rFont val="Times New Roman"/>
        <family val="1"/>
      </rPr>
      <t>6</t>
    </r>
  </si>
  <si>
    <t>Semi industrial tuna longliner</t>
  </si>
  <si>
    <t>Chilled</t>
  </si>
  <si>
    <r>
      <t xml:space="preserve">Purse seiners </t>
    </r>
    <r>
      <rPr>
        <vertAlign val="superscript"/>
        <sz val="11"/>
        <rFont val="Times New Roman"/>
        <family val="1"/>
      </rPr>
      <t>7</t>
    </r>
  </si>
  <si>
    <t xml:space="preserve">Source : Albion Fisheries Research Centre, Ministry of Blue Economy, Marine Resources, Fisheries and Shipping </t>
  </si>
  <si>
    <r>
      <rPr>
        <vertAlign val="superscript"/>
        <sz val="11"/>
        <rFont val="Times New Roman"/>
        <family val="1"/>
      </rPr>
      <t>1</t>
    </r>
    <r>
      <rPr>
        <sz val="11"/>
        <rFont val="Times New Roman"/>
        <family val="1"/>
      </rPr>
      <t xml:space="preserve"> Revised         </t>
    </r>
    <r>
      <rPr>
        <b/>
        <vertAlign val="superscript"/>
        <sz val="11"/>
        <rFont val="Times New Roman"/>
        <family val="1"/>
      </rPr>
      <t>2</t>
    </r>
    <r>
      <rPr>
        <sz val="11"/>
        <rFont val="Times New Roman"/>
        <family val="1"/>
      </rPr>
      <t xml:space="preserve"> Provisional              </t>
    </r>
    <r>
      <rPr>
        <vertAlign val="superscript"/>
        <sz val="11"/>
        <rFont val="Times New Roman"/>
        <family val="1"/>
      </rPr>
      <t>3</t>
    </r>
    <r>
      <rPr>
        <sz val="11"/>
        <rFont val="Times New Roman"/>
        <family val="1"/>
      </rPr>
      <t xml:space="preserve"> Estimates        </t>
    </r>
    <r>
      <rPr>
        <vertAlign val="superscript"/>
        <sz val="11"/>
        <rFont val="Times New Roman"/>
        <family val="1"/>
      </rPr>
      <t>4</t>
    </r>
    <r>
      <rPr>
        <sz val="11"/>
        <rFont val="Times New Roman"/>
        <family val="1"/>
      </rPr>
      <t xml:space="preserve"> Three large scaled farms have stopped production in 2015          </t>
    </r>
    <r>
      <rPr>
        <vertAlign val="superscript"/>
        <sz val="11"/>
        <rFont val="Times New Roman"/>
        <family val="1"/>
      </rPr>
      <t>5</t>
    </r>
    <r>
      <rPr>
        <sz val="11"/>
        <rFont val="Times New Roman"/>
        <family val="1"/>
      </rPr>
      <t xml:space="preserve"> Includes deepwater shrimp fishery catch as from 2010    </t>
    </r>
    <r>
      <rPr>
        <vertAlign val="superscript"/>
        <sz val="11"/>
        <rFont val="Times New Roman"/>
        <family val="1"/>
      </rPr>
      <t/>
    </r>
  </si>
  <si>
    <r>
      <rPr>
        <vertAlign val="superscript"/>
        <sz val="11"/>
        <rFont val="Times New Roman"/>
        <family val="1"/>
      </rPr>
      <t>6</t>
    </r>
    <r>
      <rPr>
        <sz val="11"/>
        <rFont val="Times New Roman"/>
        <family val="1"/>
      </rPr>
      <t xml:space="preserve"> As from 2011,  Mauritius flagged industrial longliners ceased operation         </t>
    </r>
    <r>
      <rPr>
        <vertAlign val="superscript"/>
        <sz val="11"/>
        <rFont val="Times New Roman"/>
        <family val="1"/>
      </rPr>
      <t>7</t>
    </r>
    <r>
      <rPr>
        <b/>
        <vertAlign val="superscript"/>
        <sz val="11"/>
        <rFont val="Times New Roman"/>
        <family val="1"/>
      </rPr>
      <t xml:space="preserve"> </t>
    </r>
    <r>
      <rPr>
        <sz val="11"/>
        <rFont val="Times New Roman"/>
        <family val="1"/>
      </rPr>
      <t xml:space="preserve">As from 2013, Mauritius flagged purse seiners started operation                  </t>
    </r>
  </si>
  <si>
    <t>Tonnes</t>
  </si>
  <si>
    <t>Gear-type</t>
  </si>
  <si>
    <t xml:space="preserve">   Basket trap</t>
  </si>
  <si>
    <t xml:space="preserve">   Line</t>
  </si>
  <si>
    <t xml:space="preserve">   Basket trap and Line</t>
  </si>
  <si>
    <t xml:space="preserve">   Large net</t>
  </si>
  <si>
    <t xml:space="preserve">   Gill net</t>
  </si>
  <si>
    <t xml:space="preserve"> Cast net/Harpoon/on     foot</t>
  </si>
  <si>
    <t>Source : Albion Fisheries Research Centre,  Ministry of Ocean Economy, Marine Resources, Fisheries, Shipping and Outer Islands.</t>
  </si>
  <si>
    <r>
      <t>Tonnes</t>
    </r>
    <r>
      <rPr>
        <vertAlign val="superscript"/>
        <sz val="11"/>
        <rFont val="Times New Roman"/>
        <family val="1"/>
      </rPr>
      <t>1</t>
    </r>
  </si>
  <si>
    <t xml:space="preserve">Year </t>
  </si>
  <si>
    <t>Saya de Malha</t>
  </si>
  <si>
    <t>Nazareth</t>
  </si>
  <si>
    <r>
      <t xml:space="preserve">    St. Brandon</t>
    </r>
    <r>
      <rPr>
        <b/>
        <vertAlign val="superscript"/>
        <sz val="11"/>
        <rFont val="Times New Roman"/>
        <family val="1"/>
      </rPr>
      <t>2</t>
    </r>
  </si>
  <si>
    <t>Soudan</t>
  </si>
  <si>
    <t>NW Bank</t>
  </si>
  <si>
    <t>Hawkins</t>
  </si>
  <si>
    <t>Chagos</t>
  </si>
  <si>
    <t>Albatross</t>
  </si>
  <si>
    <t>Total catch</t>
  </si>
  <si>
    <r>
      <t xml:space="preserve">2018 </t>
    </r>
    <r>
      <rPr>
        <vertAlign val="superscript"/>
        <sz val="11"/>
        <rFont val="Times New Roman"/>
        <family val="1"/>
      </rPr>
      <t>3</t>
    </r>
  </si>
  <si>
    <r>
      <rPr>
        <vertAlign val="superscript"/>
        <sz val="11"/>
        <rFont val="Times New Roman"/>
        <family val="1"/>
      </rPr>
      <t>1</t>
    </r>
    <r>
      <rPr>
        <sz val="11"/>
        <rFont val="Times New Roman"/>
        <family val="1"/>
      </rPr>
      <t xml:space="preserve"> Product weight = Brought frozen without offals</t>
    </r>
  </si>
  <si>
    <r>
      <rPr>
        <vertAlign val="superscript"/>
        <sz val="11"/>
        <rFont val="Times New Roman"/>
        <family val="1"/>
      </rPr>
      <t>2</t>
    </r>
    <r>
      <rPr>
        <sz val="11"/>
        <rFont val="Times New Roman"/>
        <family val="1"/>
      </rPr>
      <t xml:space="preserve"> St. Brandon includes frozen, salted and chilled fish product weight</t>
    </r>
  </si>
  <si>
    <r>
      <rPr>
        <vertAlign val="superscript"/>
        <sz val="11"/>
        <rFont val="Times New Roman"/>
        <family val="1"/>
      </rPr>
      <t xml:space="preserve">3 </t>
    </r>
    <r>
      <rPr>
        <sz val="11"/>
        <rFont val="Times New Roman"/>
        <family val="1"/>
      </rPr>
      <t>Provisional</t>
    </r>
  </si>
  <si>
    <t>Fish species</t>
  </si>
  <si>
    <r>
      <t xml:space="preserve">Berri Rouge </t>
    </r>
    <r>
      <rPr>
        <sz val="11"/>
        <rFont val="Times New Roman"/>
        <family val="1"/>
      </rPr>
      <t xml:space="preserve">
( Freshwater)</t>
    </r>
  </si>
  <si>
    <r>
      <t xml:space="preserve">2.3 </t>
    </r>
    <r>
      <rPr>
        <vertAlign val="superscript"/>
        <sz val="11"/>
        <rFont val="Times New Roman"/>
        <family val="1"/>
      </rPr>
      <t>1</t>
    </r>
  </si>
  <si>
    <t>Freshwater prawn</t>
  </si>
  <si>
    <r>
      <t xml:space="preserve">0.024 </t>
    </r>
    <r>
      <rPr>
        <vertAlign val="superscript"/>
        <sz val="11"/>
        <rFont val="Times New Roman"/>
        <family val="1"/>
      </rPr>
      <t>2</t>
    </r>
  </si>
  <si>
    <r>
      <t xml:space="preserve">Marine fish (Barachois) </t>
    </r>
    <r>
      <rPr>
        <b/>
        <vertAlign val="superscript"/>
        <sz val="11"/>
        <rFont val="Times New Roman"/>
        <family val="1"/>
      </rPr>
      <t>2</t>
    </r>
  </si>
  <si>
    <r>
      <t xml:space="preserve">Mangrove crabs (Barachois) </t>
    </r>
    <r>
      <rPr>
        <b/>
        <vertAlign val="superscript"/>
        <sz val="11"/>
        <rFont val="Times New Roman"/>
        <family val="1"/>
      </rPr>
      <t>2</t>
    </r>
  </si>
  <si>
    <t>Floating cage fish (Red drum/seabream etc.)</t>
  </si>
  <si>
    <r>
      <t xml:space="preserve">Oyster </t>
    </r>
    <r>
      <rPr>
        <b/>
        <vertAlign val="superscript"/>
        <sz val="11"/>
        <rFont val="Times New Roman"/>
        <family val="1"/>
      </rPr>
      <t>3</t>
    </r>
  </si>
  <si>
    <r>
      <t xml:space="preserve"> </t>
    </r>
    <r>
      <rPr>
        <vertAlign val="superscript"/>
        <sz val="11"/>
        <color indexed="8"/>
        <rFont val="Times New Roman"/>
        <family val="1"/>
      </rPr>
      <t>1</t>
    </r>
    <r>
      <rPr>
        <sz val="11"/>
        <color indexed="8"/>
        <rFont val="Times New Roman"/>
        <family val="1"/>
      </rPr>
      <t xml:space="preserve"> Three large scaled farms have stopped production in 2015 for berri rouge.</t>
    </r>
  </si>
  <si>
    <r>
      <rPr>
        <vertAlign val="superscript"/>
        <sz val="11"/>
        <rFont val="Times New Roman"/>
        <family val="1"/>
      </rPr>
      <t>2</t>
    </r>
    <r>
      <rPr>
        <sz val="11"/>
        <rFont val="Times New Roman"/>
        <family val="1"/>
      </rPr>
      <t xml:space="preserve"> Revised</t>
    </r>
  </si>
  <si>
    <r>
      <rPr>
        <b/>
        <vertAlign val="superscript"/>
        <sz val="11"/>
        <rFont val="Times New Roman"/>
        <family val="1"/>
      </rPr>
      <t>3</t>
    </r>
    <r>
      <rPr>
        <sz val="11"/>
        <rFont val="Times New Roman"/>
        <family val="1"/>
      </rPr>
      <t xml:space="preserve"> Estimates</t>
    </r>
  </si>
  <si>
    <r>
      <t xml:space="preserve">2017 </t>
    </r>
    <r>
      <rPr>
        <b/>
        <vertAlign val="superscript"/>
        <sz val="20"/>
        <rFont val="Times New Roman"/>
        <family val="1"/>
      </rPr>
      <t>1</t>
    </r>
  </si>
  <si>
    <r>
      <t xml:space="preserve">2018 </t>
    </r>
    <r>
      <rPr>
        <b/>
        <vertAlign val="superscript"/>
        <sz val="20"/>
        <rFont val="Times New Roman"/>
        <family val="1"/>
      </rPr>
      <t>2</t>
    </r>
  </si>
  <si>
    <t>Quantity (tonnes)</t>
  </si>
  <si>
    <t>Value (Rupees million)</t>
  </si>
  <si>
    <t>Exports</t>
  </si>
  <si>
    <t>Trade Balance
 ( Rupees million )</t>
  </si>
  <si>
    <r>
      <rPr>
        <vertAlign val="superscript"/>
        <sz val="18"/>
        <rFont val="Times New Roman"/>
        <family val="1"/>
      </rPr>
      <t>1</t>
    </r>
    <r>
      <rPr>
        <sz val="18"/>
        <rFont val="Times New Roman"/>
        <family val="1"/>
      </rPr>
      <t xml:space="preserve"> Revised                      </t>
    </r>
    <r>
      <rPr>
        <vertAlign val="superscript"/>
        <sz val="18"/>
        <rFont val="Times New Roman"/>
        <family val="1"/>
      </rPr>
      <t>2</t>
    </r>
    <r>
      <rPr>
        <sz val="18"/>
        <rFont val="Times New Roman"/>
        <family val="1"/>
      </rPr>
      <t xml:space="preserve"> Provisional</t>
    </r>
  </si>
  <si>
    <t>Sugarcane</t>
  </si>
  <si>
    <t>Sugar</t>
  </si>
  <si>
    <t>Tobacco</t>
  </si>
  <si>
    <t>Foodcrops</t>
  </si>
  <si>
    <t>Tea</t>
  </si>
  <si>
    <t>Area harvested (hectares)</t>
  </si>
  <si>
    <t>Production (tonnes)</t>
  </si>
  <si>
    <t>Production
(Tonnes)</t>
  </si>
  <si>
    <t>Area under cultivation (hectares)</t>
  </si>
  <si>
    <r>
      <t xml:space="preserve">2017 </t>
    </r>
    <r>
      <rPr>
        <vertAlign val="superscript"/>
        <sz val="11"/>
        <rFont val="Times New Roman"/>
        <family val="1"/>
      </rPr>
      <t>1</t>
    </r>
  </si>
  <si>
    <r>
      <t xml:space="preserve">2018 </t>
    </r>
    <r>
      <rPr>
        <vertAlign val="superscript"/>
        <sz val="11"/>
        <rFont val="Times New Roman"/>
        <family val="1"/>
      </rPr>
      <t>2</t>
    </r>
  </si>
  <si>
    <r>
      <rPr>
        <vertAlign val="superscript"/>
        <sz val="10"/>
        <rFont val="Times New Roman"/>
        <family val="1"/>
      </rPr>
      <t>1</t>
    </r>
    <r>
      <rPr>
        <sz val="10"/>
        <rFont val="Times New Roman"/>
        <family val="1"/>
      </rPr>
      <t xml:space="preserve"> Revised               </t>
    </r>
    <r>
      <rPr>
        <vertAlign val="superscript"/>
        <sz val="10"/>
        <rFont val="Times New Roman"/>
        <family val="1"/>
      </rPr>
      <t>2</t>
    </r>
    <r>
      <rPr>
        <sz val="10"/>
        <rFont val="Times New Roman"/>
        <family val="1"/>
      </rPr>
      <t xml:space="preserve"> Provisional</t>
    </r>
  </si>
  <si>
    <t>- : No production</t>
  </si>
  <si>
    <t>Table 2.24- Area harvested and production of main annual and perennial crops - Island of Mauritius, 2014 - 2018</t>
  </si>
  <si>
    <t>(Area in hectares; Production in tonnes)</t>
  </si>
  <si>
    <t xml:space="preserve">                               (Area in hectares; Production in tonnes)</t>
  </si>
  <si>
    <t xml:space="preserve">  Crops</t>
  </si>
  <si>
    <t>Perennial crop</t>
  </si>
  <si>
    <t xml:space="preserve"> Beans</t>
  </si>
  <si>
    <t xml:space="preserve"> Beet</t>
  </si>
  <si>
    <t xml:space="preserve"> Bittergourd</t>
  </si>
  <si>
    <t xml:space="preserve"> Brinjal</t>
  </si>
  <si>
    <t xml:space="preserve"> Broccoli</t>
  </si>
  <si>
    <t xml:space="preserve"> Cabbage</t>
  </si>
  <si>
    <t xml:space="preserve"> Calabash</t>
  </si>
  <si>
    <t xml:space="preserve"> Carrot</t>
  </si>
  <si>
    <t xml:space="preserve"> Cauliflower</t>
  </si>
  <si>
    <t xml:space="preserve"> Chillies (long+curry)</t>
  </si>
  <si>
    <t xml:space="preserve"> Chillies (small)</t>
  </si>
  <si>
    <t xml:space="preserve"> Chouchou</t>
  </si>
  <si>
    <t xml:space="preserve"> Cucumber</t>
  </si>
  <si>
    <t xml:space="preserve"> Echalotte</t>
  </si>
  <si>
    <t xml:space="preserve"> Eddoes (violet)</t>
  </si>
  <si>
    <t xml:space="preserve"> Eddoes (curry)</t>
  </si>
  <si>
    <t xml:space="preserve"> Garlic</t>
  </si>
  <si>
    <t xml:space="preserve"> Ginger</t>
  </si>
  <si>
    <t xml:space="preserve"> Gourgette</t>
  </si>
  <si>
    <t xml:space="preserve"> Green peas</t>
  </si>
  <si>
    <t xml:space="preserve"> Groundnut</t>
  </si>
  <si>
    <t xml:space="preserve"> Leek</t>
  </si>
  <si>
    <t xml:space="preserve"> Ladies finger</t>
  </si>
  <si>
    <t xml:space="preserve"> Lettuce</t>
  </si>
  <si>
    <t xml:space="preserve"> Maize</t>
  </si>
  <si>
    <t xml:space="preserve"> Manioc</t>
  </si>
  <si>
    <t>Source:  FAREI and Statistics Mauritius</t>
  </si>
  <si>
    <t>Table 2.24 (cont'd) - Area harvested and production of main annual and perennial crops - Island of Mauritius, 2014 - 2018</t>
  </si>
  <si>
    <t xml:space="preserve"> Onion </t>
  </si>
  <si>
    <t xml:space="preserve">   of which hybrid </t>
  </si>
  <si>
    <t xml:space="preserve"> Patole</t>
  </si>
  <si>
    <t xml:space="preserve"> Petsai</t>
  </si>
  <si>
    <t xml:space="preserve"> Pipengaille</t>
  </si>
  <si>
    <t xml:space="preserve"> Potato</t>
  </si>
  <si>
    <t xml:space="preserve"> Pumpkin</t>
  </si>
  <si>
    <t xml:space="preserve"> Rice (paddy)</t>
  </si>
  <si>
    <t xml:space="preserve"> Squash</t>
  </si>
  <si>
    <t xml:space="preserve"> Sweet pepper</t>
  </si>
  <si>
    <t xml:space="preserve"> Sweet potato</t>
  </si>
  <si>
    <t xml:space="preserve"> Tomato</t>
  </si>
  <si>
    <t xml:space="preserve"> Voehm</t>
  </si>
  <si>
    <t xml:space="preserve"> Pineapple</t>
  </si>
  <si>
    <t>Annual crop</t>
  </si>
  <si>
    <t xml:space="preserve">Sugarcane 
</t>
  </si>
  <si>
    <t>Tea 
(area under cultivation)</t>
  </si>
  <si>
    <t xml:space="preserve"> Banana</t>
  </si>
  <si>
    <r>
      <rPr>
        <vertAlign val="superscript"/>
        <sz val="10"/>
        <rFont val="Times New Roman"/>
        <family val="1"/>
      </rPr>
      <t>1</t>
    </r>
    <r>
      <rPr>
        <sz val="10"/>
        <rFont val="Times New Roman"/>
        <family val="1"/>
      </rPr>
      <t xml:space="preserve"> Revised</t>
    </r>
  </si>
  <si>
    <r>
      <rPr>
        <vertAlign val="superscript"/>
        <sz val="10"/>
        <rFont val="Times New Roman"/>
        <family val="1"/>
      </rPr>
      <t>2</t>
    </r>
    <r>
      <rPr>
        <sz val="10"/>
        <rFont val="Times New Roman"/>
        <family val="1"/>
      </rPr>
      <t xml:space="preserve"> Provisional</t>
    </r>
  </si>
  <si>
    <t>Commodity</t>
  </si>
  <si>
    <t>Cereals and products</t>
  </si>
  <si>
    <t>Wheat</t>
  </si>
  <si>
    <t>Wheaten flour</t>
  </si>
  <si>
    <t>Rice Ration</t>
  </si>
  <si>
    <t>Rice Luxurious</t>
  </si>
  <si>
    <t xml:space="preserve">Maize </t>
  </si>
  <si>
    <t>Oats</t>
  </si>
  <si>
    <t>Malt</t>
  </si>
  <si>
    <t>Other cereals (unmilled)</t>
  </si>
  <si>
    <t>Other cereals</t>
  </si>
  <si>
    <t xml:space="preserve">Cereals preparations </t>
  </si>
  <si>
    <t>Roots, tubers and products</t>
  </si>
  <si>
    <t>Potatoes</t>
  </si>
  <si>
    <t>Tapioca &amp; Sago</t>
  </si>
  <si>
    <t>Sugar and syrups</t>
  </si>
  <si>
    <t xml:space="preserve">Cane sugar </t>
  </si>
  <si>
    <t xml:space="preserve">Other sugars </t>
  </si>
  <si>
    <t xml:space="preserve">Sugar preparations </t>
  </si>
  <si>
    <t>Honey</t>
  </si>
  <si>
    <t>Pulses</t>
  </si>
  <si>
    <t>Beans, dry</t>
  </si>
  <si>
    <t>Broad beans, dry</t>
  </si>
  <si>
    <t>Lentils</t>
  </si>
  <si>
    <t>Peas, dry</t>
  </si>
  <si>
    <t xml:space="preserve">Other pulses </t>
  </si>
  <si>
    <t>Table 2.25 (cont'd) - Imports of crops, Republic of Mauritius, 2009 - 2018</t>
  </si>
  <si>
    <t>Tree nuts</t>
  </si>
  <si>
    <t xml:space="preserve"> Tree nuts </t>
  </si>
  <si>
    <t>Oilcrops</t>
  </si>
  <si>
    <t xml:space="preserve"> Coconuts </t>
  </si>
  <si>
    <t xml:space="preserve"> Groundnuts (in shells or not)</t>
  </si>
  <si>
    <t xml:space="preserve"> Other oilcrops </t>
  </si>
  <si>
    <t xml:space="preserve">Vegetables and products </t>
  </si>
  <si>
    <t>Fresh:</t>
  </si>
  <si>
    <t xml:space="preserve">      Cabbage</t>
  </si>
  <si>
    <t xml:space="preserve">      Carrots</t>
  </si>
  <si>
    <t xml:space="preserve">      Cauliflower</t>
  </si>
  <si>
    <t xml:space="preserve">      Cucumbers</t>
  </si>
  <si>
    <t xml:space="preserve">      Lettuce</t>
  </si>
  <si>
    <t xml:space="preserve">      Onions, dry</t>
  </si>
  <si>
    <t xml:space="preserve">      Tomatoes</t>
  </si>
  <si>
    <t xml:space="preserve">      Other fresh vegetables </t>
  </si>
  <si>
    <t xml:space="preserve"> Prepared/preserved vegetables</t>
  </si>
  <si>
    <t xml:space="preserve">     Asparagus</t>
  </si>
  <si>
    <t xml:space="preserve">     Mushroom</t>
  </si>
  <si>
    <t xml:space="preserve">     Potatoes</t>
  </si>
  <si>
    <t xml:space="preserve">     Sweet corn</t>
  </si>
  <si>
    <t xml:space="preserve">     Tomatoes</t>
  </si>
  <si>
    <t xml:space="preserve">     Other vegetables preparations </t>
  </si>
  <si>
    <t xml:space="preserve">     Frozen vegetables</t>
  </si>
  <si>
    <t>Fruits and products</t>
  </si>
  <si>
    <t xml:space="preserve">     Oranges</t>
  </si>
  <si>
    <t xml:space="preserve">     Lemons</t>
  </si>
  <si>
    <t xml:space="preserve">     Mandarins</t>
  </si>
  <si>
    <t xml:space="preserve">     Other citrus fruits</t>
  </si>
  <si>
    <t xml:space="preserve">     Apples</t>
  </si>
  <si>
    <t xml:space="preserve">     Grapes</t>
  </si>
  <si>
    <t xml:space="preserve">     Pineapples</t>
  </si>
  <si>
    <t xml:space="preserve">     Other fresh fruits</t>
  </si>
  <si>
    <t>Other:</t>
  </si>
  <si>
    <t xml:space="preserve">     Raisins</t>
  </si>
  <si>
    <t xml:space="preserve">     Other dried fruits</t>
  </si>
  <si>
    <t xml:space="preserve">     Preserved fruits</t>
  </si>
  <si>
    <t xml:space="preserve">     Fruit &amp; vegetable juices</t>
  </si>
  <si>
    <t>Stimulants</t>
  </si>
  <si>
    <t xml:space="preserve"> Tea</t>
  </si>
  <si>
    <t xml:space="preserve"> Coffee</t>
  </si>
  <si>
    <t xml:space="preserve"> Cocoa beans, cocoa preparations and chocolate </t>
  </si>
  <si>
    <t>Spices</t>
  </si>
  <si>
    <t xml:space="preserve"> Chillies </t>
  </si>
  <si>
    <t xml:space="preserve"> Pimento (dried chillies)</t>
  </si>
  <si>
    <t xml:space="preserve"> Other spices </t>
  </si>
  <si>
    <t>Table 2.26- Exports of crops, Republic of Mauritius,  2009 - 2018</t>
  </si>
  <si>
    <t>CEREALS AND PRODUCTS</t>
  </si>
  <si>
    <t>Ration</t>
  </si>
  <si>
    <t>Luxurious</t>
  </si>
  <si>
    <t>ROOTS, TUBERS AND PRODUCTS</t>
  </si>
  <si>
    <t>SUGARS AND SYRUPS</t>
  </si>
  <si>
    <t>PULSES</t>
  </si>
  <si>
    <t>Table 2.26 (cont'd) - Exports of crops, Republic of Mauritius,  2009 - 2018</t>
  </si>
  <si>
    <t>TREE NUTS</t>
  </si>
  <si>
    <t xml:space="preserve">Tree nuts </t>
  </si>
  <si>
    <t>OILCROPS</t>
  </si>
  <si>
    <t xml:space="preserve">Coconuts </t>
  </si>
  <si>
    <t>Groundnuts (in shells or not)</t>
  </si>
  <si>
    <t xml:space="preserve">Other oilcrops </t>
  </si>
  <si>
    <t xml:space="preserve">VEGETABLES AND PRODUCTS </t>
  </si>
  <si>
    <t>Cabbage</t>
  </si>
  <si>
    <t>Cauliflower</t>
  </si>
  <si>
    <t>Cucumbers</t>
  </si>
  <si>
    <t>Onions, dry</t>
  </si>
  <si>
    <t xml:space="preserve">Other fresh vegetables </t>
  </si>
  <si>
    <t>Prepared/preserved vegetables</t>
  </si>
  <si>
    <t>Mushroom</t>
  </si>
  <si>
    <t>Sweet corn</t>
  </si>
  <si>
    <t>Tomatoes</t>
  </si>
  <si>
    <t xml:space="preserve">Other vegetables preparations </t>
  </si>
  <si>
    <t>Frozen vegetables</t>
  </si>
  <si>
    <t>FRUITS AND PRODUCTS</t>
  </si>
  <si>
    <t>Oranges</t>
  </si>
  <si>
    <t>Lemons</t>
  </si>
  <si>
    <t>Mandarins</t>
  </si>
  <si>
    <t>Table 2.26 (cont'd)  - Exports of crops, Republic of Mauritius,  2009 - 2018</t>
  </si>
  <si>
    <t>Other citrus fruits</t>
  </si>
  <si>
    <t>Apples</t>
  </si>
  <si>
    <t>Grapes</t>
  </si>
  <si>
    <t>Pineapples</t>
  </si>
  <si>
    <r>
      <t>Other fresh fruits</t>
    </r>
    <r>
      <rPr>
        <vertAlign val="superscript"/>
        <sz val="11"/>
        <rFont val="Times New Roman"/>
        <family val="1"/>
      </rPr>
      <t xml:space="preserve"> </t>
    </r>
  </si>
  <si>
    <t>Raisins</t>
  </si>
  <si>
    <t>Other dried fruits</t>
  </si>
  <si>
    <t>Preserved fruits</t>
  </si>
  <si>
    <t>Fruit &amp; vegetable juices</t>
  </si>
  <si>
    <t>STIMULANTS</t>
  </si>
  <si>
    <t xml:space="preserve"> Cocoa beans, cocoa preparations 
 and chocolate </t>
  </si>
  <si>
    <t>SPICES</t>
  </si>
  <si>
    <r>
      <t xml:space="preserve">Table 2.27 - </t>
    </r>
    <r>
      <rPr>
        <b/>
        <sz val="11"/>
        <color indexed="8"/>
        <rFont val="Times New Roman"/>
        <family val="1"/>
      </rPr>
      <t>Imports and value (c.i.f) of fertilisers and pesticides, 2009 - 2018</t>
    </r>
  </si>
  <si>
    <t>Fertilizers</t>
  </si>
  <si>
    <r>
      <t xml:space="preserve">2018 </t>
    </r>
    <r>
      <rPr>
        <b/>
        <vertAlign val="superscript"/>
        <sz val="11"/>
        <rFont val="Times New Roman"/>
        <family val="1"/>
      </rPr>
      <t>2</t>
    </r>
  </si>
  <si>
    <t>Value c.i.f (Rs mn)</t>
  </si>
  <si>
    <t>Pesticides</t>
  </si>
  <si>
    <t>c.i.f: Cost, Insurance, Freight</t>
  </si>
  <si>
    <t>District</t>
  </si>
  <si>
    <t>Cattle</t>
  </si>
  <si>
    <t>Goat</t>
  </si>
  <si>
    <t>Sheep</t>
  </si>
  <si>
    <t>Pig</t>
  </si>
  <si>
    <t>No. of farmers</t>
  </si>
  <si>
    <t>No. of heads</t>
  </si>
  <si>
    <t>Pamplemousses</t>
  </si>
  <si>
    <t xml:space="preserve">Riviere du Rempart </t>
  </si>
  <si>
    <t>Flacq (LN3)</t>
  </si>
  <si>
    <t>Flacq (LN4)</t>
  </si>
  <si>
    <t>Plaines Wilhems</t>
  </si>
  <si>
    <t>Moka</t>
  </si>
  <si>
    <t>Port Louis</t>
  </si>
  <si>
    <t>Source : Food and Agricultural Research and Extension Institute, Ministry of Agro Industry and Food Security</t>
  </si>
  <si>
    <t xml:space="preserve">Table 2.29 - Livestock herd and poultry status by geographical district as at December 2018                           </t>
  </si>
  <si>
    <t>Cows</t>
  </si>
  <si>
    <t>Calves</t>
  </si>
  <si>
    <t>Heifers</t>
  </si>
  <si>
    <t>Bulls</t>
  </si>
  <si>
    <t>Total no. of heads</t>
  </si>
  <si>
    <t>Boars</t>
  </si>
  <si>
    <t>Sows</t>
  </si>
  <si>
    <t>Piglets</t>
  </si>
  <si>
    <t>Fatteners</t>
  </si>
  <si>
    <t>Gilts</t>
  </si>
  <si>
    <t xml:space="preserve">Port Louis </t>
  </si>
  <si>
    <r>
      <t>Table 2.29 (cont'd) - Livestock herd  and poultry status</t>
    </r>
    <r>
      <rPr>
        <b/>
        <vertAlign val="superscript"/>
        <sz val="12"/>
        <rFont val="Times New Roman"/>
        <family val="1"/>
      </rPr>
      <t xml:space="preserve"> </t>
    </r>
    <r>
      <rPr>
        <b/>
        <sz val="12"/>
        <rFont val="Times New Roman"/>
        <family val="1"/>
      </rPr>
      <t>by geographical district  as at December 2018</t>
    </r>
  </si>
  <si>
    <r>
      <t xml:space="preserve">Poultry </t>
    </r>
    <r>
      <rPr>
        <b/>
        <vertAlign val="superscript"/>
        <sz val="12"/>
        <rFont val="Times New Roman"/>
        <family val="1"/>
      </rPr>
      <t>1</t>
    </r>
  </si>
  <si>
    <t>Ewes</t>
  </si>
  <si>
    <t>Ram</t>
  </si>
  <si>
    <t>Followers</t>
  </si>
  <si>
    <t>Bucks</t>
  </si>
  <si>
    <t>Does</t>
  </si>
  <si>
    <t>Broilers</t>
  </si>
  <si>
    <t>Layers</t>
  </si>
  <si>
    <t>Source : Food and Agricultural Research and Extension Institute, Ministry of Agro Industry and Food Security.</t>
  </si>
  <si>
    <r>
      <t>1</t>
    </r>
    <r>
      <rPr>
        <sz val="11"/>
        <rFont val="Times New Roman"/>
        <family val="1"/>
      </rPr>
      <t xml:space="preserve"> Exclude industrial farm and farmers rearing more than 5,000 heads</t>
    </r>
  </si>
  <si>
    <r>
      <t xml:space="preserve">Table 2.30 - Livestock slaughtered </t>
    </r>
    <r>
      <rPr>
        <b/>
        <vertAlign val="superscript"/>
        <sz val="12"/>
        <color indexed="8"/>
        <rFont val="Times New Roman"/>
        <family val="1"/>
      </rPr>
      <t>1</t>
    </r>
    <r>
      <rPr>
        <b/>
        <sz val="12"/>
        <color indexed="8"/>
        <rFont val="Times New Roman"/>
        <family val="1"/>
      </rPr>
      <t>, 2014 - 2018</t>
    </r>
  </si>
  <si>
    <t>Type of livestock</t>
  </si>
  <si>
    <t>No. of Heads</t>
  </si>
  <si>
    <t>Carcass weight (tonnes)</t>
  </si>
  <si>
    <t>Local</t>
  </si>
  <si>
    <t>Imported</t>
  </si>
  <si>
    <t>Local and Rodrigues</t>
  </si>
  <si>
    <t>Pigs</t>
  </si>
  <si>
    <r>
      <rPr>
        <vertAlign val="superscript"/>
        <sz val="11"/>
        <color indexed="8"/>
        <rFont val="Times New Roman"/>
        <family val="1"/>
      </rPr>
      <t>1</t>
    </r>
    <r>
      <rPr>
        <sz val="11"/>
        <color indexed="8"/>
        <rFont val="Times New Roman"/>
        <family val="1"/>
      </rPr>
      <t xml:space="preserve"> Abbattoir slaughtered only</t>
    </r>
  </si>
  <si>
    <r>
      <t xml:space="preserve">SITC </t>
    </r>
    <r>
      <rPr>
        <b/>
        <vertAlign val="superscript"/>
        <sz val="12"/>
        <color indexed="8"/>
        <rFont val="Times New Roman"/>
        <family val="1"/>
      </rPr>
      <t>1</t>
    </r>
    <r>
      <rPr>
        <b/>
        <sz val="12"/>
        <color indexed="8"/>
        <rFont val="Times New Roman"/>
        <family val="1"/>
      </rPr>
      <t xml:space="preserve"> code</t>
    </r>
  </si>
  <si>
    <t>Quantity (kg)</t>
  </si>
  <si>
    <t>Value (c.i.f)  Rupees</t>
  </si>
  <si>
    <t>Vaccines for veterinary medicines</t>
  </si>
  <si>
    <r>
      <rPr>
        <vertAlign val="superscript"/>
        <sz val="11"/>
        <color indexed="8"/>
        <rFont val="Times New Roman"/>
        <family val="1"/>
      </rPr>
      <t>1</t>
    </r>
    <r>
      <rPr>
        <sz val="11"/>
        <color indexed="8"/>
        <rFont val="Times New Roman"/>
        <family val="1"/>
      </rPr>
      <t xml:space="preserve"> SITC - Standard International Trade Classification - Rev. 4 (United Nations)</t>
    </r>
  </si>
  <si>
    <t>Livestock</t>
  </si>
  <si>
    <t xml:space="preserve">Value (c.i.f)  Rupees
</t>
  </si>
  <si>
    <t>Guinea Fowls</t>
  </si>
  <si>
    <t>Turkey</t>
  </si>
  <si>
    <t>Table 2.33 - Exports of selected live animals, 2014 - 2018</t>
  </si>
  <si>
    <t>Live animals</t>
  </si>
  <si>
    <t xml:space="preserve">Value (f.o.b)  Rupees
</t>
  </si>
  <si>
    <r>
      <t xml:space="preserve">2018 </t>
    </r>
    <r>
      <rPr>
        <b/>
        <vertAlign val="superscript"/>
        <sz val="14"/>
        <rFont val="Times New Roman"/>
        <family val="1"/>
      </rPr>
      <t>2</t>
    </r>
  </si>
  <si>
    <t>Monkeys</t>
  </si>
  <si>
    <t>Tortoise</t>
  </si>
  <si>
    <t>Dogs</t>
  </si>
  <si>
    <t>Cats</t>
  </si>
  <si>
    <t>Horses</t>
  </si>
  <si>
    <t>Birds</t>
  </si>
  <si>
    <t>Lizards</t>
  </si>
  <si>
    <t>Spider</t>
  </si>
  <si>
    <t>Bat (fruit)</t>
  </si>
  <si>
    <t>Rabbit</t>
  </si>
  <si>
    <t>f.o.b: Freight on board</t>
  </si>
  <si>
    <r>
      <rPr>
        <vertAlign val="superscript"/>
        <sz val="14"/>
        <rFont val="Times New Roman"/>
        <family val="1"/>
      </rPr>
      <t>1</t>
    </r>
    <r>
      <rPr>
        <sz val="14"/>
        <rFont val="Times New Roman"/>
        <family val="1"/>
      </rPr>
      <t xml:space="preserve">  Revised</t>
    </r>
  </si>
  <si>
    <r>
      <rPr>
        <vertAlign val="superscript"/>
        <sz val="14"/>
        <rFont val="Times New Roman"/>
        <family val="1"/>
      </rPr>
      <t>2</t>
    </r>
    <r>
      <rPr>
        <sz val="14"/>
        <rFont val="Times New Roman"/>
        <family val="1"/>
      </rPr>
      <t xml:space="preserve">  Provisional</t>
    </r>
  </si>
  <si>
    <r>
      <t xml:space="preserve">Mm </t>
    </r>
    <r>
      <rPr>
        <vertAlign val="superscript"/>
        <sz val="12"/>
        <rFont val="Times New Roman"/>
        <family val="1"/>
      </rPr>
      <t>3</t>
    </r>
  </si>
  <si>
    <t>Rainfall (Precipitation)</t>
  </si>
  <si>
    <t>Surface runoff</t>
  </si>
  <si>
    <t>Evapotranspiration</t>
  </si>
  <si>
    <t>Net recharge to groundwater</t>
  </si>
  <si>
    <t>Source : Water Resources Unit, Ministry of Energy and Public Utilities</t>
  </si>
  <si>
    <t>River</t>
  </si>
  <si>
    <t>Location</t>
  </si>
  <si>
    <r>
      <t xml:space="preserve">Average Annual Flow </t>
    </r>
    <r>
      <rPr>
        <b/>
        <vertAlign val="superscript"/>
        <sz val="12"/>
        <color indexed="8"/>
        <rFont val="Times New Roman"/>
        <family val="1"/>
      </rPr>
      <t>1</t>
    </r>
    <r>
      <rPr>
        <b/>
        <sz val="12"/>
        <color indexed="8"/>
        <rFont val="Times New Roman"/>
        <family val="1"/>
      </rPr>
      <t xml:space="preserve"> 
           (Mm</t>
    </r>
    <r>
      <rPr>
        <b/>
        <vertAlign val="superscript"/>
        <sz val="12"/>
        <color indexed="8"/>
        <rFont val="Times New Roman"/>
        <family val="1"/>
      </rPr>
      <t>3</t>
    </r>
    <r>
      <rPr>
        <b/>
        <sz val="12"/>
        <color indexed="8"/>
        <rFont val="Times New Roman"/>
        <family val="1"/>
      </rPr>
      <t>)</t>
    </r>
  </si>
  <si>
    <t>Riviere Rempart</t>
  </si>
  <si>
    <t>La Nicoliere</t>
  </si>
  <si>
    <t>Constance</t>
  </si>
  <si>
    <t>Riviere Seche</t>
  </si>
  <si>
    <t>Bel Air</t>
  </si>
  <si>
    <t>Bois Clair Dam</t>
  </si>
  <si>
    <t>Riviere Bateau</t>
  </si>
  <si>
    <t>Belle Rive</t>
  </si>
  <si>
    <t>Riviere Vacoas</t>
  </si>
  <si>
    <t>Riviere Gontran</t>
  </si>
  <si>
    <t>Dubreuil</t>
  </si>
  <si>
    <r>
      <t xml:space="preserve">Total Grand River South East </t>
    </r>
    <r>
      <rPr>
        <vertAlign val="superscript"/>
        <sz val="12"/>
        <color indexed="8"/>
        <rFont val="Times New Roman"/>
        <family val="1"/>
      </rPr>
      <t>2</t>
    </r>
  </si>
  <si>
    <t>La Pipe</t>
  </si>
  <si>
    <t>Deep River</t>
  </si>
  <si>
    <t>Pont Lardier</t>
  </si>
  <si>
    <t>Montagne Maurice</t>
  </si>
  <si>
    <t>Beau Champ</t>
  </si>
  <si>
    <t>Riviere Des Creoles</t>
  </si>
  <si>
    <t>Riche en Eau</t>
  </si>
  <si>
    <t>Riviere La Chaux</t>
  </si>
  <si>
    <t>Beau Vallon</t>
  </si>
  <si>
    <t>Riviere Citron</t>
  </si>
  <si>
    <t>Nouvelle France</t>
  </si>
  <si>
    <t>Riviere Du Poste</t>
  </si>
  <si>
    <t>La Flora</t>
  </si>
  <si>
    <t>Riviere Dragon</t>
  </si>
  <si>
    <t>Batymarais</t>
  </si>
  <si>
    <t>Riviere Des Anguilles</t>
  </si>
  <si>
    <t>Riv. Des Anguilles</t>
  </si>
  <si>
    <t>Riviere Patates</t>
  </si>
  <si>
    <t>Mont Blanc</t>
  </si>
  <si>
    <t>Riviere Des Galets</t>
  </si>
  <si>
    <t>Chamouny</t>
  </si>
  <si>
    <t>Riviere Baie du Cap</t>
  </si>
  <si>
    <t>Chamarel</t>
  </si>
  <si>
    <t>Trianon Bridge</t>
  </si>
  <si>
    <t>RiviereTerre Rouge</t>
  </si>
  <si>
    <t xml:space="preserve">Trianon </t>
  </si>
  <si>
    <t>Riviere Cascade</t>
  </si>
  <si>
    <t>Reduit</t>
  </si>
  <si>
    <t>Riviere Profonde</t>
  </si>
  <si>
    <t>Petit Verger</t>
  </si>
  <si>
    <t>Calebasses Road Bridge</t>
  </si>
  <si>
    <t>Riviere Calebasses</t>
  </si>
  <si>
    <t xml:space="preserve">Calebasses </t>
  </si>
  <si>
    <t>Riviere Citronnier</t>
  </si>
  <si>
    <t>Poudre D'or</t>
  </si>
  <si>
    <t>Source: Water Resources Unit, Ministry of Energy and  Public Utilities</t>
  </si>
  <si>
    <r>
      <rPr>
        <vertAlign val="superscript"/>
        <sz val="9"/>
        <color indexed="8"/>
        <rFont val="Times New Roman"/>
        <family val="1"/>
      </rPr>
      <t>1</t>
    </r>
    <r>
      <rPr>
        <sz val="9"/>
        <color indexed="8"/>
        <rFont val="Times New Roman"/>
        <family val="1"/>
      </rPr>
      <t xml:space="preserve"> A 10 year (2001 - 2010) average of the annual volume of water measured at the flow measuring station on the concerned  river
</t>
    </r>
  </si>
  <si>
    <r>
      <rPr>
        <vertAlign val="superscript"/>
        <sz val="9"/>
        <color indexed="8"/>
        <rFont val="Times New Roman"/>
        <family val="1"/>
      </rPr>
      <t>2</t>
    </r>
    <r>
      <rPr>
        <sz val="9"/>
        <color indexed="8"/>
        <rFont val="Times New Roman"/>
        <family val="1"/>
      </rPr>
      <t xml:space="preserve"> To note that La Nicoliere Feeder Canal (LNFC) has its offtake just upstream of the point of measurement for the flow in Grand River South East (GRSE). Total GRSE refer to flow of GRSE and flow diverted to LNFC.</t>
    </r>
  </si>
  <si>
    <r>
      <t>Table 2.36 - Fresh water abstractions</t>
    </r>
    <r>
      <rPr>
        <b/>
        <vertAlign val="superscript"/>
        <sz val="12"/>
        <rFont val="Times New Roman"/>
        <family val="1"/>
      </rPr>
      <t>1</t>
    </r>
    <r>
      <rPr>
        <b/>
        <vertAlign val="superscript"/>
        <sz val="13"/>
        <rFont val="Times New Roman"/>
        <family val="1"/>
      </rPr>
      <t xml:space="preserve"> </t>
    </r>
    <r>
      <rPr>
        <b/>
        <sz val="13"/>
        <rFont val="Times New Roman"/>
        <family val="1"/>
      </rPr>
      <t xml:space="preserve">by source, 2009 - 2018 </t>
    </r>
  </si>
  <si>
    <r>
      <t>Mm</t>
    </r>
    <r>
      <rPr>
        <vertAlign val="superscript"/>
        <sz val="10"/>
        <rFont val="Times New Roman"/>
        <family val="1"/>
      </rPr>
      <t>3</t>
    </r>
  </si>
  <si>
    <t>Source</t>
  </si>
  <si>
    <t>Gross fresh surface water abstraction</t>
  </si>
  <si>
    <t>Reservoirs</t>
  </si>
  <si>
    <t>Rivers and streams</t>
  </si>
  <si>
    <t>Gross ground water abstraction</t>
  </si>
  <si>
    <r>
      <t>1</t>
    </r>
    <r>
      <rPr>
        <sz val="10"/>
        <rFont val="Times New Roman"/>
        <family val="1"/>
      </rPr>
      <t xml:space="preserve"> For agricultural, domestic and industrial purposes.</t>
    </r>
  </si>
  <si>
    <r>
      <t>Table 2.37 - Fresh water abstractions</t>
    </r>
    <r>
      <rPr>
        <b/>
        <vertAlign val="superscript"/>
        <sz val="12"/>
        <rFont val="Times New Roman"/>
        <family val="1"/>
      </rPr>
      <t>1</t>
    </r>
    <r>
      <rPr>
        <b/>
        <vertAlign val="superscript"/>
        <sz val="13"/>
        <rFont val="Times New Roman"/>
        <family val="1"/>
      </rPr>
      <t xml:space="preserve"> </t>
    </r>
    <r>
      <rPr>
        <b/>
        <sz val="13"/>
        <rFont val="Times New Roman"/>
        <family val="1"/>
      </rPr>
      <t>by sector, 2009 - 2018</t>
    </r>
  </si>
  <si>
    <t xml:space="preserve"> Gross fresh surface water abstraction</t>
  </si>
  <si>
    <t>Water supply industry (Central Water Authority)</t>
  </si>
  <si>
    <t>Agriculture, forestry and fishing</t>
  </si>
  <si>
    <t xml:space="preserve"> Gross ground water abstraction</t>
  </si>
  <si>
    <r>
      <t>1</t>
    </r>
    <r>
      <rPr>
        <sz val="10"/>
        <rFont val="Times New Roman"/>
        <family val="1"/>
      </rPr>
      <t xml:space="preserve"> for agricultural, domestic and industrial purposes.</t>
    </r>
  </si>
  <si>
    <r>
      <rPr>
        <sz val="10"/>
        <rFont val="Times New Roman"/>
        <family val="1"/>
      </rPr>
      <t>Note: Year refer to</t>
    </r>
    <r>
      <rPr>
        <vertAlign val="superscript"/>
        <sz val="10"/>
        <rFont val="Times New Roman"/>
        <family val="1"/>
      </rPr>
      <t xml:space="preserve"> </t>
    </r>
    <r>
      <rPr>
        <sz val="10"/>
        <rFont val="Times New Roman"/>
        <family val="1"/>
      </rPr>
      <t>Hydrologic year (i.e. From November n-1 to October n, where n = year)</t>
    </r>
  </si>
  <si>
    <t>Table 2.38 - Water Utilisation, Island of Mauritius, 2017 - 2018</t>
  </si>
  <si>
    <r>
      <t>Mm</t>
    </r>
    <r>
      <rPr>
        <vertAlign val="superscript"/>
        <sz val="22"/>
        <rFont val="Times New Roman"/>
        <family val="1"/>
      </rPr>
      <t>3</t>
    </r>
  </si>
  <si>
    <t>Utilisation</t>
  </si>
  <si>
    <t>Surface water</t>
  </si>
  <si>
    <t>Ground 
water</t>
  </si>
  <si>
    <t>Reuse of treated waste water</t>
  </si>
  <si>
    <t>River-run 
offtakes</t>
  </si>
  <si>
    <t>Storage (Reservoirs)</t>
  </si>
  <si>
    <t>Domestic, Industrial  and Tourism (CWA network)</t>
  </si>
  <si>
    <r>
      <t xml:space="preserve">42 </t>
    </r>
    <r>
      <rPr>
        <vertAlign val="superscript"/>
        <sz val="22"/>
        <rFont val="Times New Roman"/>
        <family val="1"/>
      </rPr>
      <t>1</t>
    </r>
  </si>
  <si>
    <r>
      <t xml:space="preserve">51 </t>
    </r>
    <r>
      <rPr>
        <vertAlign val="superscript"/>
        <sz val="22"/>
        <rFont val="Times New Roman"/>
        <family val="1"/>
      </rPr>
      <t>1</t>
    </r>
  </si>
  <si>
    <t xml:space="preserve">Agricultural </t>
  </si>
  <si>
    <r>
      <t xml:space="preserve">54 </t>
    </r>
    <r>
      <rPr>
        <vertAlign val="superscript"/>
        <sz val="22"/>
        <rFont val="Times New Roman"/>
        <family val="1"/>
      </rPr>
      <t>2</t>
    </r>
  </si>
  <si>
    <r>
      <t xml:space="preserve">60 </t>
    </r>
    <r>
      <rPr>
        <vertAlign val="superscript"/>
        <sz val="22"/>
        <rFont val="Times New Roman"/>
        <family val="1"/>
      </rPr>
      <t>2</t>
    </r>
  </si>
  <si>
    <t>Hydropower</t>
  </si>
  <si>
    <r>
      <t>154</t>
    </r>
    <r>
      <rPr>
        <vertAlign val="superscript"/>
        <sz val="22"/>
        <rFont val="Times New Roman"/>
        <family val="1"/>
      </rPr>
      <t xml:space="preserve"> 3</t>
    </r>
  </si>
  <si>
    <r>
      <t>158</t>
    </r>
    <r>
      <rPr>
        <vertAlign val="superscript"/>
        <sz val="22"/>
        <rFont val="Times New Roman"/>
        <family val="1"/>
      </rPr>
      <t xml:space="preserve"> 4</t>
    </r>
  </si>
  <si>
    <r>
      <t>166</t>
    </r>
    <r>
      <rPr>
        <vertAlign val="superscript"/>
        <sz val="22"/>
        <rFont val="Times New Roman"/>
        <family val="1"/>
      </rPr>
      <t xml:space="preserve"> 3</t>
    </r>
  </si>
  <si>
    <r>
      <t>232</t>
    </r>
    <r>
      <rPr>
        <vertAlign val="superscript"/>
        <sz val="22"/>
        <rFont val="Times New Roman"/>
        <family val="1"/>
      </rPr>
      <t xml:space="preserve"> 4</t>
    </r>
  </si>
  <si>
    <t xml:space="preserve">Industrial </t>
  </si>
  <si>
    <r>
      <t xml:space="preserve">2 </t>
    </r>
    <r>
      <rPr>
        <vertAlign val="superscript"/>
        <sz val="22"/>
        <rFont val="Times New Roman"/>
        <family val="1"/>
      </rPr>
      <t>5</t>
    </r>
  </si>
  <si>
    <t>Overall utilisation</t>
  </si>
  <si>
    <t>Total water mobilisation</t>
  </si>
  <si>
    <r>
      <rPr>
        <vertAlign val="superscript"/>
        <sz val="18"/>
        <rFont val="Times New Roman"/>
        <family val="1"/>
      </rPr>
      <t>1</t>
    </r>
    <r>
      <rPr>
        <sz val="18"/>
        <rFont val="Times New Roman"/>
        <family val="1"/>
      </rPr>
      <t>16 Mm</t>
    </r>
    <r>
      <rPr>
        <vertAlign val="superscript"/>
        <sz val="18"/>
        <rFont val="Times New Roman"/>
        <family val="1"/>
      </rPr>
      <t>3</t>
    </r>
    <r>
      <rPr>
        <sz val="18"/>
        <rFont val="Times New Roman"/>
        <family val="1"/>
      </rPr>
      <t xml:space="preserve"> used also for Reduit hydropower station       
</t>
    </r>
    <r>
      <rPr>
        <vertAlign val="superscript"/>
        <sz val="18"/>
        <rFont val="Times New Roman"/>
        <family val="1"/>
      </rPr>
      <t>2</t>
    </r>
    <r>
      <rPr>
        <sz val="18"/>
        <rFont val="Times New Roman"/>
        <family val="1"/>
      </rPr>
      <t>15 Mm</t>
    </r>
    <r>
      <rPr>
        <vertAlign val="superscript"/>
        <sz val="18"/>
        <rFont val="Times New Roman"/>
        <family val="1"/>
      </rPr>
      <t>3</t>
    </r>
    <r>
      <rPr>
        <sz val="18"/>
        <rFont val="Times New Roman"/>
        <family val="1"/>
      </rPr>
      <t xml:space="preserve"> used also for Tamarind Falls and  Magenta hydropower stations and 8 Mm3 for La Ferme hydropower station; 
</t>
    </r>
    <r>
      <rPr>
        <vertAlign val="superscript"/>
        <sz val="18"/>
        <rFont val="Times New Roman"/>
        <family val="1"/>
      </rPr>
      <t>3</t>
    </r>
    <r>
      <rPr>
        <sz val="18"/>
        <rFont val="Times New Roman"/>
        <family val="1"/>
      </rPr>
      <t>16 Mm</t>
    </r>
    <r>
      <rPr>
        <vertAlign val="superscript"/>
        <sz val="18"/>
        <rFont val="Times New Roman"/>
        <family val="1"/>
      </rPr>
      <t>3</t>
    </r>
    <r>
      <rPr>
        <sz val="18"/>
        <rFont val="Times New Roman"/>
        <family val="1"/>
      </rPr>
      <t xml:space="preserve"> used also twice for Le Val and Ferney hydropower stations;
</t>
    </r>
    <r>
      <rPr>
        <vertAlign val="superscript"/>
        <sz val="18"/>
        <rFont val="Times New Roman"/>
        <family val="1"/>
      </rPr>
      <t>4</t>
    </r>
    <r>
      <rPr>
        <sz val="18"/>
        <rFont val="Times New Roman"/>
        <family val="1"/>
      </rPr>
      <t>27 Mm</t>
    </r>
    <r>
      <rPr>
        <vertAlign val="superscript"/>
        <sz val="18"/>
        <rFont val="Times New Roman"/>
        <family val="1"/>
      </rPr>
      <t>3</t>
    </r>
    <r>
      <rPr>
        <sz val="18"/>
        <rFont val="Times New Roman"/>
        <family val="1"/>
      </rPr>
      <t xml:space="preserve"> used also twice at Midlands and La Nicoliere                                                                                                                                                                                                                                                                  
                                                                                                                                     </t>
    </r>
  </si>
  <si>
    <r>
      <rPr>
        <vertAlign val="superscript"/>
        <sz val="18"/>
        <rFont val="Times New Roman"/>
        <family val="1"/>
      </rPr>
      <t xml:space="preserve"> 1</t>
    </r>
    <r>
      <rPr>
        <sz val="18"/>
        <rFont val="Times New Roman"/>
        <family val="1"/>
      </rPr>
      <t>33 Mm</t>
    </r>
    <r>
      <rPr>
        <vertAlign val="superscript"/>
        <sz val="18"/>
        <rFont val="Times New Roman"/>
        <family val="1"/>
      </rPr>
      <t>3</t>
    </r>
    <r>
      <rPr>
        <sz val="18"/>
        <rFont val="Times New Roman"/>
        <family val="1"/>
      </rPr>
      <t xml:space="preserve"> used also for Reduit hydropower station       
</t>
    </r>
    <r>
      <rPr>
        <vertAlign val="superscript"/>
        <sz val="18"/>
        <rFont val="Times New Roman"/>
        <family val="1"/>
      </rPr>
      <t>2</t>
    </r>
    <r>
      <rPr>
        <sz val="18"/>
        <rFont val="Times New Roman"/>
        <family val="1"/>
      </rPr>
      <t>26 Mm</t>
    </r>
    <r>
      <rPr>
        <vertAlign val="superscript"/>
        <sz val="18"/>
        <rFont val="Times New Roman"/>
        <family val="1"/>
      </rPr>
      <t>3</t>
    </r>
    <r>
      <rPr>
        <sz val="18"/>
        <rFont val="Times New Roman"/>
        <family val="1"/>
      </rPr>
      <t xml:space="preserve"> used also for Tamarind Falls and  Magenta hydropower stations and 5 Mm</t>
    </r>
    <r>
      <rPr>
        <vertAlign val="superscript"/>
        <sz val="18"/>
        <rFont val="Times New Roman"/>
        <family val="1"/>
      </rPr>
      <t xml:space="preserve">3 </t>
    </r>
    <r>
      <rPr>
        <sz val="18"/>
        <rFont val="Times New Roman"/>
        <family val="1"/>
      </rPr>
      <t>for</t>
    </r>
    <r>
      <rPr>
        <vertAlign val="superscript"/>
        <sz val="18"/>
        <rFont val="Times New Roman"/>
        <family val="1"/>
      </rPr>
      <t xml:space="preserve"> </t>
    </r>
    <r>
      <rPr>
        <sz val="18"/>
        <rFont val="Times New Roman"/>
        <family val="1"/>
      </rPr>
      <t xml:space="preserve">La Ferme hydropower station; 
</t>
    </r>
    <r>
      <rPr>
        <vertAlign val="superscript"/>
        <sz val="18"/>
        <rFont val="Times New Roman"/>
        <family val="1"/>
      </rPr>
      <t>3</t>
    </r>
    <r>
      <rPr>
        <sz val="18"/>
        <rFont val="Times New Roman"/>
        <family val="1"/>
      </rPr>
      <t>24 Mm</t>
    </r>
    <r>
      <rPr>
        <vertAlign val="superscript"/>
        <sz val="18"/>
        <rFont val="Times New Roman"/>
        <family val="1"/>
      </rPr>
      <t xml:space="preserve">3 </t>
    </r>
    <r>
      <rPr>
        <sz val="18"/>
        <rFont val="Times New Roman"/>
        <family val="1"/>
      </rPr>
      <t xml:space="preserve">used also twice for Le Val and Ferney hydropower stations;
</t>
    </r>
    <r>
      <rPr>
        <vertAlign val="superscript"/>
        <sz val="18"/>
        <rFont val="Times New Roman"/>
        <family val="1"/>
      </rPr>
      <t>4</t>
    </r>
    <r>
      <rPr>
        <sz val="18"/>
        <rFont val="Times New Roman"/>
        <family val="1"/>
      </rPr>
      <t>30 Mm</t>
    </r>
    <r>
      <rPr>
        <vertAlign val="superscript"/>
        <sz val="18"/>
        <rFont val="Times New Roman"/>
        <family val="1"/>
      </rPr>
      <t>3</t>
    </r>
    <r>
      <rPr>
        <sz val="18"/>
        <rFont val="Times New Roman"/>
        <family val="1"/>
      </rPr>
      <t xml:space="preserve"> used also twice at Midlands and La Nicoliere;  </t>
    </r>
    <r>
      <rPr>
        <vertAlign val="superscript"/>
        <sz val="18"/>
        <rFont val="Times New Roman"/>
        <family val="1"/>
      </rPr>
      <t>5</t>
    </r>
    <r>
      <rPr>
        <sz val="18"/>
        <rFont val="Times New Roman"/>
        <family val="1"/>
      </rPr>
      <t xml:space="preserve"> Used by IPP (formerly accounted in agricultural purpose)                                                                                                                                                                                                                                                                                                                                                               
                                                                                                                                     </t>
    </r>
  </si>
  <si>
    <r>
      <rPr>
        <vertAlign val="superscript"/>
        <sz val="18"/>
        <rFont val="Times New Roman"/>
        <family val="1"/>
      </rPr>
      <t>5</t>
    </r>
    <r>
      <rPr>
        <sz val="18"/>
        <rFont val="Times New Roman"/>
        <family val="1"/>
      </rPr>
      <t xml:space="preserve"> Used by IPP (formerly accounted in agricultural purpose)    </t>
    </r>
  </si>
  <si>
    <t>Source: Water Resources Unit, Ministry of Energy and Public Utilities.</t>
  </si>
  <si>
    <t xml:space="preserve">Table 2.39 - Volume of treated effluent from wastewater treatment plants used for irrigation, 2009 - 2018
</t>
  </si>
  <si>
    <r>
      <t>M</t>
    </r>
    <r>
      <rPr>
        <vertAlign val="superscript"/>
        <sz val="10"/>
        <color indexed="8"/>
        <rFont val="Times New Roman"/>
        <family val="1"/>
      </rPr>
      <t>3</t>
    </r>
  </si>
  <si>
    <t>Source: Wastewater Management Authority</t>
  </si>
  <si>
    <t> Note: Discharge to canals (Magenta and La Ferme) stopped in January 2009 and restarted in April 2011</t>
  </si>
  <si>
    <t>Table 2.40 – Daily per capita domestic and potable water consumption, 2009 – 2018</t>
  </si>
  <si>
    <t>Litres/day</t>
  </si>
  <si>
    <t xml:space="preserve">Daily  per capita domestic water consumption </t>
  </si>
  <si>
    <t xml:space="preserve">Daily per capita potable water consumption </t>
  </si>
  <si>
    <r>
      <t xml:space="preserve"> Mm</t>
    </r>
    <r>
      <rPr>
        <vertAlign val="superscript"/>
        <sz val="9"/>
        <rFont val="Times New Roman"/>
        <family val="1"/>
      </rPr>
      <t>3</t>
    </r>
  </si>
  <si>
    <t>Power station</t>
  </si>
  <si>
    <t>Champagne</t>
  </si>
  <si>
    <t>Ferney</t>
  </si>
  <si>
    <t xml:space="preserve">Le  Val </t>
  </si>
  <si>
    <t>Cascade Cecile</t>
  </si>
  <si>
    <t>Magenta</t>
  </si>
  <si>
    <t>La Ferme</t>
  </si>
  <si>
    <t>Source: Central Electricity Board</t>
  </si>
  <si>
    <r>
      <t xml:space="preserve">Table 2.42- Water supply by economic activity </t>
    </r>
    <r>
      <rPr>
        <b/>
        <vertAlign val="superscript"/>
        <sz val="12"/>
        <rFont val="Times New Roman"/>
        <family val="1"/>
      </rPr>
      <t>1</t>
    </r>
    <r>
      <rPr>
        <b/>
        <sz val="12"/>
        <rFont val="Times New Roman"/>
        <family val="1"/>
      </rPr>
      <t>, 2009 - 2018</t>
    </r>
  </si>
  <si>
    <t xml:space="preserve">Gross freshwater supplied by water supply industry </t>
  </si>
  <si>
    <r>
      <t>mio m</t>
    </r>
    <r>
      <rPr>
        <vertAlign val="superscript"/>
        <sz val="12"/>
        <rFont val="Times New Roman"/>
        <family val="1"/>
      </rPr>
      <t>3</t>
    </r>
    <r>
      <rPr>
        <sz val="12"/>
        <rFont val="Times New Roman"/>
        <family val="1"/>
      </rPr>
      <t>/y</t>
    </r>
  </si>
  <si>
    <t xml:space="preserve">Losses during transport </t>
  </si>
  <si>
    <t xml:space="preserve">Net freshwater supplied by water supply industry </t>
  </si>
  <si>
    <t>of which supplied to:</t>
  </si>
  <si>
    <t>Domestic (Households)</t>
  </si>
  <si>
    <r>
      <t>mio m</t>
    </r>
    <r>
      <rPr>
        <i/>
        <vertAlign val="superscript"/>
        <sz val="12"/>
        <rFont val="Times New Roman"/>
        <family val="1"/>
      </rPr>
      <t>3</t>
    </r>
    <r>
      <rPr>
        <i/>
        <sz val="12"/>
        <rFont val="Times New Roman"/>
        <family val="1"/>
      </rPr>
      <t>/y</t>
    </r>
  </si>
  <si>
    <t xml:space="preserve">Agriculture, forestry and fishing </t>
  </si>
  <si>
    <t>Industrial 
(ex Manufacturing)</t>
  </si>
  <si>
    <t>Other economic activities</t>
  </si>
  <si>
    <t>Source : Central Water Authority</t>
  </si>
  <si>
    <r>
      <rPr>
        <vertAlign val="superscript"/>
        <sz val="11"/>
        <color indexed="8"/>
        <rFont val="Times New Roman"/>
        <family val="1"/>
      </rPr>
      <t>1</t>
    </r>
    <r>
      <rPr>
        <sz val="11"/>
        <color indexed="8"/>
        <rFont val="Times New Roman"/>
        <family val="1"/>
      </rPr>
      <t xml:space="preserve"> Classified  according to the National Standard Industrial Classification of All Economic Activities (NSIC) Rev. 4</t>
    </r>
  </si>
  <si>
    <t>Table 2.15 - Forest area by primary designated function, Republic of Mauritius, 1990 - 2015</t>
  </si>
  <si>
    <t>Table 2.27 - Imports and value (c.i.f) of fertilisers and pesticides, 2009 - 2018</t>
  </si>
  <si>
    <t xml:space="preserve">Table 2.36 - Fresh water abstractions by source, 2009- 2018 </t>
  </si>
  <si>
    <t xml:space="preserve">Table 2.37 - Fresh water abstractions by sector, 2009 - 2018 </t>
  </si>
  <si>
    <t>Table 2.38 - Water utilisation, Island of Mauritius, 2017 -  2018</t>
  </si>
  <si>
    <t>Gg or Thousand Tonnes</t>
  </si>
  <si>
    <t xml:space="preserve">% of total GHG emissions </t>
  </si>
  <si>
    <t xml:space="preserve">Carbon dioxide </t>
  </si>
  <si>
    <t xml:space="preserve">Methane </t>
  </si>
  <si>
    <t>Nitrous oxide</t>
  </si>
  <si>
    <t xml:space="preserve">
Hydrofluorocarbons 
            (HFCs)</t>
  </si>
  <si>
    <t xml:space="preserve"> (HFCs)</t>
  </si>
  <si>
    <t>..</t>
  </si>
  <si>
    <t>2. Industrial Processes and Product Use (IPPU)</t>
  </si>
  <si>
    <t>3. Agriculture Forestry and Other Land Use (AFOLU) - Agriculture</t>
  </si>
  <si>
    <t xml:space="preserve">4. Waste </t>
  </si>
  <si>
    <t xml:space="preserve">Total </t>
  </si>
  <si>
    <t>Emissions</t>
  </si>
  <si>
    <t>Table 3.9 - Volume of wastewater treated, number and capacity of treatment plants, 2009 - 2018</t>
  </si>
  <si>
    <t>Table 3.10 - Discharge of treated wastewater to environment, 2009 - 2018</t>
  </si>
  <si>
    <t>Table 3.8 - Volume of wastewater treated by public treatment stations and by type of treatment, 2009 - 2018</t>
  </si>
  <si>
    <t>Table 5.3 - Estimated resident population by urban/rural  residence and sex -  Republic of Mauritius, 2017 &amp; 2018</t>
  </si>
  <si>
    <t xml:space="preserve">Table 5.14 - Number of improvised housing units and population by geographical district, Republic of Mauritius, 2000 and 2011 Housing Censuses </t>
  </si>
  <si>
    <t>Table 5.15 - Residential and partly residential buildings  by type of wall and roof materials, Republic of Mauritius, 2000 and 2011 Housing Censuses</t>
  </si>
  <si>
    <t>Table 5.26 - Incidence rate  of selected notifiable diseases reported to sanitary authorities, 2009 - 2018</t>
  </si>
  <si>
    <t xml:space="preserve">Table 6.1 - Annual Government Expenditure on environmental protection (Budgetary Central Government) by Environment function, 2012 - 2014, 2015/2016, 2016/2017 and 2017/2018 </t>
  </si>
  <si>
    <t>Table 6.19 - Number of  permits  and floor area by region, 2014 - 2018</t>
  </si>
  <si>
    <t xml:space="preserve">Table 7.14 - Percentage distribution of households  collecting  and using rainwater for household purposes, Continuous Multi-Purpose Household Survey (CMPHS) 2012, Republic of Mauritius </t>
  </si>
  <si>
    <t>Table 7.35 - Percentage distribution of establishments taking measures to reduce energy consumption, Census of Economic Activities 2013 - Small Establishments, Republic of Mauritius</t>
  </si>
  <si>
    <t>Table 7.36 - Percentage distribution of establishments taking measures to reduce water consumption, Census of Economic Activities 2013 - Small Establishments, Republic of Mauritius</t>
  </si>
  <si>
    <t>Table 6.10- Multilateral Environmental Agreements (MEA's) and other Global Environmental Conventions, 2018</t>
  </si>
  <si>
    <r>
      <t xml:space="preserve">Table 3.1 - National inventory of greenhouse gas emissions </t>
    </r>
    <r>
      <rPr>
        <b/>
        <vertAlign val="superscript"/>
        <sz val="12"/>
        <rFont val="Times New Roman"/>
        <family val="1"/>
      </rPr>
      <t>1</t>
    </r>
    <r>
      <rPr>
        <b/>
        <sz val="12"/>
        <rFont val="Times New Roman"/>
        <family val="1"/>
      </rPr>
      <t xml:space="preserve"> by sector, Republic of Mauritius, 2015 </t>
    </r>
    <r>
      <rPr>
        <b/>
        <vertAlign val="superscript"/>
        <sz val="12"/>
        <rFont val="Times New Roman"/>
        <family val="1"/>
      </rPr>
      <t>2</t>
    </r>
    <r>
      <rPr>
        <b/>
        <sz val="12"/>
        <rFont val="Times New Roman"/>
        <family val="1"/>
      </rPr>
      <t xml:space="preserve"> - 2018 </t>
    </r>
    <r>
      <rPr>
        <b/>
        <vertAlign val="superscript"/>
        <sz val="12"/>
        <rFont val="Times New Roman"/>
        <family val="1"/>
      </rPr>
      <t>2</t>
    </r>
  </si>
  <si>
    <r>
      <t>Gg CO</t>
    </r>
    <r>
      <rPr>
        <b/>
        <vertAlign val="subscript"/>
        <sz val="12"/>
        <rFont val="Times New Roman"/>
        <family val="1"/>
      </rPr>
      <t xml:space="preserve">2 </t>
    </r>
    <r>
      <rPr>
        <b/>
        <sz val="12"/>
        <rFont val="Times New Roman"/>
        <family val="1"/>
      </rPr>
      <t>- eq</t>
    </r>
  </si>
  <si>
    <r>
      <t xml:space="preserve"> Greenhouse gas emissions (GHG) </t>
    </r>
    <r>
      <rPr>
        <b/>
        <vertAlign val="superscript"/>
        <sz val="12"/>
        <rFont val="Times New Roman"/>
        <family val="1"/>
      </rPr>
      <t>3</t>
    </r>
    <r>
      <rPr>
        <b/>
        <sz val="12"/>
        <rFont val="Times New Roman"/>
        <family val="1"/>
      </rPr>
      <t xml:space="preserve">
(Gg CO</t>
    </r>
    <r>
      <rPr>
        <b/>
        <vertAlign val="subscript"/>
        <sz val="12"/>
        <rFont val="Times New Roman"/>
        <family val="1"/>
      </rPr>
      <t xml:space="preserve">2 </t>
    </r>
    <r>
      <rPr>
        <b/>
        <sz val="12"/>
        <rFont val="Times New Roman"/>
        <family val="1"/>
      </rPr>
      <t>- eq)  excluding Forestry and Other Land Use (FOLU)</t>
    </r>
  </si>
  <si>
    <r>
      <t>(CO</t>
    </r>
    <r>
      <rPr>
        <b/>
        <vertAlign val="subscript"/>
        <sz val="12"/>
        <rFont val="Times New Roman"/>
        <family val="1"/>
      </rPr>
      <t>2</t>
    </r>
    <r>
      <rPr>
        <b/>
        <sz val="12"/>
        <rFont val="Times New Roman"/>
        <family val="1"/>
      </rPr>
      <t>)</t>
    </r>
  </si>
  <si>
    <r>
      <t>(CH</t>
    </r>
    <r>
      <rPr>
        <b/>
        <vertAlign val="subscript"/>
        <sz val="12"/>
        <rFont val="Times New Roman"/>
        <family val="1"/>
      </rPr>
      <t>4</t>
    </r>
    <r>
      <rPr>
        <b/>
        <sz val="12"/>
        <rFont val="Times New Roman"/>
        <family val="1"/>
      </rPr>
      <t>)</t>
    </r>
  </si>
  <si>
    <r>
      <t xml:space="preserve"> (N</t>
    </r>
    <r>
      <rPr>
        <b/>
        <vertAlign val="subscript"/>
        <sz val="12"/>
        <rFont val="Times New Roman"/>
        <family val="1"/>
      </rPr>
      <t>2</t>
    </r>
    <r>
      <rPr>
        <b/>
        <sz val="12"/>
        <rFont val="Times New Roman"/>
        <family val="1"/>
      </rPr>
      <t>O)</t>
    </r>
  </si>
  <si>
    <r>
      <t>1. Energy</t>
    </r>
    <r>
      <rPr>
        <vertAlign val="superscript"/>
        <sz val="12"/>
        <rFont val="Times New Roman"/>
        <family val="1"/>
      </rPr>
      <t xml:space="preserve"> 4</t>
    </r>
  </si>
  <si>
    <r>
      <t>Gg CO</t>
    </r>
    <r>
      <rPr>
        <b/>
        <vertAlign val="subscript"/>
        <sz val="12"/>
        <rFont val="Times New Roman"/>
        <family val="1"/>
      </rPr>
      <t>2</t>
    </r>
    <r>
      <rPr>
        <b/>
        <sz val="12"/>
        <rFont val="Times New Roman"/>
        <family val="1"/>
      </rPr>
      <t>-eq</t>
    </r>
  </si>
  <si>
    <r>
      <t xml:space="preserve">2015 </t>
    </r>
    <r>
      <rPr>
        <b/>
        <vertAlign val="superscript"/>
        <sz val="12"/>
        <rFont val="Times New Roman"/>
        <family val="1"/>
      </rPr>
      <t>2</t>
    </r>
  </si>
  <si>
    <r>
      <t xml:space="preserve">2016 </t>
    </r>
    <r>
      <rPr>
        <b/>
        <vertAlign val="superscript"/>
        <sz val="12"/>
        <rFont val="Times New Roman"/>
        <family val="1"/>
      </rPr>
      <t>2</t>
    </r>
  </si>
  <si>
    <r>
      <t xml:space="preserve">2017 </t>
    </r>
    <r>
      <rPr>
        <b/>
        <vertAlign val="superscript"/>
        <sz val="12"/>
        <rFont val="Times New Roman"/>
        <family val="1"/>
      </rPr>
      <t>2</t>
    </r>
  </si>
  <si>
    <r>
      <t xml:space="preserve">1. GHG </t>
    </r>
    <r>
      <rPr>
        <vertAlign val="superscript"/>
        <sz val="12"/>
        <rFont val="Times New Roman"/>
        <family val="1"/>
      </rPr>
      <t xml:space="preserve"> </t>
    </r>
    <r>
      <rPr>
        <sz val="12"/>
        <rFont val="Times New Roman"/>
        <family val="1"/>
      </rPr>
      <t>emissions excluding FOLU</t>
    </r>
  </si>
  <si>
    <r>
      <t xml:space="preserve">2. GHG removals </t>
    </r>
    <r>
      <rPr>
        <vertAlign val="superscript"/>
        <sz val="12"/>
        <rFont val="Times New Roman"/>
        <family val="1"/>
      </rPr>
      <t>5</t>
    </r>
    <r>
      <rPr>
        <sz val="12"/>
        <rFont val="Times New Roman"/>
        <family val="1"/>
      </rPr>
      <t xml:space="preserve"> - (FOLU)</t>
    </r>
  </si>
  <si>
    <r>
      <t xml:space="preserve">3. GHG </t>
    </r>
    <r>
      <rPr>
        <vertAlign val="superscript"/>
        <sz val="12"/>
        <rFont val="Times New Roman"/>
        <family val="1"/>
      </rPr>
      <t xml:space="preserve"> </t>
    </r>
    <r>
      <rPr>
        <sz val="12"/>
        <rFont val="Times New Roman"/>
        <family val="1"/>
      </rPr>
      <t>emissions  including FOLU  (= 1 - 2 )</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</si>
  <si>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</si>
  <si>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rPr>
        <vertAlign val="superscript"/>
        <sz val="12"/>
        <rFont val="Times New Roman"/>
        <family val="1"/>
      </rPr>
      <t>2</t>
    </r>
    <r>
      <rPr>
        <sz val="12"/>
        <rFont val="Times New Roman"/>
        <family val="1"/>
      </rPr>
      <t xml:space="preserve"> Provisional (To be revised in First Biennal Update Report)</t>
    </r>
  </si>
  <si>
    <r>
      <rPr>
        <vertAlign val="superscript"/>
        <sz val="12"/>
        <rFont val="Times New Roman"/>
        <family val="1"/>
      </rPr>
      <t>3</t>
    </r>
    <r>
      <rPr>
        <sz val="12"/>
        <rFont val="Times New Roman"/>
        <family val="1"/>
      </rPr>
      <t xml:space="preserve"> Refers to carbon dioxide, methane, nitrous oxide and hydrofluorocarbons </t>
    </r>
  </si>
  <si>
    <r>
      <rPr>
        <vertAlign val="superscript"/>
        <sz val="12"/>
        <rFont val="Times New Roman"/>
        <family val="1"/>
      </rPr>
      <t>4</t>
    </r>
    <r>
      <rPr>
        <sz val="12"/>
        <rFont val="Times New Roman"/>
        <family val="1"/>
      </rPr>
      <t xml:space="preserve"> Transport under Energy sector is based on linear extrapolation of National Inventory Report (NIR) series 2006 - 2013</t>
    </r>
  </si>
  <si>
    <r>
      <rPr>
        <vertAlign val="superscript"/>
        <sz val="12"/>
        <rFont val="Times New Roman"/>
        <family val="1"/>
      </rPr>
      <t>5</t>
    </r>
    <r>
      <rPr>
        <sz val="12"/>
        <rFont val="Times New Roman"/>
        <family val="1"/>
      </rPr>
      <t xml:space="preserve"> Excludes the amount of CO</t>
    </r>
    <r>
      <rPr>
        <vertAlign val="subscript"/>
        <sz val="12"/>
        <rFont val="Times New Roman"/>
        <family val="1"/>
      </rPr>
      <t xml:space="preserve">2 </t>
    </r>
    <r>
      <rPr>
        <sz val="12"/>
        <rFont val="Times New Roman"/>
        <family val="1"/>
      </rPr>
      <t>sequestrated by trees and vegetations found along rivers, canal reserves and trees along roads</t>
    </r>
  </si>
  <si>
    <r>
      <rPr>
        <b/>
        <sz val="12"/>
        <rFont val="Times New Roman"/>
        <family val="1"/>
      </rPr>
      <t>..</t>
    </r>
    <r>
      <rPr>
        <sz val="12"/>
        <rFont val="Times New Roman"/>
        <family val="1"/>
      </rPr>
      <t xml:space="preserve"> :  Not occuring</t>
    </r>
  </si>
  <si>
    <r>
      <t xml:space="preserve">Table 3.2a - National inventory of greenhouse gas emissions </t>
    </r>
    <r>
      <rPr>
        <b/>
        <vertAlign val="superscript"/>
        <sz val="12"/>
        <rFont val="Times New Roman"/>
        <family val="1"/>
      </rPr>
      <t>1</t>
    </r>
    <r>
      <rPr>
        <b/>
        <sz val="12"/>
        <rFont val="Times New Roman"/>
        <family val="1"/>
      </rPr>
      <t xml:space="preserve"> (carbon dioxide) and removals by source categories, Republic of Mauritius, 2009 </t>
    </r>
    <r>
      <rPr>
        <b/>
        <vertAlign val="superscript"/>
        <sz val="12"/>
        <rFont val="Times New Roman"/>
        <family val="1"/>
      </rPr>
      <t xml:space="preserve">2 </t>
    </r>
    <r>
      <rPr>
        <b/>
        <sz val="12"/>
        <rFont val="Times New Roman"/>
        <family val="1"/>
      </rPr>
      <t>- 2013</t>
    </r>
    <r>
      <rPr>
        <b/>
        <vertAlign val="superscript"/>
        <sz val="12"/>
        <rFont val="Times New Roman"/>
        <family val="1"/>
      </rPr>
      <t xml:space="preserve"> 2</t>
    </r>
    <r>
      <rPr>
        <b/>
        <sz val="12"/>
        <rFont val="Times New Roman"/>
        <family val="1"/>
      </rPr>
      <t xml:space="preserve"> and 2014 </t>
    </r>
    <r>
      <rPr>
        <b/>
        <vertAlign val="superscript"/>
        <sz val="12"/>
        <rFont val="Times New Roman"/>
        <family val="1"/>
      </rPr>
      <t>3</t>
    </r>
    <r>
      <rPr>
        <b/>
        <sz val="12"/>
        <rFont val="Times New Roman"/>
        <family val="1"/>
      </rPr>
      <t xml:space="preserve"> - 2018 </t>
    </r>
    <r>
      <rPr>
        <b/>
        <vertAlign val="superscript"/>
        <sz val="12"/>
        <rFont val="Times New Roman"/>
        <family val="1"/>
      </rPr>
      <t>3</t>
    </r>
  </si>
  <si>
    <t>Gg or thousand tonnes</t>
  </si>
  <si>
    <t>Source category</t>
  </si>
  <si>
    <t>1. Energy (fuel combustion activities)</t>
  </si>
  <si>
    <t>(a) Energy industries (electricity)</t>
  </si>
  <si>
    <t>(b) Manufacturing industries</t>
  </si>
  <si>
    <t>(c) Transport</t>
  </si>
  <si>
    <t>(d) Other sectors</t>
  </si>
  <si>
    <t>2. Industrial processes</t>
  </si>
  <si>
    <t>4. Waste</t>
  </si>
  <si>
    <r>
      <t xml:space="preserve">Removals </t>
    </r>
    <r>
      <rPr>
        <vertAlign val="superscript"/>
        <sz val="12"/>
        <rFont val="Times New Roman"/>
        <family val="1"/>
      </rPr>
      <t>4</t>
    </r>
  </si>
  <si>
    <r>
      <t>Net CO</t>
    </r>
    <r>
      <rPr>
        <vertAlign val="subscript"/>
        <sz val="12"/>
        <rFont val="Times New Roman"/>
        <family val="1"/>
      </rPr>
      <t>2</t>
    </r>
    <r>
      <rPr>
        <sz val="12"/>
        <rFont val="Times New Roman"/>
        <family val="1"/>
      </rPr>
      <t xml:space="preserve"> emission</t>
    </r>
  </si>
  <si>
    <t>Per capita Total Carbon Dioxide Emissions (tonnes)</t>
  </si>
  <si>
    <r>
      <rPr>
        <vertAlign val="superscript"/>
        <sz val="11"/>
        <rFont val="Times New Roman"/>
        <family val="1"/>
      </rPr>
      <t>1</t>
    </r>
    <r>
      <rPr>
        <sz val="11"/>
        <rFont val="Times New Roman"/>
        <family val="1"/>
      </rPr>
      <t xml:space="preserve"> Based on 2006 Intergovernmental Panel on Climate Change (IPCC)  Guidelines of the United Nations Framework Convention on Climate Change (UNFCCC)</t>
    </r>
  </si>
  <si>
    <r>
      <rPr>
        <vertAlign val="superscript"/>
        <sz val="11"/>
        <rFont val="Times New Roman"/>
        <family val="1"/>
      </rPr>
      <t>2</t>
    </r>
    <r>
      <rPr>
        <sz val="11"/>
        <rFont val="Times New Roman"/>
        <family val="1"/>
      </rPr>
      <t xml:space="preserve"> Source: National Greenhouse Gases Inventory Report (NIR ) under the Third National Communication (TNC), 2007-2013</t>
    </r>
  </si>
  <si>
    <r>
      <rPr>
        <vertAlign val="superscript"/>
        <sz val="11"/>
        <rFont val="Times New Roman"/>
        <family val="1"/>
      </rPr>
      <t>3</t>
    </r>
    <r>
      <rPr>
        <sz val="11"/>
        <rFont val="Times New Roman"/>
        <family val="1"/>
      </rPr>
      <t xml:space="preserve"> Provisional (To be revised in First Biennial Update Report)</t>
    </r>
  </si>
  <si>
    <r>
      <rPr>
        <vertAlign val="superscript"/>
        <sz val="11"/>
        <rFont val="Times New Roman"/>
        <family val="1"/>
      </rPr>
      <t>4</t>
    </r>
    <r>
      <rPr>
        <sz val="11"/>
        <rFont val="Times New Roman"/>
        <family val="1"/>
      </rPr>
      <t xml:space="preserve"> Excludes the amount of CO</t>
    </r>
    <r>
      <rPr>
        <vertAlign val="subscript"/>
        <sz val="11"/>
        <rFont val="Times New Roman"/>
        <family val="1"/>
      </rPr>
      <t>2</t>
    </r>
    <r>
      <rPr>
        <sz val="11"/>
        <rFont val="Times New Roman"/>
        <family val="1"/>
      </rPr>
      <t xml:space="preserve"> sequestrated by trees and vegetations found along rivers and canal reserves and trees along road</t>
    </r>
  </si>
  <si>
    <t xml:space="preserve"> - Not occuring, not applicable, not estimated</t>
  </si>
  <si>
    <t>2. Industrial Processes and 
    Product Use</t>
  </si>
  <si>
    <t>3. Agriculture Forestry and Other Land    Use (AFOLU) - Agriculture</t>
  </si>
  <si>
    <r>
      <t xml:space="preserve">Table 3.2d - National inventory of greenhouse gas emissions </t>
    </r>
    <r>
      <rPr>
        <b/>
        <vertAlign val="superscript"/>
        <sz val="11"/>
        <rFont val="Times New Roman"/>
        <family val="1"/>
      </rPr>
      <t>1</t>
    </r>
    <r>
      <rPr>
        <b/>
        <sz val="11"/>
        <rFont val="Times New Roman"/>
        <family val="1"/>
      </rPr>
      <t xml:space="preserve"> (hydrofluorocarbons) by source categories, Republic of Mauritius, 2009</t>
    </r>
    <r>
      <rPr>
        <b/>
        <vertAlign val="superscript"/>
        <sz val="11"/>
        <rFont val="Times New Roman"/>
        <family val="1"/>
      </rPr>
      <t>2</t>
    </r>
    <r>
      <rPr>
        <b/>
        <sz val="11"/>
        <rFont val="Times New Roman"/>
        <family val="1"/>
      </rPr>
      <t xml:space="preserve"> - 2013</t>
    </r>
    <r>
      <rPr>
        <b/>
        <vertAlign val="superscript"/>
        <sz val="11"/>
        <rFont val="Times New Roman"/>
        <family val="1"/>
      </rPr>
      <t>2</t>
    </r>
    <r>
      <rPr>
        <b/>
        <sz val="11"/>
        <rFont val="Times New Roman"/>
        <family val="1"/>
      </rPr>
      <t xml:space="preserve"> and 2014 </t>
    </r>
    <r>
      <rPr>
        <b/>
        <vertAlign val="superscript"/>
        <sz val="11"/>
        <rFont val="Times New Roman"/>
        <family val="1"/>
      </rPr>
      <t>3</t>
    </r>
    <r>
      <rPr>
        <b/>
        <sz val="11"/>
        <rFont val="Times New Roman"/>
        <family val="1"/>
      </rPr>
      <t xml:space="preserve"> - 2018 </t>
    </r>
    <r>
      <rPr>
        <b/>
        <vertAlign val="superscript"/>
        <sz val="11"/>
        <rFont val="Times New Roman"/>
        <family val="1"/>
      </rPr>
      <t>3</t>
    </r>
  </si>
  <si>
    <r>
      <t>Gg CO</t>
    </r>
    <r>
      <rPr>
        <vertAlign val="subscript"/>
        <sz val="11"/>
        <rFont val="Times New Roman"/>
        <family val="1"/>
      </rPr>
      <t>2</t>
    </r>
    <r>
      <rPr>
        <sz val="11"/>
        <rFont val="Times New Roman"/>
        <family val="1"/>
      </rPr>
      <t xml:space="preserve"> eq</t>
    </r>
  </si>
  <si>
    <t>1. Industrial processes</t>
  </si>
  <si>
    <r>
      <t xml:space="preserve">Table 3.3 - Greenhouse gas emissions from energy sector (fuel combustion activities), Republic of  Mauritius, 2014 </t>
    </r>
    <r>
      <rPr>
        <b/>
        <vertAlign val="superscript"/>
        <sz val="11"/>
        <rFont val="Times New Roman"/>
        <family val="1"/>
      </rPr>
      <t>1</t>
    </r>
    <r>
      <rPr>
        <b/>
        <sz val="11"/>
        <rFont val="Times New Roman"/>
        <family val="1"/>
      </rPr>
      <t xml:space="preserve"> - 2018 </t>
    </r>
    <r>
      <rPr>
        <b/>
        <vertAlign val="superscript"/>
        <sz val="11"/>
        <rFont val="Times New Roman"/>
        <family val="1"/>
      </rPr>
      <t>1</t>
    </r>
  </si>
  <si>
    <t>Energy Sector</t>
  </si>
  <si>
    <t>Quantity</t>
  </si>
  <si>
    <t>Energy industries (electricity generation)</t>
  </si>
  <si>
    <t>Manufacturing industries and construction</t>
  </si>
  <si>
    <r>
      <t xml:space="preserve">Transport </t>
    </r>
    <r>
      <rPr>
        <vertAlign val="superscript"/>
        <sz val="11"/>
        <rFont val="Times New Roman"/>
        <family val="1"/>
      </rPr>
      <t>2</t>
    </r>
  </si>
  <si>
    <r>
      <t>1</t>
    </r>
    <r>
      <rPr>
        <sz val="11"/>
        <rFont val="Times New Roman"/>
        <family val="1"/>
      </rPr>
      <t xml:space="preserve"> Provisional (To be revised in First Biennial Update Report)</t>
    </r>
  </si>
  <si>
    <r>
      <t xml:space="preserve">2 </t>
    </r>
    <r>
      <rPr>
        <sz val="11"/>
        <rFont val="Times New Roman"/>
        <family val="1"/>
      </rPr>
      <t>Based on linear extrapolation of NIR series 2006 - 2013</t>
    </r>
  </si>
  <si>
    <r>
      <t>Note: Figures for total emissions in CO</t>
    </r>
    <r>
      <rPr>
        <vertAlign val="subscript"/>
        <sz val="11"/>
        <rFont val="Times New Roman"/>
        <family val="1"/>
      </rPr>
      <t>2</t>
    </r>
    <r>
      <rPr>
        <sz val="11"/>
        <rFont val="Times New Roman"/>
        <family val="1"/>
      </rPr>
      <t>-eq  may slightly differ from calculated CO</t>
    </r>
    <r>
      <rPr>
        <vertAlign val="subscript"/>
        <sz val="11"/>
        <rFont val="Times New Roman"/>
        <family val="1"/>
      </rPr>
      <t>2</t>
    </r>
    <r>
      <rPr>
        <sz val="11"/>
        <rFont val="Times New Roman"/>
        <family val="1"/>
      </rPr>
      <t>-eq of Table 3.2a-3.2c due to rounding</t>
    </r>
  </si>
  <si>
    <r>
      <t xml:space="preserve">Table 3.4 - National inventory of greenhouse gas (GHG) emissions by source categories, Republic of Mauritius, 2009 </t>
    </r>
    <r>
      <rPr>
        <b/>
        <vertAlign val="superscript"/>
        <sz val="12"/>
        <rFont val="Times New Roman"/>
        <family val="1"/>
      </rPr>
      <t>1</t>
    </r>
    <r>
      <rPr>
        <b/>
        <sz val="12"/>
        <rFont val="Times New Roman"/>
        <family val="1"/>
      </rPr>
      <t xml:space="preserve"> - 2018 </t>
    </r>
    <r>
      <rPr>
        <b/>
        <vertAlign val="superscript"/>
        <sz val="12"/>
        <rFont val="Times New Roman"/>
        <family val="1"/>
      </rPr>
      <t>1</t>
    </r>
  </si>
  <si>
    <r>
      <t>Gg or thousand tonnes CO</t>
    </r>
    <r>
      <rPr>
        <vertAlign val="subscript"/>
        <sz val="12"/>
        <rFont val="Times New Roman"/>
        <family val="1"/>
      </rPr>
      <t>2</t>
    </r>
    <r>
      <rPr>
        <sz val="12"/>
        <rFont val="Times New Roman"/>
        <family val="1"/>
      </rPr>
      <t xml:space="preserve"> eq.</t>
    </r>
  </si>
  <si>
    <t>2. Industrial processes and Product Use</t>
  </si>
  <si>
    <r>
      <t xml:space="preserve">Removals </t>
    </r>
    <r>
      <rPr>
        <vertAlign val="superscript"/>
        <sz val="12"/>
        <rFont val="Times New Roman"/>
        <family val="1"/>
      </rPr>
      <t>2</t>
    </r>
  </si>
  <si>
    <r>
      <t>Net GHG emission (Thousand tonnes CO</t>
    </r>
    <r>
      <rPr>
        <vertAlign val="subscript"/>
        <sz val="12"/>
        <rFont val="Times New Roman"/>
        <family val="1"/>
      </rPr>
      <t>2</t>
    </r>
    <r>
      <rPr>
        <sz val="12"/>
        <rFont val="Times New Roman"/>
        <family val="1"/>
      </rPr>
      <t>. eq.)</t>
    </r>
  </si>
  <si>
    <r>
      <rPr>
        <vertAlign val="superscript"/>
        <sz val="11"/>
        <rFont val="Times New Roman"/>
        <family val="1"/>
      </rPr>
      <t>1</t>
    </r>
    <r>
      <rPr>
        <sz val="11"/>
        <rFont val="Times New Roman"/>
        <family val="1"/>
      </rPr>
      <t xml:space="preserve"> Provisional (To be revised in First Biennial Update Report)</t>
    </r>
  </si>
  <si>
    <r>
      <rPr>
        <vertAlign val="superscript"/>
        <sz val="12"/>
        <rFont val="Times New Roman"/>
        <family val="1"/>
      </rPr>
      <t>2</t>
    </r>
    <r>
      <rPr>
        <sz val="12"/>
        <rFont val="Times New Roman"/>
        <family val="1"/>
      </rPr>
      <t xml:space="preserve"> Excludes the amount of CO</t>
    </r>
    <r>
      <rPr>
        <vertAlign val="subscript"/>
        <sz val="12"/>
        <rFont val="Times New Roman"/>
        <family val="1"/>
      </rPr>
      <t>2</t>
    </r>
    <r>
      <rPr>
        <sz val="12"/>
        <rFont val="Times New Roman"/>
        <family val="1"/>
      </rPr>
      <t xml:space="preserve"> sequestrated by trees and vegetations found along rivers and canal reserves and trees along road</t>
    </r>
  </si>
  <si>
    <r>
      <t>Note: Figures for total emissions in CO</t>
    </r>
    <r>
      <rPr>
        <vertAlign val="subscript"/>
        <sz val="12"/>
        <rFont val="Times New Roman"/>
        <family val="1"/>
      </rPr>
      <t>2</t>
    </r>
    <r>
      <rPr>
        <sz val="12"/>
        <rFont val="Times New Roman"/>
        <family val="1"/>
      </rPr>
      <t>-eq may slightly differ from calculated CO</t>
    </r>
    <r>
      <rPr>
        <vertAlign val="subscript"/>
        <sz val="12"/>
        <rFont val="Times New Roman"/>
        <family val="1"/>
      </rPr>
      <t>2</t>
    </r>
    <r>
      <rPr>
        <sz val="12"/>
        <rFont val="Times New Roman"/>
        <family val="1"/>
      </rPr>
      <t>-eq of Tables 3.2a - 3.2d due to rounding</t>
    </r>
  </si>
  <si>
    <t>Table 3.5 - Trend in Energy intensity index, Energy consumption per capita index, GHG Emission per capita index and</t>
  </si>
  <si>
    <t>GHG emission per GDP index, 2009 - 2018</t>
  </si>
  <si>
    <t>Base Year 2006 = 100</t>
  </si>
  <si>
    <t>Energy Intensity index</t>
  </si>
  <si>
    <t>Energy consumption per capita index</t>
  </si>
  <si>
    <t>GHG Emission per capita index</t>
  </si>
  <si>
    <t>GHG Emissions per GDP index</t>
  </si>
  <si>
    <t>Refrigeration and air conditioning</t>
  </si>
  <si>
    <t>Source: Ministry of Social Security, National Solidarity, and Environment and  Sustainable Development (Environment and Sustainable Development Division)</t>
  </si>
  <si>
    <t xml:space="preserve"> Type of substances</t>
  </si>
  <si>
    <t>Hydrochlorofluorocarbon
 (HCFC's)</t>
  </si>
  <si>
    <r>
      <t>Table 3.8 - Volume of wastewater treated by public treatment stations and by type of treatment,</t>
    </r>
    <r>
      <rPr>
        <b/>
        <vertAlign val="superscript"/>
        <sz val="12"/>
        <rFont val="Times New Roman"/>
        <family val="1"/>
      </rPr>
      <t xml:space="preserve"> </t>
    </r>
    <r>
      <rPr>
        <b/>
        <sz val="12"/>
        <rFont val="Times New Roman"/>
        <family val="1"/>
      </rPr>
      <t xml:space="preserve">2009 - 2018
                                                                                                                                                                                                                         </t>
    </r>
  </si>
  <si>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</si>
  <si>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</si>
  <si>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</si>
  <si>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</si>
  <si>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</si>
  <si>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</si>
  <si>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</si>
  <si>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</si>
  <si>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</si>
  <si>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</si>
  <si>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</si>
  <si>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</si>
  <si>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Tertiary treatment</t>
  </si>
  <si>
    <t>Grand Bay</t>
  </si>
  <si>
    <t>St. Martin</t>
  </si>
  <si>
    <t>Source : Wastewater Management  Authority</t>
  </si>
  <si>
    <t>Total wastewater treated</t>
  </si>
  <si>
    <r>
      <t>Mm</t>
    </r>
    <r>
      <rPr>
        <vertAlign val="superscript"/>
        <sz val="12"/>
        <rFont val="Times New Roman"/>
        <family val="1"/>
      </rPr>
      <t>3</t>
    </r>
  </si>
  <si>
    <t>Number of treatment plants</t>
  </si>
  <si>
    <t>Total treatment capacity of plants (Designed capacity)</t>
  </si>
  <si>
    <r>
      <t>m</t>
    </r>
    <r>
      <rPr>
        <vertAlign val="superscript"/>
        <sz val="12"/>
        <rFont val="Times New Roman"/>
        <family val="1"/>
      </rPr>
      <t>3</t>
    </r>
    <r>
      <rPr>
        <sz val="12"/>
        <rFont val="Times New Roman"/>
        <family val="1"/>
      </rPr>
      <t>/day</t>
    </r>
  </si>
  <si>
    <t>Total wastewater discharged to  environment after treatment</t>
  </si>
  <si>
    <t>Total wastewater used for irrigation after treatment</t>
  </si>
  <si>
    <r>
      <t>Average Volume of wastewater treated (m</t>
    </r>
    <r>
      <rPr>
        <b/>
        <vertAlign val="superscript"/>
        <sz val="12"/>
        <rFont val="Times New Roman"/>
        <family val="1"/>
      </rPr>
      <t>3</t>
    </r>
    <r>
      <rPr>
        <b/>
        <sz val="12"/>
        <rFont val="Times New Roman"/>
        <family val="1"/>
      </rPr>
      <t xml:space="preserve">/day) </t>
    </r>
  </si>
  <si>
    <t>Treatment level</t>
  </si>
  <si>
    <t>Final Discharge point</t>
  </si>
  <si>
    <t>Lab pH</t>
  </si>
  <si>
    <t>Total Suspended Solid</t>
  </si>
  <si>
    <t>Ammonia</t>
  </si>
  <si>
    <t>Nitrate</t>
  </si>
  <si>
    <t>Reactive Phosphorus</t>
  </si>
  <si>
    <t>No unit</t>
  </si>
  <si>
    <t>St Martin</t>
  </si>
  <si>
    <t>Tertiary</t>
  </si>
  <si>
    <t>Standards of effluent for use in irrigation</t>
  </si>
  <si>
    <t>NL</t>
  </si>
  <si>
    <t>5--9</t>
  </si>
  <si>
    <t>Baie du 
Tombeau</t>
  </si>
  <si>
    <t>Preliminary</t>
  </si>
  <si>
    <t>Sea Outfall</t>
  </si>
  <si>
    <t>Standards for discharge into ocean</t>
  </si>
  <si>
    <t>Montagne 
Jacquot</t>
  </si>
  <si>
    <t>Primary</t>
  </si>
  <si>
    <t>Borehole injection</t>
  </si>
  <si>
    <t>Standards for discharge onto land/underground</t>
  </si>
  <si>
    <t>Riviere 
du Rempart</t>
  </si>
  <si>
    <t>Secondary</t>
  </si>
  <si>
    <t>Leaching field</t>
  </si>
  <si>
    <t>NL- No limit</t>
  </si>
  <si>
    <t>Table 3.11 (cont'd) - Average volume of wastewater treated by station,  treatment level, final discharge point and monitoring of selected chemical parameters, 2018</t>
  </si>
  <si>
    <t>Surface Water</t>
  </si>
  <si>
    <t>Standards for discharge into surface water</t>
  </si>
  <si>
    <t>Pailles</t>
  </si>
  <si>
    <t>Bois
Marchand</t>
  </si>
  <si>
    <t>Vullemin</t>
  </si>
  <si>
    <t>Waste type</t>
  </si>
  <si>
    <t>Domestic and Commercial</t>
  </si>
  <si>
    <t>Construction</t>
  </si>
  <si>
    <t>Industrial
 (excl. textile)</t>
  </si>
  <si>
    <t>Textile</t>
  </si>
  <si>
    <t>Tuna/Sludge</t>
  </si>
  <si>
    <t>Poultry</t>
  </si>
  <si>
    <t>Rubber tyres</t>
  </si>
  <si>
    <t>Asbestos</t>
  </si>
  <si>
    <t>Condemned goods</t>
  </si>
  <si>
    <t>Paper waste</t>
  </si>
  <si>
    <t>Source: Solid Waste Management Division, Ministry of Environment, Solid Waste Management and Climate Change</t>
  </si>
  <si>
    <t>Daily per capita total solid waste landfilled (kg)</t>
  </si>
  <si>
    <t>Daily per capita domestic &amp; commercial solid waste lanfilled (kg)</t>
  </si>
  <si>
    <t xml:space="preserve"> Table 3.13 - Disposal of solid waste at Mare Chicose landfill site by economic activity, 2009 - 2018</t>
  </si>
  <si>
    <t>Activity</t>
  </si>
  <si>
    <t xml:space="preserve">Manufacturing </t>
  </si>
  <si>
    <t xml:space="preserve">Construction </t>
  </si>
  <si>
    <t>Households</t>
  </si>
  <si>
    <t xml:space="preserve">Other economic activities </t>
  </si>
  <si>
    <t>Total waste disposed</t>
  </si>
  <si>
    <t xml:space="preserve">   Landfilling</t>
  </si>
  <si>
    <t xml:space="preserve">   Composting
   (Solid Waste Recycling Company Ltd)</t>
  </si>
  <si>
    <t>Transfer station</t>
  </si>
  <si>
    <t>Starting Year of Operation</t>
  </si>
  <si>
    <t>Design capacity ​/tons / day</t>
  </si>
  <si>
    <t>Average quantity transferred/tons per month</t>
  </si>
  <si>
    <t xml:space="preserve"> La Brasserie</t>
  </si>
  <si>
    <t>150 to 300</t>
  </si>
  <si>
    <t xml:space="preserve"> Roche Bois​</t>
  </si>
  <si>
    <t>300 to 400</t>
  </si>
  <si>
    <t xml:space="preserve"> Poudre D'Or</t>
  </si>
  <si>
    <t>150 to 180</t>
  </si>
  <si>
    <t xml:space="preserve"> La Laura</t>
  </si>
  <si>
    <t>100 to 150</t>
  </si>
  <si>
    <t xml:space="preserve"> La Chaumiere</t>
  </si>
  <si>
    <t>350 to 450</t>
  </si>
  <si>
    <t>Table 3.16 -  Exports of selected wastes, 2009 - 2018</t>
  </si>
  <si>
    <t>Standard International Trade Classification (SITC)</t>
  </si>
  <si>
    <r>
      <t xml:space="preserve">2017 </t>
    </r>
    <r>
      <rPr>
        <b/>
        <vertAlign val="superscript"/>
        <sz val="11"/>
        <color indexed="8"/>
        <rFont val="Times New Roman"/>
        <family val="1"/>
      </rPr>
      <t>1</t>
    </r>
  </si>
  <si>
    <t>Ferrous waste and scrap; remelting scrap ingots of iron or steel</t>
  </si>
  <si>
    <t>Non-ferrous base metal waste and scrap, n.e.s</t>
  </si>
  <si>
    <t>Ores and concentrates of precious metals; waste, scrap and sweeping of precious metals (other than of gold)</t>
  </si>
  <si>
    <t>Waste, parings and scrap, of plastics</t>
  </si>
  <si>
    <r>
      <rPr>
        <vertAlign val="superscript"/>
        <sz val="11"/>
        <color indexed="8"/>
        <rFont val="Times New Roman"/>
        <family val="1"/>
      </rPr>
      <t>1</t>
    </r>
    <r>
      <rPr>
        <sz val="11"/>
        <color indexed="8"/>
        <rFont val="Times New Roman"/>
        <family val="1"/>
      </rPr>
      <t xml:space="preserve"> Revised</t>
    </r>
  </si>
  <si>
    <t>Table 4.2 - Number of incidents related to flooding and hazardous material release attended by Mauritius Fire and Rescue Service and number of persons evacuated by fire station - Island of Mauritius, 2016 - 2018</t>
  </si>
  <si>
    <t>Fire Station</t>
  </si>
  <si>
    <t>Flooding</t>
  </si>
  <si>
    <t>Hazardous material release</t>
  </si>
  <si>
    <t>No. of incidents</t>
  </si>
  <si>
    <t>No. of persons evacuated</t>
  </si>
  <si>
    <t>Triolet</t>
  </si>
  <si>
    <t>Piton</t>
  </si>
  <si>
    <t>Mahebourg</t>
  </si>
  <si>
    <t>Saint Aubin</t>
  </si>
  <si>
    <t>Coromandel</t>
  </si>
  <si>
    <t>Quatre Bornes</t>
  </si>
  <si>
    <t>Curepipe</t>
  </si>
  <si>
    <t>Tamarin</t>
  </si>
  <si>
    <t>Source: Mauritius Fire and Rescue Service</t>
  </si>
  <si>
    <t>Month and date</t>
  </si>
  <si>
    <t>Intensity</t>
  </si>
  <si>
    <t>Closest distance from Mauritius</t>
  </si>
  <si>
    <t>Highest gust recorded  (km/h)</t>
  </si>
  <si>
    <t>Lowest pressure recorded  (hPa) in Mauritius</t>
  </si>
  <si>
    <t>January 29 - 31</t>
  </si>
  <si>
    <t>Bella</t>
  </si>
  <si>
    <t>Tropical Cyclone</t>
  </si>
  <si>
    <t>410 km North East</t>
  </si>
  <si>
    <t>February 29 - 2 March</t>
  </si>
  <si>
    <t>Gerda</t>
  </si>
  <si>
    <t>200 km North East</t>
  </si>
  <si>
    <t>January 18 - 19</t>
  </si>
  <si>
    <t>Colina</t>
  </si>
  <si>
    <t>200 km  West South West</t>
  </si>
  <si>
    <t xml:space="preserve">January 26 - 27 </t>
  </si>
  <si>
    <t>Edwina</t>
  </si>
  <si>
    <t>150 km  East</t>
  </si>
  <si>
    <t>February 9 - 11</t>
  </si>
  <si>
    <t>Hollanda</t>
  </si>
  <si>
    <t>Intense Tropical Cyclone</t>
  </si>
  <si>
    <t xml:space="preserve">Off  North West Coast </t>
  </si>
  <si>
    <t xml:space="preserve">January 4 - 6 </t>
  </si>
  <si>
    <t>Bentha</t>
  </si>
  <si>
    <t>Moderate Tropical Storm</t>
  </si>
  <si>
    <t>160 km North</t>
  </si>
  <si>
    <t>January 7 - 8</t>
  </si>
  <si>
    <t>Christelle</t>
  </si>
  <si>
    <t>Over Island</t>
  </si>
  <si>
    <t>February 24 - 27</t>
  </si>
  <si>
    <t>Ingrid</t>
  </si>
  <si>
    <t>80 km  East</t>
  </si>
  <si>
    <t>March 8 - 13</t>
  </si>
  <si>
    <t>Kylie</t>
  </si>
  <si>
    <t>Severe Tropical Storm</t>
  </si>
  <si>
    <t>140 km  West</t>
  </si>
  <si>
    <t>January 7 - 9</t>
  </si>
  <si>
    <t>Bonita</t>
  </si>
  <si>
    <t>190 km  North West</t>
  </si>
  <si>
    <t xml:space="preserve">Febraury 24 - 25 </t>
  </si>
  <si>
    <t>Edwige</t>
  </si>
  <si>
    <t>Moderate Storm</t>
  </si>
  <si>
    <t>100 km North</t>
  </si>
  <si>
    <t>February 29 - 1 March</t>
  </si>
  <si>
    <t>Flossy</t>
  </si>
  <si>
    <t>385 km  West</t>
  </si>
  <si>
    <t>_</t>
  </si>
  <si>
    <t>March 21 - 22</t>
  </si>
  <si>
    <t>Guylianne</t>
  </si>
  <si>
    <t>80 km  North East</t>
  </si>
  <si>
    <t>April 14 - 16</t>
  </si>
  <si>
    <t>Itelle</t>
  </si>
  <si>
    <t>300 km North North West</t>
  </si>
  <si>
    <t>December 6 - 8</t>
  </si>
  <si>
    <t>Daniella</t>
  </si>
  <si>
    <t>40 km South West</t>
  </si>
  <si>
    <t>February 10 - 11</t>
  </si>
  <si>
    <t>Anacelle</t>
  </si>
  <si>
    <t>60 km from Ile aux Cerfs</t>
  </si>
  <si>
    <t>March 8 - 10</t>
  </si>
  <si>
    <t>Davina</t>
  </si>
  <si>
    <t>25 km South East</t>
  </si>
  <si>
    <t>January 27 - 29</t>
  </si>
  <si>
    <t>Connie</t>
  </si>
  <si>
    <t>200 km North West</t>
  </si>
  <si>
    <t>February 13 - 15</t>
  </si>
  <si>
    <t>Eline</t>
  </si>
  <si>
    <t>130 km North</t>
  </si>
  <si>
    <t>January 4 - 6</t>
  </si>
  <si>
    <t>Ando</t>
  </si>
  <si>
    <t>360 km North West</t>
  </si>
  <si>
    <t>January 15 - 16</t>
  </si>
  <si>
    <t>Bindu</t>
  </si>
  <si>
    <t>360 km East South East</t>
  </si>
  <si>
    <t>January 20 - 22</t>
  </si>
  <si>
    <t>Dina</t>
  </si>
  <si>
    <t>Very Intense Tropical Cyclone</t>
  </si>
  <si>
    <t>50 km North</t>
  </si>
  <si>
    <t>February 17 - 19</t>
  </si>
  <si>
    <t>Guillaume</t>
  </si>
  <si>
    <t>155 km East</t>
  </si>
  <si>
    <t>November 20 - 21</t>
  </si>
  <si>
    <t>Boura</t>
  </si>
  <si>
    <t>435 km North North West</t>
  </si>
  <si>
    <t>December 26 - 27</t>
  </si>
  <si>
    <t>Crystal</t>
  </si>
  <si>
    <t>125 km East</t>
  </si>
  <si>
    <t>February 12 - 13</t>
  </si>
  <si>
    <t>Gerry</t>
  </si>
  <si>
    <t>100 km Noth North East</t>
  </si>
  <si>
    <t>May 4 - 5</t>
  </si>
  <si>
    <t>Manou</t>
  </si>
  <si>
    <t>430 km North</t>
  </si>
  <si>
    <t>2003-04</t>
  </si>
  <si>
    <t>31 December - 3 January</t>
  </si>
  <si>
    <t>Darius</t>
  </si>
  <si>
    <t>40 km South East</t>
  </si>
  <si>
    <t>March 22 - 24</t>
  </si>
  <si>
    <t>Hennie</t>
  </si>
  <si>
    <t>60 km South East</t>
  </si>
  <si>
    <t>March 3 - 4</t>
  </si>
  <si>
    <t>Diwa</t>
  </si>
  <si>
    <t>220 km North North West</t>
  </si>
  <si>
    <t>February 22 - 25</t>
  </si>
  <si>
    <t>Gamede</t>
  </si>
  <si>
    <t>230 km North West</t>
  </si>
  <si>
    <t>January 30 - 31</t>
  </si>
  <si>
    <t>Gula</t>
  </si>
  <si>
    <t>155 km South East</t>
  </si>
  <si>
    <t>February 3 - 5</t>
  </si>
  <si>
    <t>Gael</t>
  </si>
  <si>
    <t>200 km North</t>
  </si>
  <si>
    <t>February 10 - 12</t>
  </si>
  <si>
    <t>Giovanna</t>
  </si>
  <si>
    <t>260 km North</t>
  </si>
  <si>
    <t>January 1 - 3</t>
  </si>
  <si>
    <t>Dumile</t>
  </si>
  <si>
    <t>300 km West</t>
  </si>
  <si>
    <t xml:space="preserve">April 13 - 15 </t>
  </si>
  <si>
    <t>Imelda</t>
  </si>
  <si>
    <t>500 km North North East</t>
  </si>
  <si>
    <t>2013-14</t>
  </si>
  <si>
    <t>31 December - 2 January</t>
  </si>
  <si>
    <t>Bejisa</t>
  </si>
  <si>
    <t>265 km West</t>
  </si>
  <si>
    <t>February 4 - 6</t>
  </si>
  <si>
    <t>Edilson</t>
  </si>
  <si>
    <t>70 km  South East</t>
  </si>
  <si>
    <t>January 11 -14</t>
  </si>
  <si>
    <t>Bansi</t>
  </si>
  <si>
    <t>Very Intense Tropical Storm</t>
  </si>
  <si>
    <t>260 km  North North West</t>
  </si>
  <si>
    <t>NIL</t>
  </si>
  <si>
    <t>February 4 - 7</t>
  </si>
  <si>
    <t>Carlos</t>
  </si>
  <si>
    <t>110 km North west</t>
  </si>
  <si>
    <t>January 15 - 18</t>
  </si>
  <si>
    <t>Berguitta</t>
  </si>
  <si>
    <t>April 23 - 24</t>
  </si>
  <si>
    <t>Fakir</t>
  </si>
  <si>
    <t>December 20 - 23</t>
  </si>
  <si>
    <t>Cilida</t>
  </si>
  <si>
    <r>
      <t>Table 5.1 - Evolution of the population by urban</t>
    </r>
    <r>
      <rPr>
        <b/>
        <vertAlign val="superscript"/>
        <sz val="12"/>
        <color indexed="8"/>
        <rFont val="Times New Roman"/>
        <family val="1"/>
      </rPr>
      <t>1</t>
    </r>
    <r>
      <rPr>
        <b/>
        <sz val="12"/>
        <color indexed="8"/>
        <rFont val="Times New Roman"/>
        <family val="1"/>
      </rPr>
      <t xml:space="preserve"> / rural residence and sex between the 2000 and 2011 Population Censuses </t>
    </r>
  </si>
  <si>
    <t>Urban\Rural Residence</t>
  </si>
  <si>
    <r>
      <t>2000 census</t>
    </r>
    <r>
      <rPr>
        <vertAlign val="superscript"/>
        <sz val="12"/>
        <color indexed="8"/>
        <rFont val="Times New Roman"/>
        <family val="1"/>
      </rPr>
      <t>2</t>
    </r>
  </si>
  <si>
    <t>2011 census</t>
  </si>
  <si>
    <t>Intercensal change</t>
  </si>
  <si>
    <t>Both sexes</t>
  </si>
  <si>
    <t>Male</t>
  </si>
  <si>
    <t>Female</t>
  </si>
  <si>
    <t>Annual average (%)</t>
  </si>
  <si>
    <t>Island of Mauritius</t>
  </si>
  <si>
    <t xml:space="preserve">566,056
</t>
  </si>
  <si>
    <t xml:space="preserve">577,013
</t>
  </si>
  <si>
    <t xml:space="preserve">590,944
</t>
  </si>
  <si>
    <t xml:space="preserve">605,439
</t>
  </si>
  <si>
    <t>Urban population</t>
  </si>
  <si>
    <t xml:space="preserve">247,844
</t>
  </si>
  <si>
    <t xml:space="preserve">255,201
</t>
  </si>
  <si>
    <t xml:space="preserve">244,688
</t>
  </si>
  <si>
    <t xml:space="preserve">254,661
</t>
  </si>
  <si>
    <t xml:space="preserve"> Port Louis</t>
  </si>
  <si>
    <t xml:space="preserve">71,720
</t>
  </si>
  <si>
    <t xml:space="preserve">72,583
</t>
  </si>
  <si>
    <t xml:space="preserve">68,370
</t>
  </si>
  <si>
    <t xml:space="preserve">69,238
</t>
  </si>
  <si>
    <t>Beau Bassin/Rose Hill</t>
  </si>
  <si>
    <t xml:space="preserve">50,730
</t>
  </si>
  <si>
    <t xml:space="preserve">53,142
</t>
  </si>
  <si>
    <t xml:space="preserve">51,114
</t>
  </si>
  <si>
    <t xml:space="preserve">51,984
</t>
  </si>
  <si>
    <t xml:space="preserve">75,884
</t>
  </si>
  <si>
    <t xml:space="preserve">37,306
</t>
  </si>
  <si>
    <t xml:space="preserve">38,578
</t>
  </si>
  <si>
    <t xml:space="preserve">36,870
</t>
  </si>
  <si>
    <t xml:space="preserve">38,743
</t>
  </si>
  <si>
    <t>Vacoas/Phoenix</t>
  </si>
  <si>
    <t xml:space="preserve">49,452
</t>
  </si>
  <si>
    <t xml:space="preserve">50,614
</t>
  </si>
  <si>
    <t xml:space="preserve">50,963
</t>
  </si>
  <si>
    <t xml:space="preserve">54596
</t>
  </si>
  <si>
    <t xml:space="preserve">38,636
</t>
  </si>
  <si>
    <t xml:space="preserve">40,284
</t>
  </si>
  <si>
    <t xml:space="preserve">37,371
</t>
  </si>
  <si>
    <t xml:space="preserve">40,100
</t>
  </si>
  <si>
    <t>Rural population</t>
  </si>
  <si>
    <t xml:space="preserve">318,212
</t>
  </si>
  <si>
    <t xml:space="preserve">321,812
</t>
  </si>
  <si>
    <t xml:space="preserve">346,256
</t>
  </si>
  <si>
    <t xml:space="preserve">350,778
</t>
  </si>
  <si>
    <r>
      <t>1</t>
    </r>
    <r>
      <rPr>
        <sz val="10"/>
        <color indexed="8"/>
        <rFont val="Times New Roman"/>
        <family val="1"/>
      </rPr>
      <t xml:space="preserve"> Urban population refers to the population in the five Municipal Council Areas defined according to proclaimed boundaries, altered in 1963</t>
    </r>
  </si>
  <si>
    <t>( Proclamation No 12 and 13 ) and subsequently enlarged in 1965  (Proclamation No 23 ), 1967 (Proclamation No 2 ) and in 1990 (Proclamation No 8 )</t>
  </si>
  <si>
    <r>
      <t>2</t>
    </r>
    <r>
      <rPr>
        <sz val="10"/>
        <rFont val="Times New Roman"/>
        <family val="1"/>
      </rPr>
      <t xml:space="preserve">  Unadjusted " de jure " population</t>
    </r>
  </si>
  <si>
    <t>Table 5.2 - Evolution of the population by geographical district and sex between the 2000 and 2011 Population Censuses</t>
  </si>
  <si>
    <r>
      <t xml:space="preserve">2000 Census </t>
    </r>
    <r>
      <rPr>
        <b/>
        <vertAlign val="superscript"/>
        <sz val="12"/>
        <rFont val="Times New Roman"/>
        <family val="1"/>
      </rPr>
      <t>1</t>
    </r>
  </si>
  <si>
    <r>
      <t xml:space="preserve">2011 Census </t>
    </r>
    <r>
      <rPr>
        <b/>
        <vertAlign val="superscript"/>
        <sz val="12"/>
        <rFont val="Times New Roman"/>
        <family val="1"/>
      </rPr>
      <t>1</t>
    </r>
  </si>
  <si>
    <t>Plaine Wilhems</t>
  </si>
  <si>
    <r>
      <t xml:space="preserve">1 </t>
    </r>
    <r>
      <rPr>
        <sz val="12"/>
        <rFont val="Times New Roman"/>
        <family val="1"/>
      </rPr>
      <t xml:space="preserve">''de jure'' population; not adjusted for under enumeration of young children </t>
    </r>
  </si>
  <si>
    <r>
      <t xml:space="preserve">Table 5.3 -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xml:space="preserve">
2017 &amp; 2018</t>
    </r>
  </si>
  <si>
    <t xml:space="preserve">                          (End of year estimates)</t>
  </si>
  <si>
    <t xml:space="preserve"> Urban\Rural </t>
  </si>
  <si>
    <r>
      <t>31</t>
    </r>
    <r>
      <rPr>
        <b/>
        <vertAlign val="superscript"/>
        <sz val="12"/>
        <rFont val="Times New Roman"/>
        <family val="1"/>
      </rPr>
      <t>st</t>
    </r>
    <r>
      <rPr>
        <b/>
        <sz val="12"/>
        <rFont val="Times New Roman"/>
        <family val="1"/>
      </rPr>
      <t xml:space="preserve"> December  2017</t>
    </r>
  </si>
  <si>
    <r>
      <t>31</t>
    </r>
    <r>
      <rPr>
        <b/>
        <vertAlign val="superscript"/>
        <sz val="12"/>
        <rFont val="Times New Roman"/>
        <family val="1"/>
      </rPr>
      <t>st</t>
    </r>
    <r>
      <rPr>
        <b/>
        <sz val="12"/>
        <rFont val="Times New Roman"/>
        <family val="1"/>
      </rPr>
      <t xml:space="preserve"> December  2018</t>
    </r>
  </si>
  <si>
    <t xml:space="preserve">   Island of Mauritius</t>
  </si>
  <si>
    <t xml:space="preserve">  Urban population</t>
  </si>
  <si>
    <t xml:space="preserve">     -  Port Louis</t>
  </si>
  <si>
    <t xml:space="preserve">     -  Beau Bassin/Rose Hill</t>
  </si>
  <si>
    <t xml:space="preserve">     -  Quatre Bornes</t>
  </si>
  <si>
    <t xml:space="preserve">     -  Vacoas/Phoenix</t>
  </si>
  <si>
    <t xml:space="preserve">     -  Curepipe</t>
  </si>
  <si>
    <r>
      <t xml:space="preserve">   Island of Rodrigues</t>
    </r>
    <r>
      <rPr>
        <b/>
        <vertAlign val="superscript"/>
        <sz val="12"/>
        <rFont val="Times New Roman"/>
        <family val="1"/>
      </rPr>
      <t xml:space="preserve"> 4</t>
    </r>
  </si>
  <si>
    <t xml:space="preserve">  Rural population</t>
  </si>
  <si>
    <t xml:space="preserve">   Republic of Mauritius</t>
  </si>
  <si>
    <t>Percentage Urban (Republic of Mauritius)
Percentage Urban (Island of Mauritius)</t>
  </si>
  <si>
    <t>40.7
42.1</t>
  </si>
  <si>
    <t>40.7
42.0</t>
  </si>
  <si>
    <r>
      <t xml:space="preserve"> </t>
    </r>
    <r>
      <rPr>
        <vertAlign val="superscript"/>
        <sz val="10.5"/>
        <rFont val="Times New Roman"/>
        <family val="1"/>
      </rPr>
      <t xml:space="preserve">1 </t>
    </r>
    <r>
      <rPr>
        <sz val="10.5"/>
        <rFont val="Times New Roman"/>
        <family val="1"/>
      </rPr>
      <t xml:space="preserve"> Based on 2011 census data adjusted for underenumeration of young children. Internal migration within towns is assumed to be the same as the net annual internal migration during 2006 - 2011 (obtained from the 2011 Census)
</t>
    </r>
  </si>
  <si>
    <r>
      <rPr>
        <vertAlign val="superscript"/>
        <sz val="10.5"/>
        <rFont val="Times New Roman"/>
        <family val="1"/>
      </rPr>
      <t xml:space="preserve"> 2</t>
    </r>
    <r>
      <rPr>
        <sz val="10.5"/>
        <rFont val="Times New Roman"/>
        <family val="1"/>
      </rPr>
      <t xml:space="preserve"> According to new  boundaries as amended  and gazetted in the Local Government Act 2011  (Act No. 36 of 2011) and the Representation of the People Act (GN no. 1 of 2012, 3rd January 2012)</t>
    </r>
  </si>
  <si>
    <r>
      <t xml:space="preserve"> </t>
    </r>
    <r>
      <rPr>
        <vertAlign val="superscript"/>
        <sz val="10.5"/>
        <rFont val="Times New Roman"/>
        <family val="1"/>
      </rPr>
      <t>3</t>
    </r>
    <r>
      <rPr>
        <sz val="10.5"/>
        <rFont val="Times New Roman"/>
        <family val="1"/>
      </rPr>
      <t xml:space="preserve"> Excluding Agalega and St. Brandon</t>
    </r>
  </si>
  <si>
    <r>
      <rPr>
        <vertAlign val="superscript"/>
        <sz val="10.5"/>
        <rFont val="Times New Roman"/>
        <family val="1"/>
      </rPr>
      <t>4</t>
    </r>
    <r>
      <rPr>
        <sz val="10.5"/>
        <rFont val="Times New Roman"/>
        <family val="1"/>
      </rPr>
      <t xml:space="preserve"> Island of Rodrigues is completely rural</t>
    </r>
  </si>
  <si>
    <t>Table 5.4 - Urban and rural area and  population, Republic of Mauritius, 2011</t>
  </si>
  <si>
    <r>
      <t xml:space="preserve">  </t>
    </r>
    <r>
      <rPr>
        <b/>
        <sz val="12"/>
        <rFont val="Times New Roman"/>
        <family val="1"/>
      </rPr>
      <t>Total Urban area</t>
    </r>
    <r>
      <rPr>
        <sz val="12"/>
        <rFont val="Times New Roman"/>
        <family val="1"/>
      </rPr>
      <t xml:space="preserve">
   </t>
    </r>
    <r>
      <rPr>
        <i/>
        <sz val="12"/>
        <rFont val="Times New Roman"/>
        <family val="1"/>
      </rPr>
      <t xml:space="preserve"> of which</t>
    </r>
  </si>
  <si>
    <r>
      <t xml:space="preserve">Area </t>
    </r>
    <r>
      <rPr>
        <b/>
        <vertAlign val="superscript"/>
        <sz val="12"/>
        <rFont val="Times New Roman"/>
        <family val="1"/>
      </rPr>
      <t>1</t>
    </r>
    <r>
      <rPr>
        <b/>
        <sz val="12"/>
        <rFont val="Times New Roman"/>
        <family val="1"/>
      </rPr>
      <t xml:space="preserve"> 
(km</t>
    </r>
    <r>
      <rPr>
        <b/>
        <vertAlign val="superscript"/>
        <sz val="12"/>
        <rFont val="Times New Roman"/>
        <family val="1"/>
      </rPr>
      <t>2</t>
    </r>
    <r>
      <rPr>
        <b/>
        <sz val="12"/>
        <rFont val="Times New Roman"/>
        <family val="1"/>
      </rPr>
      <t xml:space="preserve">) </t>
    </r>
  </si>
  <si>
    <t xml:space="preserve">2011 
Population Census </t>
  </si>
  <si>
    <r>
      <t>2011 Census Population
Density (persons per km</t>
    </r>
    <r>
      <rPr>
        <b/>
        <vertAlign val="superscript"/>
        <sz val="12"/>
        <rFont val="Times New Roman"/>
        <family val="1"/>
      </rPr>
      <t>2</t>
    </r>
    <r>
      <rPr>
        <b/>
        <sz val="12"/>
        <rFont val="Times New Roman"/>
        <family val="1"/>
      </rPr>
      <t>)</t>
    </r>
  </si>
  <si>
    <t xml:space="preserve">     -  Port Louis MVCA</t>
  </si>
  <si>
    <t xml:space="preserve">     -  Beau Bassin/Rose Hill MVCA</t>
  </si>
  <si>
    <t xml:space="preserve">     -  Quatre Bornes MVCA</t>
  </si>
  <si>
    <t xml:space="preserve">     -  Vacoas/Phoenix MVCA</t>
  </si>
  <si>
    <t xml:space="preserve">     -  Curepipe MVCA</t>
  </si>
  <si>
    <t>Total Rural area</t>
  </si>
  <si>
    <t xml:space="preserve">Island of Mauritius </t>
  </si>
  <si>
    <r>
      <rPr>
        <vertAlign val="superscript"/>
        <sz val="12"/>
        <rFont val="Times New Roman"/>
        <family val="1"/>
      </rPr>
      <t>1</t>
    </r>
    <r>
      <rPr>
        <sz val="12"/>
        <rFont val="Times New Roman"/>
        <family val="1"/>
      </rPr>
      <t xml:space="preserve"> Areas are based according to new boundaries as amended and gazetted in the Local Government Act 2011 (Act No. 36 of 2011) and the Representation of the People Act (GN no. 1 of 2012, 3rd January 2012)</t>
    </r>
  </si>
  <si>
    <t>Table 5.5 - Population by geographical district  and type of water supply, Republic of Mauritius, 2011 Housing Census</t>
  </si>
  <si>
    <t>Type of water supply</t>
  </si>
  <si>
    <t>Piped water</t>
  </si>
  <si>
    <t>Tank-wagon</t>
  </si>
  <si>
    <t>Well/River</t>
  </si>
  <si>
    <t>Not stated</t>
  </si>
  <si>
    <t>Inside housing unit</t>
  </si>
  <si>
    <t>Outside, on premises</t>
  </si>
  <si>
    <t>Outside, public fountain</t>
  </si>
  <si>
    <r>
      <t xml:space="preserve">117,198
</t>
    </r>
    <r>
      <rPr>
        <b/>
        <i/>
        <sz val="9"/>
        <color indexed="8"/>
        <rFont val="Times New Roman"/>
        <family val="1"/>
      </rPr>
      <t>(100%)</t>
    </r>
  </si>
  <si>
    <r>
      <t xml:space="preserve">108,125 
</t>
    </r>
    <r>
      <rPr>
        <i/>
        <sz val="9"/>
        <color indexed="8"/>
        <rFont val="Times New Roman"/>
        <family val="1"/>
      </rPr>
      <t>(92.3%)</t>
    </r>
  </si>
  <si>
    <r>
      <t xml:space="preserve">8,350
</t>
    </r>
    <r>
      <rPr>
        <i/>
        <sz val="9"/>
        <color indexed="8"/>
        <rFont val="Times New Roman"/>
        <family val="1"/>
      </rPr>
      <t>(7.1%)</t>
    </r>
  </si>
  <si>
    <r>
      <t xml:space="preserve">252
</t>
    </r>
    <r>
      <rPr>
        <i/>
        <sz val="9"/>
        <color indexed="8"/>
        <rFont val="Times New Roman"/>
        <family val="1"/>
      </rPr>
      <t>(0.2%)</t>
    </r>
  </si>
  <si>
    <r>
      <t xml:space="preserve">16
</t>
    </r>
    <r>
      <rPr>
        <i/>
        <sz val="9"/>
        <color indexed="8"/>
        <rFont val="Times New Roman"/>
        <family val="1"/>
      </rPr>
      <t>(0.0%)</t>
    </r>
  </si>
  <si>
    <r>
      <t xml:space="preserve">50
</t>
    </r>
    <r>
      <rPr>
        <i/>
        <sz val="9"/>
        <color indexed="8"/>
        <rFont val="Times New Roman"/>
        <family val="1"/>
      </rPr>
      <t>(0.0%)</t>
    </r>
  </si>
  <si>
    <r>
      <t xml:space="preserve">396
</t>
    </r>
    <r>
      <rPr>
        <i/>
        <sz val="9"/>
        <color indexed="8"/>
        <rFont val="Times New Roman"/>
        <family val="1"/>
      </rPr>
      <t>(0.3%)</t>
    </r>
  </si>
  <si>
    <r>
      <t xml:space="preserve">9
</t>
    </r>
    <r>
      <rPr>
        <i/>
        <sz val="9"/>
        <color indexed="8"/>
        <rFont val="Times New Roman"/>
        <family val="1"/>
      </rPr>
      <t>(0.0%)</t>
    </r>
  </si>
  <si>
    <r>
      <t xml:space="preserve">132,857
</t>
    </r>
    <r>
      <rPr>
        <b/>
        <i/>
        <sz val="9"/>
        <color indexed="8"/>
        <rFont val="Times New Roman"/>
        <family val="1"/>
      </rPr>
      <t>(100%)</t>
    </r>
  </si>
  <si>
    <r>
      <t xml:space="preserve">125,483
</t>
    </r>
    <r>
      <rPr>
        <i/>
        <sz val="9"/>
        <color indexed="8"/>
        <rFont val="Times New Roman"/>
        <family val="1"/>
      </rPr>
      <t>(94.4%)</t>
    </r>
  </si>
  <si>
    <r>
      <t xml:space="preserve">6,630
</t>
    </r>
    <r>
      <rPr>
        <i/>
        <sz val="9"/>
        <color indexed="8"/>
        <rFont val="Times New Roman"/>
        <family val="1"/>
      </rPr>
      <t>(5.0%)</t>
    </r>
  </si>
  <si>
    <r>
      <t xml:space="preserve">351
</t>
    </r>
    <r>
      <rPr>
        <i/>
        <sz val="9"/>
        <color indexed="8"/>
        <rFont val="Times New Roman"/>
        <family val="1"/>
      </rPr>
      <t>(0.3%)</t>
    </r>
  </si>
  <si>
    <r>
      <t xml:space="preserve">17
</t>
    </r>
    <r>
      <rPr>
        <i/>
        <sz val="9"/>
        <color indexed="8"/>
        <rFont val="Times New Roman"/>
        <family val="1"/>
      </rPr>
      <t>(0.0%)</t>
    </r>
  </si>
  <si>
    <r>
      <t xml:space="preserve">326
</t>
    </r>
    <r>
      <rPr>
        <i/>
        <sz val="9"/>
        <color indexed="8"/>
        <rFont val="Times New Roman"/>
        <family val="1"/>
      </rPr>
      <t>(0.4%)</t>
    </r>
  </si>
  <si>
    <r>
      <t xml:space="preserve">        0
</t>
    </r>
    <r>
      <rPr>
        <i/>
        <sz val="9"/>
        <color indexed="8"/>
        <rFont val="Times New Roman"/>
        <family val="1"/>
      </rPr>
      <t>(0.0%)</t>
    </r>
  </si>
  <si>
    <r>
      <t xml:space="preserve">105,774
</t>
    </r>
    <r>
      <rPr>
        <b/>
        <i/>
        <sz val="9"/>
        <color indexed="8"/>
        <rFont val="Times New Roman"/>
        <family val="1"/>
      </rPr>
      <t>(100%)</t>
    </r>
  </si>
  <si>
    <r>
      <t xml:space="preserve">100,543
</t>
    </r>
    <r>
      <rPr>
        <i/>
        <sz val="9"/>
        <color indexed="8"/>
        <rFont val="Times New Roman"/>
        <family val="1"/>
      </rPr>
      <t>(95.1%)</t>
    </r>
  </si>
  <si>
    <r>
      <t xml:space="preserve">4963
</t>
    </r>
    <r>
      <rPr>
        <i/>
        <sz val="9"/>
        <color indexed="8"/>
        <rFont val="Times New Roman"/>
        <family val="1"/>
      </rPr>
      <t>(4.7%)</t>
    </r>
  </si>
  <si>
    <r>
      <t xml:space="preserve">52
</t>
    </r>
    <r>
      <rPr>
        <i/>
        <sz val="9"/>
        <color indexed="8"/>
        <rFont val="Times New Roman"/>
        <family val="1"/>
      </rPr>
      <t>(0.1%)</t>
    </r>
  </si>
  <si>
    <r>
      <t xml:space="preserve">2
</t>
    </r>
    <r>
      <rPr>
        <i/>
        <sz val="9"/>
        <color indexed="8"/>
        <rFont val="Times New Roman"/>
        <family val="1"/>
      </rPr>
      <t>(0.0%)</t>
    </r>
  </si>
  <si>
    <r>
      <t xml:space="preserve">214
</t>
    </r>
    <r>
      <rPr>
        <i/>
        <sz val="9"/>
        <color indexed="8"/>
        <rFont val="Times New Roman"/>
        <family val="1"/>
      </rPr>
      <t>(0.2%)</t>
    </r>
  </si>
  <si>
    <r>
      <t xml:space="preserve">135,389
</t>
    </r>
    <r>
      <rPr>
        <b/>
        <i/>
        <sz val="9"/>
        <color indexed="8"/>
        <rFont val="Times New Roman"/>
        <family val="1"/>
      </rPr>
      <t>(100%)</t>
    </r>
  </si>
  <si>
    <r>
      <t xml:space="preserve">127,233
</t>
    </r>
    <r>
      <rPr>
        <i/>
        <sz val="9"/>
        <color indexed="8"/>
        <rFont val="Times New Roman"/>
        <family val="1"/>
      </rPr>
      <t>(94.0%)</t>
    </r>
  </si>
  <si>
    <r>
      <t xml:space="preserve">7,703
</t>
    </r>
    <r>
      <rPr>
        <i/>
        <sz val="9"/>
        <color indexed="8"/>
        <rFont val="Times New Roman"/>
        <family val="1"/>
      </rPr>
      <t>(5.7%)</t>
    </r>
  </si>
  <si>
    <r>
      <t xml:space="preserve">96
</t>
    </r>
    <r>
      <rPr>
        <i/>
        <sz val="9"/>
        <color indexed="8"/>
        <rFont val="Times New Roman"/>
        <family val="1"/>
      </rPr>
      <t>(0.1%)</t>
    </r>
  </si>
  <si>
    <r>
      <t xml:space="preserve">14
</t>
    </r>
    <r>
      <rPr>
        <i/>
        <sz val="9"/>
        <color indexed="8"/>
        <rFont val="Times New Roman"/>
        <family val="1"/>
      </rPr>
      <t>(0.0%)</t>
    </r>
  </si>
  <si>
    <r>
      <t xml:space="preserve">336
</t>
    </r>
    <r>
      <rPr>
        <i/>
        <sz val="9"/>
        <color indexed="8"/>
        <rFont val="Times New Roman"/>
        <family val="1"/>
      </rPr>
      <t>(0.2%)</t>
    </r>
  </si>
  <si>
    <r>
      <t xml:space="preserve">7
</t>
    </r>
    <r>
      <rPr>
        <i/>
        <sz val="9"/>
        <color indexed="8"/>
        <rFont val="Times New Roman"/>
        <family val="1"/>
      </rPr>
      <t>(0.0%)</t>
    </r>
  </si>
  <si>
    <r>
      <t xml:space="preserve">110,247
</t>
    </r>
    <r>
      <rPr>
        <b/>
        <i/>
        <sz val="9"/>
        <color indexed="8"/>
        <rFont val="Times New Roman"/>
        <family val="1"/>
      </rPr>
      <t>(100%)</t>
    </r>
  </si>
  <si>
    <r>
      <t xml:space="preserve">105,688
</t>
    </r>
    <r>
      <rPr>
        <i/>
        <sz val="9"/>
        <color indexed="8"/>
        <rFont val="Times New Roman"/>
        <family val="1"/>
      </rPr>
      <t>(95.9%)</t>
    </r>
  </si>
  <si>
    <r>
      <t xml:space="preserve">4,113
</t>
    </r>
    <r>
      <rPr>
        <i/>
        <sz val="9"/>
        <color indexed="8"/>
        <rFont val="Times New Roman"/>
        <family val="1"/>
      </rPr>
      <t>(3.7%)</t>
    </r>
  </si>
  <si>
    <r>
      <t xml:space="preserve">42
</t>
    </r>
    <r>
      <rPr>
        <i/>
        <sz val="9"/>
        <color indexed="8"/>
        <rFont val="Times New Roman"/>
        <family val="1"/>
      </rPr>
      <t>(0.0%)</t>
    </r>
  </si>
  <si>
    <r>
      <t xml:space="preserve">86
</t>
    </r>
    <r>
      <rPr>
        <i/>
        <sz val="9"/>
        <color indexed="8"/>
        <rFont val="Times New Roman"/>
        <family val="1"/>
      </rPr>
      <t>(0.1%)</t>
    </r>
  </si>
  <si>
    <r>
      <t xml:space="preserve">56
</t>
    </r>
    <r>
      <rPr>
        <i/>
        <sz val="9"/>
        <color indexed="8"/>
        <rFont val="Times New Roman"/>
        <family val="1"/>
      </rPr>
      <t>(0.1%)</t>
    </r>
  </si>
  <si>
    <r>
      <t xml:space="preserve">262
</t>
    </r>
    <r>
      <rPr>
        <i/>
        <sz val="9"/>
        <color indexed="8"/>
        <rFont val="Times New Roman"/>
        <family val="1"/>
      </rPr>
      <t>(0.2%)</t>
    </r>
  </si>
  <si>
    <r>
      <t xml:space="preserve">67,145
</t>
    </r>
    <r>
      <rPr>
        <b/>
        <i/>
        <sz val="9"/>
        <color indexed="8"/>
        <rFont val="Times New Roman"/>
        <family val="1"/>
      </rPr>
      <t>(100%)</t>
    </r>
  </si>
  <si>
    <r>
      <t xml:space="preserve">63,261
</t>
    </r>
    <r>
      <rPr>
        <i/>
        <sz val="9"/>
        <color indexed="8"/>
        <rFont val="Times New Roman"/>
        <family val="1"/>
      </rPr>
      <t>(94.2%)</t>
    </r>
  </si>
  <si>
    <r>
      <t xml:space="preserve">3,436
</t>
    </r>
    <r>
      <rPr>
        <i/>
        <sz val="9"/>
        <color indexed="8"/>
        <rFont val="Times New Roman"/>
        <family val="1"/>
      </rPr>
      <t>(5.1%)</t>
    </r>
  </si>
  <si>
    <r>
      <t xml:space="preserve">144
</t>
    </r>
    <r>
      <rPr>
        <i/>
        <sz val="9"/>
        <color indexed="8"/>
        <rFont val="Times New Roman"/>
        <family val="1"/>
      </rPr>
      <t>(0.2%)</t>
    </r>
  </si>
  <si>
    <r>
      <t xml:space="preserve">22
</t>
    </r>
    <r>
      <rPr>
        <i/>
        <sz val="9"/>
        <color indexed="8"/>
        <rFont val="Times New Roman"/>
        <family val="1"/>
      </rPr>
      <t>(0.0%)</t>
    </r>
  </si>
  <si>
    <r>
      <t xml:space="preserve">274
</t>
    </r>
    <r>
      <rPr>
        <i/>
        <sz val="9"/>
        <color indexed="8"/>
        <rFont val="Times New Roman"/>
        <family val="1"/>
      </rPr>
      <t>(0.4%)</t>
    </r>
  </si>
  <si>
    <r>
      <t xml:space="preserve">8
</t>
    </r>
    <r>
      <rPr>
        <i/>
        <sz val="9"/>
        <color indexed="8"/>
        <rFont val="Times New Roman"/>
        <family val="1"/>
      </rPr>
      <t>(0.0%)</t>
    </r>
  </si>
  <si>
    <r>
      <t xml:space="preserve">352,148
</t>
    </r>
    <r>
      <rPr>
        <b/>
        <i/>
        <sz val="9"/>
        <color indexed="8"/>
        <rFont val="Times New Roman"/>
        <family val="1"/>
      </rPr>
      <t>(100%)</t>
    </r>
  </si>
  <si>
    <r>
      <t xml:space="preserve">349,195
</t>
    </r>
    <r>
      <rPr>
        <i/>
        <sz val="9"/>
        <color indexed="8"/>
        <rFont val="Times New Roman"/>
        <family val="1"/>
      </rPr>
      <t>(99.2%)</t>
    </r>
  </si>
  <si>
    <r>
      <t xml:space="preserve">2,650
</t>
    </r>
    <r>
      <rPr>
        <i/>
        <sz val="9"/>
        <color indexed="8"/>
        <rFont val="Times New Roman"/>
        <family val="1"/>
      </rPr>
      <t>(0.8%)</t>
    </r>
  </si>
  <si>
    <r>
      <t xml:space="preserve">21
</t>
    </r>
    <r>
      <rPr>
        <i/>
        <sz val="9"/>
        <color indexed="8"/>
        <rFont val="Times New Roman"/>
        <family val="1"/>
      </rPr>
      <t>(0.0%)</t>
    </r>
  </si>
  <si>
    <r>
      <t xml:space="preserve">11
</t>
    </r>
    <r>
      <rPr>
        <i/>
        <sz val="9"/>
        <color indexed="8"/>
        <rFont val="Times New Roman"/>
        <family val="1"/>
      </rPr>
      <t>(0.0%)</t>
    </r>
  </si>
  <si>
    <r>
      <t xml:space="preserve">6
</t>
    </r>
    <r>
      <rPr>
        <i/>
        <sz val="9"/>
        <color indexed="8"/>
        <rFont val="Times New Roman"/>
        <family val="1"/>
      </rPr>
      <t>(0.0%)</t>
    </r>
  </si>
  <si>
    <r>
      <t xml:space="preserve">240
</t>
    </r>
    <r>
      <rPr>
        <i/>
        <sz val="9"/>
        <color indexed="8"/>
        <rFont val="Times New Roman"/>
        <family val="1"/>
      </rPr>
      <t>(0.1%)</t>
    </r>
  </si>
  <si>
    <r>
      <t xml:space="preserve">25
</t>
    </r>
    <r>
      <rPr>
        <i/>
        <sz val="9"/>
        <color indexed="8"/>
        <rFont val="Times New Roman"/>
        <family val="1"/>
      </rPr>
      <t>(0.0%)</t>
    </r>
  </si>
  <si>
    <r>
      <t xml:space="preserve">80,408
</t>
    </r>
    <r>
      <rPr>
        <b/>
        <i/>
        <sz val="9"/>
        <color indexed="8"/>
        <rFont val="Times New Roman"/>
        <family val="1"/>
      </rPr>
      <t>(100%)</t>
    </r>
  </si>
  <si>
    <r>
      <t xml:space="preserve">78,298
</t>
    </r>
    <r>
      <rPr>
        <i/>
        <sz val="9"/>
        <color indexed="8"/>
        <rFont val="Times New Roman"/>
        <family val="1"/>
      </rPr>
      <t>(97.4%)</t>
    </r>
  </si>
  <si>
    <r>
      <t xml:space="preserve">1,841
</t>
    </r>
    <r>
      <rPr>
        <i/>
        <sz val="9"/>
        <color indexed="8"/>
        <rFont val="Times New Roman"/>
        <family val="1"/>
      </rPr>
      <t>(2.3%)</t>
    </r>
  </si>
  <si>
    <r>
      <t xml:space="preserve">72
</t>
    </r>
    <r>
      <rPr>
        <i/>
        <sz val="9"/>
        <color indexed="8"/>
        <rFont val="Times New Roman"/>
        <family val="1"/>
      </rPr>
      <t>(0.2%)</t>
    </r>
  </si>
  <si>
    <r>
      <t xml:space="preserve">53
</t>
    </r>
    <r>
      <rPr>
        <i/>
        <sz val="9"/>
        <color indexed="8"/>
        <rFont val="Times New Roman"/>
        <family val="1"/>
      </rPr>
      <t>(0.1%)</t>
    </r>
  </si>
  <si>
    <r>
      <t xml:space="preserve">125
</t>
    </r>
    <r>
      <rPr>
        <i/>
        <sz val="9"/>
        <color indexed="8"/>
        <rFont val="Times New Roman"/>
        <family val="1"/>
      </rPr>
      <t>(0.2%)</t>
    </r>
  </si>
  <si>
    <r>
      <t xml:space="preserve">13
</t>
    </r>
    <r>
      <rPr>
        <i/>
        <sz val="9"/>
        <color indexed="8"/>
        <rFont val="Times New Roman"/>
        <family val="1"/>
      </rPr>
      <t>(0.0%)</t>
    </r>
  </si>
  <si>
    <r>
      <t xml:space="preserve">73,872
</t>
    </r>
    <r>
      <rPr>
        <b/>
        <i/>
        <sz val="9"/>
        <color indexed="8"/>
        <rFont val="Times New Roman"/>
        <family val="1"/>
      </rPr>
      <t>(100%)</t>
    </r>
  </si>
  <si>
    <r>
      <t xml:space="preserve">67,476
</t>
    </r>
    <r>
      <rPr>
        <i/>
        <sz val="9"/>
        <color indexed="8"/>
        <rFont val="Times New Roman"/>
        <family val="1"/>
      </rPr>
      <t>(91.3%)</t>
    </r>
  </si>
  <si>
    <r>
      <t xml:space="preserve">5,808
</t>
    </r>
    <r>
      <rPr>
        <i/>
        <sz val="9"/>
        <color indexed="8"/>
        <rFont val="Times New Roman"/>
        <family val="1"/>
      </rPr>
      <t>(7.9%)</t>
    </r>
  </si>
  <si>
    <r>
      <t xml:space="preserve">549
</t>
    </r>
    <r>
      <rPr>
        <i/>
        <sz val="9"/>
        <color indexed="8"/>
        <rFont val="Times New Roman"/>
        <family val="1"/>
      </rPr>
      <t>(0.7%)</t>
    </r>
  </si>
  <si>
    <r>
      <t xml:space="preserve">15
</t>
    </r>
    <r>
      <rPr>
        <i/>
        <sz val="9"/>
        <color indexed="8"/>
        <rFont val="Times New Roman"/>
        <family val="1"/>
      </rPr>
      <t>(0.0%)</t>
    </r>
  </si>
  <si>
    <r>
      <t xml:space="preserve">1,175,038
</t>
    </r>
    <r>
      <rPr>
        <b/>
        <i/>
        <sz val="9"/>
        <color indexed="8"/>
        <rFont val="Times New Roman"/>
        <family val="1"/>
      </rPr>
      <t>(100%)</t>
    </r>
  </si>
  <si>
    <r>
      <t xml:space="preserve">1,12,5302
</t>
    </r>
    <r>
      <rPr>
        <i/>
        <sz val="9"/>
        <color indexed="8"/>
        <rFont val="Times New Roman"/>
        <family val="1"/>
      </rPr>
      <t>(95.8%)</t>
    </r>
  </si>
  <si>
    <r>
      <t xml:space="preserve">45,494
</t>
    </r>
    <r>
      <rPr>
        <i/>
        <sz val="9"/>
        <color indexed="8"/>
        <rFont val="Times New Roman"/>
        <family val="1"/>
      </rPr>
      <t>(3.9%)</t>
    </r>
  </si>
  <si>
    <r>
      <t xml:space="preserve">1,043
</t>
    </r>
    <r>
      <rPr>
        <i/>
        <sz val="9"/>
        <color indexed="8"/>
        <rFont val="Times New Roman"/>
        <family val="1"/>
      </rPr>
      <t>(0.1%)</t>
    </r>
  </si>
  <si>
    <r>
      <t xml:space="preserve">138
</t>
    </r>
    <r>
      <rPr>
        <i/>
        <sz val="9"/>
        <color indexed="8"/>
        <rFont val="Times New Roman"/>
        <family val="1"/>
      </rPr>
      <t>(0.0%)</t>
    </r>
  </si>
  <si>
    <r>
      <t xml:space="preserve">262
</t>
    </r>
    <r>
      <rPr>
        <i/>
        <sz val="9"/>
        <color indexed="8"/>
        <rFont val="Times New Roman"/>
        <family val="1"/>
      </rPr>
      <t>(0.0%)</t>
    </r>
  </si>
  <si>
    <r>
      <t xml:space="preserve">2,722
</t>
    </r>
    <r>
      <rPr>
        <i/>
        <sz val="9"/>
        <color indexed="8"/>
        <rFont val="Times New Roman"/>
        <family val="1"/>
      </rPr>
      <t>(0.2%)</t>
    </r>
  </si>
  <si>
    <r>
      <t xml:space="preserve">77
</t>
    </r>
    <r>
      <rPr>
        <i/>
        <sz val="9"/>
        <color indexed="8"/>
        <rFont val="Times New Roman"/>
        <family val="1"/>
      </rPr>
      <t>(0.0%)</t>
    </r>
  </si>
  <si>
    <t>Rodrigues &amp; Agalega</t>
  </si>
  <si>
    <r>
      <t xml:space="preserve">40,132
</t>
    </r>
    <r>
      <rPr>
        <b/>
        <i/>
        <sz val="9"/>
        <color indexed="8"/>
        <rFont val="Times New Roman"/>
        <family val="1"/>
      </rPr>
      <t>(100%)</t>
    </r>
  </si>
  <si>
    <r>
      <t xml:space="preserve">22,040
</t>
    </r>
    <r>
      <rPr>
        <i/>
        <sz val="9"/>
        <color indexed="8"/>
        <rFont val="Times New Roman"/>
        <family val="1"/>
      </rPr>
      <t>(54.9%)</t>
    </r>
  </si>
  <si>
    <r>
      <t xml:space="preserve">16,022
</t>
    </r>
    <r>
      <rPr>
        <i/>
        <sz val="9"/>
        <color indexed="8"/>
        <rFont val="Times New Roman"/>
        <family val="1"/>
      </rPr>
      <t>(39.9%)</t>
    </r>
  </si>
  <si>
    <r>
      <t xml:space="preserve">252
</t>
    </r>
    <r>
      <rPr>
        <i/>
        <sz val="9"/>
        <color indexed="8"/>
        <rFont val="Times New Roman"/>
        <family val="1"/>
      </rPr>
      <t>(0.6%)</t>
    </r>
  </si>
  <si>
    <r>
      <t xml:space="preserve">119
</t>
    </r>
    <r>
      <rPr>
        <i/>
        <sz val="9"/>
        <color indexed="8"/>
        <rFont val="Times New Roman"/>
        <family val="1"/>
      </rPr>
      <t>(0.3%)</t>
    </r>
  </si>
  <si>
    <r>
      <t xml:space="preserve">440
</t>
    </r>
    <r>
      <rPr>
        <i/>
        <sz val="9"/>
        <color indexed="8"/>
        <rFont val="Times New Roman"/>
        <family val="1"/>
      </rPr>
      <t>(1.1%)</t>
    </r>
  </si>
  <si>
    <r>
      <t xml:space="preserve">1,258
</t>
    </r>
    <r>
      <rPr>
        <i/>
        <sz val="9"/>
        <color indexed="8"/>
        <rFont val="Times New Roman"/>
        <family val="1"/>
      </rPr>
      <t>(3.1%)</t>
    </r>
  </si>
  <si>
    <r>
      <t xml:space="preserve">1
</t>
    </r>
    <r>
      <rPr>
        <i/>
        <sz val="9"/>
        <color indexed="8"/>
        <rFont val="Times New Roman"/>
        <family val="1"/>
      </rPr>
      <t>(0.0%)</t>
    </r>
  </si>
  <si>
    <r>
      <t xml:space="preserve">1,215,170
</t>
    </r>
    <r>
      <rPr>
        <b/>
        <i/>
        <sz val="9"/>
        <color indexed="8"/>
        <rFont val="Times New Roman"/>
        <family val="1"/>
      </rPr>
      <t>(100%)</t>
    </r>
  </si>
  <si>
    <r>
      <t xml:space="preserve">1,147,342
</t>
    </r>
    <r>
      <rPr>
        <b/>
        <i/>
        <sz val="9"/>
        <color indexed="8"/>
        <rFont val="Times New Roman"/>
        <family val="1"/>
      </rPr>
      <t>(94.4%)</t>
    </r>
  </si>
  <si>
    <r>
      <t xml:space="preserve">61,516
</t>
    </r>
    <r>
      <rPr>
        <b/>
        <i/>
        <sz val="9"/>
        <color indexed="8"/>
        <rFont val="Times New Roman"/>
        <family val="1"/>
      </rPr>
      <t>(5.1%)</t>
    </r>
  </si>
  <si>
    <r>
      <t xml:space="preserve">1,295
</t>
    </r>
    <r>
      <rPr>
        <b/>
        <i/>
        <sz val="9"/>
        <color indexed="8"/>
        <rFont val="Times New Roman"/>
        <family val="1"/>
      </rPr>
      <t>(0.1%)</t>
    </r>
  </si>
  <si>
    <r>
      <t xml:space="preserve">257
</t>
    </r>
    <r>
      <rPr>
        <b/>
        <i/>
        <sz val="9"/>
        <color indexed="8"/>
        <rFont val="Times New Roman"/>
        <family val="1"/>
      </rPr>
      <t>(0.0%)</t>
    </r>
  </si>
  <si>
    <r>
      <t xml:space="preserve">702
</t>
    </r>
    <r>
      <rPr>
        <b/>
        <i/>
        <sz val="9"/>
        <color indexed="8"/>
        <rFont val="Times New Roman"/>
        <family val="1"/>
      </rPr>
      <t>(0.1%)</t>
    </r>
  </si>
  <si>
    <r>
      <t xml:space="preserve">3,980
</t>
    </r>
    <r>
      <rPr>
        <b/>
        <i/>
        <sz val="9"/>
        <color indexed="8"/>
        <rFont val="Times New Roman"/>
        <family val="1"/>
      </rPr>
      <t>(0.3%)</t>
    </r>
  </si>
  <si>
    <r>
      <t xml:space="preserve">78
</t>
    </r>
    <r>
      <rPr>
        <b/>
        <i/>
        <sz val="9"/>
        <color indexed="8"/>
        <rFont val="Times New Roman"/>
        <family val="1"/>
      </rPr>
      <t>(0.0%)</t>
    </r>
  </si>
  <si>
    <t>of which Urban population</t>
  </si>
  <si>
    <r>
      <t xml:space="preserve">487,393
</t>
    </r>
    <r>
      <rPr>
        <b/>
        <i/>
        <sz val="9"/>
        <color indexed="8"/>
        <rFont val="Times New Roman"/>
        <family val="1"/>
      </rPr>
      <t>(100%)</t>
    </r>
  </si>
  <si>
    <r>
      <t xml:space="preserve">474,885
</t>
    </r>
    <r>
      <rPr>
        <i/>
        <sz val="9"/>
        <color indexed="8"/>
        <rFont val="Times New Roman"/>
        <family val="1"/>
      </rPr>
      <t>(97.4%)</t>
    </r>
  </si>
  <si>
    <r>
      <t xml:space="preserve">11,425
</t>
    </r>
    <r>
      <rPr>
        <i/>
        <sz val="9"/>
        <color indexed="8"/>
        <rFont val="Times New Roman"/>
        <family val="1"/>
      </rPr>
      <t>(2.3%)</t>
    </r>
  </si>
  <si>
    <r>
      <t xml:space="preserve">273
</t>
    </r>
    <r>
      <rPr>
        <i/>
        <sz val="9"/>
        <color indexed="8"/>
        <rFont val="Times New Roman"/>
        <family val="1"/>
      </rPr>
      <t>(0.1%)</t>
    </r>
  </si>
  <si>
    <r>
      <t xml:space="preserve">26
</t>
    </r>
    <r>
      <rPr>
        <i/>
        <sz val="9"/>
        <color indexed="8"/>
        <rFont val="Times New Roman"/>
        <family val="1"/>
      </rPr>
      <t>(0.0%)</t>
    </r>
  </si>
  <si>
    <r>
      <t xml:space="preserve">79
</t>
    </r>
    <r>
      <rPr>
        <i/>
        <sz val="9"/>
        <color indexed="8"/>
        <rFont val="Times New Roman"/>
        <family val="1"/>
      </rPr>
      <t>(0.0%)</t>
    </r>
  </si>
  <si>
    <r>
      <t xml:space="preserve">659
</t>
    </r>
    <r>
      <rPr>
        <i/>
        <sz val="9"/>
        <color indexed="8"/>
        <rFont val="Times New Roman"/>
        <family val="1"/>
      </rPr>
      <t>(0.1%)</t>
    </r>
  </si>
  <si>
    <r>
      <t xml:space="preserve">46
</t>
    </r>
    <r>
      <rPr>
        <i/>
        <sz val="9"/>
        <color indexed="8"/>
        <rFont val="Times New Roman"/>
        <family val="1"/>
      </rPr>
      <t>(0.0%)</t>
    </r>
  </si>
  <si>
    <r>
      <t xml:space="preserve">727,777
</t>
    </r>
    <r>
      <rPr>
        <b/>
        <i/>
        <sz val="9"/>
        <color indexed="8"/>
        <rFont val="Times New Roman"/>
        <family val="1"/>
      </rPr>
      <t>(100%)</t>
    </r>
  </si>
  <si>
    <r>
      <t xml:space="preserve">672,457
</t>
    </r>
    <r>
      <rPr>
        <i/>
        <sz val="9"/>
        <color indexed="8"/>
        <rFont val="Times New Roman"/>
        <family val="1"/>
      </rPr>
      <t>(92.4%)</t>
    </r>
  </si>
  <si>
    <r>
      <t xml:space="preserve">50,091
</t>
    </r>
    <r>
      <rPr>
        <i/>
        <sz val="9"/>
        <color indexed="8"/>
        <rFont val="Times New Roman"/>
        <family val="1"/>
      </rPr>
      <t>(6.9%)</t>
    </r>
  </si>
  <si>
    <r>
      <t xml:space="preserve">1,022
</t>
    </r>
    <r>
      <rPr>
        <i/>
        <sz val="9"/>
        <color indexed="8"/>
        <rFont val="Times New Roman"/>
        <family val="1"/>
      </rPr>
      <t>(0.1%)</t>
    </r>
  </si>
  <si>
    <r>
      <t xml:space="preserve">231
</t>
    </r>
    <r>
      <rPr>
        <i/>
        <sz val="9"/>
        <color indexed="8"/>
        <rFont val="Times New Roman"/>
        <family val="1"/>
      </rPr>
      <t>(0.0%)</t>
    </r>
  </si>
  <si>
    <r>
      <t xml:space="preserve">623
</t>
    </r>
    <r>
      <rPr>
        <i/>
        <sz val="9"/>
        <color indexed="8"/>
        <rFont val="Times New Roman"/>
        <family val="1"/>
      </rPr>
      <t>(0.1%)</t>
    </r>
  </si>
  <si>
    <r>
      <t xml:space="preserve">3,321
</t>
    </r>
    <r>
      <rPr>
        <i/>
        <sz val="9"/>
        <color indexed="8"/>
        <rFont val="Times New Roman"/>
        <family val="1"/>
      </rPr>
      <t>(0.5%)</t>
    </r>
  </si>
  <si>
    <r>
      <t xml:space="preserve">32
</t>
    </r>
    <r>
      <rPr>
        <i/>
        <sz val="9"/>
        <color indexed="8"/>
        <rFont val="Times New Roman"/>
        <family val="1"/>
      </rPr>
      <t>(0.0%)</t>
    </r>
  </si>
  <si>
    <t>Note : Data excluding 27 homeless households with a population of 29.</t>
  </si>
  <si>
    <t>Table 5.6 - Population by geographical district  and type of toilet facilities, Republic of Mauritius, 2011 Housing Census</t>
  </si>
  <si>
    <t>Type of toilet facilities</t>
  </si>
  <si>
    <t>Sewerage system</t>
  </si>
  <si>
    <t>Absoption pit</t>
  </si>
  <si>
    <t>Septic tank</t>
  </si>
  <si>
    <t>Pit latrine (Water seal)</t>
  </si>
  <si>
    <t>Pit latrine (Other)</t>
  </si>
  <si>
    <t>None/Not stated</t>
  </si>
  <si>
    <t>28,232
(2.3%)</t>
  </si>
  <si>
    <t>Table 5.7 - Population connected to sewerage system by geographical district, 2011 Housing Census</t>
  </si>
  <si>
    <t>Connected to sewerage system</t>
  </si>
  <si>
    <t>Not connected to sewerage system</t>
  </si>
  <si>
    <t xml:space="preserve">Geographical district 
</t>
  </si>
  <si>
    <t>Method of refuse disposal</t>
  </si>
  <si>
    <t>Authorised collector</t>
  </si>
  <si>
    <t>Ash pit</t>
  </si>
  <si>
    <t>Dumped on premises</t>
  </si>
  <si>
    <t>Dumped on roadside</t>
  </si>
  <si>
    <t>Used for Compost</t>
  </si>
  <si>
    <t>Regular</t>
  </si>
  <si>
    <t>Irregular</t>
  </si>
  <si>
    <r>
      <t xml:space="preserve">114,770
</t>
    </r>
    <r>
      <rPr>
        <i/>
        <sz val="9"/>
        <color indexed="8"/>
        <rFont val="Times New Roman"/>
        <family val="1"/>
      </rPr>
      <t>(97.9%)</t>
    </r>
  </si>
  <si>
    <r>
      <t>812</t>
    </r>
    <r>
      <rPr>
        <i/>
        <sz val="11"/>
        <color indexed="8"/>
        <rFont val="Times New Roman"/>
        <family val="1"/>
      </rPr>
      <t xml:space="preserve">
</t>
    </r>
    <r>
      <rPr>
        <i/>
        <sz val="9"/>
        <color indexed="8"/>
        <rFont val="Times New Roman"/>
        <family val="1"/>
      </rPr>
      <t>(0.7%)</t>
    </r>
  </si>
  <si>
    <r>
      <t xml:space="preserve">440
</t>
    </r>
    <r>
      <rPr>
        <i/>
        <sz val="9"/>
        <color indexed="8"/>
        <rFont val="Times New Roman"/>
        <family val="1"/>
      </rPr>
      <t>(0.4%)</t>
    </r>
  </si>
  <si>
    <r>
      <t xml:space="preserve">264
</t>
    </r>
    <r>
      <rPr>
        <i/>
        <sz val="9"/>
        <color indexed="8"/>
        <rFont val="Times New Roman"/>
        <family val="1"/>
      </rPr>
      <t>(0.2%)</t>
    </r>
  </si>
  <si>
    <r>
      <t xml:space="preserve">781
</t>
    </r>
    <r>
      <rPr>
        <i/>
        <sz val="9"/>
        <color indexed="8"/>
        <rFont val="Times New Roman"/>
        <family val="1"/>
      </rPr>
      <t>(0.7%)</t>
    </r>
  </si>
  <si>
    <r>
      <t xml:space="preserve">90
</t>
    </r>
    <r>
      <rPr>
        <i/>
        <sz val="9"/>
        <color indexed="8"/>
        <rFont val="Times New Roman"/>
        <family val="1"/>
      </rPr>
      <t>(0.1%)</t>
    </r>
  </si>
  <si>
    <r>
      <t xml:space="preserve">28
</t>
    </r>
    <r>
      <rPr>
        <i/>
        <sz val="9"/>
        <color indexed="8"/>
        <rFont val="Times New Roman"/>
        <family val="1"/>
      </rPr>
      <t>(0.0%)</t>
    </r>
  </si>
  <si>
    <r>
      <t xml:space="preserve">120,696
</t>
    </r>
    <r>
      <rPr>
        <i/>
        <sz val="9"/>
        <color indexed="8"/>
        <rFont val="Times New Roman"/>
        <family val="1"/>
      </rPr>
      <t>(90.8%)</t>
    </r>
  </si>
  <si>
    <r>
      <t xml:space="preserve">10,159
</t>
    </r>
    <r>
      <rPr>
        <i/>
        <sz val="9"/>
        <color indexed="8"/>
        <rFont val="Times New Roman"/>
        <family val="1"/>
      </rPr>
      <t>(7.6%)</t>
    </r>
  </si>
  <si>
    <r>
      <t xml:space="preserve">742
</t>
    </r>
    <r>
      <rPr>
        <i/>
        <sz val="9"/>
        <color indexed="8"/>
        <rFont val="Times New Roman"/>
        <family val="1"/>
      </rPr>
      <t>(0.6%)</t>
    </r>
  </si>
  <si>
    <r>
      <t xml:space="preserve">951
</t>
    </r>
    <r>
      <rPr>
        <i/>
        <sz val="9"/>
        <color indexed="8"/>
        <rFont val="Times New Roman"/>
        <family val="1"/>
      </rPr>
      <t>(0.7%)</t>
    </r>
  </si>
  <si>
    <r>
      <t xml:space="preserve">259
</t>
    </r>
    <r>
      <rPr>
        <i/>
        <sz val="9"/>
        <color indexed="8"/>
        <rFont val="Times New Roman"/>
        <family val="1"/>
      </rPr>
      <t>(0.2%)</t>
    </r>
  </si>
  <si>
    <r>
      <t xml:space="preserve">99,997
</t>
    </r>
    <r>
      <rPr>
        <i/>
        <sz val="9"/>
        <color indexed="8"/>
        <rFont val="Times New Roman"/>
        <family val="1"/>
      </rPr>
      <t>(94.5%)</t>
    </r>
  </si>
  <si>
    <r>
      <t xml:space="preserve">4,284
</t>
    </r>
    <r>
      <rPr>
        <i/>
        <sz val="9"/>
        <color indexed="8"/>
        <rFont val="Times New Roman"/>
        <family val="1"/>
      </rPr>
      <t>(4.1%)</t>
    </r>
  </si>
  <si>
    <r>
      <t xml:space="preserve">642
</t>
    </r>
    <r>
      <rPr>
        <i/>
        <sz val="9"/>
        <color indexed="8"/>
        <rFont val="Times New Roman"/>
        <family val="1"/>
      </rPr>
      <t>(0.6%)</t>
    </r>
  </si>
  <si>
    <r>
      <t xml:space="preserve">595
</t>
    </r>
    <r>
      <rPr>
        <i/>
        <sz val="9"/>
        <color indexed="8"/>
        <rFont val="Times New Roman"/>
        <family val="1"/>
      </rPr>
      <t>(0.6%)</t>
    </r>
  </si>
  <si>
    <r>
      <t xml:space="preserve">209
</t>
    </r>
    <r>
      <rPr>
        <i/>
        <sz val="9"/>
        <color indexed="8"/>
        <rFont val="Times New Roman"/>
        <family val="1"/>
      </rPr>
      <t>(0.2%)</t>
    </r>
  </si>
  <si>
    <r>
      <t xml:space="preserve">0
</t>
    </r>
    <r>
      <rPr>
        <i/>
        <sz val="9"/>
        <color indexed="8"/>
        <rFont val="Times New Roman"/>
        <family val="1"/>
      </rPr>
      <t>(0.0%)</t>
    </r>
  </si>
  <si>
    <r>
      <t xml:space="preserve">132,372
</t>
    </r>
    <r>
      <rPr>
        <i/>
        <sz val="9"/>
        <color indexed="8"/>
        <rFont val="Times New Roman"/>
        <family val="1"/>
      </rPr>
      <t>(97.8%)</t>
    </r>
  </si>
  <si>
    <r>
      <t xml:space="preserve">1,478
</t>
    </r>
    <r>
      <rPr>
        <i/>
        <sz val="9"/>
        <color indexed="8"/>
        <rFont val="Times New Roman"/>
        <family val="1"/>
      </rPr>
      <t>(1.1%)</t>
    </r>
  </si>
  <si>
    <r>
      <t xml:space="preserve">493
</t>
    </r>
    <r>
      <rPr>
        <i/>
        <sz val="9"/>
        <color indexed="8"/>
        <rFont val="Times New Roman"/>
        <family val="1"/>
      </rPr>
      <t>(0.4%)</t>
    </r>
  </si>
  <si>
    <r>
      <t xml:space="preserve">460
</t>
    </r>
    <r>
      <rPr>
        <i/>
        <sz val="9"/>
        <color indexed="8"/>
        <rFont val="Times New Roman"/>
        <family val="1"/>
      </rPr>
      <t>(0.3%)</t>
    </r>
  </si>
  <si>
    <r>
      <t xml:space="preserve">409
</t>
    </r>
    <r>
      <rPr>
        <i/>
        <sz val="9"/>
        <color indexed="8"/>
        <rFont val="Times New Roman"/>
        <family val="1"/>
      </rPr>
      <t>(0.3%)</t>
    </r>
  </si>
  <si>
    <r>
      <t xml:space="preserve">47
</t>
    </r>
    <r>
      <rPr>
        <i/>
        <sz val="9"/>
        <color indexed="8"/>
        <rFont val="Times New Roman"/>
        <family val="1"/>
      </rPr>
      <t>(0.0%)</t>
    </r>
  </si>
  <si>
    <r>
      <t xml:space="preserve">92
</t>
    </r>
    <r>
      <rPr>
        <i/>
        <sz val="9"/>
        <color indexed="8"/>
        <rFont val="Times New Roman"/>
        <family val="1"/>
      </rPr>
      <t>(0.1%)</t>
    </r>
  </si>
  <si>
    <r>
      <t xml:space="preserve">38
</t>
    </r>
    <r>
      <rPr>
        <i/>
        <sz val="9"/>
        <color indexed="8"/>
        <rFont val="Times New Roman"/>
        <family val="1"/>
      </rPr>
      <t>(0.0%)</t>
    </r>
  </si>
  <si>
    <r>
      <t xml:space="preserve">109,035
</t>
    </r>
    <r>
      <rPr>
        <i/>
        <sz val="9"/>
        <color indexed="8"/>
        <rFont val="Times New Roman"/>
        <family val="1"/>
      </rPr>
      <t>(98.9%)</t>
    </r>
  </si>
  <si>
    <r>
      <t xml:space="preserve">819
</t>
    </r>
    <r>
      <rPr>
        <i/>
        <sz val="9"/>
        <color indexed="8"/>
        <rFont val="Times New Roman"/>
        <family val="1"/>
      </rPr>
      <t>(0.7%)</t>
    </r>
  </si>
  <si>
    <r>
      <t xml:space="preserve">127
</t>
    </r>
    <r>
      <rPr>
        <i/>
        <sz val="9"/>
        <color indexed="8"/>
        <rFont val="Times New Roman"/>
        <family val="1"/>
      </rPr>
      <t>(0.1%)</t>
    </r>
  </si>
  <si>
    <r>
      <t xml:space="preserve">135
</t>
    </r>
    <r>
      <rPr>
        <i/>
        <sz val="9"/>
        <color indexed="8"/>
        <rFont val="Times New Roman"/>
        <family val="1"/>
      </rPr>
      <t>(0.1%)</t>
    </r>
  </si>
  <si>
    <r>
      <t xml:space="preserve">79
</t>
    </r>
    <r>
      <rPr>
        <i/>
        <sz val="9"/>
        <color indexed="8"/>
        <rFont val="Times New Roman"/>
        <family val="1"/>
      </rPr>
      <t>(0.1%)</t>
    </r>
  </si>
  <si>
    <r>
      <t xml:space="preserve">31
</t>
    </r>
    <r>
      <rPr>
        <i/>
        <sz val="9"/>
        <color indexed="8"/>
        <rFont val="Times New Roman"/>
        <family val="1"/>
      </rPr>
      <t>(0.0%)</t>
    </r>
  </si>
  <si>
    <r>
      <t xml:space="preserve">5
</t>
    </r>
    <r>
      <rPr>
        <i/>
        <sz val="9"/>
        <color indexed="8"/>
        <rFont val="Times New Roman"/>
        <family val="1"/>
      </rPr>
      <t>(0.0%)</t>
    </r>
  </si>
  <si>
    <r>
      <t xml:space="preserve">66,459
</t>
    </r>
    <r>
      <rPr>
        <i/>
        <sz val="9"/>
        <color indexed="8"/>
        <rFont val="Times New Roman"/>
        <family val="1"/>
      </rPr>
      <t>(99.0%)</t>
    </r>
  </si>
  <si>
    <r>
      <t xml:space="preserve">161
</t>
    </r>
    <r>
      <rPr>
        <i/>
        <sz val="9"/>
        <color indexed="8"/>
        <rFont val="Times New Roman"/>
        <family val="1"/>
      </rPr>
      <t>(0.2%)</t>
    </r>
  </si>
  <si>
    <r>
      <t xml:space="preserve">249
</t>
    </r>
    <r>
      <rPr>
        <i/>
        <sz val="9"/>
        <color indexed="8"/>
        <rFont val="Times New Roman"/>
        <family val="1"/>
      </rPr>
      <t>(0.4%)</t>
    </r>
  </si>
  <si>
    <r>
      <t xml:space="preserve">94
</t>
    </r>
    <r>
      <rPr>
        <i/>
        <sz val="9"/>
        <color indexed="8"/>
        <rFont val="Times New Roman"/>
        <family val="1"/>
      </rPr>
      <t>(0.1%)</t>
    </r>
  </si>
  <si>
    <r>
      <t xml:space="preserve">42
</t>
    </r>
    <r>
      <rPr>
        <i/>
        <sz val="9"/>
        <color indexed="8"/>
        <rFont val="Times New Roman"/>
        <family val="1"/>
      </rPr>
      <t>(0.1%)</t>
    </r>
  </si>
  <si>
    <r>
      <t xml:space="preserve">48
</t>
    </r>
    <r>
      <rPr>
        <i/>
        <sz val="9"/>
        <color indexed="8"/>
        <rFont val="Times New Roman"/>
        <family val="1"/>
      </rPr>
      <t>(0.1%)</t>
    </r>
  </si>
  <si>
    <r>
      <t xml:space="preserve">87
</t>
    </r>
    <r>
      <rPr>
        <i/>
        <sz val="9"/>
        <color indexed="8"/>
        <rFont val="Times New Roman"/>
        <family val="1"/>
      </rPr>
      <t>(0.1%)</t>
    </r>
  </si>
  <si>
    <r>
      <t xml:space="preserve">349,845
</t>
    </r>
    <r>
      <rPr>
        <i/>
        <sz val="9"/>
        <color indexed="8"/>
        <rFont val="Times New Roman"/>
        <family val="1"/>
      </rPr>
      <t>(99.3%)</t>
    </r>
  </si>
  <si>
    <r>
      <t xml:space="preserve">1,835
</t>
    </r>
    <r>
      <rPr>
        <i/>
        <sz val="9"/>
        <color indexed="8"/>
        <rFont val="Times New Roman"/>
        <family val="1"/>
      </rPr>
      <t>(0.5%)</t>
    </r>
  </si>
  <si>
    <r>
      <t xml:space="preserve">102
</t>
    </r>
    <r>
      <rPr>
        <i/>
        <sz val="9"/>
        <color indexed="8"/>
        <rFont val="Times New Roman"/>
        <family val="1"/>
      </rPr>
      <t>(0.0%)</t>
    </r>
  </si>
  <si>
    <r>
      <t xml:space="preserve">215
</t>
    </r>
    <r>
      <rPr>
        <i/>
        <sz val="9"/>
        <color indexed="8"/>
        <rFont val="Times New Roman"/>
        <family val="1"/>
      </rPr>
      <t>(0.1%)</t>
    </r>
  </si>
  <si>
    <r>
      <t xml:space="preserve">24
</t>
    </r>
    <r>
      <rPr>
        <i/>
        <sz val="9"/>
        <color indexed="8"/>
        <rFont val="Times New Roman"/>
        <family val="1"/>
      </rPr>
      <t>(0.0%)</t>
    </r>
  </si>
  <si>
    <r>
      <t xml:space="preserve">70
</t>
    </r>
    <r>
      <rPr>
        <i/>
        <sz val="9"/>
        <color indexed="8"/>
        <rFont val="Times New Roman"/>
        <family val="1"/>
      </rPr>
      <t>(0.0%)</t>
    </r>
  </si>
  <si>
    <r>
      <t xml:space="preserve">29
</t>
    </r>
    <r>
      <rPr>
        <i/>
        <sz val="9"/>
        <color indexed="8"/>
        <rFont val="Times New Roman"/>
        <family val="1"/>
      </rPr>
      <t>(0.0%)</t>
    </r>
  </si>
  <si>
    <r>
      <t xml:space="preserve">79,409
</t>
    </r>
    <r>
      <rPr>
        <i/>
        <sz val="9"/>
        <color indexed="8"/>
        <rFont val="Times New Roman"/>
        <family val="1"/>
      </rPr>
      <t>(98.8%)</t>
    </r>
  </si>
  <si>
    <r>
      <t xml:space="preserve">510
</t>
    </r>
    <r>
      <rPr>
        <i/>
        <sz val="9"/>
        <color indexed="8"/>
        <rFont val="Times New Roman"/>
        <family val="1"/>
      </rPr>
      <t>(0.6%)</t>
    </r>
  </si>
  <si>
    <r>
      <t xml:space="preserve">139
</t>
    </r>
    <r>
      <rPr>
        <i/>
        <sz val="9"/>
        <color indexed="8"/>
        <rFont val="Times New Roman"/>
        <family val="1"/>
      </rPr>
      <t>(0.2%)</t>
    </r>
  </si>
  <si>
    <r>
      <t xml:space="preserve">156
</t>
    </r>
    <r>
      <rPr>
        <i/>
        <sz val="9"/>
        <color indexed="8"/>
        <rFont val="Times New Roman"/>
        <family val="1"/>
      </rPr>
      <t>(0.2%)</t>
    </r>
  </si>
  <si>
    <r>
      <t xml:space="preserve">109
</t>
    </r>
    <r>
      <rPr>
        <i/>
        <sz val="9"/>
        <color indexed="8"/>
        <rFont val="Times New Roman"/>
        <family val="1"/>
      </rPr>
      <t>(0.1%)</t>
    </r>
  </si>
  <si>
    <r>
      <t xml:space="preserve">40
</t>
    </r>
    <r>
      <rPr>
        <i/>
        <sz val="9"/>
        <color indexed="8"/>
        <rFont val="Times New Roman"/>
        <family val="1"/>
      </rPr>
      <t>(0.0%)</t>
    </r>
  </si>
  <si>
    <r>
      <t xml:space="preserve">19
</t>
    </r>
    <r>
      <rPr>
        <i/>
        <sz val="9"/>
        <color indexed="8"/>
        <rFont val="Times New Roman"/>
        <family val="1"/>
      </rPr>
      <t>(0.0%)</t>
    </r>
  </si>
  <si>
    <r>
      <t xml:space="preserve">73,051
</t>
    </r>
    <r>
      <rPr>
        <i/>
        <sz val="9"/>
        <color indexed="8"/>
        <rFont val="Times New Roman"/>
        <family val="1"/>
      </rPr>
      <t>(98.9%)</t>
    </r>
  </si>
  <si>
    <r>
      <t xml:space="preserve">211
</t>
    </r>
    <r>
      <rPr>
        <i/>
        <sz val="9"/>
        <color indexed="8"/>
        <rFont val="Times New Roman"/>
        <family val="1"/>
      </rPr>
      <t>(0.3%)</t>
    </r>
  </si>
  <si>
    <r>
      <t xml:space="preserve">182
</t>
    </r>
    <r>
      <rPr>
        <i/>
        <sz val="9"/>
        <color indexed="8"/>
        <rFont val="Times New Roman"/>
        <family val="1"/>
      </rPr>
      <t>(0.2%)</t>
    </r>
  </si>
  <si>
    <r>
      <t xml:space="preserve">148
</t>
    </r>
    <r>
      <rPr>
        <i/>
        <sz val="9"/>
        <color indexed="8"/>
        <rFont val="Times New Roman"/>
        <family val="1"/>
      </rPr>
      <t>(0.2%)</t>
    </r>
  </si>
  <si>
    <r>
      <t xml:space="preserve">220
</t>
    </r>
    <r>
      <rPr>
        <i/>
        <sz val="9"/>
        <color indexed="8"/>
        <rFont val="Times New Roman"/>
        <family val="1"/>
      </rPr>
      <t>(0.3%)</t>
    </r>
  </si>
  <si>
    <r>
      <t xml:space="preserve">23
</t>
    </r>
    <r>
      <rPr>
        <i/>
        <sz val="9"/>
        <color indexed="8"/>
        <rFont val="Times New Roman"/>
        <family val="1"/>
      </rPr>
      <t>(0.0%)</t>
    </r>
  </si>
  <si>
    <r>
      <t xml:space="preserve">37
</t>
    </r>
    <r>
      <rPr>
        <i/>
        <sz val="9"/>
        <color indexed="8"/>
        <rFont val="Times New Roman"/>
        <family val="1"/>
      </rPr>
      <t>(0.1%)</t>
    </r>
  </si>
  <si>
    <r>
      <t xml:space="preserve">40,132
</t>
    </r>
    <r>
      <rPr>
        <b/>
        <sz val="9"/>
        <color indexed="8"/>
        <rFont val="Times New Roman"/>
        <family val="1"/>
      </rPr>
      <t>(100%)</t>
    </r>
  </si>
  <si>
    <r>
      <t xml:space="preserve">24,406
</t>
    </r>
    <r>
      <rPr>
        <i/>
        <sz val="9"/>
        <color indexed="8"/>
        <rFont val="Times New Roman"/>
        <family val="1"/>
      </rPr>
      <t>(60.8%)</t>
    </r>
  </si>
  <si>
    <r>
      <t xml:space="preserve">1,294
</t>
    </r>
    <r>
      <rPr>
        <i/>
        <sz val="9"/>
        <color indexed="8"/>
        <rFont val="Times New Roman"/>
        <family val="1"/>
      </rPr>
      <t>(3.2%)</t>
    </r>
  </si>
  <si>
    <r>
      <t xml:space="preserve">9,996
</t>
    </r>
    <r>
      <rPr>
        <i/>
        <sz val="9"/>
        <color indexed="8"/>
        <rFont val="Times New Roman"/>
        <family val="1"/>
      </rPr>
      <t>(24.9%)</t>
    </r>
  </si>
  <si>
    <r>
      <t xml:space="preserve">2,625
</t>
    </r>
    <r>
      <rPr>
        <i/>
        <sz val="9"/>
        <color indexed="8"/>
        <rFont val="Times New Roman"/>
        <family val="1"/>
      </rPr>
      <t>(6.5%)</t>
    </r>
  </si>
  <si>
    <r>
      <t xml:space="preserve">595
</t>
    </r>
    <r>
      <rPr>
        <i/>
        <sz val="9"/>
        <color indexed="8"/>
        <rFont val="Times New Roman"/>
        <family val="1"/>
      </rPr>
      <t>(1.5%)</t>
    </r>
  </si>
  <si>
    <r>
      <t xml:space="preserve">1,180
</t>
    </r>
    <r>
      <rPr>
        <i/>
        <sz val="9"/>
        <color indexed="8"/>
        <rFont val="Times New Roman"/>
        <family val="1"/>
      </rPr>
      <t>(2.9%)</t>
    </r>
  </si>
  <si>
    <r>
      <t xml:space="preserve">36
</t>
    </r>
    <r>
      <rPr>
        <i/>
        <sz val="9"/>
        <color indexed="8"/>
        <rFont val="Times New Roman"/>
        <family val="1"/>
      </rPr>
      <t>(0.1%)</t>
    </r>
  </si>
  <si>
    <r>
      <t xml:space="preserve">1,170,040
</t>
    </r>
    <r>
      <rPr>
        <b/>
        <i/>
        <sz val="9"/>
        <color indexed="8"/>
        <rFont val="Times New Roman"/>
        <family val="1"/>
      </rPr>
      <t>(96.3%)</t>
    </r>
  </si>
  <si>
    <r>
      <t xml:space="preserve">21,563
</t>
    </r>
    <r>
      <rPr>
        <b/>
        <sz val="9"/>
        <color indexed="8"/>
        <rFont val="Times New Roman"/>
        <family val="1"/>
      </rPr>
      <t>(1.8%)</t>
    </r>
  </si>
  <si>
    <r>
      <t xml:space="preserve">13,112
</t>
    </r>
    <r>
      <rPr>
        <b/>
        <i/>
        <sz val="9"/>
        <color indexed="8"/>
        <rFont val="Times New Roman"/>
        <family val="1"/>
      </rPr>
      <t>(1.1%)</t>
    </r>
  </si>
  <si>
    <r>
      <t xml:space="preserve">5,643
</t>
    </r>
    <r>
      <rPr>
        <b/>
        <i/>
        <sz val="9"/>
        <color indexed="8"/>
        <rFont val="Times New Roman"/>
        <family val="1"/>
      </rPr>
      <t>(0.5%)</t>
    </r>
  </si>
  <si>
    <r>
      <t xml:space="preserve">2,727
</t>
    </r>
    <r>
      <rPr>
        <b/>
        <i/>
        <sz val="9"/>
        <color indexed="8"/>
        <rFont val="Times New Roman"/>
        <family val="1"/>
      </rPr>
      <t>(0.2%)</t>
    </r>
  </si>
  <si>
    <r>
      <t xml:space="preserve">1,445
</t>
    </r>
    <r>
      <rPr>
        <b/>
        <i/>
        <sz val="9"/>
        <color indexed="8"/>
        <rFont val="Times New Roman"/>
        <family val="1"/>
      </rPr>
      <t>(0.1%)</t>
    </r>
  </si>
  <si>
    <r>
      <t xml:space="preserve">474
</t>
    </r>
    <r>
      <rPr>
        <b/>
        <i/>
        <sz val="9"/>
        <color indexed="8"/>
        <rFont val="Times New Roman"/>
        <family val="1"/>
      </rPr>
      <t>(0.0%)</t>
    </r>
  </si>
  <si>
    <r>
      <t xml:space="preserve">166
</t>
    </r>
    <r>
      <rPr>
        <b/>
        <i/>
        <sz val="9"/>
        <color indexed="8"/>
        <rFont val="Times New Roman"/>
        <family val="1"/>
      </rPr>
      <t>(0.0%)</t>
    </r>
  </si>
  <si>
    <r>
      <t xml:space="preserve">482,558
</t>
    </r>
    <r>
      <rPr>
        <i/>
        <sz val="9"/>
        <color indexed="8"/>
        <rFont val="Times New Roman"/>
        <family val="1"/>
      </rPr>
      <t>(99.0%)</t>
    </r>
  </si>
  <si>
    <r>
      <t xml:space="preserve">2,724
</t>
    </r>
    <r>
      <rPr>
        <i/>
        <sz val="9"/>
        <color indexed="8"/>
        <rFont val="Times New Roman"/>
        <family val="1"/>
      </rPr>
      <t>(0.6%)</t>
    </r>
  </si>
  <si>
    <r>
      <t xml:space="preserve">583
</t>
    </r>
    <r>
      <rPr>
        <i/>
        <sz val="9"/>
        <color indexed="8"/>
        <rFont val="Times New Roman"/>
        <family val="1"/>
      </rPr>
      <t>(0.1%)</t>
    </r>
  </si>
  <si>
    <r>
      <t xml:space="preserve">453
</t>
    </r>
    <r>
      <rPr>
        <i/>
        <sz val="9"/>
        <color indexed="8"/>
        <rFont val="Times New Roman"/>
        <family val="1"/>
      </rPr>
      <t>(0.1%)</t>
    </r>
  </si>
  <si>
    <r>
      <t xml:space="preserve">817
</t>
    </r>
    <r>
      <rPr>
        <i/>
        <sz val="9"/>
        <color indexed="8"/>
        <rFont val="Times New Roman"/>
        <family val="1"/>
      </rPr>
      <t>(0.2%)</t>
    </r>
  </si>
  <si>
    <r>
      <t xml:space="preserve">43
</t>
    </r>
    <r>
      <rPr>
        <i/>
        <sz val="9"/>
        <color indexed="8"/>
        <rFont val="Times New Roman"/>
        <family val="1"/>
      </rPr>
      <t>(0.0%)</t>
    </r>
  </si>
  <si>
    <r>
      <t xml:space="preserve">126
</t>
    </r>
    <r>
      <rPr>
        <i/>
        <sz val="9"/>
        <color indexed="8"/>
        <rFont val="Times New Roman"/>
        <family val="1"/>
      </rPr>
      <t>(0.0%)</t>
    </r>
  </si>
  <si>
    <r>
      <t xml:space="preserve">89
</t>
    </r>
    <r>
      <rPr>
        <i/>
        <sz val="9"/>
        <color indexed="8"/>
        <rFont val="Times New Roman"/>
        <family val="1"/>
      </rPr>
      <t>(0.0%)</t>
    </r>
  </si>
  <si>
    <r>
      <t xml:space="preserve">687,482
</t>
    </r>
    <r>
      <rPr>
        <i/>
        <sz val="9"/>
        <color indexed="8"/>
        <rFont val="Times New Roman"/>
        <family val="1"/>
      </rPr>
      <t>(94.5%)</t>
    </r>
  </si>
  <si>
    <r>
      <t xml:space="preserve">18,839
</t>
    </r>
    <r>
      <rPr>
        <i/>
        <sz val="9"/>
        <color indexed="8"/>
        <rFont val="Times New Roman"/>
        <family val="1"/>
      </rPr>
      <t>(2.6%)</t>
    </r>
  </si>
  <si>
    <r>
      <t xml:space="preserve">12,529
</t>
    </r>
    <r>
      <rPr>
        <i/>
        <sz val="9"/>
        <color indexed="8"/>
        <rFont val="Times New Roman"/>
        <family val="1"/>
      </rPr>
      <t>(1.7%)</t>
    </r>
  </si>
  <si>
    <r>
      <t xml:space="preserve">5,190
</t>
    </r>
    <r>
      <rPr>
        <i/>
        <sz val="9"/>
        <color indexed="8"/>
        <rFont val="Times New Roman"/>
        <family val="1"/>
      </rPr>
      <t>(0.7%)</t>
    </r>
  </si>
  <si>
    <r>
      <t xml:space="preserve">1,910
</t>
    </r>
    <r>
      <rPr>
        <i/>
        <sz val="9"/>
        <color indexed="8"/>
        <rFont val="Times New Roman"/>
        <family val="1"/>
      </rPr>
      <t>(0.3%)</t>
    </r>
  </si>
  <si>
    <r>
      <t xml:space="preserve">1,402
</t>
    </r>
    <r>
      <rPr>
        <i/>
        <sz val="9"/>
        <color indexed="8"/>
        <rFont val="Times New Roman"/>
        <family val="1"/>
      </rPr>
      <t>(0.2%)</t>
    </r>
  </si>
  <si>
    <r>
      <t xml:space="preserve">348
</t>
    </r>
    <r>
      <rPr>
        <i/>
        <sz val="9"/>
        <color indexed="8"/>
        <rFont val="Times New Roman"/>
        <family val="1"/>
      </rPr>
      <t>(0.0%)</t>
    </r>
  </si>
  <si>
    <t xml:space="preserve">Table 5.9 - Water sales by tariff of subscriber, 2017 - 2018 </t>
  </si>
  <si>
    <t>Type of tariff</t>
  </si>
  <si>
    <t>Subscribers</t>
  </si>
  <si>
    <t xml:space="preserve">Volume sold </t>
  </si>
  <si>
    <t>Amount collectible</t>
  </si>
  <si>
    <t>Average consumption (m³)</t>
  </si>
  <si>
    <t>Average price per m³</t>
  </si>
  <si>
    <t>No.</t>
  </si>
  <si>
    <t>Mm³</t>
  </si>
  <si>
    <t>Rs million</t>
  </si>
  <si>
    <t>Public Sector Agency</t>
  </si>
  <si>
    <t>Acquired / concessionary prises</t>
  </si>
  <si>
    <t>Business</t>
  </si>
  <si>
    <t>Commercial</t>
  </si>
  <si>
    <t>Religious</t>
  </si>
  <si>
    <t>Industrial</t>
  </si>
  <si>
    <t>Total potable water</t>
  </si>
  <si>
    <r>
      <t xml:space="preserve">Total non-treated water </t>
    </r>
    <r>
      <rPr>
        <b/>
        <sz val="12"/>
        <rFont val="Times New Roman"/>
        <family val="1"/>
      </rPr>
      <t xml:space="preserve">
</t>
    </r>
    <r>
      <rPr>
        <b/>
        <i/>
        <sz val="12"/>
        <rFont val="Times New Roman"/>
        <family val="1"/>
      </rPr>
      <t>(Mainly for Agriculture and Industry)</t>
    </r>
  </si>
  <si>
    <t>Available</t>
  </si>
  <si>
    <t>Not available</t>
  </si>
  <si>
    <t>Note :Data exclude 27 homeless households with a population of 29.</t>
  </si>
  <si>
    <t>No. of consumers</t>
  </si>
  <si>
    <t>Sales 
(MWh)</t>
  </si>
  <si>
    <t>Value sold (Rs. Mn)</t>
  </si>
  <si>
    <r>
      <t>Average sales
 price</t>
    </r>
    <r>
      <rPr>
        <b/>
        <vertAlign val="superscript"/>
        <sz val="11"/>
        <rFont val="Times New Roman"/>
        <family val="1"/>
      </rPr>
      <t xml:space="preserve">1 </t>
    </r>
    <r>
      <rPr>
        <b/>
        <sz val="11"/>
        <rFont val="Times New Roman"/>
        <family val="1"/>
      </rPr>
      <t>per kWh</t>
    </r>
    <r>
      <rPr>
        <b/>
        <vertAlign val="superscript"/>
        <sz val="11"/>
        <rFont val="Times New Roman"/>
        <family val="1"/>
      </rPr>
      <t xml:space="preserve">
</t>
    </r>
    <r>
      <rPr>
        <b/>
        <sz val="11"/>
        <rFont val="Times New Roman"/>
        <family val="1"/>
      </rPr>
      <t>(Rupees)</t>
    </r>
  </si>
  <si>
    <t>of which: irrigation</t>
  </si>
  <si>
    <r>
      <t xml:space="preserve">Other </t>
    </r>
    <r>
      <rPr>
        <vertAlign val="superscript"/>
        <sz val="11"/>
        <rFont val="Times New Roman"/>
        <family val="1"/>
      </rPr>
      <t xml:space="preserve"> </t>
    </r>
  </si>
  <si>
    <r>
      <rPr>
        <vertAlign val="superscript"/>
        <sz val="11"/>
        <rFont val="Times New Roman"/>
        <family val="1"/>
      </rPr>
      <t>1</t>
    </r>
    <r>
      <rPr>
        <sz val="11"/>
        <rFont val="Times New Roman"/>
        <family val="1"/>
      </rPr>
      <t xml:space="preserve"> Excluding VAT &amp; meter rent</t>
    </r>
  </si>
  <si>
    <t xml:space="preserve">Source: Central Electricity Board </t>
  </si>
  <si>
    <t>Building Type</t>
  </si>
  <si>
    <t>Housing Census</t>
  </si>
  <si>
    <t>Under construction and not inhabited</t>
  </si>
  <si>
    <t>Wholly residential</t>
  </si>
  <si>
    <t>Partly residential</t>
  </si>
  <si>
    <t>Hotels, Tourist residence and Guest house</t>
  </si>
  <si>
    <t>Institutions</t>
  </si>
  <si>
    <t>Non-residential</t>
  </si>
  <si>
    <t>All buildings</t>
  </si>
  <si>
    <t>Type of building</t>
  </si>
  <si>
    <t>Building used as one housing unit (Separate houses)</t>
  </si>
  <si>
    <t>Semi-detached houses and block of flats</t>
  </si>
  <si>
    <t>Partly residential buildings</t>
  </si>
  <si>
    <t>Other dwellings</t>
  </si>
  <si>
    <r>
      <rPr>
        <vertAlign val="superscript"/>
        <sz val="12"/>
        <rFont val="Times New Roman"/>
        <family val="1"/>
      </rPr>
      <t>1</t>
    </r>
    <r>
      <rPr>
        <sz val="12"/>
        <rFont val="Times New Roman"/>
        <family val="1"/>
      </rPr>
      <t xml:space="preserve"> Figures exclude detached rooms (1,500 for 2000 and 729 for 2011), used as part of household</t>
    </r>
  </si>
  <si>
    <r>
      <rPr>
        <vertAlign val="superscript"/>
        <sz val="11"/>
        <color indexed="8"/>
        <rFont val="Times New Roman"/>
        <family val="1"/>
      </rPr>
      <t>2</t>
    </r>
    <r>
      <rPr>
        <sz val="11"/>
        <color indexed="8"/>
        <rFont val="Times New Roman"/>
        <family val="1"/>
      </rPr>
      <t xml:space="preserve"> Includes Agalega</t>
    </r>
  </si>
  <si>
    <r>
      <t xml:space="preserve">Table 5.14 - Number of improvised </t>
    </r>
    <r>
      <rPr>
        <b/>
        <vertAlign val="superscript"/>
        <sz val="12"/>
        <color indexed="8"/>
        <rFont val="Times New Roman"/>
        <family val="1"/>
      </rPr>
      <t>1</t>
    </r>
    <r>
      <rPr>
        <b/>
        <sz val="12"/>
        <color indexed="8"/>
        <rFont val="Times New Roman"/>
        <family val="1"/>
      </rPr>
      <t xml:space="preserve"> housing units and population by geographical district, Republic of Mauritius, 2000 and 2011 Housing Censuses </t>
    </r>
  </si>
  <si>
    <t xml:space="preserve">2000 Census </t>
  </si>
  <si>
    <t>2011 Census</t>
  </si>
  <si>
    <t>Housing units</t>
  </si>
  <si>
    <t>Population</t>
  </si>
  <si>
    <t>Republic of Mauritius</t>
  </si>
  <si>
    <r>
      <rPr>
        <vertAlign val="superscript"/>
        <sz val="11"/>
        <color indexed="8"/>
        <rFont val="Times New Roman"/>
        <family val="1"/>
      </rPr>
      <t>1</t>
    </r>
    <r>
      <rPr>
        <sz val="11"/>
        <color indexed="8"/>
        <rFont val="Times New Roman"/>
        <family val="1"/>
      </rPr>
      <t xml:space="preserve"> An improvised housing unit is an independent, makeshift shelter or structure, built of waste materials and without a predetermined plan for the purpose of habitation by one household, which is being used as living quarters at the time of the census.</t>
    </r>
  </si>
  <si>
    <r>
      <t>Table 5.15 - Residential and partly residential buildings</t>
    </r>
    <r>
      <rPr>
        <b/>
        <vertAlign val="superscript"/>
        <sz val="12"/>
        <rFont val="Times New Roman"/>
        <family val="1"/>
      </rPr>
      <t xml:space="preserve"> 1 </t>
    </r>
    <r>
      <rPr>
        <b/>
        <sz val="12"/>
        <rFont val="Times New Roman"/>
        <family val="1"/>
      </rPr>
      <t>by type of wall and roof materials, Republic of</t>
    </r>
  </si>
  <si>
    <t xml:space="preserve"> Mauritius, 2000 and 2011 Housing Censuses.</t>
  </si>
  <si>
    <t>Type of construction materials</t>
  </si>
  <si>
    <t>Change 2000 - 2011</t>
  </si>
  <si>
    <t>Concrete walls and roof</t>
  </si>
  <si>
    <t>Concrete walls and iron/tin roof</t>
  </si>
  <si>
    <t>Iron/tin walls and roof</t>
  </si>
  <si>
    <t>Wood walls and iron/tin/shingle roof</t>
  </si>
  <si>
    <r>
      <rPr>
        <vertAlign val="superscript"/>
        <sz val="10"/>
        <rFont val="Times New Roman"/>
        <family val="1"/>
      </rPr>
      <t>1</t>
    </r>
    <r>
      <rPr>
        <sz val="10"/>
        <rFont val="Times New Roman"/>
        <family val="1"/>
      </rPr>
      <t xml:space="preserve"> Figures exclude detached rooms (1,500 for 2000 and 729 for 2011), used as part of household</t>
    </r>
  </si>
  <si>
    <t>Table 5.16 - Distribution of housing units by occupancy status, Republic of Mauritius, 2000 and 2011 Housing</t>
  </si>
  <si>
    <t xml:space="preserve"> Censuses</t>
  </si>
  <si>
    <t xml:space="preserve">Type of occupancy </t>
  </si>
  <si>
    <t xml:space="preserve">Housing units occupied as : </t>
  </si>
  <si>
    <t xml:space="preserve">  Principal  residence</t>
  </si>
  <si>
    <t xml:space="preserve">  Secondary residence</t>
  </si>
  <si>
    <t>Total vacant housing units</t>
  </si>
  <si>
    <t xml:space="preserve">       For rent</t>
  </si>
  <si>
    <t xml:space="preserve">       For sale</t>
  </si>
  <si>
    <t xml:space="preserve">       Provided by employer</t>
  </si>
  <si>
    <t xml:space="preserve">       Under repairs</t>
  </si>
  <si>
    <t xml:space="preserve">       Not stated</t>
  </si>
  <si>
    <t xml:space="preserve"> Table  5.17 - Vehicles ¹  registered by type,  2009 - 2018</t>
  </si>
  <si>
    <t xml:space="preserve">  Type  of  vehicle</t>
  </si>
  <si>
    <t xml:space="preserve">  Car</t>
  </si>
  <si>
    <t xml:space="preserve">  (of which taxi car)</t>
  </si>
  <si>
    <t xml:space="preserve">  Dual  purpose  vehicle</t>
  </si>
  <si>
    <r>
      <t xml:space="preserve">  Double cab pickup </t>
    </r>
    <r>
      <rPr>
        <vertAlign val="superscript"/>
        <sz val="14"/>
        <rFont val="Times New Roman"/>
        <family val="1"/>
      </rPr>
      <t>2</t>
    </r>
  </si>
  <si>
    <t xml:space="preserve">  Heavy  motor  car</t>
  </si>
  <si>
    <t xml:space="preserve">  Motor  cycle</t>
  </si>
  <si>
    <t xml:space="preserve">  Auto  cycle</t>
  </si>
  <si>
    <t xml:space="preserve">  Lorry  and  truck</t>
  </si>
  <si>
    <t xml:space="preserve">  Van</t>
  </si>
  <si>
    <t xml:space="preserve">  Bus  </t>
  </si>
  <si>
    <t xml:space="preserve">  Tractor  and  dumper</t>
  </si>
  <si>
    <t xml:space="preserve">  Prime  mover</t>
  </si>
  <si>
    <t xml:space="preserve">  Trailer</t>
  </si>
  <si>
    <t xml:space="preserve">  Road  roller</t>
  </si>
  <si>
    <t xml:space="preserve">  Other </t>
  </si>
  <si>
    <t xml:space="preserve">              Total</t>
  </si>
  <si>
    <t>of which   
      hybrid vehicles</t>
  </si>
  <si>
    <t xml:space="preserve">    electric vehicles</t>
  </si>
  <si>
    <t>¹  Excluding  pedal  cycles , but including government vehicles</t>
  </si>
  <si>
    <r>
      <rPr>
        <vertAlign val="superscript"/>
        <sz val="14"/>
        <rFont val="Times New Roman"/>
        <family val="1"/>
      </rPr>
      <t>2</t>
    </r>
    <r>
      <rPr>
        <sz val="14"/>
        <rFont val="Times New Roman"/>
        <family val="1"/>
      </rPr>
      <t xml:space="preserve"> New category of vehicle defined in Road Trafic Act as amended by Act NO. 27 of 2012.</t>
    </r>
  </si>
  <si>
    <t>Note: Prior to the year 2013, 'Double cab pickup' was included in 'Dual purpose vehicle'</t>
  </si>
  <si>
    <t>Source: National Transport Authority</t>
  </si>
  <si>
    <t>Length of roads ( km )</t>
  </si>
  <si>
    <t>% of roads paved</t>
  </si>
  <si>
    <t>Number of vehicles per km of road</t>
  </si>
  <si>
    <t>Motorways</t>
  </si>
  <si>
    <t>Main roads</t>
  </si>
  <si>
    <t>Secondary roads</t>
  </si>
  <si>
    <t>Other roads</t>
  </si>
  <si>
    <t>New cases diagnosed at specialist clinics in chest diseases</t>
  </si>
  <si>
    <t>Source : Statistics Unit, Ministry of Health and Wellness</t>
  </si>
  <si>
    <t>Table 5.20 - Admissions due to certain respiratory diseases by sex  in government general hospitals, 2012 - 2018</t>
  </si>
  <si>
    <t>Disease</t>
  </si>
  <si>
    <t>Sex</t>
  </si>
  <si>
    <t>Acute upper respiratory infections</t>
  </si>
  <si>
    <t>Acute bronchitis and bronchiolitis</t>
  </si>
  <si>
    <t>Pneumonia</t>
  </si>
  <si>
    <t>Bronchitis, emphysema and other chronic obstructive pulmonary diseases</t>
  </si>
  <si>
    <t>Asthma</t>
  </si>
  <si>
    <t>Table 5.21- Cases of asthma treated as in-patients in government hospitals, 2009 - 2018</t>
  </si>
  <si>
    <t>In-Patients</t>
  </si>
  <si>
    <t>772 (37.5%)</t>
  </si>
  <si>
    <t>1,288 (62.5%)</t>
  </si>
  <si>
    <t xml:space="preserve">                             </t>
  </si>
  <si>
    <t>Deaths</t>
  </si>
  <si>
    <t>Table 5.23 -  Cases of asthma treated as in-patients in government hospitals by age group and sex, 2017 - 2018</t>
  </si>
  <si>
    <t>Age group
 ( years )</t>
  </si>
  <si>
    <t>Number of cases</t>
  </si>
  <si>
    <t>Less than one year</t>
  </si>
  <si>
    <t>1 - 4</t>
  </si>
  <si>
    <t>5 - 9</t>
  </si>
  <si>
    <t>10 - 14</t>
  </si>
  <si>
    <t>15 - 19</t>
  </si>
  <si>
    <t>20 - 24</t>
  </si>
  <si>
    <t>25 - 29</t>
  </si>
  <si>
    <t>30 - 34</t>
  </si>
  <si>
    <t xml:space="preserve">35 - 39 </t>
  </si>
  <si>
    <t>40 - 44</t>
  </si>
  <si>
    <t>45 - 49</t>
  </si>
  <si>
    <t>50 - 54</t>
  </si>
  <si>
    <t>55 - 59</t>
  </si>
  <si>
    <t>60 - 64</t>
  </si>
  <si>
    <t>65 - 69</t>
  </si>
  <si>
    <t>70 - 74</t>
  </si>
  <si>
    <t>75 - 79</t>
  </si>
  <si>
    <t>80 - 84</t>
  </si>
  <si>
    <t>85 and over</t>
  </si>
  <si>
    <t>Table 5.24- Enteritis and other diarrhoeal diseases, 2009 - 2018</t>
  </si>
  <si>
    <t>Cases treated as in-patients in government hospitals</t>
  </si>
  <si>
    <t>Deaths in whole island</t>
  </si>
  <si>
    <t>Under one Year</t>
  </si>
  <si>
    <t>1 - 4 Years</t>
  </si>
  <si>
    <t>5 - 14 Years</t>
  </si>
  <si>
    <t>15 Years and over</t>
  </si>
  <si>
    <t>Water borne diseases</t>
  </si>
  <si>
    <t>Food borne diseases</t>
  </si>
  <si>
    <t>Mosquito borne diseases</t>
  </si>
  <si>
    <t>Mammal borne disease</t>
  </si>
  <si>
    <t>Amoebiasis
(gastroenteritis)</t>
  </si>
  <si>
    <t>Typhoid</t>
  </si>
  <si>
    <t>Food poisoning</t>
  </si>
  <si>
    <r>
      <t xml:space="preserve">Malaria </t>
    </r>
    <r>
      <rPr>
        <b/>
        <vertAlign val="superscript"/>
        <sz val="10.5"/>
        <rFont val="Times New Roman"/>
        <family val="1"/>
      </rPr>
      <t>1</t>
    </r>
  </si>
  <si>
    <t>Dengue</t>
  </si>
  <si>
    <t>Chickunguya</t>
  </si>
  <si>
    <t>Leptospirosis</t>
  </si>
  <si>
    <r>
      <t xml:space="preserve">252 </t>
    </r>
    <r>
      <rPr>
        <vertAlign val="superscript"/>
        <sz val="10.5"/>
        <rFont val="Times New Roman"/>
        <family val="1"/>
      </rPr>
      <t>2</t>
    </r>
  </si>
  <si>
    <r>
      <t xml:space="preserve">11 </t>
    </r>
    <r>
      <rPr>
        <vertAlign val="superscript"/>
        <sz val="10.5"/>
        <rFont val="Times New Roman"/>
        <family val="1"/>
      </rPr>
      <t>1</t>
    </r>
  </si>
  <si>
    <r>
      <t xml:space="preserve">5 </t>
    </r>
    <r>
      <rPr>
        <vertAlign val="superscript"/>
        <sz val="10.5"/>
        <rFont val="Times New Roman"/>
        <family val="1"/>
      </rPr>
      <t>1</t>
    </r>
  </si>
  <si>
    <r>
      <t xml:space="preserve">8 </t>
    </r>
    <r>
      <rPr>
        <vertAlign val="superscript"/>
        <sz val="10.5"/>
        <rFont val="Times New Roman"/>
        <family val="1"/>
      </rPr>
      <t>1</t>
    </r>
  </si>
  <si>
    <r>
      <t xml:space="preserve">13 </t>
    </r>
    <r>
      <rPr>
        <vertAlign val="superscript"/>
        <sz val="10.5"/>
        <rFont val="Times New Roman"/>
        <family val="1"/>
      </rPr>
      <t>1</t>
    </r>
  </si>
  <si>
    <r>
      <t xml:space="preserve">19 </t>
    </r>
    <r>
      <rPr>
        <vertAlign val="superscript"/>
        <sz val="10.5"/>
        <rFont val="Times New Roman"/>
        <family val="1"/>
      </rPr>
      <t>1</t>
    </r>
  </si>
  <si>
    <r>
      <t xml:space="preserve">64 </t>
    </r>
    <r>
      <rPr>
        <vertAlign val="superscript"/>
        <sz val="10.5"/>
        <rFont val="Times New Roman"/>
        <family val="1"/>
      </rPr>
      <t>2</t>
    </r>
  </si>
  <si>
    <r>
      <rPr>
        <vertAlign val="superscript"/>
        <sz val="10.5"/>
        <rFont val="Times New Roman"/>
        <family val="1"/>
      </rPr>
      <t>1</t>
    </r>
    <r>
      <rPr>
        <sz val="10.5"/>
        <rFont val="Times New Roman"/>
        <family val="1"/>
      </rPr>
      <t xml:space="preserve"> All imported/introduced cases</t>
    </r>
  </si>
  <si>
    <r>
      <rPr>
        <vertAlign val="superscript"/>
        <sz val="10.5"/>
        <rFont val="Times New Roman"/>
        <family val="1"/>
      </rPr>
      <t>2</t>
    </r>
    <r>
      <rPr>
        <sz val="10.5"/>
        <rFont val="Times New Roman"/>
        <family val="1"/>
      </rPr>
      <t xml:space="preserve"> Including locally transmitted cases</t>
    </r>
  </si>
  <si>
    <t>Note: No new cases of schistosomiasis have been reported from 2008 - 2017</t>
  </si>
  <si>
    <t>Malaria</t>
  </si>
  <si>
    <t xml:space="preserve">Incidence rate </t>
  </si>
  <si>
    <t>Pulmonary tuberculosis</t>
  </si>
  <si>
    <t>Cause of death</t>
  </si>
  <si>
    <t>Number of deaths</t>
  </si>
  <si>
    <t>Cancers</t>
  </si>
  <si>
    <t>Chronic respiratory diseases</t>
  </si>
  <si>
    <t>Table 5.28 - First attendances for the treatment of gastro-enteritis at community hospitals, medi-clinics, area health centres and community health centres, by sex, 2009 - 2018</t>
  </si>
  <si>
    <r>
      <t xml:space="preserve">Table 5.26 - Incidence rate </t>
    </r>
    <r>
      <rPr>
        <b/>
        <vertAlign val="superscript"/>
        <sz val="14"/>
        <color indexed="8"/>
        <rFont val="Times New Roman"/>
        <family val="1"/>
      </rPr>
      <t>1</t>
    </r>
    <r>
      <rPr>
        <b/>
        <sz val="14"/>
        <color indexed="8"/>
        <rFont val="Times New Roman"/>
        <family val="1"/>
      </rPr>
      <t xml:space="preserve"> of selected notifiable diseases reported to sanitary authorities, 2009 - 2018</t>
    </r>
  </si>
  <si>
    <r>
      <rPr>
        <vertAlign val="superscript"/>
        <sz val="14"/>
        <color indexed="8"/>
        <rFont val="Times New Roman"/>
        <family val="1"/>
      </rPr>
      <t>1</t>
    </r>
    <r>
      <rPr>
        <sz val="14"/>
        <color indexed="8"/>
        <rFont val="Times New Roman"/>
        <family val="1"/>
      </rPr>
      <t xml:space="preserve"> per 100,000 mid-year population</t>
    </r>
  </si>
  <si>
    <r>
      <t>Table 6.1 - Annual Government Expenditure on environmental protection (Budgetary Central Government</t>
    </r>
    <r>
      <rPr>
        <b/>
        <vertAlign val="superscript"/>
        <sz val="12"/>
        <color indexed="8"/>
        <rFont val="Times New Roman"/>
        <family val="1"/>
      </rPr>
      <t>1</t>
    </r>
    <r>
      <rPr>
        <b/>
        <sz val="12"/>
        <color indexed="8"/>
        <rFont val="Times New Roman"/>
        <family val="1"/>
      </rPr>
      <t xml:space="preserve">) 2012 - 2014 </t>
    </r>
    <r>
      <rPr>
        <b/>
        <vertAlign val="superscript"/>
        <sz val="12"/>
        <color indexed="8"/>
        <rFont val="Times New Roman"/>
        <family val="1"/>
      </rPr>
      <t>2</t>
    </r>
    <r>
      <rPr>
        <b/>
        <sz val="12"/>
        <color indexed="8"/>
        <rFont val="Times New Roman"/>
        <family val="1"/>
      </rPr>
      <t xml:space="preserve">, 2015/2016 </t>
    </r>
    <r>
      <rPr>
        <b/>
        <vertAlign val="superscript"/>
        <sz val="12"/>
        <color indexed="8"/>
        <rFont val="Times New Roman"/>
        <family val="1"/>
      </rPr>
      <t>3</t>
    </r>
    <r>
      <rPr>
        <b/>
        <sz val="12"/>
        <color indexed="8"/>
        <rFont val="Times New Roman"/>
        <family val="1"/>
      </rPr>
      <t xml:space="preserve">, 2016/2017 </t>
    </r>
    <r>
      <rPr>
        <b/>
        <vertAlign val="superscript"/>
        <sz val="12"/>
        <color indexed="8"/>
        <rFont val="Times New Roman"/>
        <family val="1"/>
      </rPr>
      <t xml:space="preserve">3 </t>
    </r>
    <r>
      <rPr>
        <b/>
        <sz val="12"/>
        <color indexed="8"/>
        <rFont val="Times New Roman"/>
        <family val="1"/>
      </rPr>
      <t>and</t>
    </r>
    <r>
      <rPr>
        <b/>
        <vertAlign val="superscript"/>
        <sz val="12"/>
        <color indexed="8"/>
        <rFont val="Times New Roman"/>
        <family val="1"/>
      </rPr>
      <t xml:space="preserve"> </t>
    </r>
    <r>
      <rPr>
        <b/>
        <sz val="12"/>
        <color indexed="8"/>
        <rFont val="Times New Roman"/>
        <family val="1"/>
      </rPr>
      <t>2017/18</t>
    </r>
    <r>
      <rPr>
        <b/>
        <vertAlign val="superscript"/>
        <sz val="12"/>
        <color indexed="8"/>
        <rFont val="Times New Roman"/>
        <family val="1"/>
      </rPr>
      <t xml:space="preserve"> 3</t>
    </r>
  </si>
  <si>
    <t>Rs Million</t>
  </si>
  <si>
    <t>Expenditure</t>
  </si>
  <si>
    <t xml:space="preserve">2015/16 </t>
  </si>
  <si>
    <t xml:space="preserve">2016/17 </t>
  </si>
  <si>
    <t xml:space="preserve">2017/18 </t>
  </si>
  <si>
    <t>Expenses (Recurrent)</t>
  </si>
  <si>
    <r>
      <t xml:space="preserve">1184.9 </t>
    </r>
    <r>
      <rPr>
        <vertAlign val="superscript"/>
        <sz val="12"/>
        <color indexed="8"/>
        <rFont val="Times New Roman"/>
        <family val="1"/>
      </rPr>
      <t>4</t>
    </r>
  </si>
  <si>
    <r>
      <t xml:space="preserve">1134.6 </t>
    </r>
    <r>
      <rPr>
        <vertAlign val="superscript"/>
        <sz val="12"/>
        <color indexed="8"/>
        <rFont val="Times New Roman"/>
        <family val="1"/>
      </rPr>
      <t>4</t>
    </r>
  </si>
  <si>
    <t>Acquisition of non-financial assets 
(Investment)</t>
  </si>
  <si>
    <r>
      <t xml:space="preserve">425.5 </t>
    </r>
    <r>
      <rPr>
        <vertAlign val="superscript"/>
        <sz val="12"/>
        <color indexed="8"/>
        <rFont val="Times New Roman"/>
        <family val="1"/>
      </rPr>
      <t>4</t>
    </r>
  </si>
  <si>
    <t>Total Expenditure</t>
  </si>
  <si>
    <r>
      <rPr>
        <vertAlign val="superscript"/>
        <sz val="10"/>
        <color indexed="8"/>
        <rFont val="Times New Roman"/>
        <family val="1"/>
      </rPr>
      <t>1</t>
    </r>
    <r>
      <rPr>
        <sz val="10"/>
        <color indexed="8"/>
        <rFont val="Times New Roman"/>
        <family val="1"/>
      </rPr>
      <t xml:space="preserve"> Budgetary Central Government refers to Ministries and Departments.</t>
    </r>
  </si>
  <si>
    <r>
      <rPr>
        <vertAlign val="superscript"/>
        <sz val="10"/>
        <color indexed="8"/>
        <rFont val="Times New Roman"/>
        <family val="1"/>
      </rPr>
      <t>2</t>
    </r>
    <r>
      <rPr>
        <sz val="10"/>
        <color indexed="8"/>
        <rFont val="Times New Roman"/>
        <family val="1"/>
      </rPr>
      <t xml:space="preserve"> Programme 405 -  Land Drainage and Watershed Management; Programme 444 - Sanitation; Programme 445 - Radiation Portection; Programme 463 - Solid Waste Management, Landscaping and Beach Management, Programme 486 - Native Terrestrial Biodiversity and Conservation</t>
    </r>
  </si>
  <si>
    <r>
      <rPr>
        <vertAlign val="superscript"/>
        <sz val="10"/>
        <color indexed="8"/>
        <rFont val="Times New Roman"/>
        <family val="1"/>
      </rPr>
      <t>3</t>
    </r>
    <r>
      <rPr>
        <sz val="10"/>
        <color indexed="8"/>
        <rFont val="Times New Roman"/>
        <family val="1"/>
      </rPr>
      <t xml:space="preserve"> Vote 24 -105 Solid &amp; Hazardous Waste and Beach Management; Vote 24 - 106 - National Disaster Risk Reduction</t>
    </r>
  </si>
  <si>
    <r>
      <rPr>
        <vertAlign val="superscript"/>
        <sz val="10"/>
        <color indexed="8"/>
        <rFont val="Times New Roman"/>
        <family val="1"/>
      </rPr>
      <t>4</t>
    </r>
    <r>
      <rPr>
        <sz val="10"/>
        <color indexed="8"/>
        <rFont val="Times New Roman"/>
        <family val="1"/>
      </rPr>
      <t xml:space="preserve"> Revised</t>
    </r>
  </si>
  <si>
    <t>Table 6.2 - Annual budget of the Ministry of Environment, Solid Waste Management and Climate Change - 2012 - 2017/18</t>
  </si>
  <si>
    <t>Budget allocation</t>
  </si>
  <si>
    <r>
      <t>2015/16</t>
    </r>
    <r>
      <rPr>
        <b/>
        <vertAlign val="superscript"/>
        <sz val="12"/>
        <color indexed="8"/>
        <rFont val="Times New Roman"/>
        <family val="1"/>
      </rPr>
      <t xml:space="preserve"> </t>
    </r>
  </si>
  <si>
    <r>
      <t>2016/17</t>
    </r>
    <r>
      <rPr>
        <b/>
        <vertAlign val="superscript"/>
        <sz val="12"/>
        <color indexed="8"/>
        <rFont val="Times New Roman"/>
        <family val="1"/>
      </rPr>
      <t xml:space="preserve"> </t>
    </r>
    <r>
      <rPr>
        <sz val="11"/>
        <color indexed="8"/>
        <rFont val="Calibri"/>
        <family val="2"/>
      </rPr>
      <t/>
    </r>
  </si>
  <si>
    <r>
      <t>2017/18</t>
    </r>
    <r>
      <rPr>
        <b/>
        <vertAlign val="superscript"/>
        <sz val="12"/>
        <color indexed="8"/>
        <rFont val="Times New Roman"/>
        <family val="1"/>
      </rPr>
      <t xml:space="preserve"> </t>
    </r>
    <r>
      <rPr>
        <sz val="11"/>
        <color indexed="8"/>
        <rFont val="Calibri"/>
        <family val="2"/>
      </rPr>
      <t/>
    </r>
  </si>
  <si>
    <t>Compensation of Employees</t>
  </si>
  <si>
    <t>Goods &amp; Services</t>
  </si>
  <si>
    <t>Grants</t>
  </si>
  <si>
    <t>Other Expenses</t>
  </si>
  <si>
    <t xml:space="preserve">Acquisition of non-financial assets </t>
  </si>
  <si>
    <t>No of Employees</t>
  </si>
  <si>
    <t>Source: Ministry of Environment, Solid Waste  Management and Climate Change</t>
  </si>
  <si>
    <t>Table 6.3 - Amount collected on environment protection fee, 2010 - 2017/18</t>
  </si>
  <si>
    <t>Amount (Rs)</t>
  </si>
  <si>
    <t xml:space="preserve">2015/2016 </t>
  </si>
  <si>
    <t>2016/2017</t>
  </si>
  <si>
    <t>2017/2018</t>
  </si>
  <si>
    <t>Main Environmental Authority</t>
  </si>
  <si>
    <t>Ministry of Environment, Solid Waste Management and Climate Change</t>
  </si>
  <si>
    <t>Year of establishment</t>
  </si>
  <si>
    <t>The Department of Environment was established  in 1989</t>
  </si>
  <si>
    <t>Mission</t>
  </si>
  <si>
    <t>Vision</t>
  </si>
  <si>
    <t>To achieve a “cleaner, greener and safer Mauritius” in a sustainable manner, through protection and management of our environmental assets, mainstreaming sustainable development principles in different sectors of the economy, solid and hazardous waste management, enhanced resilience to disasters, and conservation and rehabilitation of beaches.  </t>
  </si>
  <si>
    <t xml:space="preserve">First enacted in 1991, thoroughly reviewed in 2002 and amended in 2008 in response to emerging challenges.The act provides for the protection and management of the environmental assets of Mauritius so that their capacity   to   sustain   the   society   and   its   development   remains   unimpaired   and   to   foster   harmony between   quality   of   life,   environmental   protection   and   sustainable   development   for   the   present   and future generations; more specifically to provide for the legal framework and the mechanism to protect the natural environment, to plan for environmental management and to coordinate the inter-relations of environmental   issues,   and   to   ensure   the   proper   implementation   of   governmental   policies   and enforcement   provisions   necessary   for   the   protection   of   human   health   and   the   environment   of Mauritius. 
</t>
  </si>
  <si>
    <t xml:space="preserve">Services </t>
  </si>
  <si>
    <t>- Processing of Preliminary Environment Report (PER) and Environment Impact Assessement (EIA) report
- Advise industrialists and public on appropriate pollution abatment measures
- Attending complaints made by the public regarding environmental pollution
- Public awareness and environmental education
- Infrastructure upgrading and enhancement of the environment
- Rehabilitation and preservation of our national heritage sites
- Public access to environmental information
- Non Governmental Organisation desk</t>
  </si>
  <si>
    <t>Act</t>
  </si>
  <si>
    <t>Act No.</t>
  </si>
  <si>
    <t>Link address</t>
  </si>
  <si>
    <t>Environment Protection Act 2002:</t>
  </si>
  <si>
    <t>19 of 2002</t>
  </si>
  <si>
    <t>http://environment.govmu.org/English/Documents/EPA%20as%20amended%20in%202017.pdf</t>
  </si>
  <si>
    <t>The Environment Protection Act 2002 (EPA) is the main legal framework for the overall protection and management of the environment pollution control. Sections 37- 48 and 96 of the EPA make provision for making environmental standards and regulations to maintain and preserve the quality of environment by regulating pollutants discharged into the air, onto land and in water bodies. Standards have been prescribed as regulations under the EPA on air, noise, effluent, water, waste (hazardous wastes, used oil, industrial waste) and plastics (PET bottles and plastic bags).</t>
  </si>
  <si>
    <t>Standards and Regulations</t>
  </si>
  <si>
    <t>GN No.</t>
  </si>
  <si>
    <t>1. Environment Protection (Drinking Water Standards) Regulations 1996​</t>
  </si>
  <si>
    <t>55 of 1996</t>
  </si>
  <si>
    <t>http://environment.govmu.org/English/Documents/regulations/Drinking%20water%20standards%20(GN%20No.%2055%20of%201996).pdf</t>
  </si>
  <si>
    <t>2. Environment Protection (Environment Standards for Noise) Regulations 1997</t>
  </si>
  <si>
    <t>17 of 1997</t>
  </si>
  <si>
    <t>http://environment.govmu.org/English/Documents/regulations/Environmental%20standards%20for%20noise%20(GN%20No.%2017%20of%201997).pdf</t>
  </si>
  <si>
    <t>3. Environment Protection (Effluent Limitations for the Sugar Industry) Regulations 1997</t>
  </si>
  <si>
    <t>34  of 1997</t>
  </si>
  <si>
    <t>http://environment.govmu.org/English/Documents/regulations/effluent%20sugar%20cane%201999.pdf</t>
  </si>
  <si>
    <t>4. Environment Protection (Standards for Air ) Regulations 1998</t>
  </si>
  <si>
    <t>105 of 1998</t>
  </si>
  <si>
    <t>http://environment.govmu.org/English/Documents/regulations/standards%20for%20Air(GN%20No.%20105%20of%201998).doc</t>
  </si>
  <si>
    <t>5. Environment Protection (Standards for Hazardous Wastes) Regulations 2001</t>
  </si>
  <si>
    <t>157 of 2001</t>
  </si>
  <si>
    <t>http://environment.govmu.org/English/Documents/regulations/Hazardous%20wastes%20regs%20(GN%20No157%20of%202001)(2).pdf</t>
  </si>
  <si>
    <t>6. Environment Protection (Standards for Effluent for use in Irrigation) Regulations  2003</t>
  </si>
  <si>
    <t>46  of 2003</t>
  </si>
  <si>
    <t>http://environment.govmu.org/English/Documents/regulations/effluent%20for%20use%20in%20irrigation%20Regs%20(GN%20No.%2046%20of%202003).pdf</t>
  </si>
  <si>
    <t>7. Environment Protection (Effluent Discharge Permit) Regulations 2003</t>
  </si>
  <si>
    <t>43 of 2003</t>
  </si>
  <si>
    <t>http://environment.govmu.org/English/Documents/regulations/Effluent%20discharge%20permit%20consolidated%20version.pdf</t>
  </si>
  <si>
    <t>8. Environment Protection (Standards for Effluent Discharge) Regulations 2003</t>
  </si>
  <si>
    <t>44 of 2003</t>
  </si>
  <si>
    <t>http://environment.govmu.org/English/Documents/regulations/standards%20for%20effluent%20discharge.pdf</t>
  </si>
  <si>
    <t>Table 6.5 (cont'd) - Environmental Standards and Regulations under the Environment Protection Act 2002</t>
  </si>
  <si>
    <t>9. Environment Protection (PET Bottles Permit) Regulations 2001</t>
  </si>
  <si>
    <t>33  of 2001</t>
  </si>
  <si>
    <t>http://environment.govmu.org/English/Documents/regulations/Environment%20Protection%20(Polyethelene%20Terephthalate%20(PET)%20Bottle%20Permit)%20Regulations%202001.pdf</t>
  </si>
  <si>
    <t>10. Environment Protection (Effluent Discharge Permit) Regulations 2003</t>
  </si>
  <si>
    <t xml:space="preserve">43 of 2003    </t>
  </si>
  <si>
    <t>11. Environment Protection (Standards for effluent discharge into Ocean 2003) Regulations 2003</t>
  </si>
  <si>
    <t>45 of 2003</t>
  </si>
  <si>
    <t>http://environment.govmu.org/English/Documents/regulations/effluents%20to%20ocean%202003.pdf</t>
  </si>
  <si>
    <t>12. Environment Protection (Collection, Storage, Treatment, Use and Disposal of Waste Oil) Regulations 2006</t>
  </si>
  <si>
    <t>208 of 2006</t>
  </si>
  <si>
    <t>http://environment.govmu.org/English/Documents/regulations/Environment%20Protection%20(Waste%20Oil)%20Regulations%202006%20(208%20of%202006).pdf</t>
  </si>
  <si>
    <t>13. Environment Protection (Control of Noise) Regulations 2008</t>
  </si>
  <si>
    <t>114 of 2008</t>
  </si>
  <si>
    <t>http://environment.govmu.org/English/Documents/regulations/EP(Control%20of%20Noise)%20Regulations%202008%20(114%20of%202008).pdf</t>
  </si>
  <si>
    <t>14. Environment Protection  (Industrial Waste Audit) Regulations 2008</t>
  </si>
  <si>
    <t>255 of 2008</t>
  </si>
  <si>
    <t>http://environment.govmu.org/English/Documents/regulations/Industrial%20waste%20audit%202008%20(182%20of%202008).pdf</t>
  </si>
  <si>
    <t>15. Environment Protection (Banning of plastic bags) Regulations 2015</t>
  </si>
  <si>
    <t>153 of 2015</t>
  </si>
  <si>
    <t>http://environment.govmu.org/English/Documents/regulations/Environment%20Protection%20(Banning%20of%20Plastic%20Bags)%20Regulations%202015.pdf</t>
  </si>
  <si>
    <t>Licensing system</t>
  </si>
  <si>
    <t>  Undertakings requiring an Environmental Impact Assessment</t>
  </si>
  <si>
    <t>Website link</t>
  </si>
  <si>
    <t>1. Environment Impact Assessment (EIA)</t>
  </si>
  <si>
    <t>EIA is a study that predicts the environmental consequences of a proposed development. It evaluates the expected effects on the natural environment, human health and on property. The study requires a multi-disciplinary approach. 
The EIA compares various alternatives by which the project could be realized and seeks to identify the one which represents the best combination of economic and environmental costs and benefits. Alternatives include location as well as methods, process technology and construction methods.</t>
  </si>
  <si>
    <t>Undertakings requiring an EIA licence are listed in Part B of the Environment Protection (Amendment of Schedule) Regulations 2006. 
The EPA 2002 also empowers the Minister to request an EIA for any non- listed activity, which, by reason of its nature, scope, scale and sensitive location could have an impact on the environment.</t>
  </si>
  <si>
    <t>http://environment.govmu.org/English/eia/Pages/Environmental-Impact-Assessment.aspx#List of undertakings requiring an Environmental Impact Assessment</t>
  </si>
  <si>
    <t>2. Preliminary Environment Report (PER)</t>
  </si>
  <si>
    <t>PER is a short form of EIA and this preliminary analysis is undertaken to identify the impacts associated with the proposed development and the means of mitigation. 
PER is also a tool to ascertain whether the project can go ahead as proposed or whether there are sufficient likely significant adverse environmental impacts to warrant a full EIA.</t>
  </si>
  <si>
    <t>Undertakings requiring a Preliminary Environment Report (PER) are listed in Part A of the fifth schecule of the  Environment Protection (Amendment of Schedule) Regulations 2006. These undertakings of a lesser scale and by their very nature, are not highly polluting. The EPA 2002 also empowers the Minister to request an PER for any non- listed activity, which, by reason of its nature, scope, scale and sensitive location could have an impact on the environment.</t>
  </si>
  <si>
    <t>Table 6.7 - List, description and amount collected for green/environmental taxes, 2017/18</t>
  </si>
  <si>
    <t>Green/Environmental tax</t>
  </si>
  <si>
    <t>Date of establishment</t>
  </si>
  <si>
    <t>Amount collected 
(Rs Million)</t>
  </si>
  <si>
    <t xml:space="preserve">1. Maurice Ile Durable Levy </t>
  </si>
  <si>
    <t>Levy imposed on mogas, gas oil, fuel oil, coal, and liquid petroleum gas 
2008 at 15 cents per Litre/Kg
2010 at 30 cents per Litre/Kg
The levy was abolished on gas oil and mogas on 15 June 2018.</t>
  </si>
  <si>
    <t>2. Environment Protection Fee (EPF)</t>
  </si>
  <si>
    <t xml:space="preserve">The Environmental Protection Fee (EPF) is levied on any of the following activities as specified in the Schedule of the Environment Protection (Amendment of Schedule) Regulations 2008: 
- Hotels, guesthouses and tourist residences irrespective of the number of rooms with a tariff structure of 0.85% turnover;
- Stone crushing plants and manufacture or processing of aggregates, concrete blocks, pre-cast units with a tariff of 0.75% turnover;
- Mobile phones (Rs 70 for import value exceeding Rs 1000);
- Batteries for motor vehicles other than motorcycles, electric bicycles and eletric wheelchairs (Rs 50 per unit);
- Pneumatic tyres meant for all vehicles except for motorcycles, bicycles and wheel chairs (Rs 50 per unit)
 </t>
  </si>
  <si>
    <t>3. Energy Inefficient Electrical Appliances</t>
  </si>
  <si>
    <t xml:space="preserve">A 25% levy has been introduced in 2013 on energy inefficient appliances namely household refirigerators, electric ovens and dishwashers.
In 2014, the 25% levy was extended to include 3 addtional types of appliances namely air conditioners, electric lamps and tumble dryers.
In 2016, the 25% levy was further extended to include 4 new types of appliances namely washing machines, mercury vapour lamps, sodium high pressure lamps and metal halide lamps. </t>
  </si>
  <si>
    <t>4. Insecticides, Herbicides and Fruit Ripeners</t>
  </si>
  <si>
    <t>Introduction of a 15 percent levy on specific pesticides, herbicides and fruit ripeners, to curb the excessive use of these products.</t>
  </si>
  <si>
    <t xml:space="preserve">5.  Polyethylene terephthalate (PET) bottles and Other Plastic Products </t>
  </si>
  <si>
    <t>Source: Ministry of Finance, Economic Planning and Development</t>
  </si>
  <si>
    <t xml:space="preserve">Jan </t>
  </si>
  <si>
    <t>PET flakes</t>
  </si>
  <si>
    <t>PET sheet regrinds flakes</t>
  </si>
  <si>
    <t>Used polythtylene terephtalate</t>
  </si>
  <si>
    <t>Scrap of PET bottles</t>
  </si>
  <si>
    <t>Products</t>
  </si>
  <si>
    <t>Water</t>
  </si>
  <si>
    <t>Soft drinks</t>
  </si>
  <si>
    <t>Table 6.10 - Multilateral Environmental Agreements (MEA's) and other Global Environmental Conventions, 2018</t>
  </si>
  <si>
    <t>Multilateral Environmental Agreements/ Global Environmental Conventions</t>
  </si>
  <si>
    <t xml:space="preserve">Date </t>
  </si>
  <si>
    <r>
      <t xml:space="preserve">
Ratification status</t>
    </r>
    <r>
      <rPr>
        <b/>
        <vertAlign val="superscript"/>
        <sz val="12"/>
        <color indexed="8"/>
        <rFont val="Times New Roman"/>
        <family val="1"/>
      </rPr>
      <t>1</t>
    </r>
    <r>
      <rPr>
        <b/>
        <sz val="12"/>
        <color indexed="8"/>
        <rFont val="Times New Roman"/>
        <family val="1"/>
      </rPr>
      <t xml:space="preserve">  </t>
    </r>
    <r>
      <rPr>
        <b/>
        <sz val="12"/>
        <color indexed="10"/>
        <rFont val="Times New Roman"/>
        <family val="1"/>
      </rPr>
      <t xml:space="preserve">
</t>
    </r>
  </si>
  <si>
    <t>Entry into force</t>
  </si>
  <si>
    <t xml:space="preserve">Atmosphere-related MEAs </t>
  </si>
  <si>
    <t xml:space="preserve">1. Vienna Convention for the Protection of the Ozone Layer </t>
  </si>
  <si>
    <t>August 1992
 (Acceded)</t>
  </si>
  <si>
    <t>September 1988</t>
  </si>
  <si>
    <t xml:space="preserve">
2. United Nations Framework Convention on Climate Change (UNFCCC) 
    </t>
  </si>
  <si>
    <t xml:space="preserve">
'Sept 1992 (Ratified)
</t>
  </si>
  <si>
    <t xml:space="preserve">
'March 1994</t>
  </si>
  <si>
    <t xml:space="preserve">3. Montreal Protocol on substances that deplete the ozone </t>
  </si>
  <si>
    <t>October 1992 
(Acceded)</t>
  </si>
  <si>
    <t>January 1989</t>
  </si>
  <si>
    <t>4. Kyoto Protocol under the UNFCCC 
    Doha Amendment to the Kyoto Protocol</t>
  </si>
  <si>
    <t xml:space="preserve"> May 2001 (Ratified)
 September 2013 (Accepted)
</t>
  </si>
  <si>
    <t>February 2005</t>
  </si>
  <si>
    <t>5. Statute of the International Renewable Energy Agency (IRENA)</t>
  </si>
  <si>
    <t>2009 (Ratified)</t>
  </si>
  <si>
    <t>July 2010</t>
  </si>
  <si>
    <t xml:space="preserve">Biodiversity-related MEAs </t>
  </si>
  <si>
    <t xml:space="preserve">1. African Convention for the Conservation of Nature and Natural Resources (Algiers Convention) </t>
  </si>
  <si>
    <t>Sept 1968 (Signed)</t>
  </si>
  <si>
    <t>June 1969</t>
  </si>
  <si>
    <t>2. International Plant Protection Convention (1971); Revised text 1990</t>
  </si>
  <si>
    <t>June 1971
(Acceded)</t>
  </si>
  <si>
    <t>October 2005</t>
  </si>
  <si>
    <t xml:space="preserve">3. Convention on International Trade in Endangered Species of Wild Fauna and Flora (CITES) </t>
  </si>
  <si>
    <t xml:space="preserve"> April 1975 (Ratified)</t>
  </si>
  <si>
    <t>July 1975</t>
  </si>
  <si>
    <t xml:space="preserve">4. Convention on Biological Diversity (CBD) </t>
  </si>
  <si>
    <t xml:space="preserve"> September 1992 
(Ratified)</t>
  </si>
  <si>
    <t>December 1993</t>
  </si>
  <si>
    <t xml:space="preserve">5. United Nations Convention to Combat Desertification (UNCCD) </t>
  </si>
  <si>
    <t xml:space="preserve"> January 1996 
(Ratified)</t>
  </si>
  <si>
    <t>December 1996</t>
  </si>
  <si>
    <t xml:space="preserve">6. Bonn Convention on Migratory Species (CMS) </t>
  </si>
  <si>
    <t xml:space="preserve"> January 2001 
(Ratified)</t>
  </si>
  <si>
    <t>November 1999</t>
  </si>
  <si>
    <t>7. Convention on Wetlands of International importance especially as Waterfowl Habitat (RAMSAR 1971)</t>
  </si>
  <si>
    <t xml:space="preserve"> May 2001 
(Ratified)</t>
  </si>
  <si>
    <t>September 2001</t>
  </si>
  <si>
    <r>
      <rPr>
        <vertAlign val="superscript"/>
        <sz val="11"/>
        <rFont val="Times New Roman"/>
        <family val="1"/>
      </rPr>
      <t>1</t>
    </r>
    <r>
      <rPr>
        <sz val="11"/>
        <rFont val="Times New Roman"/>
        <family val="1"/>
      </rPr>
      <t xml:space="preserve">Note: </t>
    </r>
    <r>
      <rPr>
        <b/>
        <sz val="11"/>
        <rFont val="Times New Roman"/>
        <family val="1"/>
      </rPr>
      <t>Acceded</t>
    </r>
    <r>
      <rPr>
        <sz val="11"/>
        <rFont val="Times New Roman"/>
        <family val="1"/>
      </rPr>
      <t xml:space="preserve">: It is an act that is not preceded by a signature. The country accepts to adopt the convention which has been negotiated and signed by other countries. ; </t>
    </r>
    <r>
      <rPr>
        <b/>
        <sz val="11"/>
        <rFont val="Times New Roman"/>
        <family val="1"/>
      </rPr>
      <t>Signed</t>
    </r>
    <r>
      <rPr>
        <sz val="11"/>
        <rFont val="Times New Roman"/>
        <family val="1"/>
      </rPr>
      <t xml:space="preserve">: Preliminary endorsement of a convention. There is no legal binding commitment on the country;  </t>
    </r>
    <r>
      <rPr>
        <b/>
        <sz val="11"/>
        <rFont val="Times New Roman"/>
        <family val="1"/>
      </rPr>
      <t>Ratified</t>
    </r>
    <r>
      <rPr>
        <sz val="11"/>
        <rFont val="Times New Roman"/>
        <family val="1"/>
      </rPr>
      <t xml:space="preserve">: A country first signs a convention and then ratifies it; </t>
    </r>
    <r>
      <rPr>
        <b/>
        <sz val="11"/>
        <rFont val="Times New Roman"/>
        <family val="1"/>
      </rPr>
      <t>Adopted</t>
    </r>
    <r>
      <rPr>
        <sz val="11"/>
        <rFont val="Times New Roman"/>
        <family val="1"/>
      </rPr>
      <t xml:space="preserve">: Adoption by a country of an international agreement refers to the process of its incorporation into the domestic legal system, through signature, ratification or any other process under national law;   </t>
    </r>
    <r>
      <rPr>
        <b/>
        <sz val="11"/>
        <rFont val="Times New Roman"/>
        <family val="1"/>
      </rPr>
      <t>Succeeded</t>
    </r>
    <r>
      <rPr>
        <sz val="11"/>
        <rFont val="Times New Roman"/>
        <family val="1"/>
      </rPr>
      <t>: A state which makes a notification of succession is considered a party to a treaty from the date of the succession of States or from the date of entry into force of the treaty.</t>
    </r>
  </si>
  <si>
    <t>Table 6.10 (cont'd)- Multilateral Environmental Agreements (MEA's) and other Global Environmental Conventions, 2018</t>
  </si>
  <si>
    <t xml:space="preserve">8. Cartagena Protocol on Biosafety </t>
  </si>
  <si>
    <t>April 2002 (Acceded)</t>
  </si>
  <si>
    <t>September 2003</t>
  </si>
  <si>
    <t>9. African-Eurasian Waterbird Agreement (AEWA)</t>
  </si>
  <si>
    <t>Sepember 2002 
(Signed)</t>
  </si>
  <si>
    <t xml:space="preserve">Chemical-related MEAs </t>
  </si>
  <si>
    <t xml:space="preserve">1. Bamako convention on the ban of the import into Africa and the control of transboundary movement and management of hazardous wastes within Africa </t>
  </si>
  <si>
    <t xml:space="preserve"> October 1992 
(Ratified)</t>
  </si>
  <si>
    <t>April 1998</t>
  </si>
  <si>
    <t xml:space="preserve">2. Basel Convention on the​ Control of Transboundary Movement of Hazardous Wastes  and their disposal ; 
    Ban Amendment to the Basel Convention </t>
  </si>
  <si>
    <t xml:space="preserve"> November 1992 
(Ratified)
 November 2004 (signed)</t>
  </si>
  <si>
    <t>May 1992</t>
  </si>
  <si>
    <t xml:space="preserve">3. Chemical Weapons Convention </t>
  </si>
  <si>
    <t xml:space="preserve"> February 1993 
(Ratified)</t>
  </si>
  <si>
    <t>April 1997</t>
  </si>
  <si>
    <t>4. Stockholm Convention on Persistent Organic Pollutants (POPs)</t>
  </si>
  <si>
    <t xml:space="preserve"> July 2004 
(Ratified)</t>
  </si>
  <si>
    <t>May 2004</t>
  </si>
  <si>
    <t xml:space="preserve">5. Rotterdam Convention </t>
  </si>
  <si>
    <t>August 2005
 (Acceded)</t>
  </si>
  <si>
    <t>February 2004</t>
  </si>
  <si>
    <t>6. The Strategic Approach to International Chemical Management (SAICM)</t>
  </si>
  <si>
    <t xml:space="preserve"> February 2006 
(Adopted)</t>
  </si>
  <si>
    <t>February 2006</t>
  </si>
  <si>
    <t xml:space="preserve">7. Minamata Convention on Mercury </t>
  </si>
  <si>
    <t>October 2013 
(Signed)</t>
  </si>
  <si>
    <t>90 days after ratification by at least 50 states</t>
  </si>
  <si>
    <t>Table 6.10 (cont'd) - Multilateral Environmental Agreements (MEA's) and other Global Environmental Conventions, 2018</t>
  </si>
  <si>
    <r>
      <t>Ratification status</t>
    </r>
    <r>
      <rPr>
        <b/>
        <vertAlign val="superscript"/>
        <sz val="12"/>
        <color indexed="8"/>
        <rFont val="Times New Roman"/>
        <family val="1"/>
      </rPr>
      <t>1</t>
    </r>
    <r>
      <rPr>
        <b/>
        <sz val="12"/>
        <color indexed="8"/>
        <rFont val="Times New Roman"/>
        <family val="1"/>
      </rPr>
      <t xml:space="preserve">
</t>
    </r>
  </si>
  <si>
    <t xml:space="preserve">Marine-related MEAs </t>
  </si>
  <si>
    <t>1. Convention on the High Seas (1958)</t>
  </si>
  <si>
    <t xml:space="preserve"> October 1970 
 (Succeeded)</t>
  </si>
  <si>
    <t>September 1962</t>
  </si>
  <si>
    <t xml:space="preserve">2. Convention on the Territorial Sea and Contiguous Zone, 1958 </t>
  </si>
  <si>
    <t xml:space="preserve"> October 1970  
 (Succeeded)</t>
  </si>
  <si>
    <t>September 1964</t>
  </si>
  <si>
    <t xml:space="preserve">3. Convention on Fishing and Conservation of the Living Resources of the High Seas 1958 </t>
  </si>
  <si>
    <t>March 1966</t>
  </si>
  <si>
    <t xml:space="preserve">4. Agreement on the Organization for Indian Ocean Marine Affairs </t>
  </si>
  <si>
    <t xml:space="preserve"> July 1992 
 (Ratified)</t>
  </si>
  <si>
    <t xml:space="preserve"> September 1990</t>
  </si>
  <si>
    <t>5. Agreement for the Establishment of the Indian Ocean Tuna Commission (IOTC), adopted in 1983</t>
  </si>
  <si>
    <t xml:space="preserve"> November 1993 
 (Signed)</t>
  </si>
  <si>
    <t>March 1996</t>
  </si>
  <si>
    <t xml:space="preserve">6. Convention on the prevention of pollution from Ships of 1973, as modified by the Protocol of 1978  (MARPOL 73/78) </t>
  </si>
  <si>
    <t>April 1995 
 (Acceded)</t>
  </si>
  <si>
    <t>July 1995/October 1983</t>
  </si>
  <si>
    <t>7. Jakarta Mandate on Marine and Coastal Biological Diversity</t>
  </si>
  <si>
    <t xml:space="preserve"> 1998
(Adopted)</t>
  </si>
  <si>
    <t xml:space="preserve">8. Convention on the Establishment of an International Fund for Compensation for Oil Pollution Damage (FUND) 1971 and Protocol of 1976 </t>
  </si>
  <si>
    <t>April 1999 
(Acceded)</t>
  </si>
  <si>
    <t xml:space="preserve"> June 1975</t>
  </si>
  <si>
    <t>9. Convention on the Protection, Management and Development of the marine and coastal environment of the Eastern African Region and related protocols (Nairobi Convention 1985)</t>
  </si>
  <si>
    <t>July 2000 
(Acceded)</t>
  </si>
  <si>
    <t xml:space="preserve"> May 1996</t>
  </si>
  <si>
    <t xml:space="preserve">10. 1992 Civil Liability Convention (CLC) and Fund Convention </t>
  </si>
  <si>
    <t>December 2000 
 (Acceded)</t>
  </si>
  <si>
    <t xml:space="preserve"> December 2000</t>
  </si>
  <si>
    <t xml:space="preserve">11. Protocol on preparedness, response and cooperation to pollution incidents by hazardous and Noxious Substances, 2000 - (OPRC-HNS Protocol ) </t>
  </si>
  <si>
    <t>October 2013           
 (Acceded)</t>
  </si>
  <si>
    <t xml:space="preserve"> June 2007</t>
  </si>
  <si>
    <t>12. Convention on Civil Liability for Bunker oil pollution, 2001</t>
  </si>
  <si>
    <t>October 2013
 (Acceded)</t>
  </si>
  <si>
    <t xml:space="preserve"> November 2008</t>
  </si>
  <si>
    <r>
      <t xml:space="preserve">Ratification status  </t>
    </r>
    <r>
      <rPr>
        <b/>
        <vertAlign val="superscript"/>
        <sz val="12"/>
        <color indexed="8"/>
        <rFont val="Times New Roman"/>
        <family val="1"/>
      </rPr>
      <t>1</t>
    </r>
    <r>
      <rPr>
        <b/>
        <sz val="12"/>
        <color indexed="8"/>
        <rFont val="Times New Roman"/>
        <family val="1"/>
      </rPr>
      <t xml:space="preserve">
</t>
    </r>
  </si>
  <si>
    <t xml:space="preserve">Other environmental-related MEAs </t>
  </si>
  <si>
    <t>1.   Convention on the Prohibition of Military or any other Hostile Use of Environmental Modification Techniques 1997</t>
  </si>
  <si>
    <t>September 1992 
 (Acceded)</t>
  </si>
  <si>
    <t xml:space="preserve"> October 1978</t>
  </si>
  <si>
    <t>2. Convention for the Protection of the World Cultural and Natural Heritage 1972</t>
  </si>
  <si>
    <t xml:space="preserve"> September 1995 
 (Ratified)</t>
  </si>
  <si>
    <t xml:space="preserve"> December 1975</t>
  </si>
  <si>
    <r>
      <rPr>
        <b/>
        <i/>
        <vertAlign val="superscript"/>
        <sz val="11"/>
        <color indexed="8"/>
        <rFont val="Times New Roman"/>
        <family val="1"/>
      </rPr>
      <t>1</t>
    </r>
    <r>
      <rPr>
        <b/>
        <i/>
        <sz val="11"/>
        <color indexed="8"/>
        <rFont val="Times New Roman"/>
        <family val="1"/>
      </rPr>
      <t>Note:
          Acceded</t>
    </r>
    <r>
      <rPr>
        <sz val="11"/>
        <color indexed="8"/>
        <rFont val="Times New Roman"/>
        <family val="1"/>
      </rPr>
      <t>: It is an act that is not preceded by a signature. The country accepts to adopt the convention which has been negotiated and signed by other countries.</t>
    </r>
  </si>
  <si>
    <r>
      <t xml:space="preserve">         </t>
    </r>
    <r>
      <rPr>
        <b/>
        <i/>
        <sz val="11"/>
        <color indexed="8"/>
        <rFont val="Times New Roman"/>
        <family val="1"/>
      </rPr>
      <t>Signed</t>
    </r>
    <r>
      <rPr>
        <sz val="11"/>
        <color indexed="8"/>
        <rFont val="Times New Roman"/>
        <family val="1"/>
      </rPr>
      <t>:   Preliminary endorsement of a convention. There is no legal binding commitment on the country.</t>
    </r>
  </si>
  <si>
    <r>
      <t xml:space="preserve">        </t>
    </r>
    <r>
      <rPr>
        <b/>
        <i/>
        <sz val="11"/>
        <color indexed="8"/>
        <rFont val="Times New Roman"/>
        <family val="1"/>
      </rPr>
      <t xml:space="preserve"> Ratified</t>
    </r>
    <r>
      <rPr>
        <sz val="11"/>
        <color indexed="8"/>
        <rFont val="Times New Roman"/>
        <family val="1"/>
      </rPr>
      <t>: A country first signs a convention and then ratifies it.</t>
    </r>
  </si>
  <si>
    <r>
      <rPr>
        <b/>
        <i/>
        <sz val="11"/>
        <color indexed="8"/>
        <rFont val="Times New Roman"/>
        <family val="1"/>
      </rPr>
      <t xml:space="preserve">        Adopted</t>
    </r>
    <r>
      <rPr>
        <sz val="11"/>
        <color indexed="8"/>
        <rFont val="Times New Roman"/>
        <family val="1"/>
      </rPr>
      <t>: Adoption by a country of an international agreement refers to the process of its incorporation into the domestic legal system, through signature, ratification 
                         or any other process under national law.</t>
    </r>
  </si>
  <si>
    <r>
      <rPr>
        <b/>
        <i/>
        <sz val="11"/>
        <color indexed="8"/>
        <rFont val="Times New Roman"/>
        <family val="1"/>
      </rPr>
      <t xml:space="preserve">       Succeeded</t>
    </r>
    <r>
      <rPr>
        <sz val="11"/>
        <color indexed="8"/>
        <rFont val="Times New Roman"/>
        <family val="1"/>
      </rPr>
      <t>: A state which makes a notification of succession is considered a party to a treaty from the date of the succession of States or from the date of entry into force of the treaty.</t>
    </r>
  </si>
  <si>
    <t>National Disaster Scheme</t>
  </si>
  <si>
    <t xml:space="preserve">1. Cyclone Emergency Scheme </t>
  </si>
  <si>
    <t>http://environment.govmu.org/English//DOCUMENTS/NDS%20EDITION%202015.PDF</t>
  </si>
  <si>
    <t xml:space="preserve">2. Heavy Rainfall, Torrential Rain and Flooding Emergency Scheme </t>
  </si>
  <si>
    <t>3. Tsunami Emergency Scheme</t>
  </si>
  <si>
    <t>4. High Waves Emergency Scheme</t>
  </si>
  <si>
    <t>5. Water Crisis Emergency Scheme</t>
  </si>
  <si>
    <t>6. Earthquake Emergency Scheme</t>
  </si>
  <si>
    <t>7. Landslide Emergency Scheme</t>
  </si>
  <si>
    <t>8. Port Louis Flood Response Plan</t>
  </si>
  <si>
    <t>Region number</t>
  </si>
  <si>
    <t>No. of shelters</t>
  </si>
  <si>
    <t>Capacity
(No. of persons)</t>
  </si>
  <si>
    <t>1(a)</t>
  </si>
  <si>
    <t>Beau Bassin</t>
  </si>
  <si>
    <t>Rose Hill</t>
  </si>
  <si>
    <t>5A</t>
  </si>
  <si>
    <t>Phoenix</t>
  </si>
  <si>
    <t>Grand Port - Plaine Magnien- Rose Belle</t>
  </si>
  <si>
    <t>6A</t>
  </si>
  <si>
    <t>7A</t>
  </si>
  <si>
    <t>Goodlands, Grand Gaube, Grand Baie and Morcellement St. Andre</t>
  </si>
  <si>
    <t>8-8A</t>
  </si>
  <si>
    <t>Triolet and Pamplemousses</t>
  </si>
  <si>
    <t>Terre Rouge and Long Mountain</t>
  </si>
  <si>
    <t>Riviere du Rempart and Piton</t>
  </si>
  <si>
    <t>Source: National Disaster Scheme, 2015</t>
  </si>
  <si>
    <t>Website</t>
  </si>
  <si>
    <t xml:space="preserve">1. Statistics Mauritius </t>
  </si>
  <si>
    <t>http://statsmauritius.govmu.org/English/Pages/default.aspx</t>
  </si>
  <si>
    <t>2. Ministry of Environment, Solid Waste Management and Climate Change</t>
  </si>
  <si>
    <t>http://environment.govmu.org/English/Pages/default.aspx</t>
  </si>
  <si>
    <t>Year of existence of environment statistics unit</t>
  </si>
  <si>
    <t>In 1994 , Statistics Mauritius started to work on the development of environment statistics. Following increasing demand for statistics on environment, a Statistical Unit was created at the Ministry of Environment, Sustainable Development and Disaster and Beach Management in 1999.</t>
  </si>
  <si>
    <t>Mandate of the Statistics Unit</t>
  </si>
  <si>
    <t>To implement the Framework for the Development of Environment Statistics (FDES 2013) and disseminate statistics therein.</t>
  </si>
  <si>
    <t>Scope of environment statistics</t>
  </si>
  <si>
    <t>Biophysical aspects of the environment and those aspects of the socio-economic system that directly influence and interact with the environment.</t>
  </si>
  <si>
    <t>Coverage</t>
  </si>
  <si>
    <t xml:space="preserve">1. Environmental conditions and quality
2. Environmental resources and their use
3. Residuals
4. Extreme events and disasters
5. Human settlements and environmental health
6. Environment protection, management and engagement
7. Information on environment from surveys
</t>
  </si>
  <si>
    <t>Sources of environment statistics</t>
  </si>
  <si>
    <t>Administrative records, census and surveys, monitoring systems, scientific and special projects</t>
  </si>
  <si>
    <t>Guidelines</t>
  </si>
  <si>
    <t xml:space="preserve"> United Nations Framework for the Development of Environment Statistics, 2013</t>
  </si>
  <si>
    <t>https://unstats.un.org/unsd/environment/FDES/FDES-2015-supporting-tools/FDES.pdf</t>
  </si>
  <si>
    <t>Environment statistics products</t>
  </si>
  <si>
    <t>Periodicity of update</t>
  </si>
  <si>
    <t>1.</t>
  </si>
  <si>
    <t xml:space="preserve"> Economic and Social Indicator on Environment Statistics - A   publication designed to rapidly disseminate the main statistical data pending the publication of more detailed information</t>
  </si>
  <si>
    <t>Yearly</t>
  </si>
  <si>
    <t>2.</t>
  </si>
  <si>
    <t xml:space="preserve"> Digest of Environment Statistics - An  publication meant to bring together in a single volume all data pertaining to environment statistics</t>
  </si>
  <si>
    <t>3.</t>
  </si>
  <si>
    <t>Time series for selected environment indicators</t>
  </si>
  <si>
    <t>4.</t>
  </si>
  <si>
    <t xml:space="preserve"> Environment Statistics published in Mauritius in Figures</t>
  </si>
  <si>
    <t>5.</t>
  </si>
  <si>
    <t xml:space="preserve"> Environment Statistics presented in Tableau de Bord</t>
  </si>
  <si>
    <t>6.</t>
  </si>
  <si>
    <t xml:space="preserve"> Environment Statistics published in Annual Digest of Statistics</t>
  </si>
  <si>
    <t>7.</t>
  </si>
  <si>
    <r>
      <t xml:space="preserve"> Environment Economic Accounts 
            Water
            </t>
    </r>
    <r>
      <rPr>
        <i/>
        <sz val="11"/>
        <color indexed="8"/>
        <rFont val="Times New Roman"/>
        <family val="1"/>
      </rPr>
      <t>Energy use and atmospheric emissions
            Material flow</t>
    </r>
  </si>
  <si>
    <t xml:space="preserve"> Published in 2011 for years 2002-2009</t>
  </si>
  <si>
    <t>8.</t>
  </si>
  <si>
    <t xml:space="preserve"> Water Accounts </t>
  </si>
  <si>
    <t>Published in 2014</t>
  </si>
  <si>
    <t>Table 6.16: List of institutions/organisations providing data for the production of environment statistics, 2018</t>
  </si>
  <si>
    <t>Institution/Organisation</t>
  </si>
  <si>
    <t>1. National Parks and Conservation Service (NPCS)</t>
  </si>
  <si>
    <t>2. Mauritius Meteorological Services (MMS)</t>
  </si>
  <si>
    <t>3. Albion Fisheries Research Centre, Ministry of Blue Economy, Marine Resources, Fisheries and  Shipping</t>
  </si>
  <si>
    <t>4. Central Electricity Board (CEB)</t>
  </si>
  <si>
    <t>5. Forestry Service, Ministry of Agro Industry and Food Security</t>
  </si>
  <si>
    <t>6. Food and Agricultural  Research and Extention Institute (FAREI), Ministry of Agro Industry and Food Security</t>
  </si>
  <si>
    <t>7. Wastewater Management Unit</t>
  </si>
  <si>
    <t>8. Central Water Authority</t>
  </si>
  <si>
    <t>9. Ministry of Environment, Solid Waste Management and Climate Change</t>
  </si>
  <si>
    <t>10.Water Resources Unit</t>
  </si>
  <si>
    <t>11. Solid Waste Management Division</t>
  </si>
  <si>
    <t>12. Statistics Mauritius</t>
  </si>
  <si>
    <t>13. Statistics Unit , Ministry of Health and Wellness</t>
  </si>
  <si>
    <t>Programmes</t>
  </si>
  <si>
    <r>
      <t>1.  Activities organised to mark major International Environmental Events</t>
    </r>
    <r>
      <rPr>
        <sz val="12"/>
        <color indexed="8"/>
        <rFont val="Times New Roman"/>
        <family val="1"/>
      </rPr>
      <t xml:space="preserve"> </t>
    </r>
  </si>
  <si>
    <t>• Earth Day (22 April 2018)</t>
  </si>
  <si>
    <t>• World Environment Day (5 June 2018)</t>
  </si>
  <si>
    <t>• Clean up the World (September 2018)</t>
  </si>
  <si>
    <t>2. Awareness Raising Activities</t>
  </si>
  <si>
    <t>General awarenness raising activities with different target groups</t>
  </si>
  <si>
    <t>• Community Centre/ Social Welfare Centre/ Village Hall (60 talks delivered)</t>
  </si>
  <si>
    <t>• Women Association/Women Community/Women Council (30 talks delivered)</t>
  </si>
  <si>
    <t>• Schools (38 talks delivered)</t>
  </si>
  <si>
    <t>• Private Institutions/NGO's/Force Vives and other (4 talks delivered)</t>
  </si>
  <si>
    <t>• Radio Talks (12 ) and TV Programme (1)</t>
  </si>
  <si>
    <t>…</t>
  </si>
  <si>
    <t>2. Exhibitions  (5 Exibitions set up)</t>
  </si>
  <si>
    <t>… : Public at large</t>
  </si>
  <si>
    <r>
      <t xml:space="preserve">Table 2.14 - Local production of logs, poles and fuelwood, 2009 </t>
    </r>
    <r>
      <rPr>
        <sz val="14"/>
        <rFont val="Times New Roman"/>
        <family val="1"/>
      </rPr>
      <t>-</t>
    </r>
    <r>
      <rPr>
        <b/>
        <sz val="14"/>
        <rFont val="Times New Roman"/>
        <family val="1"/>
      </rPr>
      <t xml:space="preserve"> 2018</t>
    </r>
  </si>
  <si>
    <r>
      <t xml:space="preserve">Private Lands </t>
    </r>
    <r>
      <rPr>
        <i/>
        <vertAlign val="superscript"/>
        <sz val="14"/>
        <rFont val="Times New Roman"/>
        <family val="1"/>
      </rPr>
      <t>1</t>
    </r>
  </si>
  <si>
    <r>
      <t>Private Lands</t>
    </r>
    <r>
      <rPr>
        <i/>
        <vertAlign val="superscript"/>
        <sz val="14"/>
        <rFont val="Times New Roman"/>
        <family val="1"/>
      </rPr>
      <t xml:space="preserve"> 1</t>
    </r>
  </si>
  <si>
    <r>
      <t>Private Lands</t>
    </r>
    <r>
      <rPr>
        <i/>
        <vertAlign val="superscript"/>
        <sz val="14"/>
        <rFont val="Times New Roman"/>
        <family val="1"/>
      </rPr>
      <t xml:space="preserve"> 2</t>
    </r>
  </si>
  <si>
    <r>
      <rPr>
        <vertAlign val="superscript"/>
        <sz val="14"/>
        <rFont val="Times New Roman"/>
        <family val="1"/>
      </rPr>
      <t>2</t>
    </r>
    <r>
      <rPr>
        <sz val="14"/>
        <rFont val="Times New Roman"/>
        <family val="1"/>
      </rPr>
      <t xml:space="preserve"> Estimates                </t>
    </r>
  </si>
  <si>
    <t>Table 6.18 - Non-Government Organisations affiliated to the Ministry of Environment, Solid Waste Management and Climate Change, 2018</t>
  </si>
  <si>
    <t xml:space="preserve">SN </t>
  </si>
  <si>
    <t xml:space="preserve">Organisation </t>
  </si>
  <si>
    <t xml:space="preserve"> Activities</t>
  </si>
  <si>
    <t>Boy Scouts and Girl Guides Federation</t>
  </si>
  <si>
    <t>Awareness raising and sensitization to the public; clean up campaigns, seminars and workshops</t>
  </si>
  <si>
    <t>Environnent Protection &amp; Conservation Organisation (EPCO)</t>
  </si>
  <si>
    <t>World Wetlands Day Celebration; World Environment Day Celebration; Climate Change: Conservation; Poverty alleviation in Agalega</t>
  </si>
  <si>
    <t>Mauritius Marine Conservation Society (MMCS)</t>
  </si>
  <si>
    <t>Protection of Dolphins, Creation of Artificial Reefs, Environment Education -Underwater archaeology Sensitization on Environmental Issues, composting, rain water harvesting system and tree planting</t>
  </si>
  <si>
    <t>Global Rivers Environmental Education</t>
  </si>
  <si>
    <t>Sensitization on Environmental Issues, composting, rain water harvesting system and Tree planting</t>
  </si>
  <si>
    <t>Mauritius Underwater Group</t>
  </si>
  <si>
    <t>Scuba Diving and Teaching Scuba Diving</t>
  </si>
  <si>
    <t>Society of Biology</t>
  </si>
  <si>
    <t>Promotion of Biology by organizing activities such as workshops and seminars through integrating EE/ESO, HIV/AIDS</t>
  </si>
  <si>
    <t>Falcon Citizen League</t>
  </si>
  <si>
    <t>Clean up, tree planting, composting, seminar on environmentm campaign on Bio cultivation and renewable energy</t>
  </si>
  <si>
    <t>Le Cercle D'Epanouissement Feminin</t>
  </si>
  <si>
    <t>Sensitization on Environment. Workshop on health problems such as Aids, Cancer and violence</t>
  </si>
  <si>
    <t>Indian Ocean Centre for Education in Human Values</t>
  </si>
  <si>
    <t>Silent sitting, Drama about Human Values, educational outings, Spiritual Day Camp; parenting Sessions; Balvikas classes, sports and Values Day</t>
  </si>
  <si>
    <t>Blue Crescent</t>
  </si>
  <si>
    <t>Drugs take back project, tree planting</t>
  </si>
  <si>
    <t>Council for Development, Environmental Studies and Conservation (MAUDESCO)</t>
  </si>
  <si>
    <t>Awareness raising campaigns on Food Security, Climate Change, Cleaning Campaigns, Conduct activities related to Maurice Ile Durable</t>
  </si>
  <si>
    <t>Environnent Care Association (ECA)</t>
  </si>
  <si>
    <t>Sensitization programs on Climate Change, Resource Conservation, Tree Planting, Natural Disasters (flooding, cyclones and drought) and Waste Recycling.</t>
  </si>
  <si>
    <t xml:space="preserve">Biodiversity Action Group </t>
  </si>
  <si>
    <t>To arouse awareness about sustainable use and conservation of Biodiversity resources. Capacity building to meet the challenges of global environmental management, in particular, areas of Biodiversity. 
To meet the objectives of the Convention on Biological Diversity.</t>
  </si>
  <si>
    <t>Atlantis D.C</t>
  </si>
  <si>
    <t>Protection of marine environment through education and sensitizing the public. Beach and lagoon clean up. Create employment and help for economic growth through sustainable development.  Teach scuba diving, snorkelling, swimming and other watersports.</t>
  </si>
  <si>
    <t>Save Our Planet Earth (SOPE)</t>
  </si>
  <si>
    <t>Environmental awareness such as Tree planting, Tree census, Presentations and Seminars, Sensitization campaigns in schools.</t>
  </si>
  <si>
    <t>Association for the Protection of the Environment and Consumers</t>
  </si>
  <si>
    <t>Fight against consumer exploitation and environmental degradation. Improve quality of life</t>
  </si>
  <si>
    <t>Eco-Raise Society</t>
  </si>
  <si>
    <t>Interactive workshop delivery on Environmental Pollution, Waste Management. Repurposing workshop (make usable objects out of waste materials). Clean up and awareness campaigns</t>
  </si>
  <si>
    <t>Desarokev Multi-Purpose Cooperative Society Ltd</t>
  </si>
  <si>
    <t xml:space="preserve">Agriculture - Production of compost
Environment -  Production of plantlets and seedlings, production of cloth bags, </t>
  </si>
  <si>
    <t>Association Pour le Development Durable (ADD)</t>
  </si>
  <si>
    <t>Awareness raising on Sustainable Development. Dissemination of Information. Community-based projects. Strategic Research and studies.</t>
  </si>
  <si>
    <t>Educational and Holistic Health Care Association</t>
  </si>
  <si>
    <t>Conduct retreats, seminars, workshops and talks on healthy and happy lifestyle on coronary artery diseases (diabetes, hypertension, etc), anger management, stress free living, positive thinking, human and cultural values conductive to world brotherhood and world peace, protection of the environment and Raja Yoga Meditation.</t>
  </si>
  <si>
    <t>Fondation Ressources et Nature (FORENA)</t>
  </si>
  <si>
    <t>Promote Sustainable Development, promote sustainable livelihood. Practices to promote conservation and re-introduction of terrestrial and marine endemic and native biodiversity. Promote mitigation of Climate Change.</t>
  </si>
  <si>
    <t>M-Kids Association</t>
  </si>
  <si>
    <t>Child and teenager development in society. Youth Empowerment, Education, Poverty, Environment and Sports.</t>
  </si>
  <si>
    <t>Consumer’s Union</t>
  </si>
  <si>
    <t>Consumer Protection, Protection of environment and Protection of workers rights.</t>
  </si>
  <si>
    <t>Experiential Leaning Initiative (Africa) – ELI Africa</t>
  </si>
  <si>
    <t>Education of underprivileged children. Environmental initiatives (Coral farming, endemic forest, mangroves propagation). Animal welfare (ELI WOOFF project).</t>
  </si>
  <si>
    <t>Sustainable Agricultural Organization</t>
  </si>
  <si>
    <t>Organic Agriculture, Climate Change and climate smart agriculture.</t>
  </si>
  <si>
    <t>Centre D’Education et de Développement pour les Enfants Mauriciens (CEDEM)</t>
  </si>
  <si>
    <t>Education of Children (handicapped &amp; abused). Rehabilitation of abused children. Family counseling and support. Publication of story books for children. Animation, Community development programmes and Training programmes for social workers and educators</t>
  </si>
  <si>
    <t>Association of Community development and Social Work Professionals</t>
  </si>
  <si>
    <t>Poverty alleviation Programme.Sensitization campaign on Environmental issues and non-communicable diseases. Training/workshops. Recreational programme for olderly and school children</t>
  </si>
  <si>
    <t>Association de Soutien et D’Entraide aux Victimes de L’Energie Carbonée</t>
  </si>
  <si>
    <t>To help victims of Carbon Energy; Energy/Health/Economy</t>
  </si>
  <si>
    <t>Association des Consommateurs de L’Ile Maurice (ACIM)</t>
  </si>
  <si>
    <t>Consumer Education and Information; Radio Programmes; Seminars and workshops.</t>
  </si>
  <si>
    <t>Mauritius India Friendship Society</t>
  </si>
  <si>
    <t>Social works and Environmental awareness</t>
  </si>
  <si>
    <t>Community Development Programme Agency</t>
  </si>
  <si>
    <t>Promote Sustainable Community Development &amp; Environmental stewardship. Socio-Economic and Environmental Integration.</t>
  </si>
  <si>
    <t>Group Hope</t>
  </si>
  <si>
    <t>Poverty alleviation Programme.Sensitization campaign on Environmental Issues, non-communicable diseases. Training/Workshops.Recreational programme for elderly/school children. Clean Up Campaign and tree Planting.</t>
  </si>
  <si>
    <t>African Network for Policy, Research &amp; Advocacy for sustainability</t>
  </si>
  <si>
    <t>Earth Day - Tree planting Campaign.World Tourism Day. World Environment Day. AYICC Conference.</t>
  </si>
  <si>
    <t>Yes You Can</t>
  </si>
  <si>
    <t>Environment Protection. Education &amp; Skill development. Arts &amp; Culture and Community Welfare. Earth Day. World Environment Day.Mangrove Planting. ‘Food for all Program’; International Day for Biological Diversity; Fun Day. Abolition of Slavery Day. Independence and Republic Day.</t>
  </si>
  <si>
    <t>Youth United in Voluntary Action (YUVA)</t>
  </si>
  <si>
    <t>Development and foster of volunteerism as force for sustainable development; Activities rekated to sustainable development such as poverty, food, health, education, gender equality, economic, climate change, marine conservation, sport technology and culture.</t>
  </si>
  <si>
    <t>EcoMode Society</t>
  </si>
  <si>
    <t>Educate people on recycling of waste and promote 3 R's, promote public awareness on conservation, and protect trerrestrial and marine environment. Involve in projects such as coral farming.</t>
  </si>
  <si>
    <t>Pesticide Action Network</t>
  </si>
  <si>
    <t>Sensitization to public on the effects of pesticides, consistent organic pollutants, heavy metals (mercry, lead) on human health. Conduct analysis on mercury found in fishes. Carryin gout projects to decrease the use of pesticides in agriculture. Sensitization campaigns on climate change to different target groups.</t>
  </si>
  <si>
    <t>CSO Platform on Climate change</t>
  </si>
  <si>
    <t>Awareness raising on climate change and its impacts with specific target groups, planters and other community based organisation. Planting of mangroves and senzitization on the importance of mangroves to fisherman.</t>
  </si>
  <si>
    <t>United Nations Association (Mauritius)</t>
  </si>
  <si>
    <t>Organise clean up activities. Celebration of World Environment Day. Awareness rtaising on climate change, green energy, banning of plastic bags, bio and organic farming. Promote the use of solar cooker.</t>
  </si>
  <si>
    <t>Action Against Global Warming</t>
  </si>
  <si>
    <t>Awareness campaign on global warming, save energy and water, general environmental issue, tree planting and poverty. Coral reef restoration projects.</t>
  </si>
  <si>
    <t>Arsenal Force Vive</t>
  </si>
  <si>
    <t>Cleaning campaigns, tree planting, sensitisation on gender issues and social development.</t>
  </si>
  <si>
    <t>Association Pour l'Education Des Enfants Defavorises (APEDED)</t>
  </si>
  <si>
    <t>Promotion of medicinal plants; sensitisation on environmental issues,bio farming and renewable energy; provide education and extra curricular activities to deprived children; distribution of uniforms, school materials to children in needs.</t>
  </si>
  <si>
    <r>
      <rPr>
        <sz val="20"/>
        <rFont val="Times New Roman"/>
        <family val="1"/>
      </rPr>
      <t xml:space="preserve">- Devise appropriate legal and policy framework regarding environment related issues such as climate change, solid and hazardous waste management, disaster risk reduction and beach management to effectively respond to emerging challenges   
 - Incorporate climate change adaptation and mitigation measures to ensure sustainable development initiatives
- Preserve our beaches through integrated coastal zone management 
- Devise effective waste management policy to minimize the negative impacts of solid and hazardous wastes 
- Ensure effective disaster preparedness and response to enhance the safety and security of the citizens
</t>
    </r>
  </si>
  <si>
    <r>
      <t xml:space="preserve">Environment Protection Act
</t>
    </r>
    <r>
      <rPr>
        <sz val="20"/>
        <rFont val="Times New Roman"/>
        <family val="1"/>
      </rPr>
      <t xml:space="preserve"> http://environment.govmu.org/English/Documents/EPA%20as%20amended%20in%202017.pdf</t>
    </r>
  </si>
  <si>
    <r>
      <t xml:space="preserve">An excise duty of Rs 2 is applicable on each PET bottle used for soft drink and water only.
PET REFUND SCHEME
</t>
    </r>
    <r>
      <rPr>
        <sz val="18"/>
        <color indexed="8"/>
        <rFont val="Times New Roman"/>
        <family val="1"/>
      </rPr>
      <t xml:space="preserve">2014 rates were as follows:
Rs 15 per kilo exported in excess 1,000 tons; and
Rs 20 per kilo exported in excess of 1,500 tons
In 2015, the rates were revised to Rs 5 per kilo, to encourage recycling. 
Note: Regarding recycling of waste PET botttles into reusable goods by a local manufacturer, financial incentive has been increased from Rs 5 to Rs 15 per kg of used PET bottles as from 9 August 2018.
In  2017/18, Rs million 5.6  has been refunded for export of 1,125 tonnes of PET bottles.
</t>
    </r>
  </si>
  <si>
    <t>Table 6.18 (cont'd)- Non-Government Organisations affiliated to the Ministry of Environment, Solid Waste Management and Climate Change, 2018</t>
  </si>
  <si>
    <t>Table 6.18 (cont'd)- Non-Government Organisations affiliated to the Ministry of Environment, Solid Waste management and Climate Change, 2018</t>
  </si>
  <si>
    <r>
      <t>Table 6.19 - Number of  permits</t>
    </r>
    <r>
      <rPr>
        <b/>
        <vertAlign val="superscript"/>
        <sz val="14"/>
        <rFont val="Times New Roman"/>
        <family val="1"/>
      </rPr>
      <t xml:space="preserve"> 1</t>
    </r>
    <r>
      <rPr>
        <b/>
        <sz val="14"/>
        <rFont val="Times New Roman"/>
        <family val="1"/>
      </rPr>
      <t xml:space="preserve"> and floor area by region, 2014 - 2018</t>
    </r>
  </si>
  <si>
    <t>No of permits issued</t>
  </si>
  <si>
    <r>
      <t>Floor area (m</t>
    </r>
    <r>
      <rPr>
        <b/>
        <vertAlign val="superscript"/>
        <sz val="11.5"/>
        <rFont val="Times New Roman"/>
        <family val="1"/>
      </rPr>
      <t>2</t>
    </r>
    <r>
      <rPr>
        <b/>
        <sz val="11.5"/>
        <rFont val="Times New Roman"/>
        <family val="1"/>
      </rPr>
      <t>)</t>
    </r>
  </si>
  <si>
    <t>Urban areas</t>
  </si>
  <si>
    <t>Beau Bassin - Rose Hill</t>
  </si>
  <si>
    <t>Vacoas -  Phoenix</t>
  </si>
  <si>
    <t>Rural areas</t>
  </si>
  <si>
    <r>
      <t>1</t>
    </r>
    <r>
      <rPr>
        <sz val="10"/>
        <rFont val="Times New Roman"/>
        <family val="1"/>
      </rPr>
      <t xml:space="preserve"> includes new buildings and additions for which permits have been issued by Municipalities and District Councils</t>
    </r>
  </si>
  <si>
    <r>
      <t xml:space="preserve">Table 6.20- Number of  permits </t>
    </r>
    <r>
      <rPr>
        <b/>
        <vertAlign val="superscript"/>
        <sz val="13.5"/>
        <rFont val="Times New Roman"/>
        <family val="1"/>
      </rPr>
      <t>1</t>
    </r>
    <r>
      <rPr>
        <b/>
        <sz val="13.5"/>
        <rFont val="Times New Roman"/>
        <family val="1"/>
      </rPr>
      <t xml:space="preserve"> and floor area by type of building, 2014 - 2018</t>
    </r>
  </si>
  <si>
    <r>
      <t>Floor area (m</t>
    </r>
    <r>
      <rPr>
        <b/>
        <vertAlign val="superscript"/>
        <sz val="13.5"/>
        <rFont val="Times New Roman"/>
        <family val="1"/>
      </rPr>
      <t>2</t>
    </r>
    <r>
      <rPr>
        <b/>
        <sz val="13.5"/>
        <rFont val="Times New Roman"/>
        <family val="1"/>
      </rPr>
      <t>)</t>
    </r>
  </si>
  <si>
    <t>Residential</t>
  </si>
  <si>
    <t>New buildings</t>
  </si>
  <si>
    <t>Additions</t>
  </si>
  <si>
    <t>Non residential</t>
  </si>
  <si>
    <t>Agriculture, forestry, hunting and fishing</t>
  </si>
  <si>
    <t>Electricity and water</t>
  </si>
  <si>
    <t>Wholesale and retail trade, restaurant and hotels</t>
  </si>
  <si>
    <t>Transport, storage &amp; communication</t>
  </si>
  <si>
    <t>Banking, insurance and real estate</t>
  </si>
  <si>
    <t>Community, social &amp; personal services</t>
  </si>
  <si>
    <r>
      <t>1</t>
    </r>
    <r>
      <rPr>
        <sz val="12"/>
        <rFont val="Times New Roman"/>
        <family val="1"/>
      </rPr>
      <t xml:space="preserve"> includes new buildings and additions for which permits have been issued by Municipalities and District Councils</t>
    </r>
  </si>
  <si>
    <t>Project</t>
  </si>
  <si>
    <t xml:space="preserve">  2009</t>
  </si>
  <si>
    <t xml:space="preserve">  2010</t>
  </si>
  <si>
    <t xml:space="preserve">  2011</t>
  </si>
  <si>
    <t xml:space="preserve">  2012</t>
  </si>
  <si>
    <t xml:space="preserve">  2013</t>
  </si>
  <si>
    <t xml:space="preserve">  2014</t>
  </si>
  <si>
    <t xml:space="preserve">  2015</t>
  </si>
  <si>
    <t xml:space="preserve">  2016</t>
  </si>
  <si>
    <t xml:space="preserve">  2017</t>
  </si>
  <si>
    <t xml:space="preserve">  2018</t>
  </si>
  <si>
    <t>Land parcelling (morcellement)</t>
  </si>
  <si>
    <t>Industrial development</t>
  </si>
  <si>
    <t>Coastal hotels and related works</t>
  </si>
  <si>
    <t xml:space="preserve">Housing/Integrated Resort Scheme/Property Development Scheme/Smart City </t>
  </si>
  <si>
    <t>Photovoltaic Farms</t>
  </si>
  <si>
    <t>Stone crushing plants</t>
  </si>
  <si>
    <t>Development in port area</t>
  </si>
  <si>
    <t>Construction of road and highway</t>
  </si>
  <si>
    <t>Other projects</t>
  </si>
  <si>
    <t>Poultry rearing</t>
  </si>
  <si>
    <t xml:space="preserve">Livestock rearing </t>
  </si>
  <si>
    <t>Housing/Integrated Resort Scheme/Property Development Scheme</t>
  </si>
  <si>
    <r>
      <t xml:space="preserve">Table 6.23 - No. of complaints </t>
    </r>
    <r>
      <rPr>
        <b/>
        <vertAlign val="superscript"/>
        <sz val="12"/>
        <rFont val="Times New Roman"/>
        <family val="1"/>
      </rPr>
      <t>1</t>
    </r>
    <r>
      <rPr>
        <b/>
        <sz val="12"/>
        <rFont val="Times New Roman"/>
        <family val="1"/>
      </rPr>
      <t xml:space="preserve"> received at the Pollution Prevention and Control (PPC) Division by category, 2009 - 2018</t>
    </r>
  </si>
  <si>
    <t>Noise</t>
  </si>
  <si>
    <t>Solid waste</t>
  </si>
  <si>
    <t>Air pollution</t>
  </si>
  <si>
    <t>Waste water</t>
  </si>
  <si>
    <t>Odour</t>
  </si>
  <si>
    <t xml:space="preserve">Barelands </t>
  </si>
  <si>
    <r>
      <t xml:space="preserve">Flooding/Obstruction of rivers and drains </t>
    </r>
    <r>
      <rPr>
        <vertAlign val="superscript"/>
        <sz val="11"/>
        <color indexed="8"/>
        <rFont val="Times New Roman"/>
        <family val="1"/>
      </rPr>
      <t>2</t>
    </r>
  </si>
  <si>
    <r>
      <t>Other</t>
    </r>
    <r>
      <rPr>
        <vertAlign val="superscript"/>
        <sz val="12"/>
        <rFont val="Times New Roman"/>
        <family val="1"/>
      </rPr>
      <t xml:space="preserve"> 3</t>
    </r>
  </si>
  <si>
    <r>
      <rPr>
        <vertAlign val="superscript"/>
        <sz val="11"/>
        <rFont val="Times New Roman"/>
        <family val="1"/>
      </rPr>
      <t>1</t>
    </r>
    <r>
      <rPr>
        <sz val="11"/>
        <rFont val="Times New Roman"/>
        <family val="1"/>
      </rPr>
      <t xml:space="preserve"> Include number of complaints attended at PPC Division through the Citizen Support Portal.                        </t>
    </r>
    <r>
      <rPr>
        <vertAlign val="superscript"/>
        <sz val="11"/>
        <rFont val="Times New Roman"/>
        <family val="1"/>
      </rPr>
      <t/>
    </r>
  </si>
  <si>
    <r>
      <rPr>
        <vertAlign val="superscript"/>
        <sz val="11"/>
        <rFont val="Times New Roman"/>
        <family val="1"/>
      </rPr>
      <t>2</t>
    </r>
    <r>
      <rPr>
        <sz val="11"/>
        <rFont val="Times New Roman"/>
        <family val="1"/>
      </rPr>
      <t xml:space="preserve"> Complaints regarding "Flooding/obstruction of rivers and drains" were recorded in "Other" prior to 2018. </t>
    </r>
  </si>
  <si>
    <r>
      <rPr>
        <vertAlign val="superscript"/>
        <sz val="10.5"/>
        <rFont val="Times New Roman"/>
        <family val="1"/>
      </rPr>
      <t>3</t>
    </r>
    <r>
      <rPr>
        <sz val="10.5"/>
        <rFont val="Times New Roman"/>
        <family val="1"/>
      </rPr>
      <t xml:space="preserve"> Includes backfilling, erosion, illegal construction, objections to projects, law and order, land conversion, land reclamations, landslides etc</t>
    </r>
  </si>
  <si>
    <r>
      <t xml:space="preserve">Table 6.24 - Contraventions </t>
    </r>
    <r>
      <rPr>
        <b/>
        <vertAlign val="superscript"/>
        <sz val="17"/>
        <rFont val="Times New Roman"/>
        <family val="1"/>
      </rPr>
      <t>1</t>
    </r>
    <r>
      <rPr>
        <b/>
        <sz val="17"/>
        <rFont val="Times New Roman"/>
        <family val="1"/>
      </rPr>
      <t xml:space="preserve"> established and notices issued by "Police De L'Environnement", 2009 - 2018</t>
    </r>
  </si>
  <si>
    <t>Type of contravention</t>
  </si>
  <si>
    <t>Illegal Littering</t>
  </si>
  <si>
    <t>Illegal Dumping</t>
  </si>
  <si>
    <t>Noise (playing music in loud tone )</t>
  </si>
  <si>
    <t>Smoking in prohibited area</t>
  </si>
  <si>
    <t>Waste carriers offences</t>
  </si>
  <si>
    <t>Setting fire within 50 metres from building/plantation</t>
  </si>
  <si>
    <t>Trading without licence/without PER</t>
  </si>
  <si>
    <t>Vehicle emitting smoke (above opacity level )</t>
  </si>
  <si>
    <t>Vehicle emitting excessive noise</t>
  </si>
  <si>
    <t>Supplying/selling banned plastic bags</t>
  </si>
  <si>
    <t>Others</t>
  </si>
  <si>
    <t>No. of notices issued to drivers of vehicles emitting black smoke</t>
  </si>
  <si>
    <r>
      <t xml:space="preserve">
(Jan-May)
</t>
    </r>
    <r>
      <rPr>
        <sz val="17"/>
        <rFont val="Times New Roman"/>
        <family val="1"/>
      </rPr>
      <t>60</t>
    </r>
    <r>
      <rPr>
        <sz val="16"/>
        <rFont val="Times New Roman"/>
        <family val="1"/>
      </rPr>
      <t xml:space="preserve"> </t>
    </r>
  </si>
  <si>
    <r>
      <rPr>
        <vertAlign val="superscript"/>
        <sz val="17"/>
        <rFont val="Times New Roman"/>
        <family val="1"/>
      </rPr>
      <t>1</t>
    </r>
    <r>
      <rPr>
        <sz val="17"/>
        <rFont val="Times New Roman"/>
        <family val="1"/>
      </rPr>
      <t xml:space="preserve"> Relating to environment only</t>
    </r>
  </si>
  <si>
    <r>
      <t xml:space="preserve">Table 6.25 - Number of offences detected against forest laws </t>
    </r>
    <r>
      <rPr>
        <b/>
        <vertAlign val="superscript"/>
        <sz val="12"/>
        <rFont val="Times New Roman"/>
        <family val="1"/>
      </rPr>
      <t>1</t>
    </r>
    <r>
      <rPr>
        <b/>
        <sz val="12"/>
        <rFont val="Times New Roman"/>
        <family val="1"/>
      </rPr>
      <t xml:space="preserve"> by category, 2009 - 2018</t>
    </r>
  </si>
  <si>
    <t>Unauthorised felling/removal</t>
  </si>
  <si>
    <t>Illegal possession of wood</t>
  </si>
  <si>
    <t>Encroachment</t>
  </si>
  <si>
    <t>Illegal deposit of stones/materials</t>
  </si>
  <si>
    <t>Illegal possession of implements</t>
  </si>
  <si>
    <t>Erection of structures and others</t>
  </si>
  <si>
    <r>
      <t>1</t>
    </r>
    <r>
      <rPr>
        <sz val="10.5"/>
        <rFont val="Times New Roman"/>
        <family val="1"/>
      </rPr>
      <t xml:space="preserve"> include cases taken to court, treated departmentally, outstanding and in which offenders were unknown.</t>
    </r>
  </si>
  <si>
    <t>Health problem</t>
  </si>
  <si>
    <t>Households reporting specific health problems</t>
  </si>
  <si>
    <t>as a % of all sampled households</t>
  </si>
  <si>
    <t>as a % of households reporting health problems</t>
  </si>
  <si>
    <t>Breathing difficulties</t>
  </si>
  <si>
    <t>ENT problems</t>
  </si>
  <si>
    <t>Eye troubles</t>
  </si>
  <si>
    <t>Skin diseases</t>
  </si>
  <si>
    <t>Source: Statistics Mauritius, Continuous Multi-Purpose Household Survey, 2001</t>
  </si>
  <si>
    <t xml:space="preserve">Situation </t>
  </si>
  <si>
    <t>Percentage of households having rated the situation as :</t>
  </si>
  <si>
    <t>Very Good</t>
  </si>
  <si>
    <t>Good</t>
  </si>
  <si>
    <t>Satisfactory</t>
  </si>
  <si>
    <t>Poor</t>
  </si>
  <si>
    <t>Bad</t>
  </si>
  <si>
    <t xml:space="preserve">Vicinity of house </t>
  </si>
  <si>
    <t>Rivers/riverside</t>
  </si>
  <si>
    <t>Industrial/commercial sites</t>
  </si>
  <si>
    <t>Beaches</t>
  </si>
  <si>
    <t>Country in general</t>
  </si>
  <si>
    <t>Table 7.3 – Percentage distribution of households surveyed by specified environment problem,Continuous Multi-Purpose Household Survey (CMPHS) 2002, Republic of Mauritius</t>
  </si>
  <si>
    <t>Environmental problem</t>
  </si>
  <si>
    <t>Percentage of household affected</t>
  </si>
  <si>
    <t>Not affected at all</t>
  </si>
  <si>
    <t>Affected to some extent</t>
  </si>
  <si>
    <t>Seriously affected</t>
  </si>
  <si>
    <t>Dumping of solid waste</t>
  </si>
  <si>
    <t>Waste/stagnant water</t>
  </si>
  <si>
    <t>Stray dogs</t>
  </si>
  <si>
    <t>Breeding of animals by neighbours</t>
  </si>
  <si>
    <t>Rats/mice</t>
  </si>
  <si>
    <t>Presence of crows</t>
  </si>
  <si>
    <t>Traffic noise</t>
  </si>
  <si>
    <t>Industrial noise</t>
  </si>
  <si>
    <t>Other noise</t>
  </si>
  <si>
    <t>Smoke/dust</t>
  </si>
  <si>
    <t>Odours</t>
  </si>
  <si>
    <t>Source: Statistics Mauritius, Continuous Multi-Purpose Household Survey, 2002</t>
  </si>
  <si>
    <t>Table 7.4 - Distribution of households surveyed by methods of carrying goods purchased,  Continuous Multi-Purpose Household Survey (CMPHS) 2002, Republic of Mauritius</t>
  </si>
  <si>
    <t>Method of carrying goods purchased</t>
  </si>
  <si>
    <t>Number of households</t>
  </si>
  <si>
    <t>Plastic bags provided and own bag/basket</t>
  </si>
  <si>
    <t>Only plastic bags provided</t>
  </si>
  <si>
    <t>Own bag/basket only</t>
  </si>
  <si>
    <t xml:space="preserve">Table 7.5 - Percentage distribution of households by response on solid waste issues, Continuous Multi-Purpose Household Survey (CMPHS) 2007, Republic of Mauritius
</t>
  </si>
  <si>
    <t>Household Response</t>
  </si>
  <si>
    <t>Yes (%)</t>
  </si>
  <si>
    <t>No (%)</t>
  </si>
  <si>
    <t>(i) Prepared to separate waste</t>
  </si>
  <si>
    <t>(ii) Prepared to transport by own means</t>
  </si>
  <si>
    <t>(iii) Satisfied with waste collection</t>
  </si>
  <si>
    <t>(iv) Aware that waste can be composted</t>
  </si>
  <si>
    <t>(v) Do composting</t>
  </si>
  <si>
    <t>(vi) Prepared to make compost</t>
  </si>
  <si>
    <t>Source: Statistics Mauritius, Continuous Multi-Purpose Household Survey, 2007</t>
  </si>
  <si>
    <t>Environmental issues</t>
  </si>
  <si>
    <t xml:space="preserve">          Yes (%)</t>
  </si>
  <si>
    <t>1.  Awareness of Environmental Programmes</t>
  </si>
  <si>
    <t>(i) Aware of Environmental Programmes on</t>
  </si>
  <si>
    <t xml:space="preserve">                Radio</t>
  </si>
  <si>
    <t xml:space="preserve">                Television</t>
  </si>
  <si>
    <t>(ii) Listened to or watched Environmental Programmes</t>
  </si>
  <si>
    <t xml:space="preserve">               Radio</t>
  </si>
  <si>
    <t xml:space="preserve">               Television</t>
  </si>
  <si>
    <t>2. Participation in  Clean up Campaigns</t>
  </si>
  <si>
    <t xml:space="preserve">               Participated in Clean up Campaigns</t>
  </si>
  <si>
    <t>3. PET Bins</t>
  </si>
  <si>
    <t xml:space="preserve"> (i) Used bins</t>
  </si>
  <si>
    <t xml:space="preserve"> (ii) Reason for not using bins</t>
  </si>
  <si>
    <t xml:space="preserve">        a. Not aware</t>
  </si>
  <si>
    <t xml:space="preserve">        b. Not accessible/too far</t>
  </si>
  <si>
    <t xml:space="preserve">        c. No transport available</t>
  </si>
  <si>
    <t xml:space="preserve">        d. Not interested</t>
  </si>
  <si>
    <t xml:space="preserve">4. Plastic bags </t>
  </si>
  <si>
    <t>Used for shopping</t>
  </si>
  <si>
    <t xml:space="preserve">       (i) Own bag</t>
  </si>
  <si>
    <t xml:space="preserve">       (ii) Plastic bag provided/sold by sellers</t>
  </si>
  <si>
    <t xml:space="preserve">Table 7.7 - Percentage distribution of households surveyed by type of vehicles owned, Continuous Multi-Purpose Household Survey (CMPHS) 2009, Republic of Mauritius
</t>
  </si>
  <si>
    <r>
      <t> </t>
    </r>
    <r>
      <rPr>
        <b/>
        <sz val="11"/>
        <color indexed="8"/>
        <rFont val="Times New Roman"/>
        <family val="1"/>
      </rPr>
      <t>Vehicle type</t>
    </r>
  </si>
  <si>
    <t>Motorcycle</t>
  </si>
  <si>
    <t>Car</t>
  </si>
  <si>
    <t>Dual Purpose Vehicle</t>
  </si>
  <si>
    <t>Van</t>
  </si>
  <si>
    <t>Truck</t>
  </si>
  <si>
    <t>Source: Statistics Mauritius, Continuous Multi-Purpose Household Survey, 2009</t>
  </si>
  <si>
    <t>Table 7.8 - Percentage distribution of households surveyed reporting on average kilometres travelled per year by type of vehicles owned, Continuous Multi- Purpose Household Survey (CMPHS) 2009, Republic of Mauritius</t>
  </si>
  <si>
    <t> Vehicle type</t>
  </si>
  <si>
    <t xml:space="preserve">Average kilometres travelled </t>
  </si>
  <si>
    <t>&lt;10,000</t>
  </si>
  <si>
    <t>10,000 - 15,000</t>
  </si>
  <si>
    <t>15,001 - 20,000</t>
  </si>
  <si>
    <t>&gt;20,000</t>
  </si>
  <si>
    <t>Motorcycle/autocycle gasoline</t>
  </si>
  <si>
    <t>Car gasoline</t>
  </si>
  <si>
    <t>Car gasoline/gas</t>
  </si>
  <si>
    <t>Car diesel</t>
  </si>
  <si>
    <t>Car blended ethanol</t>
  </si>
  <si>
    <t>Car other fuel</t>
  </si>
  <si>
    <t>Dual Purpose Vehicle gasoline</t>
  </si>
  <si>
    <t>Dual Purpose Vehicle gasoline/gas</t>
  </si>
  <si>
    <t>Dual Purpose Vehicle diesel</t>
  </si>
  <si>
    <t>Dual Purpose blended ethanol</t>
  </si>
  <si>
    <t>Dual Purpose Vehicle other fuel</t>
  </si>
  <si>
    <t>Van gasoline</t>
  </si>
  <si>
    <t>Van gasoline/gas</t>
  </si>
  <si>
    <t>Van diesel</t>
  </si>
  <si>
    <t>Van blended ethanol</t>
  </si>
  <si>
    <t>Van other fuel</t>
  </si>
  <si>
    <t>Truck diesel</t>
  </si>
  <si>
    <t xml:space="preserve">Other vehicle and fuel </t>
  </si>
  <si>
    <t>Table 7.9 - Percentage distribution of households surveyed by awareness of global environmental challenges, Continuous Multi - Purpose Household Survey (CMPHS) 2009, Republic of Mauritius</t>
  </si>
  <si>
    <t>Environmental Challenge</t>
  </si>
  <si>
    <t>Climate change (e.g impacts such as abnormal weather, flooding, cyclone, sea level rise, coastal erosion, etc)</t>
  </si>
  <si>
    <t>Ozone layer depletion (e.g use of substances that deplete ozone layer such as sprays, refrigerators, air conditioned. Also impacts such as skin burnt, skin cancer, eye cataract, etc)</t>
  </si>
  <si>
    <t>Loss of biodiversity (e.g deforestation, extinction of animals, plants, habitat loss, etc)</t>
  </si>
  <si>
    <t>Other (e.g pollutions, oil spills etc)</t>
  </si>
  <si>
    <t>Table 7.10 - Percentage distribution of households surveyed by type and number of vehicles owned, Continuous Multi-Purpose Household Survey (CMPHS) 2009, Republic of Mauritius</t>
  </si>
  <si>
    <t>Motorcycle/Autocycle</t>
  </si>
  <si>
    <t>Dual Purpose</t>
  </si>
  <si>
    <t xml:space="preserve">  Number</t>
  </si>
  <si>
    <t>3 or more</t>
  </si>
  <si>
    <t>Number of Parties</t>
  </si>
  <si>
    <t>Percentage</t>
  </si>
  <si>
    <t xml:space="preserve">  Very Poor</t>
  </si>
  <si>
    <t>Excellent</t>
  </si>
  <si>
    <t>Public places</t>
  </si>
  <si>
    <t>Tourist Sites</t>
  </si>
  <si>
    <t xml:space="preserve">Table 7.11 (Cont’d) - Number and percentage distribution of tourists interviewed by rating of the state of the environment at various sites, Survey of outgoing tourists, 2004 &amp; 2006
</t>
  </si>
  <si>
    <t>Very Poor</t>
  </si>
  <si>
    <t>Table 7.11 (Cont’d) - Number and percentage distribution of tourists interviewed by rating of the state of the environment at various sites, Survey of outgoing tourists, 2009</t>
  </si>
  <si>
    <r>
      <t>Table 7.12 - Percentage distribution of households by awareness of environmental issues, Continuous  Multi-Purpose Household Survey (CMPHS)</t>
    </r>
    <r>
      <rPr>
        <b/>
        <vertAlign val="superscript"/>
        <sz val="11.5"/>
        <color indexed="8"/>
        <rFont val="Times New Roman"/>
        <family val="1"/>
      </rPr>
      <t>1</t>
    </r>
    <r>
      <rPr>
        <b/>
        <sz val="11.5"/>
        <color indexed="8"/>
        <rFont val="Times New Roman"/>
        <family val="1"/>
      </rPr>
      <t xml:space="preserve"> 2012, Republic of Mauritius</t>
    </r>
  </si>
  <si>
    <t>Environmental Issues</t>
  </si>
  <si>
    <t>Yes</t>
  </si>
  <si>
    <t>No</t>
  </si>
  <si>
    <t>1. Maurice Ile Durable</t>
  </si>
  <si>
    <t>2. Environment friendly goods (e.g ozone friendly products)</t>
  </si>
  <si>
    <t>3. Greenhouse gas emission from fossil combustion is responsible for climate change</t>
  </si>
  <si>
    <t>4. Effect of climate change (e.g abnormal weather, flooding, sea level rise, etc)</t>
  </si>
  <si>
    <t>5. Environmental benefits of car pooling</t>
  </si>
  <si>
    <t>6. Emission from vehicles cause air pollution</t>
  </si>
  <si>
    <t>7. Environment benefits of using bicycle or
 walking short distances</t>
  </si>
  <si>
    <t>8. Dumping at unauthorised places is illegal</t>
  </si>
  <si>
    <t>Source: Statistics Mauritius, Continuous Multi-Purpose Household Survey, 2012</t>
  </si>
  <si>
    <r>
      <rPr>
        <sz val="9"/>
        <color indexed="8"/>
        <rFont val="Times New Roman"/>
        <family val="1"/>
      </rPr>
      <t>Note:</t>
    </r>
    <r>
      <rPr>
        <vertAlign val="superscript"/>
        <sz val="9"/>
        <color indexed="8"/>
        <rFont val="Times New Roman"/>
        <family val="1"/>
      </rPr>
      <t xml:space="preserve"> </t>
    </r>
    <r>
      <rPr>
        <sz val="9"/>
        <color indexed="8"/>
        <rFont val="Times New Roman"/>
        <family val="1"/>
      </rPr>
      <t>Figures are based on sample reults of 5,640 households surveyed</t>
    </r>
  </si>
  <si>
    <t>Table 7.13 - Percentage distribution of households taking measures  to reduce/reuse/recycle waste, Continuous  Multi-Purpose Household Survey (CMPHS) 2012, Republic of Mauritius</t>
  </si>
  <si>
    <t>Measures</t>
  </si>
  <si>
    <t>Households reporting  on measures to reduce/reuse/recycle waste</t>
  </si>
  <si>
    <t>as a % of households reporting taking measures</t>
  </si>
  <si>
    <t>1. Use own bags for shopping</t>
  </si>
  <si>
    <t>2. Choose products with minimum packing</t>
  </si>
  <si>
    <t>3. Reuse plastic bags</t>
  </si>
  <si>
    <t>4. Reuse empty containers</t>
  </si>
  <si>
    <t>5. Compost waste</t>
  </si>
  <si>
    <t>6. Other</t>
  </si>
  <si>
    <r>
      <rPr>
        <sz val="9"/>
        <color indexed="8"/>
        <rFont val="Times New Roman"/>
        <family val="1"/>
      </rPr>
      <t>Note:</t>
    </r>
    <r>
      <rPr>
        <vertAlign val="superscript"/>
        <sz val="9"/>
        <color indexed="8"/>
        <rFont val="Times New Roman"/>
        <family val="1"/>
      </rPr>
      <t xml:space="preserve"> </t>
    </r>
    <r>
      <rPr>
        <sz val="9"/>
        <color indexed="8"/>
        <rFont val="Times New Roman"/>
        <family val="1"/>
      </rPr>
      <t>Figures are based on sample results of 5,640 households surveyed of which 75% took measures</t>
    </r>
  </si>
  <si>
    <t xml:space="preserve">Table 7.14 - Percentage distribution of households  collecting  and using rainwater for household purposes, Continuous Multi-Purpose Household Survey (CMPHS) 2012, Republic of Mauritius 
 </t>
  </si>
  <si>
    <t>Purposes</t>
  </si>
  <si>
    <t>Households reporting  on purposes of 
collecting rainwater</t>
  </si>
  <si>
    <t>1. General cleaning (house, car and pavement)</t>
  </si>
  <si>
    <t>2. Watering plants/lawn</t>
  </si>
  <si>
    <t>3. Other</t>
  </si>
  <si>
    <r>
      <rPr>
        <sz val="9"/>
        <color indexed="8"/>
        <rFont val="Times New Roman"/>
        <family val="1"/>
      </rPr>
      <t>Note:</t>
    </r>
    <r>
      <rPr>
        <vertAlign val="superscript"/>
        <sz val="9"/>
        <color indexed="8"/>
        <rFont val="Times New Roman"/>
        <family val="1"/>
      </rPr>
      <t xml:space="preserve"> </t>
    </r>
    <r>
      <rPr>
        <sz val="9"/>
        <color indexed="8"/>
        <rFont val="Times New Roman"/>
        <family val="1"/>
      </rPr>
      <t>Figures are based on sample results of 5,640 households surveyed of which 36% collect rain water</t>
    </r>
  </si>
  <si>
    <t>Solar water heater</t>
  </si>
  <si>
    <t xml:space="preserve">% </t>
  </si>
  <si>
    <t>Equipped</t>
  </si>
  <si>
    <t>Not equipped</t>
  </si>
  <si>
    <t>Interested to buy</t>
  </si>
  <si>
    <t>Not interested to buy</t>
  </si>
  <si>
    <t xml:space="preserve">Table 7.16- Percentage distribution of households equipped with a solar water heater by geographical district, Continuous Multi-Purpose Household Survey (CMPHS) 2012, Republic of Mauritius
 </t>
  </si>
  <si>
    <t>Reason</t>
  </si>
  <si>
    <t>Not necessary</t>
  </si>
  <si>
    <t>Too expensive</t>
  </si>
  <si>
    <t>Not appropriate for region</t>
  </si>
  <si>
    <t>Other reasons</t>
  </si>
  <si>
    <t>Table 7.18 - Percentage distribution of housholds by measures taken to reduce electrical energy consumption, Continuous Multi-Purpose Household Survey (CMPHS) 2012, Republic of Mauritius</t>
  </si>
  <si>
    <t>% of households reporting</t>
  </si>
  <si>
    <t>Turning off lights when not in use</t>
  </si>
  <si>
    <t>Switch off electric appliances after use</t>
  </si>
  <si>
    <t>Use low consumption electric bulbs</t>
  </si>
  <si>
    <t>Use other energy sources instead of electricity for cooking</t>
  </si>
  <si>
    <t>Use other energy sources instead of electricity for water heating</t>
  </si>
  <si>
    <t>Iron clothes in batches</t>
  </si>
  <si>
    <t>Use energy efficient electric appliances</t>
  </si>
  <si>
    <t>Other measures</t>
  </si>
  <si>
    <t>Table 7.19 - Percentage distribution of households by awareness of environmental issues, Continuous  Multi-Purpose Household Survey 2015, Republic of Mauritius</t>
  </si>
  <si>
    <t>1. Sustainable Development /Maurice Ile Durable</t>
  </si>
  <si>
    <t>3. Solar water heating system</t>
  </si>
  <si>
    <t>4. Solar electricity system (solar Photovoltaic)</t>
  </si>
  <si>
    <t>5. Sorting of recycle and non recycle wastes</t>
  </si>
  <si>
    <t>6. Dangers of plastic bags</t>
  </si>
  <si>
    <t>Source: Statistics Mauritius, Continuous Multi-Purpose Household Survey, 2015</t>
  </si>
  <si>
    <t>Note: Figures are based on sample results of 5,640 households surveyed</t>
  </si>
  <si>
    <t>Table 7.20 - Percentage distribution of households by awareness of "Environmental Awareness Campaigns", Continuous  Multi-Purpose Household Survey 2015, Republic of Mauritius</t>
  </si>
  <si>
    <t>Environmental Awareness Campaigns</t>
  </si>
  <si>
    <t>1. Distribution of medicinal plants</t>
  </si>
  <si>
    <t>2. Tree planting</t>
  </si>
  <si>
    <t>3. Waste segregation projects at school</t>
  </si>
  <si>
    <t>4. Composting</t>
  </si>
  <si>
    <t>5. Rainwater harvesting</t>
  </si>
  <si>
    <t>6. School endemic gardens</t>
  </si>
  <si>
    <t>7. Say "No" to plastic bags</t>
  </si>
  <si>
    <t>Table 7.21 - Number and percentage of households reporting on awareness of "Say No to plastic bags" campaign by extent of success in reducing use of plastic bags, Continuous Multi-Purpose Household Survey 2015, Republic of Mauritius</t>
  </si>
  <si>
    <t>Extent of success in reducing use of plastic bags</t>
  </si>
  <si>
    <t>To a large extent</t>
  </si>
  <si>
    <t>To some extent</t>
  </si>
  <si>
    <t>Not at all</t>
  </si>
  <si>
    <t>Note: Figures are based on 5,208 households who are aware of "Say No to plastic bags" campaign</t>
  </si>
  <si>
    <t>Table 7.22 - Number and percentage of households reporting on extent of use of reusable  long-lasting and eco-friendly shopping bags, Continuous Multi-Purpose Household Survey 2015, Republic of Mauritius</t>
  </si>
  <si>
    <t>Extent of use of reusable long-lasting and eco-friendly shopping bags</t>
  </si>
  <si>
    <t>Always</t>
  </si>
  <si>
    <t>Sometimes</t>
  </si>
  <si>
    <t>Very rarely</t>
  </si>
  <si>
    <t>Never</t>
  </si>
  <si>
    <t>Main option favoured to reduce plastic bags</t>
  </si>
  <si>
    <t>Increase levy</t>
  </si>
  <si>
    <t xml:space="preserve">Ban </t>
  </si>
  <si>
    <t>Note: Figures presented in Tables 7.26 - 7.28 are based on 1,290 households who segregate waste for recycling</t>
  </si>
  <si>
    <t>5. Other</t>
  </si>
  <si>
    <t>4. Glass</t>
  </si>
  <si>
    <t>3. Paper</t>
  </si>
  <si>
    <t>2. PET (plastic) bottles</t>
  </si>
  <si>
    <t>1. Green waste for composting</t>
  </si>
  <si>
    <t>Type of wastes segregated for recycling</t>
  </si>
  <si>
    <t>Waste segregation for recycling</t>
  </si>
  <si>
    <t>Not aware</t>
  </si>
  <si>
    <t>Availability of drop-off bins</t>
  </si>
  <si>
    <t>Type of disposal method</t>
  </si>
  <si>
    <t>1. Drop-off bins</t>
  </si>
  <si>
    <t>2. Collection by private recyclers/individuals</t>
  </si>
  <si>
    <t>3. Dropped at recyclers</t>
  </si>
  <si>
    <t>4. Other</t>
  </si>
  <si>
    <t>Difficulties to dispose of segregated wastes for recycling</t>
  </si>
  <si>
    <t>1. Drop-off bins are not easily available</t>
  </si>
  <si>
    <t>2. Limited number of drop-off bins</t>
  </si>
  <si>
    <t>3. Drop-off bins are not well labelled</t>
  </si>
  <si>
    <t>4. Drop-off bins are not cleared up regularly</t>
  </si>
  <si>
    <t>5. Lack of information about recyclers</t>
  </si>
  <si>
    <t>6. No separate collection by Authorities</t>
  </si>
  <si>
    <t>7. Other</t>
  </si>
  <si>
    <t>Consider to start segregation of 
waste for recycling</t>
  </si>
  <si>
    <t>Note: Figures presented in Tables 7.29 and 7.30 are based on 4,347 households who reported they are not segregating waste for recycling</t>
  </si>
  <si>
    <t>Means to enhance participation in waste 
segregation</t>
  </si>
  <si>
    <t>1. Mass media sensitisation &amp; awareness on  the 
    drop off bins</t>
  </si>
  <si>
    <t>2. Drop off bins placed near to your locality</t>
  </si>
  <si>
    <t>3. Ability to distinguish which garbage is 
    recyclable</t>
  </si>
  <si>
    <t>4. Collection of segregated wastes by Local 
    Authorities</t>
  </si>
  <si>
    <t>Type of waste</t>
  </si>
  <si>
    <t>Method of disposal</t>
  </si>
  <si>
    <t>Collection by municipal /district council</t>
  </si>
  <si>
    <t>Collection by private recyclers</t>
  </si>
  <si>
    <t>Dumped on own premises</t>
  </si>
  <si>
    <t>Dumped on road side</t>
  </si>
  <si>
    <t>Dumped on bareland</t>
  </si>
  <si>
    <t>Not applicable</t>
  </si>
  <si>
    <t>1. Unused ICT equipment &amp; accessories, unused 
    domestic appliances</t>
  </si>
  <si>
    <t>2. Old batteries</t>
  </si>
  <si>
    <t>3. Old furniture (including matresses)</t>
  </si>
  <si>
    <t>4. Contruction material wastes</t>
  </si>
  <si>
    <t>5. Branches and trees</t>
  </si>
  <si>
    <t>Activities related to environmental protection</t>
  </si>
  <si>
    <t>1. Use of energy efficient light bulbs 
   (CFL and LED)</t>
  </si>
  <si>
    <t>2.Use of solar photovoltaic panels to 
   produce electricity</t>
  </si>
  <si>
    <t>3. Carry out backyard gardening/rooftop 
    gardening</t>
  </si>
  <si>
    <t>4. Collect rainwater</t>
  </si>
  <si>
    <t>5. Participate in awareness campaign on 
    environmental issues</t>
  </si>
  <si>
    <t>Climate change awareness</t>
  </si>
  <si>
    <t>Climage changes</t>
  </si>
  <si>
    <t>Don't know/Not Applicable</t>
  </si>
  <si>
    <t>1. Weather extremes 
   (flooding, cyclones, drought, etc)</t>
  </si>
  <si>
    <t>2. Uncomfortable temperatures</t>
  </si>
  <si>
    <t>3. Water scarcity</t>
  </si>
  <si>
    <t>4. Scarcity of fresh foods</t>
  </si>
  <si>
    <t>5. Threat to job security
    (e.g. tourism and agriculture)</t>
  </si>
  <si>
    <t>6. Health issues (epidemics, dehydration, etc)</t>
  </si>
  <si>
    <t>7. Landslide</t>
  </si>
  <si>
    <t>8. Sea level rise</t>
  </si>
  <si>
    <r>
      <t>Table 7.35 - Percentage distribution of establishments</t>
    </r>
    <r>
      <rPr>
        <b/>
        <vertAlign val="superscript"/>
        <sz val="11"/>
        <rFont val="Times New Roman"/>
        <family val="1"/>
      </rPr>
      <t>1</t>
    </r>
    <r>
      <rPr>
        <b/>
        <sz val="11"/>
        <rFont val="Times New Roman"/>
        <family val="1"/>
      </rPr>
      <t xml:space="preserve"> taking measures to reduce energy consumption,</t>
    </r>
    <r>
      <rPr>
        <b/>
        <sz val="11"/>
        <rFont val="Times New Roman"/>
        <family val="1"/>
      </rPr>
      <t xml:space="preserve"> Census of Economic Activities 2013 - Small Establishments, Republic of Mauritius</t>
    </r>
  </si>
  <si>
    <t>Industry group</t>
  </si>
  <si>
    <t>Establishments having a Residual Current Device (RCD)</t>
  </si>
  <si>
    <t>Establishments which take measures to reduce electricity consumption</t>
  </si>
  <si>
    <t>Measures taken to reduce electrical energy consumption</t>
  </si>
  <si>
    <t xml:space="preserve">Make use of  low consumption electric bulbs </t>
  </si>
  <si>
    <t xml:space="preserve">Make use of energy efficient electric appliances </t>
  </si>
  <si>
    <t xml:space="preserve">Make use of solar water heater </t>
  </si>
  <si>
    <t>Wholesale and retail trade; repair of motor vehicles, motorcycles</t>
  </si>
  <si>
    <t xml:space="preserve">Transportation and storage </t>
  </si>
  <si>
    <t>Accomodation and food service activities</t>
  </si>
  <si>
    <t>Information and communication</t>
  </si>
  <si>
    <t>Financial and insurance activities</t>
  </si>
  <si>
    <t>Real estate activities</t>
  </si>
  <si>
    <t>Professional, scientific and technical activities</t>
  </si>
  <si>
    <t>Administrative and support service activities</t>
  </si>
  <si>
    <t>Education</t>
  </si>
  <si>
    <t>Human health and social work activities</t>
  </si>
  <si>
    <t>Arts, entertainement and recreation</t>
  </si>
  <si>
    <t>Other services</t>
  </si>
  <si>
    <r>
      <rPr>
        <vertAlign val="superscript"/>
        <sz val="11"/>
        <color indexed="8"/>
        <rFont val="Times New Roman"/>
        <family val="1"/>
      </rPr>
      <t>1</t>
    </r>
    <r>
      <rPr>
        <sz val="11"/>
        <color indexed="8"/>
        <rFont val="Times New Roman"/>
        <family val="1"/>
      </rPr>
      <t xml:space="preserve"> Those engaging less than ten persons</t>
    </r>
  </si>
  <si>
    <r>
      <t>Table 7.36 - Percentage distribution of establishments</t>
    </r>
    <r>
      <rPr>
        <b/>
        <vertAlign val="superscript"/>
        <sz val="11"/>
        <rFont val="Times New Roman"/>
        <family val="1"/>
      </rPr>
      <t>1</t>
    </r>
    <r>
      <rPr>
        <b/>
        <sz val="11"/>
        <rFont val="Times New Roman"/>
        <family val="1"/>
      </rPr>
      <t xml:space="preserve"> taking measures to reduce water consumption, Census of Economic Activities 2013 - Small Establishments, Republic of Mauritius</t>
    </r>
  </si>
  <si>
    <t>Establishments equipped with a potable water storage tank</t>
  </si>
  <si>
    <t>Establishments which take measures to reduce water consumption</t>
  </si>
  <si>
    <t>Measures to reduce water consumption</t>
  </si>
  <si>
    <t xml:space="preserve">Make use of special taps </t>
  </si>
  <si>
    <t xml:space="preserve">Make use of dual flush toilets </t>
  </si>
  <si>
    <t xml:space="preserve"> Use rain water </t>
  </si>
  <si>
    <t xml:space="preserve">Clean vehicles at river/canal </t>
  </si>
  <si>
    <t xml:space="preserve">Coastal Water Quality Requirements for pH for Categories Conservation &amp; Recreation is 7.5 - 8.5 while for Category Industrial pH is 7.0 - 9.0;                                       Temperature is ambient for all Categories.
</t>
  </si>
  <si>
    <r>
      <t xml:space="preserve">Table 3.2b - National inventory of greenhouse gas emissions </t>
    </r>
    <r>
      <rPr>
        <b/>
        <vertAlign val="superscript"/>
        <sz val="12"/>
        <rFont val="Times New Roman"/>
        <family val="1"/>
      </rPr>
      <t>1</t>
    </r>
    <r>
      <rPr>
        <b/>
        <sz val="12"/>
        <rFont val="Times New Roman"/>
        <family val="1"/>
      </rPr>
      <t xml:space="preserve"> (methane) by source categories, Republic of Mauritius, 2009</t>
    </r>
    <r>
      <rPr>
        <b/>
        <vertAlign val="superscript"/>
        <sz val="12"/>
        <rFont val="Times New Roman"/>
        <family val="1"/>
      </rPr>
      <t>2</t>
    </r>
    <r>
      <rPr>
        <b/>
        <sz val="12"/>
        <rFont val="Times New Roman"/>
        <family val="1"/>
      </rPr>
      <t xml:space="preserve"> - 2013</t>
    </r>
    <r>
      <rPr>
        <b/>
        <vertAlign val="superscript"/>
        <sz val="12"/>
        <rFont val="Times New Roman"/>
        <family val="1"/>
      </rPr>
      <t>2</t>
    </r>
    <r>
      <rPr>
        <b/>
        <sz val="12"/>
        <rFont val="Times New Roman"/>
        <family val="1"/>
      </rPr>
      <t xml:space="preserve"> and 2014 - 2018</t>
    </r>
  </si>
  <si>
    <r>
      <t xml:space="preserve">2014 </t>
    </r>
    <r>
      <rPr>
        <b/>
        <vertAlign val="superscript"/>
        <sz val="12"/>
        <rFont val="Times New Roman"/>
        <family val="1"/>
      </rPr>
      <t>3</t>
    </r>
  </si>
  <si>
    <r>
      <t xml:space="preserve">2015 </t>
    </r>
    <r>
      <rPr>
        <b/>
        <vertAlign val="superscript"/>
        <sz val="12"/>
        <rFont val="Times New Roman"/>
        <family val="1"/>
      </rPr>
      <t>3</t>
    </r>
  </si>
  <si>
    <r>
      <t xml:space="preserve">2016 </t>
    </r>
    <r>
      <rPr>
        <b/>
        <vertAlign val="superscript"/>
        <sz val="12"/>
        <rFont val="Times New Roman"/>
        <family val="1"/>
      </rPr>
      <t>3</t>
    </r>
  </si>
  <si>
    <r>
      <t xml:space="preserve">2017 </t>
    </r>
    <r>
      <rPr>
        <b/>
        <vertAlign val="superscript"/>
        <sz val="12"/>
        <rFont val="Times New Roman"/>
        <family val="1"/>
      </rPr>
      <t>3</t>
    </r>
  </si>
  <si>
    <r>
      <t xml:space="preserve">2018 </t>
    </r>
    <r>
      <rPr>
        <b/>
        <vertAlign val="superscript"/>
        <sz val="12"/>
        <rFont val="Times New Roman"/>
        <family val="1"/>
      </rPr>
      <t>3</t>
    </r>
  </si>
  <si>
    <r>
      <rPr>
        <vertAlign val="superscript"/>
        <sz val="12"/>
        <rFont val="Times New Roman"/>
        <family val="1"/>
      </rPr>
      <t>2</t>
    </r>
    <r>
      <rPr>
        <sz val="12"/>
        <rFont val="Times New Roman"/>
        <family val="1"/>
      </rPr>
      <t xml:space="preserve"> Source: National Greenhouse Gases Inventory Report (NIR ) under the Third National Communication (TNC), 2007-2013</t>
    </r>
  </si>
  <si>
    <r>
      <rPr>
        <vertAlign val="superscript"/>
        <sz val="12"/>
        <rFont val="Times New Roman"/>
        <family val="1"/>
      </rPr>
      <t>3</t>
    </r>
    <r>
      <rPr>
        <sz val="12"/>
        <rFont val="Times New Roman"/>
        <family val="1"/>
      </rPr>
      <t xml:space="preserve"> Provisional (To be revised in First Biennial Update Report)</t>
    </r>
  </si>
  <si>
    <r>
      <t xml:space="preserve">Table 3.2c - National inventory of greenhouse gas emissions </t>
    </r>
    <r>
      <rPr>
        <b/>
        <vertAlign val="superscript"/>
        <sz val="12"/>
        <rFont val="Times New Roman"/>
        <family val="1"/>
      </rPr>
      <t>1</t>
    </r>
    <r>
      <rPr>
        <b/>
        <sz val="12"/>
        <rFont val="Times New Roman"/>
        <family val="1"/>
      </rPr>
      <t xml:space="preserve"> (nitrous oxide) by source categories, Republic of Mauritius, 2009</t>
    </r>
    <r>
      <rPr>
        <b/>
        <vertAlign val="superscript"/>
        <sz val="12"/>
        <rFont val="Times New Roman"/>
        <family val="1"/>
      </rPr>
      <t>2</t>
    </r>
    <r>
      <rPr>
        <b/>
        <sz val="12"/>
        <rFont val="Times New Roman"/>
        <family val="1"/>
      </rPr>
      <t xml:space="preserve"> - 2013</t>
    </r>
    <r>
      <rPr>
        <b/>
        <vertAlign val="superscript"/>
        <sz val="12"/>
        <rFont val="Times New Roman"/>
        <family val="1"/>
      </rPr>
      <t>2</t>
    </r>
    <r>
      <rPr>
        <b/>
        <sz val="12"/>
        <rFont val="Times New Roman"/>
        <family val="1"/>
      </rPr>
      <t xml:space="preserve"> and 2014 - 2018</t>
    </r>
  </si>
  <si>
    <t>Per capita Total GHG (tonnes)</t>
  </si>
  <si>
    <r>
      <t xml:space="preserve">2018 </t>
    </r>
    <r>
      <rPr>
        <b/>
        <vertAlign val="superscript"/>
        <sz val="10.5"/>
        <color indexed="8"/>
        <rFont val="Times New Roman"/>
        <family val="1"/>
      </rPr>
      <t>1</t>
    </r>
  </si>
  <si>
    <r>
      <rPr>
        <vertAlign val="superscript"/>
        <sz val="10.5"/>
        <rFont val="Times New Roman"/>
        <family val="1"/>
      </rPr>
      <t>1</t>
    </r>
    <r>
      <rPr>
        <sz val="10.5"/>
        <rFont val="Times New Roman"/>
        <family val="1"/>
      </rPr>
      <t xml:space="preserve"> Provisional</t>
    </r>
  </si>
  <si>
    <r>
      <t xml:space="preserve">Difficult and hazardous </t>
    </r>
    <r>
      <rPr>
        <vertAlign val="superscript"/>
        <sz val="12"/>
        <rFont val="Times New Roman"/>
        <family val="1"/>
      </rPr>
      <t>1</t>
    </r>
  </si>
  <si>
    <r>
      <t xml:space="preserve">Others </t>
    </r>
    <r>
      <rPr>
        <vertAlign val="superscript"/>
        <sz val="12"/>
        <rFont val="Times New Roman"/>
        <family val="1"/>
      </rPr>
      <t>2</t>
    </r>
  </si>
  <si>
    <r>
      <rPr>
        <b/>
        <sz val="12"/>
        <rFont val="Times New Roman"/>
        <family val="1"/>
      </rPr>
      <t>Note</t>
    </r>
    <r>
      <rPr>
        <sz val="12"/>
        <rFont val="Times New Roman"/>
        <family val="1"/>
      </rPr>
      <t xml:space="preserve">: The Mare Chicose Landfill (49.9 hectares) started operation in 1997.  </t>
    </r>
  </si>
  <si>
    <r>
      <rPr>
        <vertAlign val="superscript"/>
        <sz val="12"/>
        <rFont val="Times New Roman"/>
        <family val="1"/>
      </rPr>
      <t>1</t>
    </r>
    <r>
      <rPr>
        <sz val="12"/>
        <rFont val="Times New Roman"/>
        <family val="1"/>
      </rPr>
      <t xml:space="preserve"> Mainly E-waste and clinical waste</t>
    </r>
  </si>
  <si>
    <r>
      <rPr>
        <vertAlign val="superscript"/>
        <sz val="12"/>
        <rFont val="Times New Roman"/>
        <family val="1"/>
      </rPr>
      <t>2</t>
    </r>
    <r>
      <rPr>
        <sz val="12"/>
        <rFont val="Times New Roman"/>
        <family val="1"/>
      </rPr>
      <t xml:space="preserve"> Mainly dregged materials (not disposed every year)</t>
    </r>
  </si>
  <si>
    <r>
      <t xml:space="preserve">2016 </t>
    </r>
    <r>
      <rPr>
        <vertAlign val="superscript"/>
        <sz val="13"/>
        <color indexed="8"/>
        <rFont val="Times New Roman"/>
        <family val="1"/>
      </rPr>
      <t>1</t>
    </r>
  </si>
  <si>
    <r>
      <t xml:space="preserve">             0
</t>
    </r>
    <r>
      <rPr>
        <i/>
        <sz val="9"/>
        <color indexed="8"/>
        <rFont val="Times New Roman"/>
        <family val="1"/>
      </rPr>
      <t>(0.0%)</t>
    </r>
  </si>
  <si>
    <r>
      <t xml:space="preserve">              0
</t>
    </r>
    <r>
      <rPr>
        <i/>
        <sz val="9"/>
        <color indexed="8"/>
        <rFont val="Times New Roman"/>
        <family val="1"/>
      </rPr>
      <t>(0.0%)</t>
    </r>
  </si>
  <si>
    <r>
      <t xml:space="preserve">117,198
</t>
    </r>
    <r>
      <rPr>
        <b/>
        <i/>
        <sz val="12"/>
        <color indexed="8"/>
        <rFont val="Times New Roman"/>
        <family val="1"/>
      </rPr>
      <t>(100%)</t>
    </r>
  </si>
  <si>
    <r>
      <t xml:space="preserve">101,419
</t>
    </r>
    <r>
      <rPr>
        <i/>
        <sz val="12"/>
        <color indexed="8"/>
        <rFont val="Times New Roman"/>
        <family val="1"/>
      </rPr>
      <t>(86.5%)</t>
    </r>
  </si>
  <si>
    <r>
      <t xml:space="preserve">11,821
</t>
    </r>
    <r>
      <rPr>
        <i/>
        <sz val="12"/>
        <color indexed="8"/>
        <rFont val="Times New Roman"/>
        <family val="1"/>
      </rPr>
      <t>(10.1%)</t>
    </r>
  </si>
  <si>
    <r>
      <t xml:space="preserve">2,140
</t>
    </r>
    <r>
      <rPr>
        <i/>
        <sz val="12"/>
        <color indexed="8"/>
        <rFont val="Times New Roman"/>
        <family val="1"/>
      </rPr>
      <t>(1.8%)</t>
    </r>
  </si>
  <si>
    <r>
      <t xml:space="preserve">563
</t>
    </r>
    <r>
      <rPr>
        <i/>
        <sz val="12"/>
        <color indexed="8"/>
        <rFont val="Times New Roman"/>
        <family val="1"/>
      </rPr>
      <t>(0.5%)</t>
    </r>
  </si>
  <si>
    <r>
      <t xml:space="preserve">1,022
</t>
    </r>
    <r>
      <rPr>
        <i/>
        <sz val="12"/>
        <color indexed="8"/>
        <rFont val="Times New Roman"/>
        <family val="1"/>
      </rPr>
      <t>(0.9%)</t>
    </r>
  </si>
  <si>
    <r>
      <t xml:space="preserve">62
</t>
    </r>
    <r>
      <rPr>
        <i/>
        <sz val="12"/>
        <color indexed="8"/>
        <rFont val="Times New Roman"/>
        <family val="1"/>
      </rPr>
      <t>(0.1%)</t>
    </r>
  </si>
  <si>
    <r>
      <t xml:space="preserve">171
</t>
    </r>
    <r>
      <rPr>
        <i/>
        <sz val="12"/>
        <color indexed="8"/>
        <rFont val="Times New Roman"/>
        <family val="1"/>
      </rPr>
      <t>(0.1%)</t>
    </r>
  </si>
  <si>
    <r>
      <t xml:space="preserve">132,857
</t>
    </r>
    <r>
      <rPr>
        <b/>
        <i/>
        <sz val="12"/>
        <color indexed="8"/>
        <rFont val="Times New Roman"/>
        <family val="1"/>
      </rPr>
      <t>(100%)</t>
    </r>
  </si>
  <si>
    <r>
      <t xml:space="preserve">14,034
</t>
    </r>
    <r>
      <rPr>
        <i/>
        <sz val="12"/>
        <rFont val="Times New Roman"/>
        <family val="1"/>
      </rPr>
      <t>(10.6%)</t>
    </r>
  </si>
  <si>
    <r>
      <t xml:space="preserve">103,439
</t>
    </r>
    <r>
      <rPr>
        <i/>
        <sz val="12"/>
        <rFont val="Times New Roman"/>
        <family val="1"/>
      </rPr>
      <t>(77.9%)</t>
    </r>
  </si>
  <si>
    <r>
      <t xml:space="preserve">12,728
</t>
    </r>
    <r>
      <rPr>
        <i/>
        <sz val="12"/>
        <rFont val="Times New Roman"/>
        <family val="1"/>
      </rPr>
      <t>(9.6%)</t>
    </r>
  </si>
  <si>
    <r>
      <t xml:space="preserve">1,372
</t>
    </r>
    <r>
      <rPr>
        <i/>
        <sz val="12"/>
        <rFont val="Times New Roman"/>
        <family val="1"/>
      </rPr>
      <t>(1.0%)</t>
    </r>
  </si>
  <si>
    <r>
      <t xml:space="preserve">1,244
</t>
    </r>
    <r>
      <rPr>
        <i/>
        <sz val="12"/>
        <rFont val="Times New Roman"/>
        <family val="1"/>
      </rPr>
      <t>(0.9%)</t>
    </r>
  </si>
  <si>
    <r>
      <t xml:space="preserve">1
</t>
    </r>
    <r>
      <rPr>
        <i/>
        <sz val="12"/>
        <rFont val="Times New Roman"/>
        <family val="1"/>
      </rPr>
      <t>(0.0%)</t>
    </r>
  </si>
  <si>
    <r>
      <t xml:space="preserve">39
</t>
    </r>
    <r>
      <rPr>
        <i/>
        <sz val="12"/>
        <rFont val="Times New Roman"/>
        <family val="1"/>
      </rPr>
      <t>(0.0%)</t>
    </r>
  </si>
  <si>
    <r>
      <t xml:space="preserve">105,774
</t>
    </r>
    <r>
      <rPr>
        <b/>
        <i/>
        <sz val="12"/>
        <color indexed="8"/>
        <rFont val="Times New Roman"/>
        <family val="1"/>
      </rPr>
      <t>(100%)</t>
    </r>
  </si>
  <si>
    <r>
      <t xml:space="preserve">5,014
</t>
    </r>
    <r>
      <rPr>
        <i/>
        <sz val="12"/>
        <color indexed="8"/>
        <rFont val="Times New Roman"/>
        <family val="1"/>
      </rPr>
      <t>(4.7%)</t>
    </r>
  </si>
  <si>
    <r>
      <t xml:space="preserve">85,899
</t>
    </r>
    <r>
      <rPr>
        <i/>
        <sz val="12"/>
        <color indexed="8"/>
        <rFont val="Times New Roman"/>
        <family val="1"/>
      </rPr>
      <t>(81.2%)</t>
    </r>
  </si>
  <si>
    <r>
      <t xml:space="preserve">12,906
</t>
    </r>
    <r>
      <rPr>
        <i/>
        <sz val="12"/>
        <color indexed="8"/>
        <rFont val="Times New Roman"/>
        <family val="1"/>
      </rPr>
      <t>(12.2%)</t>
    </r>
  </si>
  <si>
    <r>
      <t xml:space="preserve">983
</t>
    </r>
    <r>
      <rPr>
        <i/>
        <sz val="12"/>
        <color indexed="8"/>
        <rFont val="Times New Roman"/>
        <family val="1"/>
      </rPr>
      <t>(0.9%)</t>
    </r>
  </si>
  <si>
    <r>
      <t xml:space="preserve">848
</t>
    </r>
    <r>
      <rPr>
        <i/>
        <sz val="12"/>
        <color indexed="8"/>
        <rFont val="Times New Roman"/>
        <family val="1"/>
      </rPr>
      <t>(0.8%)</t>
    </r>
  </si>
  <si>
    <r>
      <t xml:space="preserve">48
</t>
    </r>
    <r>
      <rPr>
        <i/>
        <sz val="12"/>
        <color indexed="8"/>
        <rFont val="Times New Roman"/>
        <family val="1"/>
      </rPr>
      <t>(0.0%)</t>
    </r>
  </si>
  <si>
    <r>
      <t xml:space="preserve">76
</t>
    </r>
    <r>
      <rPr>
        <i/>
        <sz val="12"/>
        <color indexed="8"/>
        <rFont val="Times New Roman"/>
        <family val="1"/>
      </rPr>
      <t>(0.0%)</t>
    </r>
  </si>
  <si>
    <r>
      <t xml:space="preserve">135,389
</t>
    </r>
    <r>
      <rPr>
        <b/>
        <i/>
        <sz val="12"/>
        <color indexed="8"/>
        <rFont val="Times New Roman"/>
        <family val="1"/>
      </rPr>
      <t>(100%)</t>
    </r>
  </si>
  <si>
    <r>
      <t xml:space="preserve">  0
</t>
    </r>
    <r>
      <rPr>
        <i/>
        <sz val="12"/>
        <color indexed="8"/>
        <rFont val="Times New Roman"/>
        <family val="1"/>
      </rPr>
      <t>(0.0%)</t>
    </r>
  </si>
  <si>
    <r>
      <t xml:space="preserve">128,084
</t>
    </r>
    <r>
      <rPr>
        <i/>
        <sz val="12"/>
        <color indexed="8"/>
        <rFont val="Times New Roman"/>
        <family val="1"/>
      </rPr>
      <t>(94.6%)</t>
    </r>
  </si>
  <si>
    <r>
      <t xml:space="preserve">4,211
</t>
    </r>
    <r>
      <rPr>
        <i/>
        <sz val="12"/>
        <color indexed="8"/>
        <rFont val="Times New Roman"/>
        <family val="1"/>
      </rPr>
      <t>(3.1%)</t>
    </r>
  </si>
  <si>
    <r>
      <t xml:space="preserve">1765
</t>
    </r>
    <r>
      <rPr>
        <i/>
        <sz val="12"/>
        <color indexed="8"/>
        <rFont val="Times New Roman"/>
        <family val="1"/>
      </rPr>
      <t>(1.3%)</t>
    </r>
  </si>
  <si>
    <r>
      <t xml:space="preserve">1227
</t>
    </r>
    <r>
      <rPr>
        <i/>
        <sz val="12"/>
        <color indexed="8"/>
        <rFont val="Times New Roman"/>
        <family val="1"/>
      </rPr>
      <t>(0.9%)</t>
    </r>
  </si>
  <si>
    <r>
      <t xml:space="preserve">11
</t>
    </r>
    <r>
      <rPr>
        <i/>
        <sz val="12"/>
        <color indexed="8"/>
        <rFont val="Times New Roman"/>
        <family val="1"/>
      </rPr>
      <t>(0.0%)</t>
    </r>
  </si>
  <si>
    <r>
      <t xml:space="preserve">91
</t>
    </r>
    <r>
      <rPr>
        <i/>
        <sz val="12"/>
        <color indexed="8"/>
        <rFont val="Times New Roman"/>
        <family val="1"/>
      </rPr>
      <t>(0.1%)</t>
    </r>
  </si>
  <si>
    <r>
      <t xml:space="preserve">110,247
</t>
    </r>
    <r>
      <rPr>
        <b/>
        <i/>
        <sz val="12"/>
        <color indexed="8"/>
        <rFont val="Times New Roman"/>
        <family val="1"/>
      </rPr>
      <t>(100%)</t>
    </r>
  </si>
  <si>
    <r>
      <t xml:space="preserve">97,225
</t>
    </r>
    <r>
      <rPr>
        <i/>
        <sz val="12"/>
        <color indexed="8"/>
        <rFont val="Times New Roman"/>
        <family val="1"/>
      </rPr>
      <t>(88.2%)</t>
    </r>
  </si>
  <si>
    <r>
      <t xml:space="preserve">9,234
</t>
    </r>
    <r>
      <rPr>
        <i/>
        <sz val="12"/>
        <color indexed="8"/>
        <rFont val="Times New Roman"/>
        <family val="1"/>
      </rPr>
      <t>(8.4%)</t>
    </r>
  </si>
  <si>
    <r>
      <t xml:space="preserve">2,274
</t>
    </r>
    <r>
      <rPr>
        <i/>
        <sz val="12"/>
        <color indexed="8"/>
        <rFont val="Times New Roman"/>
        <family val="1"/>
      </rPr>
      <t>(2.1%)</t>
    </r>
  </si>
  <si>
    <r>
      <t xml:space="preserve">1,428
</t>
    </r>
    <r>
      <rPr>
        <i/>
        <sz val="12"/>
        <color indexed="8"/>
        <rFont val="Times New Roman"/>
        <family val="1"/>
      </rPr>
      <t>(1.3%)</t>
    </r>
  </si>
  <si>
    <r>
      <t xml:space="preserve">1
</t>
    </r>
    <r>
      <rPr>
        <i/>
        <sz val="12"/>
        <color indexed="8"/>
        <rFont val="Times New Roman"/>
        <family val="1"/>
      </rPr>
      <t>(0.0%)</t>
    </r>
  </si>
  <si>
    <r>
      <t xml:space="preserve">85
</t>
    </r>
    <r>
      <rPr>
        <i/>
        <sz val="12"/>
        <color indexed="8"/>
        <rFont val="Times New Roman"/>
        <family val="1"/>
      </rPr>
      <t>(0.0%)</t>
    </r>
  </si>
  <si>
    <r>
      <t xml:space="preserve">67,145
</t>
    </r>
    <r>
      <rPr>
        <b/>
        <i/>
        <sz val="12"/>
        <color indexed="8"/>
        <rFont val="Times New Roman"/>
        <family val="1"/>
      </rPr>
      <t>(100%)</t>
    </r>
  </si>
  <si>
    <r>
      <t xml:space="preserve">62,131
</t>
    </r>
    <r>
      <rPr>
        <i/>
        <sz val="12"/>
        <color indexed="8"/>
        <rFont val="Times New Roman"/>
        <family val="1"/>
      </rPr>
      <t>(92.5%)</t>
    </r>
  </si>
  <si>
    <r>
      <t xml:space="preserve">2,456
</t>
    </r>
    <r>
      <rPr>
        <i/>
        <sz val="12"/>
        <color indexed="8"/>
        <rFont val="Times New Roman"/>
        <family val="1"/>
      </rPr>
      <t>(3.7%)</t>
    </r>
  </si>
  <si>
    <r>
      <t xml:space="preserve">1,351
</t>
    </r>
    <r>
      <rPr>
        <i/>
        <sz val="12"/>
        <color indexed="8"/>
        <rFont val="Times New Roman"/>
        <family val="1"/>
      </rPr>
      <t>(2.0%)</t>
    </r>
  </si>
  <si>
    <r>
      <t xml:space="preserve">1,174
</t>
    </r>
    <r>
      <rPr>
        <i/>
        <sz val="12"/>
        <color indexed="8"/>
        <rFont val="Times New Roman"/>
        <family val="1"/>
      </rPr>
      <t>(1.7%)</t>
    </r>
  </si>
  <si>
    <r>
      <t xml:space="preserve">7
</t>
    </r>
    <r>
      <rPr>
        <i/>
        <sz val="12"/>
        <color indexed="8"/>
        <rFont val="Times New Roman"/>
        <family val="1"/>
      </rPr>
      <t>(0.0%)</t>
    </r>
  </si>
  <si>
    <r>
      <t xml:space="preserve">26
</t>
    </r>
    <r>
      <rPr>
        <i/>
        <sz val="12"/>
        <color indexed="8"/>
        <rFont val="Times New Roman"/>
        <family val="1"/>
      </rPr>
      <t>(0.0%)</t>
    </r>
  </si>
  <si>
    <r>
      <t xml:space="preserve">352,148
</t>
    </r>
    <r>
      <rPr>
        <b/>
        <i/>
        <sz val="12"/>
        <color indexed="8"/>
        <rFont val="Times New Roman"/>
        <family val="1"/>
      </rPr>
      <t>(100%)</t>
    </r>
  </si>
  <si>
    <r>
      <t xml:space="preserve">131,216
</t>
    </r>
    <r>
      <rPr>
        <i/>
        <sz val="12"/>
        <color indexed="8"/>
        <rFont val="Times New Roman"/>
        <family val="1"/>
      </rPr>
      <t>(37.3%)</t>
    </r>
  </si>
  <si>
    <r>
      <t xml:space="preserve">203,714
</t>
    </r>
    <r>
      <rPr>
        <i/>
        <sz val="12"/>
        <color indexed="8"/>
        <rFont val="Times New Roman"/>
        <family val="1"/>
      </rPr>
      <t>(57.8%)</t>
    </r>
  </si>
  <si>
    <r>
      <t xml:space="preserve">15,416
</t>
    </r>
    <r>
      <rPr>
        <i/>
        <sz val="12"/>
        <color indexed="8"/>
        <rFont val="Times New Roman"/>
        <family val="1"/>
      </rPr>
      <t>(4.4%)</t>
    </r>
  </si>
  <si>
    <r>
      <t xml:space="preserve">1,039
</t>
    </r>
    <r>
      <rPr>
        <i/>
        <sz val="12"/>
        <color indexed="8"/>
        <rFont val="Times New Roman"/>
        <family val="1"/>
      </rPr>
      <t>(0.3%)</t>
    </r>
  </si>
  <si>
    <r>
      <t xml:space="preserve">647
</t>
    </r>
    <r>
      <rPr>
        <i/>
        <sz val="12"/>
        <color indexed="8"/>
        <rFont val="Times New Roman"/>
        <family val="1"/>
      </rPr>
      <t>(0.2%)</t>
    </r>
  </si>
  <si>
    <r>
      <t xml:space="preserve">9
</t>
    </r>
    <r>
      <rPr>
        <i/>
        <sz val="12"/>
        <color indexed="8"/>
        <rFont val="Times New Roman"/>
        <family val="1"/>
      </rPr>
      <t>(0.0%)</t>
    </r>
  </si>
  <si>
    <r>
      <t xml:space="preserve">107
</t>
    </r>
    <r>
      <rPr>
        <i/>
        <sz val="12"/>
        <color indexed="8"/>
        <rFont val="Times New Roman"/>
        <family val="1"/>
      </rPr>
      <t>(0.0%)</t>
    </r>
  </si>
  <si>
    <r>
      <t xml:space="preserve">80,408
</t>
    </r>
    <r>
      <rPr>
        <b/>
        <i/>
        <sz val="12"/>
        <color indexed="8"/>
        <rFont val="Times New Roman"/>
        <family val="1"/>
      </rPr>
      <t>(100%)</t>
    </r>
  </si>
  <si>
    <r>
      <t xml:space="preserve">4,881
</t>
    </r>
    <r>
      <rPr>
        <i/>
        <sz val="12"/>
        <color indexed="8"/>
        <rFont val="Times New Roman"/>
        <family val="1"/>
      </rPr>
      <t>(6.1%)</t>
    </r>
  </si>
  <si>
    <r>
      <t xml:space="preserve">69,999
</t>
    </r>
    <r>
      <rPr>
        <i/>
        <sz val="12"/>
        <color indexed="8"/>
        <rFont val="Times New Roman"/>
        <family val="1"/>
      </rPr>
      <t>(87.1%)</t>
    </r>
  </si>
  <si>
    <r>
      <t xml:space="preserve">4,080
</t>
    </r>
    <r>
      <rPr>
        <i/>
        <sz val="12"/>
        <color indexed="8"/>
        <rFont val="Times New Roman"/>
        <family val="1"/>
      </rPr>
      <t>(5.1%)</t>
    </r>
  </si>
  <si>
    <r>
      <t xml:space="preserve">748
</t>
    </r>
    <r>
      <rPr>
        <i/>
        <sz val="12"/>
        <color indexed="8"/>
        <rFont val="Times New Roman"/>
        <family val="1"/>
      </rPr>
      <t>(0.9%)</t>
    </r>
  </si>
  <si>
    <r>
      <t xml:space="preserve">601
</t>
    </r>
    <r>
      <rPr>
        <i/>
        <sz val="12"/>
        <color indexed="8"/>
        <rFont val="Times New Roman"/>
        <family val="1"/>
      </rPr>
      <t>(0.7%)</t>
    </r>
  </si>
  <si>
    <r>
      <t xml:space="preserve">10
</t>
    </r>
    <r>
      <rPr>
        <i/>
        <sz val="12"/>
        <color indexed="8"/>
        <rFont val="Times New Roman"/>
        <family val="1"/>
      </rPr>
      <t>(0.0%)</t>
    </r>
  </si>
  <si>
    <r>
      <t xml:space="preserve">89
</t>
    </r>
    <r>
      <rPr>
        <i/>
        <sz val="12"/>
        <color indexed="8"/>
        <rFont val="Times New Roman"/>
        <family val="1"/>
      </rPr>
      <t>(0.1%)</t>
    </r>
  </si>
  <si>
    <r>
      <t xml:space="preserve">73,872
</t>
    </r>
    <r>
      <rPr>
        <b/>
        <i/>
        <sz val="12"/>
        <color indexed="8"/>
        <rFont val="Times New Roman"/>
        <family val="1"/>
      </rPr>
      <t>(100%)</t>
    </r>
  </si>
  <si>
    <r>
      <t xml:space="preserve">108
</t>
    </r>
    <r>
      <rPr>
        <i/>
        <sz val="12"/>
        <color indexed="8"/>
        <rFont val="Times New Roman"/>
        <family val="1"/>
      </rPr>
      <t>(0.1%)</t>
    </r>
  </si>
  <si>
    <r>
      <t xml:space="preserve">54,327
</t>
    </r>
    <r>
      <rPr>
        <i/>
        <sz val="12"/>
        <color indexed="8"/>
        <rFont val="Times New Roman"/>
        <family val="1"/>
      </rPr>
      <t>(73.5%)</t>
    </r>
  </si>
  <si>
    <r>
      <t xml:space="preserve">15,375
</t>
    </r>
    <r>
      <rPr>
        <i/>
        <sz val="12"/>
        <color indexed="8"/>
        <rFont val="Times New Roman"/>
        <family val="1"/>
      </rPr>
      <t>(20.8%)</t>
    </r>
  </si>
  <si>
    <r>
      <t xml:space="preserve">1,905
</t>
    </r>
    <r>
      <rPr>
        <i/>
        <sz val="12"/>
        <color indexed="8"/>
        <rFont val="Times New Roman"/>
        <family val="1"/>
      </rPr>
      <t>(2.6%)</t>
    </r>
  </si>
  <si>
    <r>
      <t xml:space="preserve">2,011
</t>
    </r>
    <r>
      <rPr>
        <i/>
        <sz val="12"/>
        <color indexed="8"/>
        <rFont val="Times New Roman"/>
        <family val="1"/>
      </rPr>
      <t>(2.7%)</t>
    </r>
  </si>
  <si>
    <r>
      <t xml:space="preserve">16
</t>
    </r>
    <r>
      <rPr>
        <i/>
        <sz val="12"/>
        <color indexed="8"/>
        <rFont val="Times New Roman"/>
        <family val="1"/>
      </rPr>
      <t>(0.0%)</t>
    </r>
  </si>
  <si>
    <r>
      <t xml:space="preserve">130
</t>
    </r>
    <r>
      <rPr>
        <i/>
        <sz val="12"/>
        <color indexed="8"/>
        <rFont val="Times New Roman"/>
        <family val="1"/>
      </rPr>
      <t>(0.2%)</t>
    </r>
  </si>
  <si>
    <r>
      <t xml:space="preserve">40,132
</t>
    </r>
    <r>
      <rPr>
        <b/>
        <i/>
        <sz val="12"/>
        <color indexed="8"/>
        <rFont val="Times New Roman"/>
        <family val="1"/>
      </rPr>
      <t>(100%)</t>
    </r>
  </si>
  <si>
    <r>
      <t xml:space="preserve">17,387
</t>
    </r>
    <r>
      <rPr>
        <i/>
        <sz val="12"/>
        <color indexed="8"/>
        <rFont val="Times New Roman"/>
        <family val="1"/>
      </rPr>
      <t>(43.3%)</t>
    </r>
  </si>
  <si>
    <r>
      <t xml:space="preserve">2,973
</t>
    </r>
    <r>
      <rPr>
        <i/>
        <sz val="12"/>
        <color indexed="8"/>
        <rFont val="Times New Roman"/>
        <family val="1"/>
      </rPr>
      <t>(7.4%)</t>
    </r>
  </si>
  <si>
    <r>
      <t xml:space="preserve">388
</t>
    </r>
    <r>
      <rPr>
        <i/>
        <sz val="12"/>
        <color indexed="8"/>
        <rFont val="Times New Roman"/>
        <family val="1"/>
      </rPr>
      <t>(1.0%)</t>
    </r>
  </si>
  <si>
    <r>
      <t xml:space="preserve">18,030
</t>
    </r>
    <r>
      <rPr>
        <i/>
        <sz val="12"/>
        <color indexed="8"/>
        <rFont val="Times New Roman"/>
        <family val="1"/>
      </rPr>
      <t>(44.9%)</t>
    </r>
  </si>
  <si>
    <r>
      <t xml:space="preserve">1,338
</t>
    </r>
    <r>
      <rPr>
        <i/>
        <sz val="12"/>
        <color indexed="8"/>
        <rFont val="Times New Roman"/>
        <family val="1"/>
      </rPr>
      <t>(3.3%)</t>
    </r>
  </si>
  <si>
    <r>
      <t xml:space="preserve">1,215,170
</t>
    </r>
    <r>
      <rPr>
        <b/>
        <i/>
        <sz val="12"/>
        <color indexed="8"/>
        <rFont val="Times New Roman"/>
        <family val="1"/>
      </rPr>
      <t>(100%)</t>
    </r>
  </si>
  <si>
    <r>
      <t xml:space="preserve">256,672
</t>
    </r>
    <r>
      <rPr>
        <b/>
        <i/>
        <sz val="12"/>
        <color indexed="8"/>
        <rFont val="Times New Roman"/>
        <family val="1"/>
      </rPr>
      <t>(21.1%)</t>
    </r>
  </si>
  <si>
    <r>
      <t xml:space="preserve">834,026
</t>
    </r>
    <r>
      <rPr>
        <b/>
        <i/>
        <sz val="12"/>
        <color indexed="8"/>
        <rFont val="Times New Roman"/>
        <family val="1"/>
      </rPr>
      <t>(68.6%)</t>
    </r>
  </si>
  <si>
    <r>
      <t xml:space="preserve">81,519
</t>
    </r>
    <r>
      <rPr>
        <b/>
        <i/>
        <sz val="12"/>
        <color indexed="8"/>
        <rFont val="Times New Roman"/>
        <family val="1"/>
      </rPr>
      <t>(6.7%)</t>
    </r>
  </si>
  <si>
    <r>
      <t xml:space="preserve">12,388
</t>
    </r>
    <r>
      <rPr>
        <b/>
        <i/>
        <sz val="12"/>
        <color indexed="8"/>
        <rFont val="Times New Roman"/>
        <family val="1"/>
      </rPr>
      <t>(1.0%)</t>
    </r>
  </si>
  <si>
    <r>
      <t xml:space="preserve">181
</t>
    </r>
    <r>
      <rPr>
        <b/>
        <i/>
        <sz val="12"/>
        <color indexed="8"/>
        <rFont val="Times New Roman"/>
        <family val="1"/>
      </rPr>
      <t>(0.0%)</t>
    </r>
  </si>
  <si>
    <r>
      <t xml:space="preserve">2,152
</t>
    </r>
    <r>
      <rPr>
        <b/>
        <i/>
        <sz val="12"/>
        <color indexed="8"/>
        <rFont val="Times New Roman"/>
        <family val="1"/>
      </rPr>
      <t>(0.2%)</t>
    </r>
  </si>
  <si>
    <r>
      <t xml:space="preserve">487,393
</t>
    </r>
    <r>
      <rPr>
        <b/>
        <i/>
        <sz val="12"/>
        <color indexed="8"/>
        <rFont val="Times New Roman"/>
        <family val="1"/>
      </rPr>
      <t>(100.0%)</t>
    </r>
    <r>
      <rPr>
        <b/>
        <sz val="12"/>
        <color indexed="8"/>
        <rFont val="Times New Roman"/>
        <family val="1"/>
      </rPr>
      <t xml:space="preserve">
</t>
    </r>
  </si>
  <si>
    <r>
      <t xml:space="preserve">231,810
</t>
    </r>
    <r>
      <rPr>
        <i/>
        <sz val="12"/>
        <color indexed="8"/>
        <rFont val="Times New Roman"/>
        <family val="1"/>
      </rPr>
      <t>(47.6%)</t>
    </r>
  </si>
  <si>
    <r>
      <t xml:space="preserve">232,146
</t>
    </r>
    <r>
      <rPr>
        <i/>
        <sz val="12"/>
        <color indexed="8"/>
        <rFont val="Times New Roman"/>
        <family val="1"/>
      </rPr>
      <t>(47.6%)</t>
    </r>
  </si>
  <si>
    <r>
      <t xml:space="preserve">19,597
</t>
    </r>
    <r>
      <rPr>
        <i/>
        <sz val="12"/>
        <color indexed="8"/>
        <rFont val="Times New Roman"/>
        <family val="1"/>
      </rPr>
      <t>(4.0%)</t>
    </r>
  </si>
  <si>
    <r>
      <t xml:space="preserve">1,779
</t>
    </r>
    <r>
      <rPr>
        <i/>
        <sz val="12"/>
        <color indexed="8"/>
        <rFont val="Times New Roman"/>
        <family val="1"/>
      </rPr>
      <t>(0.4%)</t>
    </r>
  </si>
  <si>
    <r>
      <t xml:space="preserve">1,667
</t>
    </r>
    <r>
      <rPr>
        <i/>
        <sz val="12"/>
        <color indexed="8"/>
        <rFont val="Times New Roman"/>
        <family val="1"/>
      </rPr>
      <t>(0.3%)</t>
    </r>
  </si>
  <si>
    <r>
      <t xml:space="preserve">71
</t>
    </r>
    <r>
      <rPr>
        <i/>
        <sz val="12"/>
        <color indexed="8"/>
        <rFont val="Times New Roman"/>
        <family val="1"/>
      </rPr>
      <t>(0.0%)</t>
    </r>
  </si>
  <si>
    <r>
      <t xml:space="preserve">323
</t>
    </r>
    <r>
      <rPr>
        <i/>
        <sz val="12"/>
        <color indexed="8"/>
        <rFont val="Times New Roman"/>
        <family val="1"/>
      </rPr>
      <t>(0.1%)</t>
    </r>
  </si>
  <si>
    <r>
      <t>727,777
(100.0%)</t>
    </r>
    <r>
      <rPr>
        <b/>
        <sz val="12"/>
        <color indexed="8"/>
        <rFont val="Times New Roman"/>
        <family val="1"/>
      </rPr>
      <t xml:space="preserve">
</t>
    </r>
  </si>
  <si>
    <t>24,862
(3.4%)</t>
  </si>
  <si>
    <t>601,880
(82.7%)</t>
  </si>
  <si>
    <t>61,921
(8.5%)</t>
  </si>
  <si>
    <t>10,609
(1.4%)</t>
  </si>
  <si>
    <t>26,565
(3.7%)</t>
  </si>
  <si>
    <t>111
(0.0%)</t>
  </si>
  <si>
    <t>1,829
(0.3%)</t>
  </si>
  <si>
    <r>
      <t xml:space="preserve">Table 5.13 - Residential and partly residential buildings </t>
    </r>
    <r>
      <rPr>
        <b/>
        <vertAlign val="superscript"/>
        <sz val="12"/>
        <rFont val="Times New Roman"/>
        <family val="1"/>
      </rPr>
      <t>1</t>
    </r>
    <r>
      <rPr>
        <b/>
        <sz val="12"/>
        <rFont val="Times New Roman"/>
        <family val="1"/>
      </rPr>
      <t xml:space="preserve"> by type, Republic of Mauritius </t>
    </r>
    <r>
      <rPr>
        <b/>
        <vertAlign val="superscript"/>
        <sz val="12"/>
        <rFont val="Times New Roman"/>
        <family val="1"/>
      </rPr>
      <t>2</t>
    </r>
    <r>
      <rPr>
        <b/>
        <sz val="12"/>
        <rFont val="Times New Roman"/>
        <family val="1"/>
      </rPr>
      <t>,  2000 and 2011 Housing  Censuses</t>
    </r>
  </si>
  <si>
    <r>
      <t xml:space="preserve">Density of total network in km per sq km </t>
    </r>
    <r>
      <rPr>
        <b/>
        <vertAlign val="superscript"/>
        <sz val="12"/>
        <rFont val="Times New Roman"/>
        <family val="1"/>
      </rPr>
      <t>1</t>
    </r>
  </si>
  <si>
    <r>
      <t xml:space="preserve">2017 </t>
    </r>
    <r>
      <rPr>
        <vertAlign val="superscript"/>
        <sz val="12"/>
        <rFont val="Times New Roman"/>
        <family val="1"/>
      </rPr>
      <t>2</t>
    </r>
  </si>
  <si>
    <r>
      <rPr>
        <vertAlign val="superscript"/>
        <sz val="12"/>
        <rFont val="Times New Roman"/>
        <family val="1"/>
      </rPr>
      <t>1</t>
    </r>
    <r>
      <rPr>
        <sz val="12"/>
        <rFont val="Times New Roman"/>
        <family val="1"/>
      </rPr>
      <t xml:space="preserve"> Density of total network in km per sq km is the ratio of the total number of km of roads to the area of Mauritius 
</t>
    </r>
  </si>
  <si>
    <r>
      <rPr>
        <vertAlign val="superscript"/>
        <sz val="12"/>
        <color indexed="8"/>
        <rFont val="Times New Roman"/>
        <family val="1"/>
      </rPr>
      <t>2</t>
    </r>
    <r>
      <rPr>
        <sz val="12"/>
        <color indexed="8"/>
        <rFont val="Times New Roman"/>
        <family val="1"/>
      </rPr>
      <t xml:space="preserve"> Revised</t>
    </r>
  </si>
  <si>
    <r>
      <t xml:space="preserve">General hospital discharges </t>
    </r>
    <r>
      <rPr>
        <b/>
        <vertAlign val="superscript"/>
        <sz val="12"/>
        <rFont val="Times New Roman"/>
        <family val="1"/>
      </rPr>
      <t xml:space="preserve">
</t>
    </r>
    <r>
      <rPr>
        <b/>
        <sz val="12"/>
        <rFont val="Times New Roman"/>
        <family val="1"/>
      </rPr>
      <t xml:space="preserve">( including deaths ) </t>
    </r>
  </si>
  <si>
    <t xml:space="preserve">First attendances  at regional health centres </t>
  </si>
  <si>
    <r>
      <t xml:space="preserve">Discharges ( including deaths ) at
Poudre D'Or chest hospital </t>
    </r>
    <r>
      <rPr>
        <b/>
        <vertAlign val="superscript"/>
        <sz val="12"/>
        <rFont val="Times New Roman"/>
        <family val="1"/>
      </rPr>
      <t>1</t>
    </r>
  </si>
  <si>
    <r>
      <rPr>
        <vertAlign val="superscript"/>
        <sz val="12"/>
        <rFont val="Times New Roman"/>
        <family val="1"/>
      </rPr>
      <t>1</t>
    </r>
    <r>
      <rPr>
        <sz val="12"/>
        <rFont val="Times New Roman"/>
        <family val="1"/>
      </rPr>
      <t xml:space="preserve"> Prior to 2010, figures exclude transfer-out patients</t>
    </r>
  </si>
  <si>
    <r>
      <t xml:space="preserve">1,282 </t>
    </r>
    <r>
      <rPr>
        <i/>
        <sz val="12"/>
        <rFont val="Times New Roman"/>
        <family val="1"/>
      </rPr>
      <t>(48.0%)</t>
    </r>
  </si>
  <si>
    <r>
      <t xml:space="preserve">1,387 </t>
    </r>
    <r>
      <rPr>
        <i/>
        <sz val="12"/>
        <rFont val="Times New Roman"/>
        <family val="1"/>
      </rPr>
      <t>(52.0%)</t>
    </r>
  </si>
  <si>
    <r>
      <t xml:space="preserve">1,211 </t>
    </r>
    <r>
      <rPr>
        <i/>
        <sz val="12"/>
        <rFont val="Times New Roman"/>
        <family val="1"/>
      </rPr>
      <t>(47.2%)</t>
    </r>
  </si>
  <si>
    <r>
      <t xml:space="preserve">1,354 </t>
    </r>
    <r>
      <rPr>
        <i/>
        <sz val="12"/>
        <rFont val="Times New Roman"/>
        <family val="1"/>
      </rPr>
      <t>(52.8%)</t>
    </r>
  </si>
  <si>
    <r>
      <t xml:space="preserve">1,238 </t>
    </r>
    <r>
      <rPr>
        <i/>
        <sz val="12"/>
        <rFont val="Times New Roman"/>
        <family val="1"/>
      </rPr>
      <t>(44.9%)</t>
    </r>
  </si>
  <si>
    <r>
      <t xml:space="preserve">1,518 </t>
    </r>
    <r>
      <rPr>
        <i/>
        <sz val="12"/>
        <rFont val="Times New Roman"/>
        <family val="1"/>
      </rPr>
      <t>(55.1%)</t>
    </r>
  </si>
  <si>
    <r>
      <t xml:space="preserve">1,098 </t>
    </r>
    <r>
      <rPr>
        <i/>
        <sz val="12"/>
        <rFont val="Times New Roman"/>
        <family val="1"/>
      </rPr>
      <t>(43.9%)</t>
    </r>
  </si>
  <si>
    <r>
      <t xml:space="preserve">1,403 </t>
    </r>
    <r>
      <rPr>
        <i/>
        <sz val="12"/>
        <rFont val="Times New Roman"/>
        <family val="1"/>
      </rPr>
      <t>(56.1%)</t>
    </r>
  </si>
  <si>
    <r>
      <t xml:space="preserve">1,059 </t>
    </r>
    <r>
      <rPr>
        <i/>
        <sz val="12"/>
        <rFont val="Times New Roman"/>
        <family val="1"/>
      </rPr>
      <t>(42.5%)</t>
    </r>
  </si>
  <si>
    <r>
      <t xml:space="preserve">1,431 </t>
    </r>
    <r>
      <rPr>
        <i/>
        <sz val="12"/>
        <rFont val="Times New Roman"/>
        <family val="1"/>
      </rPr>
      <t>(57.5%)</t>
    </r>
  </si>
  <si>
    <r>
      <t xml:space="preserve">1,020 </t>
    </r>
    <r>
      <rPr>
        <i/>
        <sz val="12"/>
        <rFont val="Times New Roman"/>
        <family val="1"/>
      </rPr>
      <t>(42.9%)</t>
    </r>
  </si>
  <si>
    <r>
      <t xml:space="preserve">1,356 </t>
    </r>
    <r>
      <rPr>
        <i/>
        <sz val="12"/>
        <rFont val="Times New Roman"/>
        <family val="1"/>
      </rPr>
      <t>(57.1%)</t>
    </r>
  </si>
  <si>
    <r>
      <t xml:space="preserve">1,061 </t>
    </r>
    <r>
      <rPr>
        <i/>
        <sz val="12"/>
        <rFont val="Times New Roman"/>
        <family val="1"/>
      </rPr>
      <t>(44.8%)</t>
    </r>
  </si>
  <si>
    <r>
      <t xml:space="preserve">1,305 </t>
    </r>
    <r>
      <rPr>
        <i/>
        <sz val="12"/>
        <rFont val="Times New Roman"/>
        <family val="1"/>
      </rPr>
      <t>(55.2%)</t>
    </r>
  </si>
  <si>
    <r>
      <t xml:space="preserve">835 </t>
    </r>
    <r>
      <rPr>
        <i/>
        <sz val="12"/>
        <rFont val="Times New Roman"/>
        <family val="1"/>
      </rPr>
      <t>(40.1%)</t>
    </r>
  </si>
  <si>
    <r>
      <t xml:space="preserve">1,246 </t>
    </r>
    <r>
      <rPr>
        <i/>
        <sz val="12"/>
        <rFont val="Times New Roman"/>
        <family val="1"/>
      </rPr>
      <t>(59.9%)</t>
    </r>
  </si>
  <si>
    <r>
      <t xml:space="preserve">859 </t>
    </r>
    <r>
      <rPr>
        <i/>
        <sz val="12"/>
        <rFont val="Times New Roman"/>
        <family val="1"/>
      </rPr>
      <t>(43.2%)</t>
    </r>
  </si>
  <si>
    <r>
      <t>1,128</t>
    </r>
    <r>
      <rPr>
        <i/>
        <sz val="12"/>
        <rFont val="Times New Roman"/>
        <family val="1"/>
      </rPr>
      <t>(56.8%)</t>
    </r>
  </si>
</sst>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8" formatCode="&quot;$&quot;#,##0.00_);[Red]\(&quot;$&quot;#,##0.00\)"/>
    <numFmt numFmtId="41" formatCode="_(* #,##0_);_(* \(#,##0\);_(* &quot;-&quot;_);_(@_)"/>
    <numFmt numFmtId="43" formatCode="_(* #,##0.00_);_(* \(#,##0.00\);_(* &quot;-&quot;??_);_(@_)"/>
    <numFmt numFmtId="164" formatCode="#,##0__"/>
    <numFmt numFmtId="165" formatCode="#,##0.0__"/>
    <numFmt numFmtId="166" formatCode="0.0"/>
    <numFmt numFmtId="167" formatCode="General__"/>
    <numFmt numFmtId="168" formatCode="#,##0________________"/>
    <numFmt numFmtId="169" formatCode="_(* #,##0_);_(* \(#,##0\);_(* \-_);_(@_)"/>
    <numFmt numFmtId="170" formatCode="#,##0\ "/>
    <numFmt numFmtId="171" formatCode="_(* #,##0.00_);_(* \(#,##0.00\);_(* \-??_);_(@_)"/>
    <numFmt numFmtId="172" formatCode="_-* #,##0.00_-;\-* #,##0.00_-;_-* \-??_-;_-@_-"/>
    <numFmt numFmtId="173" formatCode="_(* #,##0.0_);_(* \(#,##0.0\);_(* \-??_);_(@_)"/>
    <numFmt numFmtId="174" formatCode="_(* #,##0_);_(* \(#,##0\);_(* &quot;-&quot;??_);_(@_)"/>
    <numFmt numFmtId="175" formatCode="0.000"/>
    <numFmt numFmtId="176" formatCode="#,##0.0"/>
    <numFmt numFmtId="177" formatCode="\ \ \ \ \ \ \ \ \ \ \ \ \ \ \ \ \ \ \ \ 0.00"/>
    <numFmt numFmtId="178" formatCode="\ \ \ \ \ \ \ \ \ \ \ \ \ \ \ \ \ \ \ \ \ \ 0.0"/>
    <numFmt numFmtId="179" formatCode="\ \ \ \ \ \ \ \ \ \ \ \ \ \ \ \ \ \ \ \ \ \ \ \ \ \ \ \ \ 0.0"/>
    <numFmt numFmtId="180" formatCode="\ \ \ \ \ \ \ \ \ \ \ \ \ \ \ \ \ \ 0.000"/>
    <numFmt numFmtId="181" formatCode="\ \ \ \ \ \ \ \ \ \ \ \ \ \ \ \ \ \ \ \ 0.0"/>
    <numFmt numFmtId="182" formatCode="\ \ \ \ \ \ \ \ \ \ \ \ \ \ \ \ \ \ \ \ \ \ \ 0"/>
    <numFmt numFmtId="183" formatCode="\ \ \ \ \ \ \ \ \ \ \ \ \ \ \ \ \ \ \ \ \ \ 0"/>
    <numFmt numFmtId="184" formatCode="\ \ \ \ \ \ \ \ \ \ \ \ \ \ \ \ \ 0.0000"/>
    <numFmt numFmtId="185" formatCode="General_)"/>
    <numFmt numFmtId="186" formatCode="#,##0____"/>
    <numFmt numFmtId="187" formatCode="_(* #,##0_);_(* \(#,##0\);_(* \-??_);_(@_)"/>
    <numFmt numFmtId="188" formatCode="#,##0______"/>
    <numFmt numFmtId="189" formatCode="000"/>
    <numFmt numFmtId="190" formatCode="#,##0.0______"/>
    <numFmt numFmtId="191" formatCode="#,##0.00______"/>
    <numFmt numFmtId="192" formatCode="_(* #,##0.0_);_(* \(#,##0.0\);_(* &quot;-&quot;??_);_(@_)"/>
    <numFmt numFmtId="193" formatCode="#,##0.00__"/>
    <numFmt numFmtId="194" formatCode="_(* \-\ \ \ \ \ "/>
    <numFmt numFmtId="195" formatCode="0.0%"/>
    <numFmt numFmtId="196" formatCode="0.0\ \ "/>
    <numFmt numFmtId="197" formatCode="_(* #,##0.000_);_(* \(#,##0.000\);_(* &quot;-&quot;??_);_(@_)"/>
    <numFmt numFmtId="198" formatCode="_(* #,##0.0000_);_(* \(#,##0.0000\);_(* &quot;-&quot;??_);_(@_)"/>
    <numFmt numFmtId="199" formatCode="#,##0.0_);\(#,##0.0\)"/>
    <numFmt numFmtId="200" formatCode="0.0\ \ \ \ \ \ "/>
    <numFmt numFmtId="201" formatCode="0.0\ "/>
    <numFmt numFmtId="202" formatCode="_(* #,##0.0_);_(* \(#,##0.0\);_(* &quot;-&quot;_);_(@_)"/>
    <numFmt numFmtId="203" formatCode="\ General"/>
    <numFmt numFmtId="204" formatCode="#,##0\ \ \ "/>
    <numFmt numFmtId="205" formatCode="#,##0\ \ "/>
    <numFmt numFmtId="206" formatCode="0_);\(0\)"/>
    <numFmt numFmtId="207" formatCode="#,##0___'"/>
    <numFmt numFmtId="208" formatCode="_-* #,##0_-;\-* #,##0_-;_-* &quot;-&quot;_-;_-@_-"/>
    <numFmt numFmtId="209" formatCode="#,##0.000"/>
    <numFmt numFmtId="210" formatCode="#,##0.00___'"/>
    <numFmt numFmtId="211" formatCode="#,##0.00\ \ \ "/>
    <numFmt numFmtId="212" formatCode="#,##0.00\ \ \ \ "/>
    <numFmt numFmtId="213" formatCode="0.0000"/>
    <numFmt numFmtId="214" formatCode="#,##0\ \ \ \ "/>
    <numFmt numFmtId="215" formatCode="0.00\ \ \ \ \ \ \ \ "/>
    <numFmt numFmtId="216" formatCode="#,##0.0________"/>
    <numFmt numFmtId="217" formatCode="#,##0_);______"/>
    <numFmt numFmtId="218" formatCode="\ \ General"/>
  </numFmts>
  <fonts count="283" x14ac:knownFonts="1">
    <font>
      <sz val="11"/>
      <color theme="1"/>
      <name val="Calibri"/>
      <family val="2"/>
      <scheme val="minor"/>
    </font>
    <font>
      <sz val="11"/>
      <color indexed="8"/>
      <name val="Calibri"/>
      <family val="2"/>
    </font>
    <font>
      <sz val="11"/>
      <color indexed="8"/>
      <name val="Calibri"/>
      <family val="2"/>
    </font>
    <font>
      <sz val="10"/>
      <name val="Arial"/>
      <family val="2"/>
    </font>
    <font>
      <sz val="12"/>
      <name val="Times New Roman"/>
      <family val="1"/>
    </font>
    <font>
      <sz val="10"/>
      <name val="Times New Roman"/>
      <family val="1"/>
    </font>
    <font>
      <sz val="11"/>
      <color indexed="8"/>
      <name val="Calibri"/>
      <family val="2"/>
    </font>
    <font>
      <sz val="10"/>
      <name val="Arial"/>
      <family val="2"/>
    </font>
    <font>
      <sz val="10"/>
      <name val="Arial"/>
      <family val="2"/>
    </font>
    <font>
      <sz val="10"/>
      <name val="Helv"/>
    </font>
    <font>
      <u/>
      <sz val="10"/>
      <color indexed="12"/>
      <name val="Arial"/>
      <family val="2"/>
    </font>
    <font>
      <b/>
      <sz val="11"/>
      <name val="Times New Roman"/>
      <family val="1"/>
    </font>
    <font>
      <i/>
      <sz val="12"/>
      <name val="Times New Roman"/>
      <family val="1"/>
    </font>
    <font>
      <b/>
      <i/>
      <sz val="12"/>
      <name val="Times New Roman"/>
      <family val="1"/>
    </font>
    <font>
      <sz val="11"/>
      <name val="Times New Roman"/>
      <family val="1"/>
    </font>
    <font>
      <b/>
      <sz val="12"/>
      <name val="Times New Roman"/>
      <family val="1"/>
    </font>
    <font>
      <i/>
      <sz val="11"/>
      <name val="Times New Roman"/>
      <family val="1"/>
    </font>
    <font>
      <sz val="12"/>
      <color indexed="8"/>
      <name val="Times New Roman"/>
      <family val="1"/>
    </font>
    <font>
      <sz val="11"/>
      <color indexed="8"/>
      <name val="Times New Roman"/>
      <family val="1"/>
    </font>
    <font>
      <vertAlign val="superscript"/>
      <sz val="10"/>
      <name val="Times New Roman"/>
      <family val="1"/>
    </font>
    <font>
      <vertAlign val="superscript"/>
      <sz val="12"/>
      <name val="Times New Roman"/>
      <family val="1"/>
    </font>
    <font>
      <b/>
      <sz val="14"/>
      <name val="Times New Roman"/>
      <family val="1"/>
    </font>
    <font>
      <sz val="14"/>
      <name val="Times New Roman"/>
      <family val="1"/>
    </font>
    <font>
      <b/>
      <vertAlign val="superscript"/>
      <sz val="12"/>
      <name val="Times New Roman"/>
      <family val="1"/>
    </font>
    <font>
      <b/>
      <sz val="13"/>
      <name val="Times New Roman"/>
      <family val="1"/>
    </font>
    <font>
      <b/>
      <sz val="12"/>
      <color indexed="8"/>
      <name val="Times New Roman"/>
      <family val="1"/>
    </font>
    <font>
      <b/>
      <sz val="11"/>
      <color indexed="8"/>
      <name val="Times New Roman"/>
      <family val="1"/>
    </font>
    <font>
      <vertAlign val="superscript"/>
      <sz val="11"/>
      <name val="Times New Roman"/>
      <family val="1"/>
    </font>
    <font>
      <b/>
      <i/>
      <sz val="14"/>
      <name val="Times New Roman"/>
      <family val="1"/>
    </font>
    <font>
      <i/>
      <sz val="14"/>
      <name val="Times New Roman"/>
      <family val="1"/>
    </font>
    <font>
      <sz val="13"/>
      <name val="Times New Roman"/>
      <family val="1"/>
    </font>
    <font>
      <b/>
      <sz val="15"/>
      <name val="Times New Roman"/>
      <family val="1"/>
    </font>
    <font>
      <sz val="15"/>
      <name val="Times New Roman"/>
      <family val="1"/>
    </font>
    <font>
      <sz val="15"/>
      <color indexed="8"/>
      <name val="Times New Roman"/>
      <family val="1"/>
    </font>
    <font>
      <sz val="10.5"/>
      <name val="Times New Roman"/>
      <family val="1"/>
    </font>
    <font>
      <sz val="10"/>
      <name val="Arial"/>
      <family val="2"/>
    </font>
    <font>
      <b/>
      <u/>
      <sz val="12"/>
      <name val="Times New Roman"/>
      <family val="1"/>
    </font>
    <font>
      <b/>
      <sz val="18"/>
      <name val="Times New Roman"/>
      <family val="1"/>
    </font>
    <font>
      <b/>
      <i/>
      <sz val="11"/>
      <name val="Times New Roman"/>
      <family val="1"/>
    </font>
    <font>
      <sz val="10"/>
      <color indexed="8"/>
      <name val="Times New Roman"/>
      <family val="1"/>
    </font>
    <font>
      <sz val="11"/>
      <color indexed="8"/>
      <name val="Times New Roman"/>
      <family val="1"/>
    </font>
    <font>
      <sz val="10"/>
      <color indexed="8"/>
      <name val="Times New Roman"/>
      <family val="1"/>
    </font>
    <font>
      <b/>
      <sz val="10"/>
      <color indexed="8"/>
      <name val="Times New Roman"/>
      <family val="1"/>
    </font>
    <font>
      <b/>
      <sz val="12"/>
      <color indexed="8"/>
      <name val="Times New Roman"/>
      <family val="1"/>
    </font>
    <font>
      <b/>
      <sz val="11"/>
      <color indexed="8"/>
      <name val="Times New Roman"/>
      <family val="1"/>
    </font>
    <font>
      <b/>
      <vertAlign val="superscript"/>
      <sz val="12"/>
      <color indexed="8"/>
      <name val="Times New Roman"/>
      <family val="1"/>
    </font>
    <font>
      <b/>
      <sz val="10.5"/>
      <name val="Times New Roman"/>
      <family val="1"/>
    </font>
    <font>
      <sz val="10"/>
      <name val="Arial"/>
      <family val="2"/>
    </font>
    <font>
      <sz val="10"/>
      <name val="Courier"/>
      <family val="3"/>
    </font>
    <font>
      <vertAlign val="superscript"/>
      <sz val="12"/>
      <color indexed="8"/>
      <name val="Times New Roman"/>
      <family val="1"/>
    </font>
    <font>
      <vertAlign val="superscript"/>
      <sz val="10"/>
      <color indexed="8"/>
      <name val="Times New Roman"/>
      <family val="1"/>
    </font>
    <font>
      <vertAlign val="superscript"/>
      <sz val="10.5"/>
      <name val="Times New Roman"/>
      <family val="1"/>
    </font>
    <font>
      <b/>
      <vertAlign val="superscript"/>
      <sz val="10.5"/>
      <name val="Times New Roman"/>
      <family val="1"/>
    </font>
    <font>
      <u/>
      <sz val="10.5"/>
      <name val="Times New Roman"/>
      <family val="1"/>
    </font>
    <font>
      <vertAlign val="subscript"/>
      <sz val="10.5"/>
      <name val="Times New Roman"/>
      <family val="1"/>
    </font>
    <font>
      <i/>
      <sz val="13"/>
      <name val="Times New Roman"/>
      <family val="1"/>
    </font>
    <font>
      <b/>
      <i/>
      <sz val="15"/>
      <name val="Times New Roman"/>
      <family val="1"/>
    </font>
    <font>
      <i/>
      <sz val="15"/>
      <color indexed="8"/>
      <name val="Times New Roman"/>
      <family val="1"/>
    </font>
    <font>
      <vertAlign val="superscript"/>
      <sz val="16"/>
      <name val="Times New Roman"/>
      <family val="1"/>
    </font>
    <font>
      <vertAlign val="superscript"/>
      <sz val="15"/>
      <color indexed="8"/>
      <name val="Times New Roman"/>
      <family val="1"/>
    </font>
    <font>
      <sz val="8"/>
      <name val="Times New Roman"/>
      <family val="1"/>
    </font>
    <font>
      <sz val="11"/>
      <name val="Times New Roman"/>
      <family val="1"/>
      <charset val="1"/>
    </font>
    <font>
      <i/>
      <sz val="11"/>
      <name val="Times New Roman"/>
      <family val="1"/>
      <charset val="1"/>
    </font>
    <font>
      <b/>
      <sz val="12"/>
      <name val="Times New Roman"/>
      <family val="1"/>
      <charset val="1"/>
    </font>
    <font>
      <sz val="10"/>
      <name val="Times New Roman"/>
      <family val="1"/>
      <charset val="1"/>
    </font>
    <font>
      <sz val="12"/>
      <color indexed="8"/>
      <name val="Times New Roman"/>
      <family val="1"/>
      <charset val="1"/>
    </font>
    <font>
      <b/>
      <sz val="11"/>
      <color indexed="8"/>
      <name val="Times New Roman"/>
      <family val="1"/>
      <charset val="1"/>
    </font>
    <font>
      <sz val="11"/>
      <color indexed="8"/>
      <name val="Times New Roman"/>
      <family val="1"/>
      <charset val="1"/>
    </font>
    <font>
      <b/>
      <sz val="11"/>
      <name val="Times New Roman"/>
      <family val="1"/>
      <charset val="1"/>
    </font>
    <font>
      <b/>
      <vertAlign val="superscript"/>
      <sz val="11"/>
      <name val="Times New Roman"/>
      <family val="1"/>
    </font>
    <font>
      <vertAlign val="subscript"/>
      <sz val="11"/>
      <name val="Times New Roman"/>
      <family val="1"/>
    </font>
    <font>
      <b/>
      <vertAlign val="subscript"/>
      <sz val="11"/>
      <color indexed="8"/>
      <name val="Times New Roman"/>
      <family val="1"/>
    </font>
    <font>
      <b/>
      <vertAlign val="superscript"/>
      <sz val="11"/>
      <color indexed="8"/>
      <name val="Times New Roman"/>
      <family val="1"/>
    </font>
    <font>
      <vertAlign val="superscript"/>
      <sz val="14"/>
      <name val="Times New Roman"/>
      <family val="1"/>
    </font>
    <font>
      <vertAlign val="subscript"/>
      <sz val="11"/>
      <color indexed="8"/>
      <name val="Times New Roman"/>
      <family val="1"/>
    </font>
    <font>
      <b/>
      <sz val="11.5"/>
      <name val="Times New Roman"/>
      <family val="1"/>
    </font>
    <font>
      <sz val="11.5"/>
      <name val="Times New Roman"/>
      <family val="1"/>
    </font>
    <font>
      <i/>
      <sz val="11.5"/>
      <name val="Times New Roman"/>
      <family val="1"/>
    </font>
    <font>
      <sz val="12"/>
      <color indexed="8"/>
      <name val="Times New Roman"/>
      <family val="1"/>
    </font>
    <font>
      <vertAlign val="superscript"/>
      <sz val="11"/>
      <color indexed="8"/>
      <name val="Times New Roman"/>
      <family val="1"/>
    </font>
    <font>
      <sz val="9"/>
      <name val="Times New Roman"/>
      <family val="1"/>
    </font>
    <font>
      <b/>
      <vertAlign val="subscript"/>
      <sz val="14"/>
      <name val="Times New Roman"/>
      <family val="1"/>
    </font>
    <font>
      <b/>
      <sz val="16"/>
      <name val="Times New Roman"/>
      <family val="1"/>
    </font>
    <font>
      <sz val="16"/>
      <name val="Times New Roman"/>
      <family val="1"/>
    </font>
    <font>
      <b/>
      <sz val="16"/>
      <color indexed="8"/>
      <name val="Times New Roman"/>
      <family val="1"/>
    </font>
    <font>
      <sz val="14"/>
      <color indexed="8"/>
      <name val="Times New Roman"/>
      <family val="1"/>
    </font>
    <font>
      <sz val="16"/>
      <color indexed="8"/>
      <name val="Times New Roman"/>
      <family val="1"/>
    </font>
    <font>
      <vertAlign val="superscript"/>
      <sz val="16"/>
      <color indexed="8"/>
      <name val="Times New Roman"/>
      <family val="1"/>
    </font>
    <font>
      <b/>
      <sz val="14"/>
      <color indexed="8"/>
      <name val="Times New Roman"/>
      <family val="1"/>
    </font>
    <font>
      <b/>
      <vertAlign val="superscript"/>
      <sz val="14"/>
      <color indexed="8"/>
      <name val="Times New Roman"/>
      <family val="1"/>
    </font>
    <font>
      <vertAlign val="superscript"/>
      <sz val="14"/>
      <color indexed="8"/>
      <name val="Times New Roman"/>
      <family val="1"/>
    </font>
    <font>
      <vertAlign val="superscript"/>
      <sz val="13"/>
      <name val="Times New Roman"/>
      <family val="1"/>
    </font>
    <font>
      <sz val="8"/>
      <color indexed="8"/>
      <name val="Times New Roman"/>
      <family val="1"/>
    </font>
    <font>
      <sz val="14.5"/>
      <name val="Times New Roman"/>
      <family val="1"/>
    </font>
    <font>
      <sz val="18"/>
      <name val="Times New Roman"/>
      <family val="1"/>
    </font>
    <font>
      <b/>
      <sz val="18"/>
      <color indexed="8"/>
      <name val="Times New Roman"/>
      <family val="1"/>
    </font>
    <font>
      <b/>
      <vertAlign val="subscript"/>
      <sz val="18"/>
      <color indexed="8"/>
      <name val="Times New Roman"/>
      <family val="1"/>
    </font>
    <font>
      <sz val="9"/>
      <color indexed="8"/>
      <name val="Times New Roman"/>
      <family val="1"/>
    </font>
    <font>
      <b/>
      <sz val="11.5"/>
      <color indexed="8"/>
      <name val="Times New Roman"/>
      <family val="1"/>
    </font>
    <font>
      <sz val="11.5"/>
      <color indexed="8"/>
      <name val="Times New Roman"/>
      <family val="1"/>
    </font>
    <font>
      <vertAlign val="superscript"/>
      <sz val="9"/>
      <name val="Times New Roman"/>
      <family val="1"/>
    </font>
    <font>
      <b/>
      <sz val="9"/>
      <color indexed="8"/>
      <name val="Times New Roman"/>
      <family val="1"/>
    </font>
    <font>
      <b/>
      <i/>
      <sz val="11"/>
      <color indexed="8"/>
      <name val="Times New Roman"/>
      <family val="1"/>
    </font>
    <font>
      <sz val="14"/>
      <color indexed="8"/>
      <name val="Calibri"/>
      <family val="2"/>
    </font>
    <font>
      <sz val="10"/>
      <name val="MS Sans Serif"/>
      <family val="2"/>
    </font>
    <font>
      <b/>
      <sz val="11"/>
      <color indexed="16"/>
      <name val="Times New Roman"/>
      <family val="1"/>
    </font>
    <font>
      <b/>
      <sz val="10"/>
      <name val="Times New Roman"/>
      <family val="1"/>
    </font>
    <font>
      <b/>
      <i/>
      <vertAlign val="superscript"/>
      <sz val="12"/>
      <name val="Times New Roman"/>
      <family val="1"/>
    </font>
    <font>
      <b/>
      <vertAlign val="subscript"/>
      <sz val="12"/>
      <name val="Times New Roman"/>
      <family val="1"/>
    </font>
    <font>
      <vertAlign val="subscript"/>
      <sz val="12"/>
      <name val="Times New Roman"/>
      <family val="1"/>
    </font>
    <font>
      <vertAlign val="superscript"/>
      <sz val="18"/>
      <color indexed="8"/>
      <name val="Times New Roman"/>
      <family val="1"/>
    </font>
    <font>
      <b/>
      <sz val="15"/>
      <color indexed="8"/>
      <name val="Times New Roman"/>
      <family val="1"/>
    </font>
    <font>
      <sz val="11"/>
      <color indexed="8"/>
      <name val="Calibri"/>
      <family val="2"/>
    </font>
    <font>
      <sz val="11"/>
      <color indexed="8"/>
      <name val="Times New Roman"/>
      <family val="1"/>
    </font>
    <font>
      <sz val="10"/>
      <color indexed="8"/>
      <name val="Times New Roman"/>
      <family val="1"/>
    </font>
    <font>
      <sz val="12"/>
      <color indexed="9"/>
      <name val="Times New Roman"/>
      <family val="1"/>
    </font>
    <font>
      <b/>
      <sz val="10"/>
      <color indexed="8"/>
      <name val="Times New Roman"/>
      <family val="1"/>
    </font>
    <font>
      <sz val="10"/>
      <color indexed="8"/>
      <name val="Calibri"/>
      <family val="2"/>
    </font>
    <font>
      <b/>
      <sz val="14"/>
      <color indexed="8"/>
      <name val="Times New Roman"/>
      <family val="1"/>
    </font>
    <font>
      <sz val="12"/>
      <color indexed="8"/>
      <name val="Times New Roman"/>
      <family val="1"/>
    </font>
    <font>
      <b/>
      <sz val="12"/>
      <color indexed="8"/>
      <name val="Times New Roman"/>
      <family val="1"/>
    </font>
    <font>
      <b/>
      <sz val="15"/>
      <color indexed="8"/>
      <name val="Times New Roman"/>
      <family val="1"/>
    </font>
    <font>
      <sz val="15"/>
      <color indexed="8"/>
      <name val="Times New Roman"/>
      <family val="1"/>
    </font>
    <font>
      <sz val="9"/>
      <color indexed="8"/>
      <name val="Times New Roman"/>
      <family val="1"/>
    </font>
    <font>
      <b/>
      <sz val="11"/>
      <color indexed="8"/>
      <name val="Times New Roman"/>
      <family val="1"/>
    </font>
    <font>
      <b/>
      <i/>
      <sz val="11"/>
      <color indexed="8"/>
      <name val="Times New Roman"/>
      <family val="1"/>
    </font>
    <font>
      <sz val="11"/>
      <color indexed="10"/>
      <name val="Times New Roman"/>
      <family val="1"/>
    </font>
    <font>
      <sz val="12"/>
      <color indexed="10"/>
      <name val="Times New Roman"/>
      <family val="1"/>
    </font>
    <font>
      <b/>
      <sz val="10"/>
      <color indexed="62"/>
      <name val="Times New Roman"/>
      <family val="1"/>
    </font>
    <font>
      <sz val="16"/>
      <color indexed="8"/>
      <name val="Times New Roman"/>
      <family val="1"/>
    </font>
    <font>
      <sz val="18"/>
      <color indexed="8"/>
      <name val="Times New Roman"/>
      <family val="1"/>
    </font>
    <font>
      <sz val="14"/>
      <color indexed="8"/>
      <name val="Times New Roman"/>
      <family val="1"/>
    </font>
    <font>
      <i/>
      <sz val="12"/>
      <color indexed="9"/>
      <name val="Times New Roman"/>
      <family val="1"/>
    </font>
    <font>
      <b/>
      <sz val="18"/>
      <color indexed="8"/>
      <name val="Times New Roman"/>
      <family val="1"/>
    </font>
    <font>
      <sz val="10"/>
      <color indexed="8"/>
      <name val="Times New Roman"/>
      <family val="1"/>
    </font>
    <font>
      <sz val="11"/>
      <color indexed="8"/>
      <name val="Times New Roman"/>
      <family val="1"/>
    </font>
    <font>
      <sz val="12"/>
      <color indexed="8"/>
      <name val="Calibri"/>
      <family val="2"/>
    </font>
    <font>
      <sz val="24"/>
      <color indexed="8"/>
      <name val="Times New Roman"/>
      <family val="1"/>
    </font>
    <font>
      <i/>
      <sz val="18"/>
      <name val="Times New Roman"/>
      <family val="1"/>
    </font>
    <font>
      <vertAlign val="superscript"/>
      <sz val="18"/>
      <name val="Times New Roman"/>
      <family val="1"/>
    </font>
    <font>
      <u/>
      <sz val="12"/>
      <color indexed="12"/>
      <name val="Calibri"/>
      <family val="2"/>
    </font>
    <font>
      <u/>
      <sz val="14"/>
      <color indexed="12"/>
      <name val="Calibri"/>
      <family val="2"/>
    </font>
    <font>
      <sz val="14"/>
      <color indexed="10"/>
      <name val="Times New Roman"/>
      <family val="1"/>
    </font>
    <font>
      <sz val="28"/>
      <name val="Times New Roman"/>
      <family val="1"/>
    </font>
    <font>
      <sz val="28"/>
      <color indexed="8"/>
      <name val="Times New Roman"/>
      <family val="1"/>
    </font>
    <font>
      <b/>
      <sz val="28"/>
      <color indexed="8"/>
      <name val="Times New Roman"/>
      <family val="1"/>
    </font>
    <font>
      <vertAlign val="superscript"/>
      <sz val="28"/>
      <color indexed="8"/>
      <name val="Times New Roman"/>
      <family val="1"/>
    </font>
    <font>
      <b/>
      <sz val="28"/>
      <name val="Times New Roman"/>
      <family val="1"/>
    </font>
    <font>
      <b/>
      <vertAlign val="superscript"/>
      <sz val="28"/>
      <name val="Times New Roman"/>
      <family val="1"/>
    </font>
    <font>
      <sz val="9"/>
      <color indexed="8"/>
      <name val="Times New Roman"/>
      <family val="1"/>
    </font>
    <font>
      <i/>
      <sz val="28"/>
      <name val="Times New Roman"/>
      <family val="1"/>
    </font>
    <font>
      <b/>
      <i/>
      <sz val="28"/>
      <name val="Times New Roman"/>
      <family val="1"/>
    </font>
    <font>
      <vertAlign val="superscript"/>
      <sz val="28"/>
      <name val="Times New Roman"/>
      <family val="1"/>
    </font>
    <font>
      <sz val="16"/>
      <color indexed="10"/>
      <name val="Times New Roman"/>
      <family val="1"/>
    </font>
    <font>
      <b/>
      <vertAlign val="superscript"/>
      <sz val="14"/>
      <name val="Times New Roman"/>
      <family val="1"/>
    </font>
    <font>
      <sz val="17"/>
      <name val="Times New Roman"/>
      <family val="1"/>
    </font>
    <font>
      <vertAlign val="superscript"/>
      <sz val="17"/>
      <name val="Times New Roman"/>
      <family val="1"/>
    </font>
    <font>
      <i/>
      <sz val="16"/>
      <name val="Times New Roman"/>
      <family val="1"/>
    </font>
    <font>
      <i/>
      <sz val="15"/>
      <name val="Times New Roman"/>
      <family val="1"/>
    </font>
    <font>
      <u/>
      <sz val="12"/>
      <name val="Times New Roman"/>
      <family val="1"/>
    </font>
    <font>
      <b/>
      <sz val="20"/>
      <name val="Times New Roman"/>
      <family val="1"/>
    </font>
    <font>
      <sz val="20"/>
      <name val="Times New Roman"/>
      <family val="1"/>
    </font>
    <font>
      <b/>
      <vertAlign val="superscript"/>
      <sz val="20"/>
      <name val="Times New Roman"/>
      <family val="1"/>
    </font>
    <font>
      <b/>
      <u/>
      <sz val="10"/>
      <name val="Times New Roman"/>
      <family val="1"/>
    </font>
    <font>
      <i/>
      <sz val="10"/>
      <name val="Times New Roman"/>
      <family val="1"/>
    </font>
    <font>
      <i/>
      <sz val="11"/>
      <color indexed="8"/>
      <name val="Times New Roman"/>
      <family val="1"/>
    </font>
    <font>
      <b/>
      <sz val="14"/>
      <color indexed="10"/>
      <name val="Times New Roman"/>
      <family val="1"/>
    </font>
    <font>
      <vertAlign val="superscript"/>
      <sz val="9"/>
      <color indexed="8"/>
      <name val="Times New Roman"/>
      <family val="1"/>
    </font>
    <font>
      <b/>
      <vertAlign val="superscript"/>
      <sz val="13"/>
      <name val="Times New Roman"/>
      <family val="1"/>
    </font>
    <font>
      <sz val="13.5"/>
      <name val="Arial"/>
      <family val="2"/>
    </font>
    <font>
      <b/>
      <sz val="22"/>
      <name val="Times New Roman"/>
      <family val="1"/>
    </font>
    <font>
      <sz val="13.5"/>
      <name val="Times New Roman"/>
      <family val="1"/>
    </font>
    <font>
      <sz val="22"/>
      <name val="Times New Roman"/>
      <family val="1"/>
    </font>
    <font>
      <vertAlign val="superscript"/>
      <sz val="22"/>
      <name val="Times New Roman"/>
      <family val="1"/>
    </font>
    <font>
      <b/>
      <i/>
      <sz val="18"/>
      <name val="Times New Roman"/>
      <family val="1"/>
    </font>
    <font>
      <sz val="10"/>
      <color indexed="10"/>
      <name val="Times New Roman"/>
      <family val="1"/>
    </font>
    <font>
      <i/>
      <vertAlign val="superscript"/>
      <sz val="12"/>
      <name val="Times New Roman"/>
      <family val="1"/>
    </font>
    <font>
      <u/>
      <sz val="18"/>
      <color indexed="12"/>
      <name val="Calibri"/>
      <family val="2"/>
    </font>
    <font>
      <u/>
      <sz val="22"/>
      <color indexed="12"/>
      <name val="Calibri"/>
      <family val="2"/>
    </font>
    <font>
      <u/>
      <sz val="24"/>
      <color indexed="12"/>
      <name val="Calibri"/>
      <family val="2"/>
    </font>
    <font>
      <sz val="11"/>
      <color indexed="8"/>
      <name val="Calibri"/>
      <family val="2"/>
    </font>
    <font>
      <sz val="11"/>
      <color indexed="8"/>
      <name val="Calibri"/>
      <family val="2"/>
    </font>
    <font>
      <sz val="11"/>
      <color indexed="8"/>
      <name val="Calibri"/>
      <family val="2"/>
    </font>
    <font>
      <sz val="12"/>
      <name val="Arial"/>
      <family val="2"/>
    </font>
    <font>
      <b/>
      <u/>
      <sz val="11"/>
      <name val="Times New Roman"/>
      <family val="1"/>
    </font>
    <font>
      <sz val="11"/>
      <name val="Arial"/>
      <family val="2"/>
    </font>
    <font>
      <sz val="11.5"/>
      <color indexed="42"/>
      <name val="Times New Roman"/>
      <family val="1"/>
    </font>
    <font>
      <sz val="13"/>
      <color indexed="10"/>
      <name val="Times New Roman"/>
      <family val="1"/>
    </font>
    <font>
      <u/>
      <sz val="14"/>
      <color indexed="12"/>
      <name val="Calibri"/>
      <family val="2"/>
    </font>
    <font>
      <u/>
      <sz val="12"/>
      <color indexed="12"/>
      <name val="Arial"/>
      <family val="2"/>
    </font>
    <font>
      <b/>
      <i/>
      <sz val="12"/>
      <color indexed="10"/>
      <name val="Times New Roman"/>
      <family val="1"/>
    </font>
    <font>
      <i/>
      <sz val="12"/>
      <color indexed="10"/>
      <name val="Times New Roman"/>
      <family val="1"/>
    </font>
    <font>
      <sz val="12"/>
      <color indexed="8"/>
      <name val="Times New Roman"/>
      <family val="1"/>
    </font>
    <font>
      <b/>
      <sz val="12"/>
      <color indexed="8"/>
      <name val="Times New Roman"/>
      <family val="1"/>
    </font>
    <font>
      <b/>
      <sz val="14"/>
      <color indexed="8"/>
      <name val="Times New Roman"/>
      <family val="1"/>
    </font>
    <font>
      <b/>
      <sz val="11"/>
      <color indexed="8"/>
      <name val="Times New Roman"/>
      <family val="1"/>
    </font>
    <font>
      <sz val="11"/>
      <color indexed="8"/>
      <name val="Times New Roman"/>
      <family val="1"/>
    </font>
    <font>
      <b/>
      <i/>
      <sz val="12"/>
      <color indexed="8"/>
      <name val="Times New Roman"/>
      <family val="1"/>
    </font>
    <font>
      <b/>
      <i/>
      <sz val="12"/>
      <color indexed="8"/>
      <name val="Times New Roman"/>
      <family val="1"/>
    </font>
    <font>
      <b/>
      <i/>
      <sz val="9"/>
      <color indexed="8"/>
      <name val="Times New Roman"/>
      <family val="1"/>
    </font>
    <font>
      <i/>
      <sz val="9"/>
      <color indexed="8"/>
      <name val="Times New Roman"/>
      <family val="1"/>
    </font>
    <font>
      <b/>
      <i/>
      <sz val="11"/>
      <color indexed="8"/>
      <name val="Times New Roman"/>
      <family val="1"/>
    </font>
    <font>
      <i/>
      <sz val="11"/>
      <color indexed="8"/>
      <name val="Times New Roman"/>
      <family val="1"/>
    </font>
    <font>
      <b/>
      <sz val="12"/>
      <color indexed="10"/>
      <name val="Times New Roman"/>
      <family val="1"/>
    </font>
    <font>
      <b/>
      <i/>
      <vertAlign val="superscript"/>
      <sz val="11"/>
      <color indexed="8"/>
      <name val="Times New Roman"/>
      <family val="1"/>
    </font>
    <font>
      <sz val="11"/>
      <color indexed="8"/>
      <name val="Times New Roman"/>
      <family val="1"/>
    </font>
    <font>
      <b/>
      <sz val="12"/>
      <color indexed="8"/>
      <name val="Times New Roman"/>
      <family val="1"/>
    </font>
    <font>
      <sz val="12"/>
      <color indexed="8"/>
      <name val="Times New Roman"/>
      <family val="1"/>
    </font>
    <font>
      <b/>
      <sz val="14"/>
      <color indexed="8"/>
      <name val="Times New Roman"/>
      <family val="1"/>
    </font>
    <font>
      <sz val="14"/>
      <color indexed="8"/>
      <name val="Times New Roman"/>
      <family val="1"/>
    </font>
    <font>
      <sz val="14"/>
      <color indexed="9"/>
      <name val="Times New Roman"/>
      <family val="1"/>
    </font>
    <font>
      <sz val="18"/>
      <color indexed="8"/>
      <name val="Times New Roman"/>
      <family val="1"/>
    </font>
    <font>
      <b/>
      <sz val="12.5"/>
      <name val="Times New Roman"/>
      <family val="1"/>
    </font>
    <font>
      <sz val="12.5"/>
      <name val="Times New Roman"/>
      <family val="1"/>
    </font>
    <font>
      <u/>
      <sz val="12.5"/>
      <name val="Times New Roman"/>
      <family val="1"/>
    </font>
    <font>
      <u/>
      <sz val="14"/>
      <color indexed="12"/>
      <name val="Calibri"/>
      <family val="2"/>
    </font>
    <font>
      <i/>
      <sz val="14"/>
      <color indexed="8"/>
      <name val="Times New Roman"/>
      <family val="1"/>
    </font>
    <font>
      <i/>
      <vertAlign val="superscript"/>
      <sz val="14"/>
      <name val="Times New Roman"/>
      <family val="1"/>
    </font>
    <font>
      <sz val="11"/>
      <color theme="1"/>
      <name val="Calibri"/>
      <family val="2"/>
      <scheme val="minor"/>
    </font>
    <font>
      <u/>
      <sz val="11"/>
      <color theme="10"/>
      <name val="Calibri"/>
      <family val="2"/>
      <scheme val="minor"/>
    </font>
    <font>
      <u/>
      <sz val="10"/>
      <color theme="10"/>
      <name val="Helv"/>
    </font>
    <font>
      <u/>
      <sz val="11"/>
      <color theme="10"/>
      <name val="Calibri"/>
      <family val="2"/>
    </font>
    <font>
      <u/>
      <sz val="10"/>
      <color theme="10"/>
      <name val="Arial"/>
      <family val="2"/>
    </font>
    <font>
      <sz val="12"/>
      <color theme="1"/>
      <name val="Times New Roman"/>
      <family val="1"/>
    </font>
    <font>
      <b/>
      <sz val="12"/>
      <color theme="1"/>
      <name val="Times New Roman"/>
      <family val="1"/>
    </font>
    <font>
      <sz val="10"/>
      <color theme="1"/>
      <name val="Times New Roman"/>
      <family val="1"/>
    </font>
    <font>
      <b/>
      <sz val="11"/>
      <color theme="1"/>
      <name val="Times New Roman"/>
      <family val="1"/>
    </font>
    <font>
      <sz val="11"/>
      <color theme="1"/>
      <name val="Times New Roman"/>
      <family val="1"/>
    </font>
    <font>
      <b/>
      <i/>
      <sz val="11"/>
      <color theme="1"/>
      <name val="Times New Roman"/>
      <family val="1"/>
    </font>
    <font>
      <i/>
      <sz val="11"/>
      <color rgb="FFFF0000"/>
      <name val="Times New Roman"/>
      <family val="1"/>
    </font>
    <font>
      <b/>
      <sz val="20"/>
      <color theme="1"/>
      <name val="Times New Roman"/>
      <family val="1"/>
    </font>
    <font>
      <sz val="20"/>
      <color theme="1"/>
      <name val="Times New Roman"/>
      <family val="1"/>
    </font>
    <font>
      <b/>
      <sz val="13"/>
      <color theme="1"/>
      <name val="Times New Roman"/>
      <family val="1"/>
    </font>
    <font>
      <sz val="13"/>
      <color theme="1"/>
      <name val="Times New Roman"/>
      <family val="1"/>
    </font>
    <font>
      <u/>
      <sz val="13"/>
      <name val="Times New Roman"/>
      <family val="1"/>
    </font>
    <font>
      <sz val="13"/>
      <color indexed="8"/>
      <name val="Times New Roman"/>
      <family val="1"/>
    </font>
    <font>
      <b/>
      <sz val="18"/>
      <color theme="1"/>
      <name val="Times New Roman"/>
      <family val="1"/>
    </font>
    <font>
      <sz val="18"/>
      <color theme="1"/>
      <name val="Times New Roman"/>
      <family val="1"/>
    </font>
    <font>
      <sz val="14"/>
      <color theme="1"/>
      <name val="Times New Roman"/>
      <family val="1"/>
    </font>
    <font>
      <b/>
      <u/>
      <sz val="13"/>
      <color theme="1"/>
      <name val="Times New Roman"/>
      <family val="1"/>
    </font>
    <font>
      <b/>
      <sz val="10"/>
      <color theme="1"/>
      <name val="Times New Roman"/>
      <family val="1"/>
    </font>
    <font>
      <u/>
      <sz val="10"/>
      <name val="Times New Roman"/>
      <family val="1"/>
    </font>
    <font>
      <sz val="12.5"/>
      <color theme="1"/>
      <name val="Times New Roman"/>
      <family val="1"/>
    </font>
    <font>
      <b/>
      <sz val="12.5"/>
      <color theme="1"/>
      <name val="Times New Roman"/>
      <family val="1"/>
    </font>
    <font>
      <sz val="11.5"/>
      <color theme="1"/>
      <name val="Times New Roman"/>
      <family val="1"/>
    </font>
    <font>
      <b/>
      <sz val="11.5"/>
      <color theme="1"/>
      <name val="Times New Roman"/>
      <family val="1"/>
    </font>
    <font>
      <b/>
      <vertAlign val="superscript"/>
      <sz val="11.5"/>
      <name val="Times New Roman"/>
      <family val="1"/>
    </font>
    <font>
      <b/>
      <sz val="13.5"/>
      <name val="Times New Roman"/>
      <family val="1"/>
    </font>
    <font>
      <b/>
      <vertAlign val="superscript"/>
      <sz val="13.5"/>
      <name val="Times New Roman"/>
      <family val="1"/>
    </font>
    <font>
      <b/>
      <sz val="17"/>
      <name val="Times New Roman"/>
      <family val="1"/>
    </font>
    <font>
      <b/>
      <vertAlign val="superscript"/>
      <sz val="17"/>
      <name val="Times New Roman"/>
      <family val="1"/>
    </font>
    <font>
      <sz val="17"/>
      <color theme="1"/>
      <name val="Calibri"/>
      <family val="2"/>
      <scheme val="minor"/>
    </font>
    <font>
      <b/>
      <sz val="17"/>
      <color theme="1"/>
      <name val="Times New Roman"/>
      <family val="1"/>
    </font>
    <font>
      <sz val="17"/>
      <color theme="1"/>
      <name val="Times New Roman"/>
      <family val="1"/>
    </font>
    <font>
      <b/>
      <sz val="10.5"/>
      <color theme="1"/>
      <name val="Times New Roman"/>
      <family val="1"/>
    </font>
    <font>
      <sz val="10.5"/>
      <color theme="1"/>
      <name val="Times New Roman"/>
      <family val="1"/>
    </font>
    <font>
      <sz val="9"/>
      <color theme="1"/>
      <name val="Times New Roman"/>
      <family val="1"/>
    </font>
    <font>
      <b/>
      <sz val="8"/>
      <color theme="1"/>
      <name val="Times New Roman"/>
      <family val="1"/>
    </font>
    <font>
      <sz val="8"/>
      <color theme="1"/>
      <name val="Times New Roman"/>
      <family val="1"/>
    </font>
    <font>
      <sz val="11"/>
      <color rgb="FF000000"/>
      <name val="Times New Roman"/>
      <family val="1"/>
    </font>
    <font>
      <b/>
      <sz val="11"/>
      <color rgb="FF000000"/>
      <name val="Times New Roman"/>
      <family val="1"/>
    </font>
    <font>
      <b/>
      <sz val="10.5"/>
      <color rgb="FF000000"/>
      <name val="Times New Roman"/>
      <family val="1"/>
    </font>
    <font>
      <sz val="10.5"/>
      <color rgb="FF000000"/>
      <name val="Times New Roman"/>
      <family val="1"/>
    </font>
    <font>
      <b/>
      <sz val="10"/>
      <color rgb="FF000000"/>
      <name val="Times New Roman"/>
      <family val="1"/>
    </font>
    <font>
      <b/>
      <vertAlign val="superscript"/>
      <sz val="11.5"/>
      <color indexed="8"/>
      <name val="Times New Roman"/>
      <family val="1"/>
    </font>
    <font>
      <vertAlign val="superscript"/>
      <sz val="9"/>
      <color theme="1"/>
      <name val="Times New Roman"/>
      <family val="1"/>
    </font>
    <font>
      <i/>
      <sz val="11"/>
      <color theme="1"/>
      <name val="Times New Roman"/>
      <family val="1"/>
    </font>
    <font>
      <u/>
      <sz val="14"/>
      <color theme="10"/>
      <name val="Calibri"/>
      <family val="2"/>
      <scheme val="minor"/>
    </font>
    <font>
      <u/>
      <sz val="16"/>
      <color theme="10"/>
      <name val="Calibri"/>
      <family val="2"/>
      <scheme val="minor"/>
    </font>
    <font>
      <u/>
      <sz val="18"/>
      <color theme="10"/>
      <name val="Calibri"/>
      <family val="2"/>
      <scheme val="minor"/>
    </font>
    <font>
      <u/>
      <sz val="12"/>
      <color theme="10"/>
      <name val="Times New Roman"/>
      <family val="1"/>
    </font>
    <font>
      <u/>
      <sz val="10.5"/>
      <color theme="10"/>
      <name val="Times New Roman"/>
      <family val="1"/>
    </font>
    <font>
      <b/>
      <sz val="10.5"/>
      <color indexed="8"/>
      <name val="Times New Roman"/>
      <family val="1"/>
    </font>
    <font>
      <b/>
      <vertAlign val="superscript"/>
      <sz val="10.5"/>
      <color indexed="8"/>
      <name val="Times New Roman"/>
      <family val="1"/>
    </font>
    <font>
      <i/>
      <sz val="10.5"/>
      <color indexed="10"/>
      <name val="Times New Roman"/>
      <family val="1"/>
    </font>
    <font>
      <u/>
      <sz val="12"/>
      <color theme="10"/>
      <name val="Calibri"/>
      <family val="2"/>
      <scheme val="minor"/>
    </font>
    <font>
      <sz val="12"/>
      <color theme="1"/>
      <name val="Calibri"/>
      <family val="2"/>
      <scheme val="minor"/>
    </font>
    <font>
      <u/>
      <sz val="13"/>
      <color theme="10"/>
      <name val="Calibri"/>
      <family val="2"/>
      <scheme val="minor"/>
    </font>
    <font>
      <sz val="13"/>
      <color theme="1"/>
      <name val="Calibri"/>
      <family val="2"/>
      <scheme val="minor"/>
    </font>
    <font>
      <b/>
      <sz val="13"/>
      <color indexed="8"/>
      <name val="Times New Roman"/>
      <family val="1"/>
    </font>
    <font>
      <vertAlign val="superscript"/>
      <sz val="13"/>
      <color indexed="8"/>
      <name val="Times New Roman"/>
      <family val="1"/>
    </font>
    <font>
      <i/>
      <sz val="12"/>
      <color indexed="8"/>
      <name val="Times New Roman"/>
      <family val="1"/>
    </font>
    <font>
      <u/>
      <sz val="11"/>
      <color theme="10"/>
      <name val="Times New Roman"/>
      <family val="1"/>
    </font>
  </fonts>
  <fills count="8">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indexed="22"/>
        <bgColor indexed="64"/>
      </patternFill>
    </fill>
    <fill>
      <patternFill patternType="solid">
        <fgColor theme="0" tint="-0.499984740745262"/>
        <bgColor indexed="64"/>
      </patternFill>
    </fill>
  </fills>
  <borders count="130">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dashed">
        <color indexed="8"/>
      </bottom>
      <diagonal/>
    </border>
    <border>
      <left style="thin">
        <color indexed="8"/>
      </left>
      <right style="thin">
        <color indexed="8"/>
      </right>
      <top style="dashed">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dashed">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thin">
        <color indexed="8"/>
      </right>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3"/>
      </left>
      <right style="thin">
        <color indexed="63"/>
      </right>
      <top/>
      <bottom style="thin">
        <color indexed="63"/>
      </bottom>
      <diagonal/>
    </border>
    <border>
      <left style="thin">
        <color indexed="63"/>
      </left>
      <right style="thin">
        <color indexed="63"/>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3"/>
      </left>
      <right style="thin">
        <color indexed="63"/>
      </right>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diagonal/>
    </border>
    <border>
      <left style="thin">
        <color indexed="64"/>
      </left>
      <right/>
      <top style="dashed">
        <color indexed="64"/>
      </top>
      <bottom style="dashed">
        <color indexed="64"/>
      </bottom>
      <diagonal/>
    </border>
    <border>
      <left style="thin">
        <color indexed="8"/>
      </left>
      <right/>
      <top style="dashed">
        <color indexed="8"/>
      </top>
      <bottom style="dashed">
        <color indexed="8"/>
      </bottom>
      <diagonal/>
    </border>
    <border>
      <left style="thin">
        <color indexed="8"/>
      </left>
      <right/>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dashed">
        <color indexed="8"/>
      </bottom>
      <diagonal/>
    </border>
    <border>
      <left/>
      <right style="thin">
        <color indexed="64"/>
      </right>
      <top style="double">
        <color indexed="64"/>
      </top>
      <bottom style="double">
        <color indexed="64"/>
      </bottom>
      <diagonal/>
    </border>
    <border>
      <left style="medium">
        <color indexed="64"/>
      </left>
      <right style="thin">
        <color indexed="64"/>
      </right>
      <top style="medium">
        <color indexed="64"/>
      </top>
      <bottom/>
      <diagonal/>
    </border>
    <border>
      <left style="dashed">
        <color indexed="64"/>
      </left>
      <right/>
      <top/>
      <bottom/>
      <diagonal/>
    </border>
    <border>
      <left style="dashed">
        <color indexed="64"/>
      </left>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style="dashed">
        <color indexed="64"/>
      </right>
      <top/>
      <bottom/>
      <diagonal/>
    </border>
    <border>
      <left/>
      <right style="medium">
        <color indexed="64"/>
      </right>
      <top/>
      <bottom/>
      <diagonal/>
    </border>
    <border>
      <left style="thin">
        <color indexed="64"/>
      </left>
      <right style="dashed">
        <color indexed="64"/>
      </right>
      <top/>
      <bottom/>
      <diagonal/>
    </border>
    <border>
      <left/>
      <right style="dashed">
        <color indexed="64"/>
      </right>
      <top/>
      <bottom/>
      <diagonal/>
    </border>
    <border>
      <left style="medium">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dashed">
        <color indexed="64"/>
      </right>
      <top/>
      <bottom style="medium">
        <color indexed="64"/>
      </bottom>
      <diagonal/>
    </border>
    <border>
      <left/>
      <right/>
      <top/>
      <bottom style="medium">
        <color indexed="64"/>
      </bottom>
      <diagonal/>
    </border>
    <border>
      <left style="dashed">
        <color indexed="64"/>
      </left>
      <right style="dashed">
        <color indexed="64"/>
      </right>
      <top/>
      <bottom style="medium">
        <color indexed="64"/>
      </bottom>
      <diagonal/>
    </border>
    <border>
      <left/>
      <right style="medium">
        <color indexed="64"/>
      </right>
      <top/>
      <bottom style="medium">
        <color indexed="64"/>
      </bottom>
      <diagonal/>
    </border>
    <border>
      <left style="dashed">
        <color indexed="64"/>
      </left>
      <right style="dashed">
        <color indexed="64"/>
      </right>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dashed">
        <color indexed="64"/>
      </right>
      <top/>
      <bottom style="thin">
        <color indexed="64"/>
      </bottom>
      <diagonal/>
    </border>
    <border>
      <left style="dashed">
        <color indexed="64"/>
      </left>
      <right/>
      <top/>
      <bottom style="medium">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style="thin">
        <color indexed="64"/>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style="dashed">
        <color indexed="8"/>
      </bottom>
      <diagonal/>
    </border>
    <border>
      <left/>
      <right/>
      <top/>
      <bottom style="dashed">
        <color indexed="8"/>
      </bottom>
      <diagonal/>
    </border>
    <border>
      <left/>
      <right/>
      <top style="double">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tted">
        <color indexed="64"/>
      </right>
      <top style="medium">
        <color indexed="64"/>
      </top>
      <bottom style="thin">
        <color indexed="64"/>
      </bottom>
      <diagonal/>
    </border>
    <border>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dashed">
        <color indexed="64"/>
      </left>
      <right style="medium">
        <color indexed="64"/>
      </right>
      <top/>
      <bottom/>
      <diagonal/>
    </border>
    <border>
      <left style="dashed">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110">
    <xf numFmtId="0" fontId="0" fillId="0" borderId="0"/>
    <xf numFmtId="43" fontId="112" fillId="0" borderId="0" applyFont="0" applyFill="0" applyBorder="0" applyAlignment="0" applyProtection="0"/>
    <xf numFmtId="169" fontId="3" fillId="0" borderId="0" applyFill="0" applyBorder="0" applyAlignment="0" applyProtection="0"/>
    <xf numFmtId="169" fontId="3" fillId="0" borderId="0" applyFill="0" applyBorder="0" applyAlignment="0" applyProtection="0"/>
    <xf numFmtId="41" fontId="4" fillId="0" borderId="0" applyFont="0" applyFill="0" applyBorder="0" applyAlignment="0" applyProtection="0"/>
    <xf numFmtId="169" fontId="3" fillId="0" borderId="0" applyFill="0" applyBorder="0" applyAlignment="0" applyProtection="0"/>
    <xf numFmtId="41" fontId="4"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1" fillId="0" borderId="0" applyFont="0" applyFill="0" applyBorder="0" applyAlignment="0" applyProtection="0"/>
    <xf numFmtId="43" fontId="18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43" fontId="182" fillId="0" borderId="0" applyFont="0" applyFill="0" applyBorder="0" applyAlignment="0" applyProtection="0"/>
    <xf numFmtId="164" fontId="3" fillId="0" borderId="0" applyFont="0" applyFill="0" applyBorder="0" applyAlignment="0" applyProtection="0"/>
    <xf numFmtId="170" fontId="3" fillId="0" borderId="0" applyFill="0" applyBorder="0" applyAlignment="0" applyProtection="0"/>
    <xf numFmtId="171" fontId="3" fillId="0" borderId="0" applyFill="0" applyBorder="0" applyAlignment="0" applyProtection="0"/>
    <xf numFmtId="43" fontId="4" fillId="0" borderId="0" applyFont="0" applyFill="0" applyBorder="0" applyAlignment="0" applyProtection="0"/>
    <xf numFmtId="171" fontId="3" fillId="0" borderId="0" applyFill="0" applyBorder="0" applyAlignment="0" applyProtection="0"/>
    <xf numFmtId="4" fontId="9"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1" fontId="3" fillId="0" borderId="0" applyFill="0" applyBorder="0" applyAlignment="0" applyProtection="0"/>
    <xf numFmtId="172" fontId="3" fillId="0" borderId="0" applyFill="0" applyBorder="0" applyAlignment="0" applyProtection="0"/>
    <xf numFmtId="186"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43" fontId="4" fillId="0" borderId="0" applyFont="0" applyFill="0" applyBorder="0" applyAlignment="0" applyProtection="0"/>
    <xf numFmtId="171" fontId="3" fillId="0" borderId="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8" fontId="104" fillId="0" borderId="0" applyFont="0" applyFill="0" applyBorder="0" applyAlignment="0" applyProtection="0"/>
    <xf numFmtId="173" fontId="6" fillId="0" borderId="0"/>
    <xf numFmtId="0" fontId="5" fillId="0" borderId="0"/>
    <xf numFmtId="9" fontId="6" fillId="0" borderId="0"/>
    <xf numFmtId="0" fontId="219" fillId="0" borderId="0" applyNumberFormat="0" applyFill="0" applyBorder="0" applyAlignment="0" applyProtection="0"/>
    <xf numFmtId="0" fontId="10"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19" fillId="0" borderId="0" applyNumberFormat="0" applyFill="0" applyBorder="0" applyAlignment="0" applyProtection="0"/>
    <xf numFmtId="0" fontId="221"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35" fillId="0" borderId="0"/>
    <xf numFmtId="0" fontId="3" fillId="0" borderId="0"/>
    <xf numFmtId="0" fontId="47" fillId="0" borderId="0"/>
    <xf numFmtId="0" fontId="3" fillId="0" borderId="0"/>
    <xf numFmtId="0" fontId="218" fillId="0" borderId="0"/>
    <xf numFmtId="0" fontId="3" fillId="0" borderId="0"/>
    <xf numFmtId="0" fontId="3" fillId="0" borderId="0"/>
    <xf numFmtId="0" fontId="3" fillId="0" borderId="0"/>
    <xf numFmtId="0" fontId="104" fillId="0" borderId="0"/>
    <xf numFmtId="0" fontId="3" fillId="0" borderId="0"/>
    <xf numFmtId="0" fontId="4" fillId="0" borderId="0"/>
    <xf numFmtId="0" fontId="3" fillId="0" borderId="0"/>
    <xf numFmtId="0" fontId="218" fillId="0" borderId="0"/>
    <xf numFmtId="0" fontId="4" fillId="0" borderId="0"/>
    <xf numFmtId="0" fontId="3" fillId="0" borderId="0"/>
    <xf numFmtId="0" fontId="3" fillId="0" borderId="0"/>
    <xf numFmtId="0" fontId="3" fillId="0" borderId="0"/>
    <xf numFmtId="0" fontId="5" fillId="0" borderId="0"/>
    <xf numFmtId="0" fontId="218" fillId="0" borderId="0"/>
    <xf numFmtId="0" fontId="218" fillId="0" borderId="0"/>
    <xf numFmtId="0" fontId="218" fillId="0" borderId="0"/>
    <xf numFmtId="0" fontId="104" fillId="0" borderId="0"/>
    <xf numFmtId="0" fontId="4" fillId="0" borderId="0"/>
    <xf numFmtId="0" fontId="5" fillId="0" borderId="0"/>
    <xf numFmtId="0" fontId="4" fillId="0" borderId="0"/>
    <xf numFmtId="0" fontId="3" fillId="0" borderId="0"/>
    <xf numFmtId="0" fontId="6" fillId="0" borderId="0"/>
    <xf numFmtId="0" fontId="3" fillId="0" borderId="0"/>
    <xf numFmtId="0" fontId="4" fillId="0" borderId="0"/>
    <xf numFmtId="0" fontId="3" fillId="0" borderId="0"/>
    <xf numFmtId="0" fontId="4" fillId="0" borderId="0"/>
    <xf numFmtId="0" fontId="218" fillId="0" borderId="0"/>
    <xf numFmtId="0" fontId="7" fillId="0" borderId="0"/>
    <xf numFmtId="0" fontId="3" fillId="0" borderId="0"/>
    <xf numFmtId="0" fontId="5" fillId="0" borderId="0"/>
    <xf numFmtId="0" fontId="4" fillId="0" borderId="0"/>
    <xf numFmtId="0" fontId="8" fillId="0" borderId="0"/>
    <xf numFmtId="0" fontId="5" fillId="0" borderId="0"/>
    <xf numFmtId="0" fontId="4" fillId="0" borderId="0"/>
    <xf numFmtId="0" fontId="104" fillId="0" borderId="0"/>
    <xf numFmtId="0" fontId="5" fillId="0" borderId="0"/>
    <xf numFmtId="185" fontId="48" fillId="0" borderId="0"/>
    <xf numFmtId="176" fontId="48" fillId="0" borderId="0"/>
    <xf numFmtId="0" fontId="104" fillId="0" borderId="0"/>
    <xf numFmtId="0" fontId="5" fillId="0" borderId="0"/>
    <xf numFmtId="0" fontId="218" fillId="0" borderId="0"/>
    <xf numFmtId="0" fontId="104" fillId="0" borderId="0"/>
    <xf numFmtId="0" fontId="3" fillId="0" borderId="0"/>
    <xf numFmtId="0" fontId="4" fillId="0" borderId="0"/>
    <xf numFmtId="40" fontId="18" fillId="2" borderId="0">
      <alignment horizontal="right"/>
    </xf>
    <xf numFmtId="0" fontId="102" fillId="2" borderId="0">
      <alignment horizontal="right"/>
    </xf>
    <xf numFmtId="0" fontId="105" fillId="2" borderId="1"/>
    <xf numFmtId="9" fontId="112"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164" fontId="218" fillId="0" borderId="0" applyFont="0" applyFill="0" applyBorder="0" applyAlignment="0" applyProtection="0"/>
    <xf numFmtId="43" fontId="218" fillId="0" borderId="0" applyFont="0" applyFill="0" applyBorder="0" applyAlignment="0" applyProtection="0"/>
  </cellStyleXfs>
  <cellXfs count="4336">
    <xf numFmtId="0" fontId="0" fillId="0" borderId="0" xfId="0"/>
    <xf numFmtId="0" fontId="11" fillId="0" borderId="0" xfId="63" applyFont="1"/>
    <xf numFmtId="0" fontId="4" fillId="0" borderId="0" xfId="63" applyFont="1"/>
    <xf numFmtId="0" fontId="13" fillId="0" borderId="0" xfId="63" applyFont="1"/>
    <xf numFmtId="0" fontId="14" fillId="0" borderId="0" xfId="63" applyFont="1"/>
    <xf numFmtId="0" fontId="14" fillId="0" borderId="0" xfId="63" applyFont="1" applyAlignment="1"/>
    <xf numFmtId="0" fontId="14" fillId="0" borderId="0" xfId="63" applyFont="1" applyBorder="1"/>
    <xf numFmtId="0" fontId="5" fillId="0" borderId="0" xfId="63" applyFont="1"/>
    <xf numFmtId="0" fontId="15" fillId="0" borderId="0" xfId="63" applyFont="1"/>
    <xf numFmtId="0" fontId="4" fillId="0" borderId="0" xfId="63" applyFont="1" applyAlignment="1">
      <alignment horizontal="center"/>
    </xf>
    <xf numFmtId="0" fontId="11" fillId="0" borderId="2" xfId="63" applyFont="1" applyBorder="1" applyAlignment="1">
      <alignment horizontal="center" vertical="center"/>
    </xf>
    <xf numFmtId="1" fontId="14" fillId="0" borderId="2" xfId="63" applyNumberFormat="1" applyFont="1" applyBorder="1" applyAlignment="1">
      <alignment horizontal="center" vertical="center"/>
    </xf>
    <xf numFmtId="1" fontId="11" fillId="0" borderId="3" xfId="63" applyNumberFormat="1" applyFont="1" applyBorder="1" applyAlignment="1">
      <alignment horizontal="center" vertical="center"/>
    </xf>
    <xf numFmtId="0" fontId="21" fillId="0" borderId="0" xfId="63" applyFont="1"/>
    <xf numFmtId="0" fontId="22" fillId="0" borderId="0" xfId="63" applyFont="1"/>
    <xf numFmtId="0" fontId="4" fillId="0" borderId="0" xfId="63" applyFont="1" applyAlignment="1">
      <alignment horizontal="right"/>
    </xf>
    <xf numFmtId="0" fontId="4" fillId="0" borderId="4" xfId="63" applyFont="1" applyBorder="1"/>
    <xf numFmtId="0" fontId="15" fillId="0" borderId="4" xfId="63" applyFont="1" applyBorder="1"/>
    <xf numFmtId="0" fontId="4" fillId="0" borderId="1" xfId="63" applyFont="1" applyBorder="1" applyAlignment="1">
      <alignment horizontal="left" vertical="center"/>
    </xf>
    <xf numFmtId="3" fontId="4" fillId="0" borderId="2" xfId="19" applyNumberFormat="1" applyFont="1" applyBorder="1" applyAlignment="1">
      <alignment horizontal="right" vertical="center"/>
    </xf>
    <xf numFmtId="3" fontId="4" fillId="0" borderId="5" xfId="19" applyNumberFormat="1" applyFont="1" applyBorder="1" applyAlignment="1">
      <alignment horizontal="right" vertical="center"/>
    </xf>
    <xf numFmtId="0" fontId="4" fillId="0" borderId="0" xfId="63" applyFont="1" applyBorder="1" applyAlignment="1">
      <alignment horizontal="left" vertical="center"/>
    </xf>
    <xf numFmtId="167" fontId="14" fillId="0" borderId="0" xfId="63" applyNumberFormat="1" applyFont="1" applyBorder="1" applyAlignment="1">
      <alignment horizontal="right" vertical="center"/>
    </xf>
    <xf numFmtId="0" fontId="19" fillId="0" borderId="0" xfId="63" applyFont="1"/>
    <xf numFmtId="0" fontId="14" fillId="0" borderId="0" xfId="52" applyFont="1"/>
    <xf numFmtId="0" fontId="13" fillId="0" borderId="0" xfId="63" applyFont="1" applyBorder="1"/>
    <xf numFmtId="0" fontId="36" fillId="0" borderId="0" xfId="63" applyFont="1"/>
    <xf numFmtId="0" fontId="4" fillId="0" borderId="0" xfId="63" applyFont="1" applyBorder="1" applyAlignment="1">
      <alignment horizontal="right"/>
    </xf>
    <xf numFmtId="0" fontId="4" fillId="0" borderId="5" xfId="63" applyFont="1" applyBorder="1" applyAlignment="1">
      <alignment vertical="center"/>
    </xf>
    <xf numFmtId="0" fontId="4" fillId="0" borderId="0" xfId="63" applyFont="1" applyBorder="1" applyAlignment="1">
      <alignment vertical="center"/>
    </xf>
    <xf numFmtId="0" fontId="15" fillId="0" borderId="5" xfId="63" applyFont="1" applyBorder="1" applyAlignment="1">
      <alignment vertical="center"/>
    </xf>
    <xf numFmtId="0" fontId="15" fillId="0" borderId="0" xfId="63" applyFont="1" applyBorder="1" applyAlignment="1">
      <alignment vertical="center"/>
    </xf>
    <xf numFmtId="3" fontId="15" fillId="0" borderId="1" xfId="77" applyNumberFormat="1" applyFont="1" applyBorder="1" applyAlignment="1">
      <alignment horizontal="right" vertical="center" indent="2"/>
    </xf>
    <xf numFmtId="164" fontId="4" fillId="0" borderId="0" xfId="63" applyNumberFormat="1" applyFont="1"/>
    <xf numFmtId="0" fontId="12" fillId="0" borderId="5" xfId="63" applyFont="1" applyBorder="1" applyAlignment="1">
      <alignment horizontal="left" vertical="center" indent="3"/>
    </xf>
    <xf numFmtId="0" fontId="12" fillId="0" borderId="0" xfId="63" applyFont="1" applyBorder="1"/>
    <xf numFmtId="0" fontId="12" fillId="0" borderId="0" xfId="63" applyFont="1" applyBorder="1" applyAlignment="1">
      <alignment vertical="center"/>
    </xf>
    <xf numFmtId="0" fontId="12" fillId="0" borderId="5" xfId="63" applyFont="1" applyBorder="1" applyAlignment="1">
      <alignment vertical="center"/>
    </xf>
    <xf numFmtId="3" fontId="12" fillId="0" borderId="1" xfId="77" applyNumberFormat="1" applyFont="1" applyBorder="1" applyAlignment="1">
      <alignment horizontal="right" vertical="center" indent="2"/>
    </xf>
    <xf numFmtId="0" fontId="4" fillId="0" borderId="0" xfId="63" applyFont="1" applyBorder="1" applyAlignment="1">
      <alignment horizontal="center" vertical="center"/>
    </xf>
    <xf numFmtId="164" fontId="4" fillId="0" borderId="0" xfId="63" applyNumberFormat="1" applyFont="1" applyBorder="1" applyAlignment="1">
      <alignment horizontal="right" vertical="center"/>
    </xf>
    <xf numFmtId="0" fontId="16" fillId="0" borderId="0" xfId="63" applyFont="1"/>
    <xf numFmtId="0" fontId="38" fillId="0" borderId="0" xfId="63" applyFont="1"/>
    <xf numFmtId="0" fontId="14" fillId="0" borderId="0" xfId="63" applyFont="1" applyAlignment="1">
      <alignment vertical="center"/>
    </xf>
    <xf numFmtId="166" fontId="14" fillId="0" borderId="0" xfId="63" applyNumberFormat="1" applyFont="1" applyAlignment="1">
      <alignment vertical="center"/>
    </xf>
    <xf numFmtId="166" fontId="14" fillId="0" borderId="0" xfId="63" applyNumberFormat="1" applyFont="1" applyBorder="1" applyAlignment="1">
      <alignment horizontal="center" vertical="center"/>
    </xf>
    <xf numFmtId="166" fontId="16" fillId="0" borderId="0" xfId="63" applyNumberFormat="1" applyFont="1" applyBorder="1" applyAlignment="1">
      <alignment horizontal="center" vertical="center"/>
    </xf>
    <xf numFmtId="0" fontId="14" fillId="0" borderId="0" xfId="63" applyFont="1" applyAlignment="1">
      <alignment vertical="center" textRotation="180"/>
    </xf>
    <xf numFmtId="49" fontId="11" fillId="0" borderId="4" xfId="63" applyNumberFormat="1" applyFont="1" applyFill="1" applyBorder="1" applyAlignment="1">
      <alignment vertical="center"/>
    </xf>
    <xf numFmtId="0" fontId="38" fillId="0" borderId="3" xfId="63" applyFont="1" applyFill="1" applyBorder="1" applyAlignment="1">
      <alignment horizontal="center" vertical="center" wrapText="1"/>
    </xf>
    <xf numFmtId="0" fontId="14" fillId="0" borderId="0" xfId="63" applyFont="1" applyFill="1"/>
    <xf numFmtId="0" fontId="4" fillId="0" borderId="6" xfId="63" applyFont="1" applyBorder="1" applyAlignment="1">
      <alignment horizontal="left" vertical="center" indent="1"/>
    </xf>
    <xf numFmtId="0" fontId="113" fillId="0" borderId="0" xfId="0" applyFont="1" applyAlignment="1">
      <alignment horizontal="left" indent="2"/>
    </xf>
    <xf numFmtId="0" fontId="113" fillId="0" borderId="0" xfId="0" applyFont="1" applyAlignment="1">
      <alignment horizontal="center"/>
    </xf>
    <xf numFmtId="0" fontId="4" fillId="0" borderId="0" xfId="52" applyFont="1"/>
    <xf numFmtId="0" fontId="114" fillId="0" borderId="0" xfId="0" applyFont="1"/>
    <xf numFmtId="0" fontId="15" fillId="0" borderId="0" xfId="0" applyFont="1"/>
    <xf numFmtId="0" fontId="5" fillId="0" borderId="0" xfId="0" applyFont="1"/>
    <xf numFmtId="0" fontId="44" fillId="0" borderId="7" xfId="52" applyNumberFormat="1" applyFont="1" applyFill="1" applyBorder="1" applyAlignment="1">
      <alignment horizontal="center" vertical="center"/>
    </xf>
    <xf numFmtId="0" fontId="43" fillId="0" borderId="0" xfId="52" applyFont="1" applyFill="1" applyBorder="1" applyAlignment="1">
      <alignment horizontal="left"/>
    </xf>
    <xf numFmtId="1" fontId="44" fillId="0" borderId="7" xfId="52" applyNumberFormat="1" applyFont="1" applyFill="1" applyBorder="1" applyAlignment="1">
      <alignment horizontal="center" vertical="center"/>
    </xf>
    <xf numFmtId="0" fontId="113" fillId="0" borderId="0" xfId="0" applyFont="1"/>
    <xf numFmtId="0" fontId="44" fillId="0" borderId="0" xfId="52" applyFont="1" applyFill="1" applyBorder="1" applyAlignment="1">
      <alignment horizontal="left"/>
    </xf>
    <xf numFmtId="0" fontId="5" fillId="0" borderId="0" xfId="52" applyFont="1" applyAlignment="1"/>
    <xf numFmtId="176" fontId="14" fillId="0" borderId="8" xfId="52" applyNumberFormat="1" applyFont="1" applyBorder="1" applyAlignment="1">
      <alignment horizontal="center" vertical="center"/>
    </xf>
    <xf numFmtId="176" fontId="14" fillId="0" borderId="9" xfId="52" applyNumberFormat="1" applyFont="1" applyBorder="1" applyAlignment="1">
      <alignment horizontal="center" vertical="center"/>
    </xf>
    <xf numFmtId="176" fontId="14" fillId="0" borderId="10" xfId="52" applyNumberFormat="1" applyFont="1" applyBorder="1" applyAlignment="1">
      <alignment horizontal="center" vertical="center"/>
    </xf>
    <xf numFmtId="176" fontId="14" fillId="0" borderId="11" xfId="52" applyNumberFormat="1" applyFont="1" applyBorder="1" applyAlignment="1">
      <alignment horizontal="center" vertical="center"/>
    </xf>
    <xf numFmtId="176" fontId="14" fillId="0" borderId="12" xfId="52" applyNumberFormat="1" applyFont="1" applyBorder="1" applyAlignment="1">
      <alignment horizontal="center" vertical="center"/>
    </xf>
    <xf numFmtId="0" fontId="40" fillId="0" borderId="13" xfId="52" applyFont="1" applyFill="1" applyBorder="1" applyAlignment="1">
      <alignment horizontal="left" vertical="center" wrapText="1" indent="1"/>
    </xf>
    <xf numFmtId="0" fontId="40" fillId="0" borderId="14" xfId="52" applyFont="1" applyFill="1" applyBorder="1" applyAlignment="1">
      <alignment horizontal="left" vertical="center" wrapText="1" indent="1"/>
    </xf>
    <xf numFmtId="0" fontId="40" fillId="0" borderId="10" xfId="52" applyFont="1" applyFill="1" applyBorder="1" applyAlignment="1">
      <alignment horizontal="left" vertical="center" wrapText="1" indent="1"/>
    </xf>
    <xf numFmtId="0" fontId="40" fillId="0" borderId="11" xfId="52" applyFont="1" applyFill="1" applyBorder="1" applyAlignment="1">
      <alignment horizontal="left" vertical="center" wrapText="1" indent="1"/>
    </xf>
    <xf numFmtId="1" fontId="11" fillId="0" borderId="15" xfId="63" applyNumberFormat="1" applyFont="1" applyBorder="1" applyAlignment="1">
      <alignment horizontal="center" vertical="center"/>
    </xf>
    <xf numFmtId="0" fontId="14" fillId="0" borderId="0" xfId="63" applyFont="1" applyAlignment="1">
      <alignment horizontal="left"/>
    </xf>
    <xf numFmtId="0" fontId="11" fillId="0" borderId="3" xfId="63" applyFont="1" applyBorder="1" applyAlignment="1">
      <alignment horizontal="center" vertical="center"/>
    </xf>
    <xf numFmtId="0" fontId="11" fillId="0" borderId="3" xfId="63" applyFont="1" applyBorder="1" applyAlignment="1">
      <alignment horizontal="center" vertical="center" wrapText="1"/>
    </xf>
    <xf numFmtId="0" fontId="15" fillId="0" borderId="0" xfId="54" applyFont="1"/>
    <xf numFmtId="0" fontId="5" fillId="0" borderId="0" xfId="54" applyFont="1" applyBorder="1"/>
    <xf numFmtId="0" fontId="4" fillId="0" borderId="0" xfId="54" applyFont="1"/>
    <xf numFmtId="0" fontId="4" fillId="0" borderId="0" xfId="54" applyFont="1" applyAlignment="1">
      <alignment horizontal="right"/>
    </xf>
    <xf numFmtId="0" fontId="15" fillId="0" borderId="3" xfId="54" applyFont="1" applyFill="1" applyBorder="1" applyAlignment="1">
      <alignment horizontal="center" vertical="center"/>
    </xf>
    <xf numFmtId="0" fontId="15" fillId="0" borderId="3" xfId="54"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3" xfId="54" applyFont="1" applyFill="1" applyBorder="1" applyAlignment="1">
      <alignment horizontal="left" vertical="center" wrapText="1" indent="1"/>
    </xf>
    <xf numFmtId="0" fontId="4" fillId="0" borderId="2" xfId="54" applyFont="1" applyFill="1" applyBorder="1" applyAlignment="1">
      <alignment horizontal="left" vertical="center" indent="1"/>
    </xf>
    <xf numFmtId="4" fontId="4" fillId="0" borderId="2" xfId="54" applyNumberFormat="1" applyFont="1" applyFill="1" applyBorder="1" applyAlignment="1">
      <alignment horizontal="center" vertical="center"/>
    </xf>
    <xf numFmtId="166" fontId="4" fillId="0" borderId="16" xfId="54" applyNumberFormat="1" applyFont="1" applyFill="1" applyBorder="1" applyAlignment="1">
      <alignment horizontal="right" vertical="center" indent="2"/>
    </xf>
    <xf numFmtId="2" fontId="4" fillId="0" borderId="2" xfId="54" applyNumberFormat="1" applyFont="1" applyFill="1" applyBorder="1" applyAlignment="1">
      <alignment horizontal="right" vertical="center" indent="2"/>
    </xf>
    <xf numFmtId="166" fontId="4" fillId="0" borderId="2" xfId="54" applyNumberFormat="1" applyFont="1" applyFill="1" applyBorder="1" applyAlignment="1">
      <alignment horizontal="right" vertical="center" indent="2"/>
    </xf>
    <xf numFmtId="2" fontId="4" fillId="0" borderId="2" xfId="54" applyNumberFormat="1" applyFont="1" applyFill="1" applyBorder="1" applyAlignment="1">
      <alignment horizontal="center" vertical="center"/>
    </xf>
    <xf numFmtId="0" fontId="4" fillId="0" borderId="5" xfId="54" applyFont="1" applyFill="1" applyBorder="1" applyAlignment="1">
      <alignment horizontal="center" vertical="center"/>
    </xf>
    <xf numFmtId="4" fontId="15" fillId="0" borderId="3" xfId="54" applyNumberFormat="1" applyFont="1" applyFill="1" applyBorder="1" applyAlignment="1">
      <alignment horizontal="center" vertical="center"/>
    </xf>
    <xf numFmtId="176" fontId="15" fillId="0" borderId="3" xfId="54" applyNumberFormat="1" applyFont="1" applyFill="1" applyBorder="1" applyAlignment="1">
      <alignment horizontal="right" vertical="center" indent="3"/>
    </xf>
    <xf numFmtId="0" fontId="15" fillId="0" borderId="0" xfId="54" applyFont="1" applyFill="1" applyBorder="1" applyAlignment="1">
      <alignment horizontal="center" vertical="center"/>
    </xf>
    <xf numFmtId="4" fontId="15" fillId="0" borderId="0" xfId="54" applyNumberFormat="1" applyFont="1" applyFill="1" applyBorder="1" applyAlignment="1">
      <alignment horizontal="center" vertical="center"/>
    </xf>
    <xf numFmtId="176" fontId="15" fillId="0" borderId="0" xfId="54" applyNumberFormat="1" applyFont="1" applyFill="1" applyBorder="1" applyAlignment="1">
      <alignment horizontal="right" vertical="center" indent="3"/>
    </xf>
    <xf numFmtId="0" fontId="4" fillId="0" borderId="0" xfId="54" applyFont="1" applyFill="1" applyBorder="1"/>
    <xf numFmtId="0" fontId="4" fillId="0" borderId="0" xfId="54" applyFont="1" applyBorder="1"/>
    <xf numFmtId="0" fontId="4" fillId="0" borderId="6" xfId="54" applyFont="1" applyBorder="1" applyAlignment="1">
      <alignment horizontal="center" vertical="center"/>
    </xf>
    <xf numFmtId="0" fontId="19" fillId="0" borderId="0" xfId="54" applyFont="1" applyFill="1" applyBorder="1" applyAlignment="1">
      <alignment vertical="center"/>
    </xf>
    <xf numFmtId="0" fontId="19" fillId="0" borderId="0" xfId="54" applyFont="1"/>
    <xf numFmtId="0" fontId="11" fillId="0" borderId="4" xfId="63" applyFont="1" applyBorder="1" applyAlignment="1">
      <alignment vertical="top"/>
    </xf>
    <xf numFmtId="1" fontId="11" fillId="0" borderId="4" xfId="63" applyNumberFormat="1" applyFont="1" applyBorder="1" applyAlignment="1">
      <alignment horizontal="center" vertical="center"/>
    </xf>
    <xf numFmtId="0" fontId="22" fillId="0" borderId="0" xfId="63" applyFont="1" applyBorder="1" applyAlignment="1">
      <alignment vertical="center" textRotation="180"/>
    </xf>
    <xf numFmtId="0" fontId="29" fillId="0" borderId="0" xfId="63" applyFont="1"/>
    <xf numFmtId="1" fontId="29" fillId="0" borderId="6" xfId="63" applyNumberFormat="1" applyFont="1" applyBorder="1" applyAlignment="1">
      <alignment horizontal="left" vertical="center" wrapText="1"/>
    </xf>
    <xf numFmtId="0" fontId="115" fillId="0" borderId="0" xfId="63" applyFont="1" applyBorder="1"/>
    <xf numFmtId="0" fontId="116" fillId="0" borderId="0" xfId="0" applyFont="1" applyBorder="1" applyAlignment="1">
      <alignment horizontal="left" vertical="top" wrapText="1"/>
    </xf>
    <xf numFmtId="0" fontId="117" fillId="0" borderId="0" xfId="0" applyFont="1" applyBorder="1"/>
    <xf numFmtId="0" fontId="114" fillId="0" borderId="0" xfId="0" applyFont="1" applyBorder="1"/>
    <xf numFmtId="0" fontId="38" fillId="0" borderId="17" xfId="63" applyFont="1" applyFill="1" applyBorder="1" applyAlignment="1">
      <alignment horizontal="center" vertical="center" wrapText="1"/>
    </xf>
    <xf numFmtId="0" fontId="38" fillId="0" borderId="18" xfId="63" applyFont="1" applyFill="1" applyBorder="1" applyAlignment="1">
      <alignment horizontal="center" vertical="center" wrapText="1"/>
    </xf>
    <xf numFmtId="0" fontId="114" fillId="0" borderId="0" xfId="0" applyFont="1" applyBorder="1" applyAlignment="1"/>
    <xf numFmtId="0" fontId="14" fillId="0" borderId="9" xfId="52" applyFont="1" applyBorder="1" applyAlignment="1">
      <alignment horizontal="left" vertical="center" indent="1"/>
    </xf>
    <xf numFmtId="0" fontId="11" fillId="0" borderId="3" xfId="63" applyFont="1" applyBorder="1" applyAlignment="1">
      <alignment horizontal="left" vertical="center" wrapText="1" indent="1"/>
    </xf>
    <xf numFmtId="0" fontId="5" fillId="0" borderId="0" xfId="63" applyFont="1" applyBorder="1" applyAlignment="1">
      <alignment horizontal="left"/>
    </xf>
    <xf numFmtId="0" fontId="21" fillId="0" borderId="0" xfId="0" applyFont="1"/>
    <xf numFmtId="0" fontId="15" fillId="0" borderId="3" xfId="0" applyFont="1" applyFill="1" applyBorder="1" applyAlignment="1">
      <alignment horizontal="center" vertical="center"/>
    </xf>
    <xf numFmtId="0" fontId="14" fillId="0" borderId="0" xfId="0" applyFont="1"/>
    <xf numFmtId="0" fontId="118" fillId="0" borderId="0" xfId="0" applyFont="1" applyAlignment="1">
      <alignment horizontal="left"/>
    </xf>
    <xf numFmtId="0" fontId="4" fillId="0" borderId="2" xfId="0" applyFont="1" applyFill="1" applyBorder="1" applyAlignment="1">
      <alignment horizontal="left" vertical="top" wrapText="1" indent="2"/>
    </xf>
    <xf numFmtId="0" fontId="4" fillId="0" borderId="2" xfId="0" applyFont="1" applyFill="1" applyBorder="1" applyAlignment="1">
      <alignment horizontal="center" vertical="top" wrapText="1"/>
    </xf>
    <xf numFmtId="0" fontId="119" fillId="0" borderId="0" xfId="0" applyFont="1" applyAlignment="1">
      <alignment horizontal="left"/>
    </xf>
    <xf numFmtId="0" fontId="119" fillId="0" borderId="0" xfId="0" applyFont="1" applyAlignment="1">
      <alignment horizontal="left" indent="2"/>
    </xf>
    <xf numFmtId="0" fontId="119" fillId="0" borderId="0" xfId="0" applyFont="1" applyAlignment="1">
      <alignment horizontal="center"/>
    </xf>
    <xf numFmtId="0" fontId="14" fillId="0" borderId="12" xfId="52" applyFont="1" applyBorder="1" applyAlignment="1">
      <alignment horizontal="left" vertical="center" indent="1"/>
    </xf>
    <xf numFmtId="0" fontId="4" fillId="0" borderId="19" xfId="0" applyFont="1" applyFill="1" applyBorder="1" applyAlignment="1">
      <alignment horizontal="left" vertical="top" wrapText="1" indent="2"/>
    </xf>
    <xf numFmtId="0" fontId="4" fillId="0" borderId="19"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20" xfId="0" applyFont="1" applyFill="1" applyBorder="1" applyAlignment="1">
      <alignment horizontal="left" vertical="top" wrapText="1" indent="2"/>
    </xf>
    <xf numFmtId="0" fontId="4" fillId="0" borderId="20" xfId="0" applyFont="1" applyFill="1" applyBorder="1" applyAlignment="1">
      <alignment horizontal="left" wrapText="1" indent="2"/>
    </xf>
    <xf numFmtId="0" fontId="34" fillId="0" borderId="0" xfId="0" applyFont="1"/>
    <xf numFmtId="0" fontId="46" fillId="0" borderId="0" xfId="0" applyFont="1"/>
    <xf numFmtId="2" fontId="34" fillId="0" borderId="0" xfId="0" applyNumberFormat="1" applyFont="1" applyAlignment="1">
      <alignment horizontal="center"/>
    </xf>
    <xf numFmtId="0" fontId="46" fillId="0" borderId="3" xfId="0" applyFont="1" applyBorder="1" applyAlignment="1">
      <alignment horizontal="center" vertical="center"/>
    </xf>
    <xf numFmtId="2" fontId="46" fillId="0" borderId="3" xfId="0" applyNumberFormat="1" applyFont="1" applyBorder="1" applyAlignment="1">
      <alignment horizontal="center" vertical="center"/>
    </xf>
    <xf numFmtId="0" fontId="53" fillId="0" borderId="1" xfId="0" applyFont="1" applyBorder="1" applyAlignment="1">
      <alignment vertical="center"/>
    </xf>
    <xf numFmtId="0" fontId="34" fillId="0" borderId="2" xfId="0" applyFont="1" applyBorder="1" applyAlignment="1">
      <alignment vertical="center"/>
    </xf>
    <xf numFmtId="0" fontId="34" fillId="0" borderId="1" xfId="0" applyFont="1" applyBorder="1" applyAlignment="1">
      <alignment horizontal="left" vertical="center" indent="1"/>
    </xf>
    <xf numFmtId="0" fontId="34" fillId="0" borderId="2" xfId="0" applyFont="1" applyBorder="1" applyAlignment="1">
      <alignment horizontal="center" vertical="center"/>
    </xf>
    <xf numFmtId="0" fontId="34" fillId="0" borderId="1" xfId="0" applyFont="1" applyBorder="1" applyAlignment="1">
      <alignment horizontal="left" vertical="center" indent="6"/>
    </xf>
    <xf numFmtId="0" fontId="34" fillId="0" borderId="1" xfId="0" applyFont="1" applyBorder="1" applyAlignment="1">
      <alignment horizontal="left" vertical="center" indent="10"/>
    </xf>
    <xf numFmtId="0" fontId="51" fillId="0" borderId="0" xfId="0" applyFont="1"/>
    <xf numFmtId="0" fontId="24" fillId="0" borderId="0" xfId="63" applyFont="1"/>
    <xf numFmtId="0" fontId="30" fillId="0" borderId="0" xfId="63" applyFont="1"/>
    <xf numFmtId="0" fontId="30" fillId="0" borderId="15" xfId="63" applyFont="1" applyBorder="1" applyAlignment="1">
      <alignment horizontal="left" vertical="center" indent="1"/>
    </xf>
    <xf numFmtId="167" fontId="30" fillId="0" borderId="2" xfId="63" applyNumberFormat="1" applyFont="1" applyBorder="1" applyAlignment="1">
      <alignment horizontal="right" vertical="center" indent="1"/>
    </xf>
    <xf numFmtId="167" fontId="30" fillId="0" borderId="1" xfId="63" applyNumberFormat="1" applyFont="1" applyBorder="1" applyAlignment="1">
      <alignment horizontal="right" vertical="center" indent="1"/>
    </xf>
    <xf numFmtId="0" fontId="30" fillId="0" borderId="5" xfId="63" applyFont="1" applyBorder="1" applyAlignment="1">
      <alignment horizontal="center" vertical="center"/>
    </xf>
    <xf numFmtId="0" fontId="30" fillId="0" borderId="0" xfId="63" applyFont="1" applyBorder="1" applyAlignment="1">
      <alignment horizontal="left" vertical="center" wrapText="1" indent="1"/>
    </xf>
    <xf numFmtId="0" fontId="30" fillId="0" borderId="5" xfId="63" applyFont="1" applyBorder="1"/>
    <xf numFmtId="0" fontId="55" fillId="0" borderId="0" xfId="63" applyFont="1" applyBorder="1" applyAlignment="1">
      <alignment horizontal="left" vertical="center" indent="2"/>
    </xf>
    <xf numFmtId="167" fontId="55" fillId="0" borderId="2" xfId="63" applyNumberFormat="1" applyFont="1" applyBorder="1" applyAlignment="1">
      <alignment horizontal="right" vertical="center" indent="1"/>
    </xf>
    <xf numFmtId="167" fontId="55" fillId="0" borderId="1" xfId="63" applyNumberFormat="1" applyFont="1" applyBorder="1" applyAlignment="1">
      <alignment horizontal="right" vertical="center" indent="1"/>
    </xf>
    <xf numFmtId="0" fontId="31" fillId="2" borderId="0" xfId="96" applyFont="1" applyFill="1" applyAlignment="1">
      <alignment horizontal="left"/>
    </xf>
    <xf numFmtId="0" fontId="31" fillId="2" borderId="0" xfId="96" applyFont="1" applyFill="1" applyAlignment="1">
      <alignment horizontal="left" wrapText="1"/>
    </xf>
    <xf numFmtId="0" fontId="32" fillId="0" borderId="0" xfId="96" applyFont="1"/>
    <xf numFmtId="0" fontId="31" fillId="0" borderId="3" xfId="96" applyFont="1" applyBorder="1" applyAlignment="1">
      <alignment horizontal="center" vertical="center"/>
    </xf>
    <xf numFmtId="0" fontId="32" fillId="0" borderId="0" xfId="96" applyFont="1" applyAlignment="1">
      <alignment vertical="center"/>
    </xf>
    <xf numFmtId="0" fontId="22" fillId="0" borderId="0" xfId="63" applyFont="1" applyAlignment="1">
      <alignment horizontal="right" vertical="center"/>
    </xf>
    <xf numFmtId="0" fontId="113" fillId="0" borderId="0" xfId="0" applyFont="1" applyBorder="1"/>
    <xf numFmtId="0" fontId="4" fillId="0" borderId="2" xfId="54" applyFont="1" applyFill="1" applyBorder="1" applyAlignment="1">
      <alignment horizontal="left" vertical="center" indent="3"/>
    </xf>
    <xf numFmtId="0" fontId="4" fillId="0" borderId="2" xfId="54" applyFont="1" applyFill="1" applyBorder="1" applyAlignment="1">
      <alignment horizontal="left" vertical="center" wrapText="1" indent="3"/>
    </xf>
    <xf numFmtId="0" fontId="15" fillId="0" borderId="3" xfId="54" applyFont="1" applyFill="1" applyBorder="1" applyAlignment="1">
      <alignment vertical="center"/>
    </xf>
    <xf numFmtId="0" fontId="24" fillId="0" borderId="0" xfId="63" applyFont="1" applyFill="1" applyAlignment="1">
      <alignment vertical="center"/>
    </xf>
    <xf numFmtId="0" fontId="30" fillId="0" borderId="0" xfId="63" applyFont="1" applyAlignment="1">
      <alignment horizontal="center"/>
    </xf>
    <xf numFmtId="0" fontId="24" fillId="0" borderId="0" xfId="63" applyFont="1" applyAlignment="1">
      <alignment vertical="center"/>
    </xf>
    <xf numFmtId="0" fontId="30" fillId="0" borderId="0" xfId="63" applyFont="1" applyAlignment="1"/>
    <xf numFmtId="0" fontId="20" fillId="0" borderId="0" xfId="63" applyFont="1" applyFill="1" applyBorder="1" applyAlignment="1">
      <alignment horizontal="left" vertical="center"/>
    </xf>
    <xf numFmtId="0" fontId="30" fillId="0" borderId="21" xfId="63" applyFont="1" applyBorder="1" applyAlignment="1">
      <alignment horizontal="left" vertical="center" indent="3"/>
    </xf>
    <xf numFmtId="0" fontId="30" fillId="0" borderId="0" xfId="63" applyFont="1" applyBorder="1" applyAlignment="1">
      <alignment vertical="top" wrapText="1"/>
    </xf>
    <xf numFmtId="0" fontId="120" fillId="0" borderId="22" xfId="52" applyFont="1" applyFill="1" applyBorder="1" applyAlignment="1">
      <alignment horizontal="center" vertical="center" wrapText="1"/>
    </xf>
    <xf numFmtId="0" fontId="120" fillId="0" borderId="17" xfId="52" applyFont="1" applyFill="1" applyBorder="1" applyAlignment="1">
      <alignment horizontal="center" vertical="center" wrapText="1"/>
    </xf>
    <xf numFmtId="0" fontId="120" fillId="0" borderId="23" xfId="52" applyFont="1" applyFill="1" applyBorder="1" applyAlignment="1">
      <alignment horizontal="center" vertical="center" wrapText="1"/>
    </xf>
    <xf numFmtId="0" fontId="120" fillId="0" borderId="3" xfId="52" applyFont="1" applyFill="1" applyBorder="1" applyAlignment="1">
      <alignment horizontal="center" vertical="center" wrapText="1"/>
    </xf>
    <xf numFmtId="0" fontId="120" fillId="0" borderId="24" xfId="52" applyFont="1" applyFill="1" applyBorder="1" applyAlignment="1">
      <alignment horizontal="center" vertical="center" wrapText="1"/>
    </xf>
    <xf numFmtId="0" fontId="32" fillId="0" borderId="0" xfId="96" applyFont="1" applyAlignment="1">
      <alignment horizontal="left" indent="1"/>
    </xf>
    <xf numFmtId="0" fontId="31" fillId="0" borderId="0" xfId="96" applyFont="1" applyBorder="1" applyAlignment="1">
      <alignment horizontal="left" indent="1"/>
    </xf>
    <xf numFmtId="0" fontId="32" fillId="0" borderId="0" xfId="96" applyFont="1" applyBorder="1" applyAlignment="1">
      <alignment horizontal="left" indent="1"/>
    </xf>
    <xf numFmtId="0" fontId="5" fillId="0" borderId="0" xfId="0" applyFont="1" applyAlignment="1">
      <alignment horizontal="left"/>
    </xf>
    <xf numFmtId="0" fontId="121" fillId="0" borderId="0" xfId="0" applyFont="1"/>
    <xf numFmtId="0" fontId="122" fillId="0" borderId="0" xfId="0" applyFont="1" applyAlignment="1">
      <alignment horizontal="left" indent="1"/>
    </xf>
    <xf numFmtId="0" fontId="122" fillId="0" borderId="0" xfId="0" applyFont="1"/>
    <xf numFmtId="0" fontId="121" fillId="0" borderId="16" xfId="0" applyFont="1" applyBorder="1" applyAlignment="1">
      <alignment horizontal="center" vertical="center"/>
    </xf>
    <xf numFmtId="0" fontId="122" fillId="0" borderId="1" xfId="0" applyFont="1" applyBorder="1" applyAlignment="1">
      <alignment horizontal="left" indent="1"/>
    </xf>
    <xf numFmtId="0" fontId="122" fillId="0" borderId="1" xfId="0" applyFont="1" applyBorder="1" applyAlignment="1">
      <alignment horizontal="left" vertical="center" indent="1"/>
    </xf>
    <xf numFmtId="0" fontId="122" fillId="0" borderId="1" xfId="0" applyFont="1" applyBorder="1" applyAlignment="1">
      <alignment horizontal="left" vertical="top" wrapText="1" indent="1"/>
    </xf>
    <xf numFmtId="0" fontId="122" fillId="0" borderId="5" xfId="0" applyFont="1" applyBorder="1" applyAlignment="1">
      <alignment horizontal="left" indent="1"/>
    </xf>
    <xf numFmtId="0" fontId="122" fillId="0" borderId="5" xfId="0" applyFont="1" applyBorder="1" applyAlignment="1">
      <alignment horizontal="left" vertical="center" indent="1"/>
    </xf>
    <xf numFmtId="0" fontId="122" fillId="0" borderId="0" xfId="0" applyFont="1" applyBorder="1" applyAlignment="1">
      <alignment horizontal="left" wrapText="1" indent="1"/>
    </xf>
    <xf numFmtId="0" fontId="122" fillId="0" borderId="16" xfId="0" applyFont="1" applyBorder="1" applyAlignment="1">
      <alignment horizontal="left" wrapText="1" indent="3"/>
    </xf>
    <xf numFmtId="0" fontId="122" fillId="0" borderId="2" xfId="0" applyFont="1" applyBorder="1" applyAlignment="1">
      <alignment horizontal="left" vertical="center" wrapText="1" indent="3"/>
    </xf>
    <xf numFmtId="0" fontId="122" fillId="0" borderId="6" xfId="0" applyFont="1" applyBorder="1" applyAlignment="1">
      <alignment horizontal="left" vertical="top" wrapText="1" indent="3"/>
    </xf>
    <xf numFmtId="0" fontId="122" fillId="0" borderId="16" xfId="0" applyFont="1" applyBorder="1" applyAlignment="1">
      <alignment horizontal="left" vertical="center" wrapText="1" indent="3"/>
    </xf>
    <xf numFmtId="0" fontId="122" fillId="0" borderId="2" xfId="0" applyFont="1" applyBorder="1" applyAlignment="1">
      <alignment horizontal="left" wrapText="1" indent="3"/>
    </xf>
    <xf numFmtId="0" fontId="122" fillId="0" borderId="2" xfId="0" applyFont="1" applyBorder="1" applyAlignment="1">
      <alignment horizontal="left" vertical="top" wrapText="1" indent="3"/>
    </xf>
    <xf numFmtId="0" fontId="122" fillId="0" borderId="6" xfId="0" applyFont="1" applyBorder="1" applyAlignment="1">
      <alignment horizontal="left" vertical="center" indent="3"/>
    </xf>
    <xf numFmtId="0" fontId="122" fillId="0" borderId="3" xfId="0" applyFont="1" applyBorder="1" applyAlignment="1">
      <alignment horizontal="left" vertical="center" wrapText="1" indent="3"/>
    </xf>
    <xf numFmtId="0" fontId="122" fillId="0" borderId="3" xfId="0" applyFont="1" applyBorder="1" applyAlignment="1">
      <alignment horizontal="left" wrapText="1" indent="3"/>
    </xf>
    <xf numFmtId="0" fontId="122" fillId="0" borderId="16" xfId="0" applyFont="1" applyBorder="1" applyAlignment="1">
      <alignment horizontal="left" indent="1"/>
    </xf>
    <xf numFmtId="0" fontId="122" fillId="0" borderId="2" xfId="0" applyFont="1" applyBorder="1" applyAlignment="1">
      <alignment horizontal="left" vertical="center" indent="1"/>
    </xf>
    <xf numFmtId="3" fontId="122" fillId="0" borderId="6" xfId="0" applyNumberFormat="1" applyFont="1" applyBorder="1" applyAlignment="1">
      <alignment horizontal="left" vertical="top" wrapText="1" indent="1"/>
    </xf>
    <xf numFmtId="0" fontId="122" fillId="0" borderId="16" xfId="0" applyFont="1" applyBorder="1" applyAlignment="1">
      <alignment horizontal="left" vertical="center" indent="1"/>
    </xf>
    <xf numFmtId="0" fontId="122" fillId="0" borderId="2" xfId="0" applyFont="1" applyBorder="1" applyAlignment="1">
      <alignment horizontal="left" indent="1"/>
    </xf>
    <xf numFmtId="0" fontId="122" fillId="0" borderId="2" xfId="0" applyFont="1" applyBorder="1" applyAlignment="1">
      <alignment horizontal="left" vertical="top" indent="1"/>
    </xf>
    <xf numFmtId="0" fontId="122" fillId="0" borderId="6" xfId="0" applyFont="1" applyBorder="1" applyAlignment="1">
      <alignment horizontal="center" vertical="center"/>
    </xf>
    <xf numFmtId="0" fontId="122" fillId="0" borderId="3" xfId="0" applyFont="1" applyBorder="1" applyAlignment="1">
      <alignment horizontal="left" vertical="center" indent="1"/>
    </xf>
    <xf numFmtId="0" fontId="122" fillId="0" borderId="16" xfId="0" quotePrefix="1" applyFont="1" applyBorder="1" applyAlignment="1">
      <alignment horizontal="left" indent="1"/>
    </xf>
    <xf numFmtId="3" fontId="122" fillId="0" borderId="6" xfId="0" applyNumberFormat="1" applyFont="1" applyBorder="1" applyAlignment="1">
      <alignment horizontal="left" vertical="top" indent="1"/>
    </xf>
    <xf numFmtId="0" fontId="122" fillId="0" borderId="1" xfId="0" applyFont="1" applyBorder="1" applyAlignment="1">
      <alignment horizontal="left" vertical="top" indent="1"/>
    </xf>
    <xf numFmtId="0" fontId="122" fillId="0" borderId="1" xfId="0" applyFont="1" applyBorder="1" applyAlignment="1">
      <alignment horizontal="left" vertical="center" wrapText="1" indent="1"/>
    </xf>
    <xf numFmtId="0" fontId="122" fillId="0" borderId="16" xfId="0" quotePrefix="1" applyFont="1" applyBorder="1" applyAlignment="1">
      <alignment horizontal="left" vertical="center" indent="1"/>
    </xf>
    <xf numFmtId="0" fontId="122" fillId="0" borderId="2" xfId="0" quotePrefix="1" applyFont="1" applyBorder="1" applyAlignment="1">
      <alignment horizontal="left" indent="1"/>
    </xf>
    <xf numFmtId="0" fontId="122" fillId="0" borderId="2" xfId="0" quotePrefix="1" applyFont="1" applyBorder="1" applyAlignment="1">
      <alignment horizontal="left" vertical="top" indent="1"/>
    </xf>
    <xf numFmtId="0" fontId="122" fillId="0" borderId="2" xfId="0" applyFont="1" applyBorder="1" applyAlignment="1">
      <alignment horizontal="left" vertical="top" wrapText="1" indent="1"/>
    </xf>
    <xf numFmtId="0" fontId="122" fillId="0" borderId="3" xfId="0" applyFont="1" applyBorder="1" applyAlignment="1">
      <alignment horizontal="left" vertical="center" wrapText="1" indent="1"/>
    </xf>
    <xf numFmtId="0" fontId="122" fillId="0" borderId="25" xfId="0" applyFont="1" applyBorder="1" applyAlignment="1">
      <alignment horizontal="left" vertical="center" indent="1"/>
    </xf>
    <xf numFmtId="0" fontId="30" fillId="0" borderId="26" xfId="63" applyFont="1" applyBorder="1" applyAlignment="1">
      <alignment horizontal="left" vertical="center" indent="3"/>
    </xf>
    <xf numFmtId="0" fontId="24" fillId="0" borderId="3" xfId="63" applyFont="1" applyFill="1" applyBorder="1" applyAlignment="1">
      <alignment horizontal="right" vertical="center" indent="12"/>
    </xf>
    <xf numFmtId="0" fontId="123" fillId="0" borderId="0" xfId="0" applyFont="1"/>
    <xf numFmtId="2" fontId="34" fillId="0" borderId="5" xfId="0" applyNumberFormat="1" applyFont="1" applyBorder="1" applyAlignment="1">
      <alignment horizontal="right" vertical="center" indent="6"/>
    </xf>
    <xf numFmtId="177" fontId="34" fillId="0" borderId="5" xfId="0" applyNumberFormat="1" applyFont="1" applyBorder="1" applyAlignment="1">
      <alignment horizontal="right" vertical="center" indent="6"/>
    </xf>
    <xf numFmtId="178" fontId="34" fillId="0" borderId="5" xfId="0" applyNumberFormat="1" applyFont="1" applyBorder="1" applyAlignment="1">
      <alignment horizontal="right" vertical="center" indent="6"/>
    </xf>
    <xf numFmtId="179" fontId="34" fillId="0" borderId="5" xfId="0" applyNumberFormat="1" applyFont="1" applyBorder="1" applyAlignment="1">
      <alignment horizontal="right" vertical="center" indent="6"/>
    </xf>
    <xf numFmtId="180" fontId="34" fillId="0" borderId="5" xfId="0" applyNumberFormat="1" applyFont="1" applyBorder="1" applyAlignment="1">
      <alignment horizontal="right" vertical="center" indent="6"/>
    </xf>
    <xf numFmtId="181" fontId="34" fillId="0" borderId="5" xfId="0" applyNumberFormat="1" applyFont="1" applyBorder="1" applyAlignment="1">
      <alignment horizontal="right" vertical="center" indent="6"/>
    </xf>
    <xf numFmtId="182" fontId="34" fillId="0" borderId="5" xfId="0" applyNumberFormat="1" applyFont="1" applyBorder="1" applyAlignment="1">
      <alignment horizontal="right" vertical="center" indent="6"/>
    </xf>
    <xf numFmtId="183" fontId="34" fillId="0" borderId="5" xfId="0" applyNumberFormat="1" applyFont="1" applyBorder="1" applyAlignment="1">
      <alignment horizontal="right" vertical="center" indent="6"/>
    </xf>
    <xf numFmtId="184" fontId="34" fillId="0" borderId="5" xfId="0" applyNumberFormat="1" applyFont="1" applyBorder="1" applyAlignment="1">
      <alignment horizontal="right" vertical="center" indent="6"/>
    </xf>
    <xf numFmtId="0" fontId="15" fillId="0" borderId="3" xfId="63" applyFont="1" applyFill="1" applyBorder="1" applyAlignment="1">
      <alignment horizontal="center" vertical="center"/>
    </xf>
    <xf numFmtId="0" fontId="120" fillId="0" borderId="0" xfId="0" applyFont="1"/>
    <xf numFmtId="0" fontId="61" fillId="0" borderId="0" xfId="63" applyFont="1"/>
    <xf numFmtId="0" fontId="42" fillId="0" borderId="27" xfId="0" applyFont="1" applyBorder="1" applyAlignment="1">
      <alignment horizontal="center" vertical="center"/>
    </xf>
    <xf numFmtId="0" fontId="50" fillId="0" borderId="0" xfId="0" applyFont="1"/>
    <xf numFmtId="3" fontId="64" fillId="0" borderId="0" xfId="0" applyNumberFormat="1" applyFont="1"/>
    <xf numFmtId="0" fontId="64" fillId="0" borderId="0" xfId="0" applyFont="1"/>
    <xf numFmtId="1" fontId="66" fillId="0" borderId="7" xfId="52" applyNumberFormat="1" applyFont="1" applyFill="1" applyBorder="1" applyAlignment="1">
      <alignment horizontal="center" vertical="center"/>
    </xf>
    <xf numFmtId="0" fontId="61" fillId="0" borderId="0" xfId="52" applyFont="1"/>
    <xf numFmtId="0" fontId="67" fillId="0" borderId="0" xfId="0" applyFont="1"/>
    <xf numFmtId="0" fontId="68" fillId="0" borderId="11" xfId="63" applyFont="1" applyBorder="1" applyAlignment="1">
      <alignment horizontal="center" vertical="center"/>
    </xf>
    <xf numFmtId="1" fontId="61" fillId="0" borderId="11" xfId="63" applyNumberFormat="1" applyFont="1" applyBorder="1" applyAlignment="1">
      <alignment horizontal="center" vertical="center"/>
    </xf>
    <xf numFmtId="0" fontId="42" fillId="0" borderId="28" xfId="0" applyFont="1" applyBorder="1" applyAlignment="1">
      <alignment horizontal="center" vertical="center"/>
    </xf>
    <xf numFmtId="0" fontId="15" fillId="0" borderId="3" xfId="63" applyFont="1" applyBorder="1" applyAlignment="1">
      <alignment horizontal="center" vertical="center"/>
    </xf>
    <xf numFmtId="0" fontId="4" fillId="0" borderId="2" xfId="63" applyFont="1" applyBorder="1"/>
    <xf numFmtId="3" fontId="15" fillId="0" borderId="2" xfId="77" applyNumberFormat="1" applyFont="1" applyBorder="1" applyAlignment="1">
      <alignment horizontal="right" vertical="center" indent="2"/>
    </xf>
    <xf numFmtId="3" fontId="12" fillId="0" borderId="2" xfId="77" applyNumberFormat="1" applyFont="1" applyBorder="1" applyAlignment="1">
      <alignment horizontal="right" vertical="center" indent="2"/>
    </xf>
    <xf numFmtId="0" fontId="4" fillId="0" borderId="1" xfId="63" applyFont="1" applyBorder="1"/>
    <xf numFmtId="0" fontId="4" fillId="0" borderId="16" xfId="63" applyFont="1" applyBorder="1"/>
    <xf numFmtId="0" fontId="120" fillId="0" borderId="0" xfId="0" applyFont="1" applyAlignment="1">
      <alignment horizontal="left"/>
    </xf>
    <xf numFmtId="0" fontId="113" fillId="0" borderId="0" xfId="0" applyFont="1" applyAlignment="1">
      <alignment horizontal="center" vertical="center"/>
    </xf>
    <xf numFmtId="1" fontId="113" fillId="0" borderId="3" xfId="0" applyNumberFormat="1" applyFont="1" applyBorder="1" applyAlignment="1">
      <alignment horizontal="left" vertical="center" indent="1"/>
    </xf>
    <xf numFmtId="0" fontId="113" fillId="0" borderId="3" xfId="0" applyFont="1" applyBorder="1" applyAlignment="1">
      <alignment horizontal="center" vertical="center"/>
    </xf>
    <xf numFmtId="2" fontId="113" fillId="0" borderId="3" xfId="0" applyNumberFormat="1" applyFont="1" applyBorder="1" applyAlignment="1">
      <alignment horizontal="left" vertical="center" indent="1"/>
    </xf>
    <xf numFmtId="166" fontId="113" fillId="0" borderId="3" xfId="0" applyNumberFormat="1" applyFont="1" applyBorder="1" applyAlignment="1">
      <alignment horizontal="left" vertical="center" indent="1"/>
    </xf>
    <xf numFmtId="175" fontId="113" fillId="0" borderId="3" xfId="0" applyNumberFormat="1" applyFont="1" applyBorder="1" applyAlignment="1">
      <alignment horizontal="left" vertical="center" indent="1"/>
    </xf>
    <xf numFmtId="0" fontId="124" fillId="0" borderId="0" xfId="0" applyFont="1" applyAlignment="1">
      <alignment vertical="center"/>
    </xf>
    <xf numFmtId="0" fontId="11" fillId="0" borderId="3" xfId="63" applyFont="1" applyFill="1" applyBorder="1" applyAlignment="1">
      <alignment horizontal="center" vertical="center"/>
    </xf>
    <xf numFmtId="0" fontId="113" fillId="0" borderId="16" xfId="0" applyFont="1" applyBorder="1" applyAlignment="1">
      <alignment horizontal="center" vertical="center" wrapText="1"/>
    </xf>
    <xf numFmtId="0" fontId="113" fillId="0" borderId="29" xfId="0" applyFont="1" applyBorder="1" applyAlignment="1">
      <alignment horizontal="center" vertical="center" wrapText="1"/>
    </xf>
    <xf numFmtId="0" fontId="113" fillId="0" borderId="15" xfId="0" applyFont="1" applyBorder="1"/>
    <xf numFmtId="0" fontId="114" fillId="0" borderId="0" xfId="0" applyNumberFormat="1" applyFont="1" applyBorder="1" applyAlignment="1">
      <alignment horizontal="left" vertical="top"/>
    </xf>
    <xf numFmtId="0" fontId="113" fillId="0" borderId="15" xfId="0" applyFont="1" applyBorder="1" applyAlignment="1">
      <alignment horizontal="left" vertical="center" wrapText="1" indent="3"/>
    </xf>
    <xf numFmtId="0" fontId="113" fillId="0" borderId="0" xfId="0" applyFont="1" applyBorder="1" applyAlignment="1">
      <alignment horizontal="left" vertical="center" wrapText="1" indent="3"/>
    </xf>
    <xf numFmtId="0" fontId="114" fillId="0" borderId="0" xfId="0" quotePrefix="1" applyNumberFormat="1" applyFont="1" applyBorder="1" applyAlignment="1">
      <alignment horizontal="left" vertical="top"/>
    </xf>
    <xf numFmtId="0" fontId="113" fillId="0" borderId="30" xfId="0" applyFont="1" applyBorder="1" applyAlignment="1">
      <alignment horizontal="left" vertical="center" wrapText="1" indent="1"/>
    </xf>
    <xf numFmtId="0" fontId="113" fillId="0" borderId="30" xfId="0" applyFont="1" applyBorder="1" applyAlignment="1">
      <alignment horizontal="center" vertical="center" wrapText="1"/>
    </xf>
    <xf numFmtId="0" fontId="113" fillId="0" borderId="0" xfId="0" applyFont="1" applyAlignment="1">
      <alignment vertical="center" wrapText="1"/>
    </xf>
    <xf numFmtId="0" fontId="15" fillId="0" borderId="0" xfId="53" applyFont="1"/>
    <xf numFmtId="0" fontId="4" fillId="0" borderId="0" xfId="53" applyFont="1"/>
    <xf numFmtId="0" fontId="4" fillId="0" borderId="0" xfId="53" applyFont="1" applyBorder="1"/>
    <xf numFmtId="0" fontId="4" fillId="0" borderId="0" xfId="53" applyFont="1" applyBorder="1" applyAlignment="1">
      <alignment horizontal="right" vertical="center"/>
    </xf>
    <xf numFmtId="0" fontId="15" fillId="0" borderId="3" xfId="53" applyFont="1" applyBorder="1" applyAlignment="1">
      <alignment horizontal="center" vertical="center"/>
    </xf>
    <xf numFmtId="0" fontId="4" fillId="0" borderId="16" xfId="53" applyFont="1" applyBorder="1" applyAlignment="1">
      <alignment horizontal="left" vertical="center" wrapText="1" indent="1"/>
    </xf>
    <xf numFmtId="3" fontId="4" fillId="0" borderId="16" xfId="26" applyNumberFormat="1" applyFont="1" applyBorder="1" applyAlignment="1">
      <alignment horizontal="right" vertical="center" indent="1"/>
    </xf>
    <xf numFmtId="3" fontId="4" fillId="0" borderId="0" xfId="53" applyNumberFormat="1" applyFont="1"/>
    <xf numFmtId="0" fontId="4" fillId="0" borderId="2" xfId="53" applyFont="1" applyBorder="1" applyAlignment="1">
      <alignment horizontal="left" vertical="center" wrapText="1" indent="1"/>
    </xf>
    <xf numFmtId="3" fontId="4" fillId="0" borderId="2" xfId="26" applyNumberFormat="1" applyFont="1" applyBorder="1" applyAlignment="1">
      <alignment horizontal="right" vertical="center" indent="1"/>
    </xf>
    <xf numFmtId="0" fontId="4" fillId="0" borderId="6" xfId="53" applyFont="1" applyBorder="1" applyAlignment="1">
      <alignment horizontal="left" vertical="center" wrapText="1" indent="1"/>
    </xf>
    <xf numFmtId="3" fontId="4" fillId="0" borderId="6" xfId="26" applyNumberFormat="1" applyFont="1" applyBorder="1" applyAlignment="1">
      <alignment horizontal="right" vertical="center" indent="1"/>
    </xf>
    <xf numFmtId="3" fontId="15" fillId="0" borderId="0" xfId="26" applyNumberFormat="1" applyFont="1" applyFill="1" applyBorder="1" applyAlignment="1">
      <alignment horizontal="right" vertical="center" indent="1"/>
    </xf>
    <xf numFmtId="0" fontId="4" fillId="0" borderId="0" xfId="53" applyFont="1" applyAlignment="1">
      <alignment horizontal="right"/>
    </xf>
    <xf numFmtId="166" fontId="21" fillId="0" borderId="3" xfId="63" applyNumberFormat="1" applyFont="1" applyBorder="1" applyAlignment="1">
      <alignment horizontal="center" vertical="center"/>
    </xf>
    <xf numFmtId="166" fontId="21" fillId="0" borderId="3" xfId="63" applyNumberFormat="1" applyFont="1" applyBorder="1" applyAlignment="1">
      <alignment horizontal="center" vertical="center" wrapText="1"/>
    </xf>
    <xf numFmtId="1" fontId="22" fillId="0" borderId="2" xfId="63" applyNumberFormat="1" applyFont="1" applyBorder="1" applyAlignment="1">
      <alignment horizontal="left" vertical="center"/>
    </xf>
    <xf numFmtId="0" fontId="113" fillId="0" borderId="31" xfId="0" applyFont="1" applyBorder="1" applyAlignment="1">
      <alignment horizontal="right" vertical="center" wrapText="1" indent="2"/>
    </xf>
    <xf numFmtId="166" fontId="125" fillId="0" borderId="24" xfId="0" applyNumberFormat="1" applyFont="1" applyBorder="1" applyAlignment="1">
      <alignment vertical="center"/>
    </xf>
    <xf numFmtId="166" fontId="125" fillId="0" borderId="32" xfId="0" applyNumberFormat="1" applyFont="1" applyBorder="1" applyAlignment="1">
      <alignment vertical="center"/>
    </xf>
    <xf numFmtId="1" fontId="124" fillId="0" borderId="3" xfId="0" applyNumberFormat="1" applyFont="1" applyBorder="1" applyAlignment="1">
      <alignment horizontal="center" vertical="center"/>
    </xf>
    <xf numFmtId="0" fontId="11" fillId="0" borderId="0" xfId="63" applyFont="1" applyBorder="1" applyAlignment="1">
      <alignment horizontal="left" vertical="center" wrapText="1"/>
    </xf>
    <xf numFmtId="0" fontId="76" fillId="0" borderId="0" xfId="85" applyFont="1"/>
    <xf numFmtId="0" fontId="75" fillId="0" borderId="3" xfId="85" applyFont="1" applyBorder="1" applyAlignment="1">
      <alignment horizontal="center" vertical="center"/>
    </xf>
    <xf numFmtId="0" fontId="75" fillId="0" borderId="16" xfId="85" applyFont="1" applyBorder="1" applyAlignment="1">
      <alignment horizontal="left" indent="1"/>
    </xf>
    <xf numFmtId="0" fontId="77" fillId="0" borderId="2" xfId="85" applyFont="1" applyBorder="1" applyAlignment="1">
      <alignment horizontal="left" indent="5"/>
    </xf>
    <xf numFmtId="0" fontId="77" fillId="0" borderId="2" xfId="85" applyFont="1" applyBorder="1"/>
    <xf numFmtId="0" fontId="75" fillId="0" borderId="2" xfId="85" applyFont="1" applyBorder="1" applyAlignment="1">
      <alignment horizontal="left" indent="1"/>
    </xf>
    <xf numFmtId="0" fontId="75" fillId="0" borderId="0" xfId="85" applyFont="1"/>
    <xf numFmtId="0" fontId="76" fillId="0" borderId="2" xfId="85" applyFont="1" applyBorder="1"/>
    <xf numFmtId="0" fontId="77" fillId="0" borderId="2" xfId="85" applyFont="1" applyFill="1" applyBorder="1" applyAlignment="1">
      <alignment horizontal="left" indent="5"/>
    </xf>
    <xf numFmtId="0" fontId="77" fillId="0" borderId="6" xfId="85" applyFont="1" applyBorder="1" applyAlignment="1">
      <alignment horizontal="left" indent="5"/>
    </xf>
    <xf numFmtId="0" fontId="76" fillId="0" borderId="0" xfId="85" applyFont="1" applyAlignment="1">
      <alignment horizontal="left"/>
    </xf>
    <xf numFmtId="1" fontId="22" fillId="0" borderId="16" xfId="63" applyNumberFormat="1" applyFont="1" applyBorder="1" applyAlignment="1">
      <alignment horizontal="left" vertical="center"/>
    </xf>
    <xf numFmtId="2" fontId="113" fillId="0" borderId="0" xfId="0" applyNumberFormat="1" applyFont="1" applyAlignment="1">
      <alignment horizontal="center"/>
    </xf>
    <xf numFmtId="0" fontId="126" fillId="0" borderId="0" xfId="0" applyFont="1" applyAlignment="1">
      <alignment horizontal="center"/>
    </xf>
    <xf numFmtId="0" fontId="119" fillId="0" borderId="0" xfId="0" applyFont="1" applyFill="1" applyAlignment="1">
      <alignment horizontal="center"/>
    </xf>
    <xf numFmtId="0" fontId="113" fillId="0" borderId="0" xfId="0" applyFont="1" applyFill="1" applyAlignment="1">
      <alignment horizontal="center"/>
    </xf>
    <xf numFmtId="0" fontId="113" fillId="3" borderId="3" xfId="0" applyFont="1" applyFill="1" applyBorder="1" applyAlignment="1">
      <alignment horizontal="center" vertical="center"/>
    </xf>
    <xf numFmtId="0" fontId="113" fillId="0" borderId="0" xfId="0" applyFont="1" applyAlignment="1">
      <alignment horizontal="left" vertical="top"/>
    </xf>
    <xf numFmtId="0" fontId="114" fillId="0" borderId="0" xfId="0" applyFont="1" applyBorder="1" applyAlignment="1">
      <alignment vertical="center" wrapText="1"/>
    </xf>
    <xf numFmtId="0" fontId="113" fillId="0" borderId="0" xfId="0" quotePrefix="1" applyNumberFormat="1" applyFont="1" applyBorder="1" applyAlignment="1">
      <alignment horizontal="left" vertical="top"/>
    </xf>
    <xf numFmtId="0" fontId="113" fillId="0" borderId="16" xfId="0" applyFont="1" applyBorder="1" applyAlignment="1">
      <alignment horizontal="right" vertical="center" wrapText="1" indent="2"/>
    </xf>
    <xf numFmtId="0" fontId="113" fillId="0" borderId="29" xfId="0" applyFont="1" applyBorder="1" applyAlignment="1">
      <alignment horizontal="right" vertical="center" wrapText="1" indent="2"/>
    </xf>
    <xf numFmtId="0" fontId="113" fillId="0" borderId="2" xfId="0" applyFont="1" applyBorder="1" applyAlignment="1">
      <alignment horizontal="right" vertical="center" wrapText="1" indent="2"/>
    </xf>
    <xf numFmtId="0" fontId="113" fillId="0" borderId="30" xfId="0" applyFont="1" applyBorder="1" applyAlignment="1">
      <alignment horizontal="right" vertical="center" wrapText="1" indent="2"/>
    </xf>
    <xf numFmtId="0" fontId="113" fillId="0" borderId="6" xfId="0" applyFont="1" applyBorder="1" applyAlignment="1">
      <alignment horizontal="right" vertical="center" wrapText="1" indent="2"/>
    </xf>
    <xf numFmtId="2" fontId="113" fillId="0" borderId="0" xfId="0" applyNumberFormat="1" applyFont="1" applyBorder="1" applyAlignment="1">
      <alignment horizontal="left" vertical="center" indent="1"/>
    </xf>
    <xf numFmtId="0" fontId="113" fillId="0" borderId="0" xfId="0" applyFont="1" applyBorder="1" applyAlignment="1">
      <alignment horizontal="center" vertical="center"/>
    </xf>
    <xf numFmtId="0" fontId="113" fillId="0" borderId="15" xfId="0" applyFont="1" applyBorder="1" applyAlignment="1">
      <alignment horizontal="center" vertical="center"/>
    </xf>
    <xf numFmtId="0" fontId="113" fillId="0" borderId="0" xfId="0" applyFont="1" applyBorder="1" applyAlignment="1">
      <alignment vertical="top" wrapText="1"/>
    </xf>
    <xf numFmtId="0" fontId="30" fillId="0" borderId="0" xfId="63" applyFont="1" applyAlignment="1">
      <alignment horizontal="right"/>
    </xf>
    <xf numFmtId="0" fontId="58" fillId="0" borderId="0" xfId="96" applyFont="1" applyBorder="1" applyAlignment="1">
      <alignment horizontal="left" indent="1"/>
    </xf>
    <xf numFmtId="0" fontId="32" fillId="0" borderId="3" xfId="96" quotePrefix="1" applyFont="1" applyFill="1" applyBorder="1" applyAlignment="1">
      <alignment horizontal="center" vertical="center"/>
    </xf>
    <xf numFmtId="1" fontId="32" fillId="0" borderId="3" xfId="0" applyNumberFormat="1" applyFont="1" applyFill="1" applyBorder="1" applyAlignment="1">
      <alignment horizontal="center" vertical="center"/>
    </xf>
    <xf numFmtId="1" fontId="32" fillId="0" borderId="22" xfId="0" applyNumberFormat="1" applyFont="1" applyFill="1" applyBorder="1" applyAlignment="1">
      <alignment horizontal="center" vertical="center"/>
    </xf>
    <xf numFmtId="166" fontId="32" fillId="0" borderId="3" xfId="96" applyNumberFormat="1" applyFont="1" applyFill="1" applyBorder="1" applyAlignment="1">
      <alignment horizontal="center" vertical="center"/>
    </xf>
    <xf numFmtId="166" fontId="32" fillId="0" borderId="16" xfId="96" applyNumberFormat="1" applyFont="1" applyFill="1" applyBorder="1" applyAlignment="1">
      <alignment horizontal="center" vertical="center"/>
    </xf>
    <xf numFmtId="1" fontId="32" fillId="0" borderId="16" xfId="0" applyNumberFormat="1" applyFont="1" applyFill="1" applyBorder="1" applyAlignment="1">
      <alignment horizontal="center" vertical="center"/>
    </xf>
    <xf numFmtId="0" fontId="32" fillId="0" borderId="32" xfId="96" applyFont="1" applyFill="1" applyBorder="1" applyAlignment="1">
      <alignment horizontal="left" vertical="center" wrapText="1" indent="2"/>
    </xf>
    <xf numFmtId="0" fontId="32" fillId="0" borderId="3" xfId="96" applyFont="1" applyFill="1" applyBorder="1" applyAlignment="1">
      <alignment horizontal="center" vertical="center"/>
    </xf>
    <xf numFmtId="0" fontId="32" fillId="0" borderId="32" xfId="96" applyFont="1" applyFill="1" applyBorder="1" applyAlignment="1">
      <alignment horizontal="center" vertical="center" wrapText="1"/>
    </xf>
    <xf numFmtId="0" fontId="32" fillId="0" borderId="33" xfId="96" applyFont="1" applyFill="1" applyBorder="1" applyAlignment="1">
      <alignment horizontal="left" vertical="center" indent="2"/>
    </xf>
    <xf numFmtId="0" fontId="32" fillId="0" borderId="16" xfId="96" applyFont="1" applyFill="1" applyBorder="1" applyAlignment="1">
      <alignment horizontal="center" vertical="center"/>
    </xf>
    <xf numFmtId="0" fontId="14" fillId="0" borderId="0" xfId="96" applyFont="1" applyBorder="1" applyAlignment="1">
      <alignment horizontal="left" indent="1"/>
    </xf>
    <xf numFmtId="0" fontId="58" fillId="0" borderId="0" xfId="96" applyFont="1" applyBorder="1" applyAlignment="1">
      <alignment horizontal="left" vertical="center" indent="1"/>
    </xf>
    <xf numFmtId="0" fontId="42" fillId="0" borderId="34" xfId="0" applyFont="1" applyBorder="1" applyAlignment="1">
      <alignment horizontal="center" vertical="center"/>
    </xf>
    <xf numFmtId="0" fontId="119" fillId="0" borderId="0" xfId="0" applyFont="1"/>
    <xf numFmtId="0" fontId="120" fillId="0" borderId="3" xfId="0" applyFont="1" applyBorder="1" applyAlignment="1">
      <alignment horizontal="center" vertical="center"/>
    </xf>
    <xf numFmtId="0" fontId="119" fillId="0" borderId="2" xfId="0" applyFont="1" applyBorder="1" applyAlignment="1">
      <alignment horizontal="left" indent="1"/>
    </xf>
    <xf numFmtId="176" fontId="61" fillId="0" borderId="8" xfId="53" applyNumberFormat="1" applyFont="1" applyBorder="1" applyAlignment="1">
      <alignment horizontal="center" vertical="center"/>
    </xf>
    <xf numFmtId="176" fontId="61" fillId="0" borderId="9" xfId="53" applyNumberFormat="1" applyFont="1" applyBorder="1" applyAlignment="1">
      <alignment horizontal="center" vertical="center"/>
    </xf>
    <xf numFmtId="176" fontId="61" fillId="0" borderId="10" xfId="53" applyNumberFormat="1" applyFont="1" applyBorder="1" applyAlignment="1">
      <alignment horizontal="center" vertical="center"/>
    </xf>
    <xf numFmtId="176" fontId="61" fillId="0" borderId="11" xfId="53" applyNumberFormat="1" applyFont="1" applyBorder="1" applyAlignment="1">
      <alignment horizontal="center" vertical="center"/>
    </xf>
    <xf numFmtId="176" fontId="61" fillId="0" borderId="12" xfId="53" applyNumberFormat="1" applyFont="1" applyBorder="1" applyAlignment="1">
      <alignment horizontal="center" vertical="center"/>
    </xf>
    <xf numFmtId="0" fontId="24" fillId="0" borderId="3" xfId="63" applyFont="1" applyBorder="1" applyAlignment="1">
      <alignment horizontal="center" vertical="center"/>
    </xf>
    <xf numFmtId="167" fontId="30" fillId="0" borderId="2" xfId="63" applyNumberFormat="1" applyFont="1" applyFill="1" applyBorder="1" applyAlignment="1">
      <alignment horizontal="right" vertical="center" indent="1"/>
    </xf>
    <xf numFmtId="167" fontId="55" fillId="0" borderId="2" xfId="63" applyNumberFormat="1" applyFont="1" applyFill="1" applyBorder="1" applyAlignment="1">
      <alignment horizontal="right" vertical="center" indent="1"/>
    </xf>
    <xf numFmtId="167" fontId="55" fillId="0" borderId="6" xfId="63" applyNumberFormat="1" applyFont="1" applyBorder="1" applyAlignment="1">
      <alignment horizontal="right" vertical="center" indent="1"/>
    </xf>
    <xf numFmtId="167" fontId="55" fillId="0" borderId="6" xfId="63" applyNumberFormat="1" applyFont="1" applyFill="1" applyBorder="1" applyAlignment="1">
      <alignment horizontal="right" vertical="center" indent="1"/>
    </xf>
    <xf numFmtId="0" fontId="43" fillId="0" borderId="0" xfId="52" applyFont="1" applyFill="1" applyBorder="1" applyAlignment="1"/>
    <xf numFmtId="166" fontId="32" fillId="0" borderId="3" xfId="0" applyNumberFormat="1" applyFont="1" applyFill="1" applyBorder="1" applyAlignment="1">
      <alignment horizontal="center" vertical="center"/>
    </xf>
    <xf numFmtId="2" fontId="113" fillId="0" borderId="3" xfId="0" applyNumberFormat="1" applyFont="1" applyBorder="1" applyAlignment="1">
      <alignment horizontal="center" vertical="center"/>
    </xf>
    <xf numFmtId="0" fontId="43" fillId="0" borderId="3" xfId="0" applyFont="1" applyBorder="1" applyAlignment="1">
      <alignment horizontal="center" vertical="center"/>
    </xf>
    <xf numFmtId="0" fontId="119" fillId="0" borderId="16" xfId="0" applyFont="1" applyBorder="1" applyAlignment="1">
      <alignment horizontal="left" indent="1"/>
    </xf>
    <xf numFmtId="37" fontId="119" fillId="0" borderId="16" xfId="1" applyNumberFormat="1" applyFont="1" applyBorder="1" applyAlignment="1">
      <alignment horizontal="right" indent="1"/>
    </xf>
    <xf numFmtId="0" fontId="119" fillId="0" borderId="6" xfId="0" applyFont="1" applyBorder="1" applyAlignment="1">
      <alignment horizontal="left" indent="1"/>
    </xf>
    <xf numFmtId="37" fontId="119" fillId="0" borderId="6" xfId="1" applyNumberFormat="1" applyFont="1" applyBorder="1" applyAlignment="1">
      <alignment horizontal="right" indent="1"/>
    </xf>
    <xf numFmtId="37" fontId="119" fillId="0" borderId="2" xfId="1" applyNumberFormat="1" applyFont="1" applyBorder="1" applyAlignment="1">
      <alignment horizontal="right" indent="1"/>
    </xf>
    <xf numFmtId="0" fontId="4" fillId="0" borderId="0" xfId="63" applyFont="1" applyBorder="1" applyAlignment="1">
      <alignment horizontal="left"/>
    </xf>
    <xf numFmtId="0" fontId="119" fillId="0" borderId="0" xfId="0" applyFont="1" applyBorder="1"/>
    <xf numFmtId="37" fontId="119" fillId="0" borderId="0" xfId="1" applyNumberFormat="1" applyFont="1" applyBorder="1" applyAlignment="1">
      <alignment horizontal="right" indent="1"/>
    </xf>
    <xf numFmtId="0" fontId="119" fillId="0" borderId="0" xfId="0" applyFont="1" applyBorder="1" applyAlignment="1">
      <alignment horizontal="right" vertical="center" textRotation="180"/>
    </xf>
    <xf numFmtId="0" fontId="119" fillId="0" borderId="0" xfId="63" applyFont="1" applyFill="1" applyBorder="1" applyAlignment="1">
      <alignment wrapText="1"/>
    </xf>
    <xf numFmtId="0" fontId="38" fillId="0" borderId="32" xfId="63" applyFont="1" applyFill="1" applyBorder="1" applyAlignment="1">
      <alignment horizontal="center" vertical="center" wrapText="1"/>
    </xf>
    <xf numFmtId="0" fontId="63" fillId="0" borderId="35" xfId="0" applyFont="1" applyFill="1" applyBorder="1" applyAlignment="1">
      <alignment horizontal="center" vertical="center"/>
    </xf>
    <xf numFmtId="0" fontId="63" fillId="0" borderId="36" xfId="0" applyFont="1" applyFill="1" applyBorder="1" applyAlignment="1">
      <alignment horizontal="center" vertical="center"/>
    </xf>
    <xf numFmtId="1" fontId="41" fillId="0" borderId="0" xfId="52" applyNumberFormat="1" applyFont="1" applyFill="1" applyBorder="1" applyAlignment="1">
      <alignment horizontal="left" vertical="top"/>
    </xf>
    <xf numFmtId="0" fontId="5" fillId="0" borderId="0" xfId="52" applyFont="1" applyAlignment="1">
      <alignment vertical="top"/>
    </xf>
    <xf numFmtId="0" fontId="65" fillId="0" borderId="0" xfId="52" applyFont="1" applyFill="1" applyBorder="1" applyAlignment="1">
      <alignment horizontal="right"/>
    </xf>
    <xf numFmtId="0" fontId="4" fillId="0" borderId="2" xfId="54" applyFont="1" applyFill="1" applyBorder="1" applyAlignment="1">
      <alignment horizontal="right" vertical="center" indent="3"/>
    </xf>
    <xf numFmtId="0" fontId="4" fillId="0" borderId="2" xfId="54" applyFont="1" applyFill="1" applyBorder="1" applyAlignment="1">
      <alignment horizontal="center" vertical="center"/>
    </xf>
    <xf numFmtId="0" fontId="4" fillId="4" borderId="6" xfId="63" applyFont="1" applyFill="1" applyBorder="1" applyAlignment="1">
      <alignment horizontal="left" vertical="center" indent="1"/>
    </xf>
    <xf numFmtId="0" fontId="4" fillId="4" borderId="2" xfId="63" applyFont="1" applyFill="1" applyBorder="1" applyAlignment="1">
      <alignment horizontal="left" vertical="center" indent="1"/>
    </xf>
    <xf numFmtId="0" fontId="15" fillId="4" borderId="16" xfId="54" applyFont="1" applyFill="1" applyBorder="1" applyAlignment="1">
      <alignment horizontal="center" vertical="center"/>
    </xf>
    <xf numFmtId="0" fontId="113" fillId="0" borderId="0" xfId="56" applyFont="1"/>
    <xf numFmtId="0" fontId="124" fillId="0" borderId="3" xfId="56" applyFont="1" applyBorder="1" applyAlignment="1">
      <alignment horizontal="center" vertical="center"/>
    </xf>
    <xf numFmtId="0" fontId="124" fillId="0" borderId="0" xfId="56" applyFont="1"/>
    <xf numFmtId="0" fontId="4" fillId="0" borderId="0" xfId="79" applyFont="1"/>
    <xf numFmtId="0" fontId="15" fillId="0" borderId="0" xfId="79" applyFont="1" applyBorder="1" applyAlignment="1">
      <alignment horizontal="left"/>
    </xf>
    <xf numFmtId="0" fontId="11" fillId="0" borderId="3" xfId="79" applyFont="1" applyBorder="1" applyAlignment="1">
      <alignment horizontal="left" vertical="center" indent="9"/>
    </xf>
    <xf numFmtId="0" fontId="14" fillId="0" borderId="22" xfId="79" applyFont="1" applyBorder="1" applyAlignment="1">
      <alignment vertical="center"/>
    </xf>
    <xf numFmtId="0" fontId="11" fillId="0" borderId="33" xfId="79" applyFont="1" applyBorder="1" applyAlignment="1">
      <alignment horizontal="center" vertical="center"/>
    </xf>
    <xf numFmtId="0" fontId="11" fillId="0" borderId="37" xfId="79" applyFont="1" applyBorder="1" applyAlignment="1">
      <alignment horizontal="left" indent="1"/>
    </xf>
    <xf numFmtId="0" fontId="14" fillId="0" borderId="15" xfId="79" applyFont="1" applyBorder="1" applyAlignment="1">
      <alignment horizontal="left"/>
    </xf>
    <xf numFmtId="0" fontId="14" fillId="0" borderId="15" xfId="79" applyFont="1" applyBorder="1" applyAlignment="1"/>
    <xf numFmtId="0" fontId="14" fillId="0" borderId="33" xfId="79" applyFont="1" applyBorder="1" applyAlignment="1"/>
    <xf numFmtId="0" fontId="11" fillId="0" borderId="33" xfId="79" applyFont="1" applyBorder="1" applyAlignment="1">
      <alignment horizontal="center"/>
    </xf>
    <xf numFmtId="0" fontId="11" fillId="0" borderId="16" xfId="79" applyFont="1" applyBorder="1" applyAlignment="1">
      <alignment horizontal="center"/>
    </xf>
    <xf numFmtId="0" fontId="14" fillId="0" borderId="5" xfId="79" applyFont="1" applyFill="1" applyBorder="1" applyAlignment="1">
      <alignment horizontal="left" indent="1"/>
    </xf>
    <xf numFmtId="0" fontId="14" fillId="0" borderId="0" xfId="79" applyFont="1" applyFill="1" applyBorder="1" applyAlignment="1">
      <alignment horizontal="left" indent="1"/>
    </xf>
    <xf numFmtId="0" fontId="14" fillId="0" borderId="1" xfId="79" applyFont="1" applyFill="1" applyBorder="1" applyAlignment="1">
      <alignment horizontal="left" indent="1"/>
    </xf>
    <xf numFmtId="188" fontId="14" fillId="0" borderId="2" xfId="79" applyNumberFormat="1" applyFont="1" applyFill="1" applyBorder="1" applyAlignment="1"/>
    <xf numFmtId="0" fontId="4" fillId="0" borderId="0" xfId="79" applyFont="1" applyFill="1"/>
    <xf numFmtId="190" fontId="14" fillId="0" borderId="2" xfId="79" applyNumberFormat="1" applyFont="1" applyFill="1" applyBorder="1" applyAlignment="1"/>
    <xf numFmtId="188" fontId="14" fillId="0" borderId="2" xfId="68" applyNumberFormat="1" applyFont="1" applyFill="1" applyBorder="1" applyAlignment="1">
      <alignment horizontal="right"/>
    </xf>
    <xf numFmtId="190" fontId="14" fillId="0" borderId="2" xfId="68" applyNumberFormat="1" applyFont="1" applyFill="1" applyBorder="1" applyAlignment="1"/>
    <xf numFmtId="190" fontId="14" fillId="0" borderId="2" xfId="68" applyNumberFormat="1" applyFont="1" applyFill="1" applyBorder="1" applyAlignment="1">
      <alignment horizontal="right"/>
    </xf>
    <xf numFmtId="191" fontId="14" fillId="0" borderId="2" xfId="79" applyNumberFormat="1" applyFont="1" applyFill="1" applyBorder="1" applyAlignment="1"/>
    <xf numFmtId="0" fontId="11" fillId="0" borderId="37" xfId="79" applyFont="1" applyBorder="1" applyAlignment="1">
      <alignment horizontal="left" vertical="center" indent="1"/>
    </xf>
    <xf numFmtId="0" fontId="5" fillId="0" borderId="15" xfId="79" applyFont="1" applyFill="1" applyBorder="1" applyAlignment="1">
      <alignment horizontal="left" indent="1"/>
    </xf>
    <xf numFmtId="0" fontId="5" fillId="0" borderId="33" xfId="79" applyFont="1" applyFill="1" applyBorder="1" applyAlignment="1">
      <alignment horizontal="left" indent="1"/>
    </xf>
    <xf numFmtId="0" fontId="5" fillId="0" borderId="16" xfId="79" applyFont="1" applyFill="1" applyBorder="1" applyAlignment="1">
      <alignment horizontal="center"/>
    </xf>
    <xf numFmtId="188" fontId="5" fillId="0" borderId="16" xfId="79" applyNumberFormat="1" applyFont="1" applyFill="1" applyBorder="1" applyAlignment="1">
      <alignment horizontal="right" indent="2"/>
    </xf>
    <xf numFmtId="0" fontId="14" fillId="0" borderId="5" xfId="68" applyFont="1" applyBorder="1" applyAlignment="1">
      <alignment horizontal="left" indent="1"/>
    </xf>
    <xf numFmtId="0" fontId="14" fillId="0" borderId="0" xfId="68" applyFont="1" applyBorder="1" applyAlignment="1">
      <alignment horizontal="left" indent="1"/>
    </xf>
    <xf numFmtId="0" fontId="14" fillId="0" borderId="1" xfId="68" applyFont="1" applyBorder="1" applyAlignment="1">
      <alignment horizontal="left" indent="1"/>
    </xf>
    <xf numFmtId="188" fontId="14" fillId="0" borderId="2" xfId="79" applyNumberFormat="1" applyFont="1" applyFill="1" applyBorder="1" applyAlignment="1">
      <alignment horizontal="right"/>
    </xf>
    <xf numFmtId="0" fontId="16" fillId="0" borderId="0" xfId="79" applyFont="1" applyFill="1" applyBorder="1" applyAlignment="1">
      <alignment horizontal="left" indent="1"/>
    </xf>
    <xf numFmtId="190" fontId="14" fillId="0" borderId="2" xfId="79" applyNumberFormat="1" applyFont="1" applyFill="1" applyBorder="1" applyAlignment="1">
      <alignment horizontal="right"/>
    </xf>
    <xf numFmtId="191" fontId="14" fillId="0" borderId="2" xfId="79" applyNumberFormat="1" applyFont="1" applyFill="1" applyBorder="1" applyAlignment="1">
      <alignment horizontal="right"/>
    </xf>
    <xf numFmtId="0" fontId="4" fillId="0" borderId="38" xfId="79" applyFont="1" applyFill="1" applyBorder="1"/>
    <xf numFmtId="0" fontId="14" fillId="0" borderId="4" xfId="79" applyFont="1" applyFill="1" applyBorder="1" applyAlignment="1">
      <alignment horizontal="left" indent="1"/>
    </xf>
    <xf numFmtId="0" fontId="14" fillId="0" borderId="25" xfId="79" applyFont="1" applyFill="1" applyBorder="1" applyAlignment="1">
      <alignment horizontal="left" indent="1"/>
    </xf>
    <xf numFmtId="0" fontId="4" fillId="0" borderId="6" xfId="79" applyFont="1" applyFill="1" applyBorder="1"/>
    <xf numFmtId="0" fontId="14" fillId="0" borderId="0" xfId="79" applyFont="1" applyFill="1" applyBorder="1" applyAlignment="1">
      <alignment horizontal="center"/>
    </xf>
    <xf numFmtId="191" fontId="14" fillId="0" borderId="0" xfId="79" applyNumberFormat="1" applyFont="1" applyFill="1" applyBorder="1" applyAlignment="1">
      <alignment horizontal="right"/>
    </xf>
    <xf numFmtId="0" fontId="4" fillId="0" borderId="0" xfId="79" applyFont="1" applyFill="1" applyBorder="1"/>
    <xf numFmtId="0" fontId="80" fillId="0" borderId="0" xfId="79" applyFont="1"/>
    <xf numFmtId="0" fontId="60" fillId="0" borderId="0" xfId="79" applyFont="1"/>
    <xf numFmtId="0" fontId="14" fillId="0" borderId="24" xfId="79" applyFont="1" applyBorder="1" applyAlignment="1">
      <alignment vertical="center"/>
    </xf>
    <xf numFmtId="0" fontId="14" fillId="0" borderId="32" xfId="79" applyFont="1" applyBorder="1" applyAlignment="1">
      <alignment vertical="center"/>
    </xf>
    <xf numFmtId="0" fontId="14" fillId="0" borderId="2" xfId="79" applyFont="1" applyFill="1" applyBorder="1" applyAlignment="1">
      <alignment horizontal="left" indent="2"/>
    </xf>
    <xf numFmtId="189" fontId="14" fillId="0" borderId="2" xfId="79" applyNumberFormat="1" applyFont="1" applyFill="1" applyBorder="1" applyAlignment="1">
      <alignment horizontal="left" wrapText="1" indent="2"/>
    </xf>
    <xf numFmtId="189" fontId="14" fillId="0" borderId="2" xfId="79" applyNumberFormat="1" applyFont="1" applyFill="1" applyBorder="1" applyAlignment="1">
      <alignment horizontal="left" indent="2"/>
    </xf>
    <xf numFmtId="191" fontId="14" fillId="0" borderId="2" xfId="79" applyNumberFormat="1" applyFont="1" applyFill="1" applyBorder="1" applyAlignment="1">
      <alignment vertical="center"/>
    </xf>
    <xf numFmtId="190" fontId="14" fillId="0" borderId="2" xfId="68" applyNumberFormat="1" applyFont="1" applyBorder="1" applyAlignment="1">
      <alignment horizontal="left" indent="2"/>
    </xf>
    <xf numFmtId="166" fontId="14" fillId="0" borderId="2" xfId="79" applyNumberFormat="1" applyFont="1" applyFill="1" applyBorder="1" applyAlignment="1">
      <alignment horizontal="left" indent="2"/>
    </xf>
    <xf numFmtId="0" fontId="4" fillId="0" borderId="6" xfId="79" applyFont="1" applyFill="1" applyBorder="1" applyAlignment="1">
      <alignment horizontal="left" indent="2"/>
    </xf>
    <xf numFmtId="0" fontId="5" fillId="0" borderId="0" xfId="79" applyFont="1" applyAlignment="1"/>
    <xf numFmtId="0" fontId="14" fillId="0" borderId="0" xfId="79" applyFont="1" applyFill="1" applyBorder="1" applyAlignment="1"/>
    <xf numFmtId="0" fontId="4" fillId="0" borderId="0" xfId="92" applyFont="1"/>
    <xf numFmtId="185" fontId="15" fillId="0" borderId="0" xfId="93" applyFont="1" applyBorder="1" applyAlignment="1">
      <alignment horizontal="left" vertical="center"/>
    </xf>
    <xf numFmtId="185" fontId="15" fillId="0" borderId="0" xfId="93" applyFont="1" applyBorder="1" applyAlignment="1">
      <alignment horizontal="center" vertical="center"/>
    </xf>
    <xf numFmtId="185" fontId="15" fillId="0" borderId="37" xfId="93" applyFont="1" applyBorder="1" applyAlignment="1">
      <alignment horizontal="center" vertical="center" wrapText="1"/>
    </xf>
    <xf numFmtId="185" fontId="15" fillId="0" borderId="16" xfId="93" applyFont="1" applyBorder="1" applyAlignment="1">
      <alignment horizontal="center" vertical="center" wrapText="1"/>
    </xf>
    <xf numFmtId="1" fontId="13" fillId="0" borderId="16" xfId="93" applyNumberFormat="1" applyFont="1" applyBorder="1" applyAlignment="1">
      <alignment horizontal="center"/>
    </xf>
    <xf numFmtId="185" fontId="4" fillId="0" borderId="20" xfId="93" applyFont="1" applyBorder="1" applyAlignment="1">
      <alignment horizontal="left" vertical="center" wrapText="1" indent="1"/>
    </xf>
    <xf numFmtId="185" fontId="4" fillId="0" borderId="2" xfId="93" applyFont="1" applyBorder="1" applyAlignment="1">
      <alignment horizontal="left" vertical="center" wrapText="1" indent="1"/>
    </xf>
    <xf numFmtId="185" fontId="4" fillId="0" borderId="6" xfId="93" applyFont="1" applyBorder="1" applyAlignment="1">
      <alignment horizontal="left" vertical="center" wrapText="1" indent="1"/>
    </xf>
    <xf numFmtId="1" fontId="13" fillId="0" borderId="16" xfId="93" applyNumberFormat="1" applyFont="1" applyBorder="1" applyAlignment="1">
      <alignment horizontal="center" vertical="center"/>
    </xf>
    <xf numFmtId="1" fontId="13" fillId="0" borderId="3" xfId="93" applyNumberFormat="1" applyFont="1" applyBorder="1" applyAlignment="1">
      <alignment horizontal="center" vertical="center"/>
    </xf>
    <xf numFmtId="0" fontId="127" fillId="0" borderId="0" xfId="92" applyFont="1"/>
    <xf numFmtId="1" fontId="15" fillId="0" borderId="15" xfId="92" applyNumberFormat="1" applyFont="1" applyBorder="1" applyAlignment="1">
      <alignment horizontal="left" vertical="center"/>
    </xf>
    <xf numFmtId="1" fontId="4" fillId="0" borderId="15" xfId="93" applyNumberFormat="1" applyFont="1" applyBorder="1" applyAlignment="1">
      <alignment horizontal="left" vertical="center" wrapText="1"/>
    </xf>
    <xf numFmtId="1" fontId="4" fillId="0" borderId="15" xfId="93" applyNumberFormat="1" applyFont="1" applyBorder="1" applyAlignment="1">
      <alignment vertical="center"/>
    </xf>
    <xf numFmtId="0" fontId="4" fillId="0" borderId="15" xfId="92" applyFont="1" applyBorder="1"/>
    <xf numFmtId="0" fontId="4" fillId="0" borderId="0" xfId="92" applyFont="1" applyBorder="1"/>
    <xf numFmtId="0" fontId="4" fillId="0" borderId="0" xfId="74" applyFont="1"/>
    <xf numFmtId="166" fontId="22" fillId="0" borderId="0" xfId="63" applyNumberFormat="1" applyFont="1"/>
    <xf numFmtId="166" fontId="22" fillId="0" borderId="16" xfId="63" applyNumberFormat="1" applyFont="1" applyBorder="1" applyAlignment="1">
      <alignment horizontal="center" vertical="center"/>
    </xf>
    <xf numFmtId="166" fontId="22" fillId="0" borderId="16" xfId="63" applyNumberFormat="1" applyFont="1" applyFill="1" applyBorder="1" applyAlignment="1">
      <alignment horizontal="center" vertical="center"/>
    </xf>
    <xf numFmtId="166" fontId="29" fillId="0" borderId="6" xfId="63" quotePrefix="1" applyNumberFormat="1" applyFont="1" applyBorder="1" applyAlignment="1">
      <alignment horizontal="center" vertical="center"/>
    </xf>
    <xf numFmtId="0" fontId="119" fillId="0" borderId="0" xfId="0" applyFont="1" applyAlignment="1">
      <alignment vertical="center" textRotation="90" wrapText="1"/>
    </xf>
    <xf numFmtId="0" fontId="119" fillId="0" borderId="6" xfId="0" applyFont="1" applyBorder="1" applyAlignment="1">
      <alignment horizontal="left" vertical="center" indent="1"/>
    </xf>
    <xf numFmtId="166" fontId="113" fillId="0" borderId="2" xfId="56" applyNumberFormat="1" applyFont="1" applyBorder="1" applyAlignment="1">
      <alignment horizontal="center"/>
    </xf>
    <xf numFmtId="166" fontId="113" fillId="0" borderId="6" xfId="56" applyNumberFormat="1" applyFont="1" applyBorder="1" applyAlignment="1">
      <alignment horizontal="center"/>
    </xf>
    <xf numFmtId="0" fontId="21" fillId="0" borderId="3" xfId="63" applyFont="1" applyBorder="1" applyAlignment="1">
      <alignment horizontal="center" vertical="center" textRotation="90" wrapText="1"/>
    </xf>
    <xf numFmtId="0" fontId="22" fillId="0" borderId="0" xfId="63" applyFont="1" applyFill="1"/>
    <xf numFmtId="0" fontId="22" fillId="0" borderId="0" xfId="63" applyFont="1" applyAlignment="1">
      <alignment horizontal="center" vertical="center"/>
    </xf>
    <xf numFmtId="0" fontId="21" fillId="0" borderId="0" xfId="63" applyFont="1" applyAlignment="1">
      <alignment horizontal="center" vertical="center"/>
    </xf>
    <xf numFmtId="0" fontId="21" fillId="0" borderId="3" xfId="63" applyFont="1" applyFill="1" applyBorder="1" applyAlignment="1">
      <alignment horizontal="center" vertical="center" textRotation="90" wrapText="1"/>
    </xf>
    <xf numFmtId="0" fontId="22" fillId="0" borderId="2" xfId="63" applyFont="1" applyFill="1" applyBorder="1" applyAlignment="1">
      <alignment horizontal="left" vertical="center" wrapText="1"/>
    </xf>
    <xf numFmtId="0" fontId="22" fillId="0" borderId="6" xfId="63" applyFont="1" applyFill="1" applyBorder="1" applyAlignment="1">
      <alignment horizontal="left" vertical="center" wrapText="1"/>
    </xf>
    <xf numFmtId="0" fontId="113" fillId="0" borderId="2" xfId="56" applyFont="1" applyBorder="1" applyAlignment="1">
      <alignment horizontal="center"/>
    </xf>
    <xf numFmtId="0" fontId="113" fillId="0" borderId="6" xfId="56" applyFont="1" applyBorder="1" applyAlignment="1">
      <alignment horizontal="center"/>
    </xf>
    <xf numFmtId="0" fontId="82" fillId="0" borderId="0" xfId="63" applyFont="1"/>
    <xf numFmtId="0" fontId="14" fillId="0" borderId="16" xfId="79" applyFont="1" applyFill="1" applyBorder="1" applyAlignment="1">
      <alignment horizontal="center"/>
    </xf>
    <xf numFmtId="0" fontId="14" fillId="0" borderId="2" xfId="79" applyFont="1" applyFill="1" applyBorder="1" applyAlignment="1">
      <alignment horizontal="center"/>
    </xf>
    <xf numFmtId="0" fontId="14" fillId="0" borderId="6" xfId="79" applyFont="1" applyFill="1" applyBorder="1" applyAlignment="1">
      <alignment horizontal="center"/>
    </xf>
    <xf numFmtId="0" fontId="5" fillId="0" borderId="0" xfId="63" applyFont="1" applyAlignment="1">
      <alignment horizontal="left"/>
    </xf>
    <xf numFmtId="37" fontId="78" fillId="0" borderId="16" xfId="7" applyNumberFormat="1" applyFont="1" applyBorder="1" applyAlignment="1">
      <alignment horizontal="right" indent="2"/>
    </xf>
    <xf numFmtId="37" fontId="78" fillId="0" borderId="6" xfId="7" applyNumberFormat="1" applyFont="1" applyBorder="1" applyAlignment="1">
      <alignment horizontal="right" indent="2"/>
    </xf>
    <xf numFmtId="0" fontId="60" fillId="0" borderId="0" xfId="85" applyFont="1" applyAlignment="1">
      <alignment vertical="top"/>
    </xf>
    <xf numFmtId="0" fontId="119" fillId="0" borderId="16" xfId="0" quotePrefix="1" applyFont="1" applyBorder="1" applyAlignment="1">
      <alignment horizontal="left" vertical="center" indent="1"/>
    </xf>
    <xf numFmtId="0" fontId="119" fillId="0" borderId="2" xfId="0" quotePrefix="1" applyFont="1" applyBorder="1" applyAlignment="1">
      <alignment horizontal="left" vertical="center" wrapText="1" indent="1"/>
    </xf>
    <xf numFmtId="0" fontId="119" fillId="0" borderId="2" xfId="0" quotePrefix="1" applyFont="1" applyBorder="1" applyAlignment="1">
      <alignment horizontal="left" vertical="center" indent="1"/>
    </xf>
    <xf numFmtId="3" fontId="15" fillId="0" borderId="3" xfId="77" applyNumberFormat="1" applyFont="1" applyBorder="1" applyAlignment="1">
      <alignment horizontal="right" vertical="center" indent="2"/>
    </xf>
    <xf numFmtId="0" fontId="119" fillId="0" borderId="16" xfId="0" quotePrefix="1" applyFont="1" applyBorder="1" applyAlignment="1">
      <alignment horizontal="left" vertical="center" wrapText="1" indent="1"/>
    </xf>
    <xf numFmtId="0" fontId="14" fillId="0" borderId="39" xfId="63" applyFont="1" applyBorder="1" applyAlignment="1">
      <alignment horizontal="center" vertical="center"/>
    </xf>
    <xf numFmtId="0" fontId="14" fillId="0" borderId="40" xfId="63" applyFont="1" applyBorder="1" applyAlignment="1">
      <alignment horizontal="center" vertical="center"/>
    </xf>
    <xf numFmtId="0" fontId="14" fillId="0" borderId="5" xfId="63" applyFont="1" applyBorder="1" applyAlignment="1">
      <alignment horizontal="center" vertical="center"/>
    </xf>
    <xf numFmtId="0" fontId="61" fillId="0" borderId="41" xfId="63" applyFont="1" applyBorder="1" applyAlignment="1">
      <alignment horizontal="center" vertical="center"/>
    </xf>
    <xf numFmtId="0" fontId="61" fillId="0" borderId="42" xfId="63" applyFont="1" applyBorder="1" applyAlignment="1">
      <alignment horizontal="center" vertical="center"/>
    </xf>
    <xf numFmtId="0" fontId="11" fillId="0" borderId="43" xfId="63" applyFont="1" applyBorder="1" applyAlignment="1">
      <alignment horizontal="left" vertical="center" indent="2"/>
    </xf>
    <xf numFmtId="0" fontId="11" fillId="0" borderId="44" xfId="63" applyFont="1" applyBorder="1" applyAlignment="1">
      <alignment vertical="center"/>
    </xf>
    <xf numFmtId="0" fontId="14" fillId="0" borderId="45" xfId="63" applyFont="1" applyBorder="1" applyAlignment="1">
      <alignment horizontal="center" vertical="center" textRotation="90" wrapText="1"/>
    </xf>
    <xf numFmtId="0" fontId="14" fillId="0" borderId="46" xfId="63" applyFont="1" applyBorder="1" applyAlignment="1">
      <alignment horizontal="center" vertical="center" textRotation="90" wrapText="1"/>
    </xf>
    <xf numFmtId="166" fontId="14" fillId="0" borderId="47" xfId="63" applyNumberFormat="1" applyFont="1" applyBorder="1" applyAlignment="1">
      <alignment horizontal="center" vertical="center"/>
    </xf>
    <xf numFmtId="166" fontId="16" fillId="0" borderId="48" xfId="63" applyNumberFormat="1" applyFont="1" applyBorder="1" applyAlignment="1">
      <alignment horizontal="center" vertical="center"/>
    </xf>
    <xf numFmtId="166" fontId="14" fillId="0" borderId="49" xfId="63" applyNumberFormat="1" applyFont="1" applyBorder="1" applyAlignment="1">
      <alignment horizontal="center" vertical="center"/>
    </xf>
    <xf numFmtId="166" fontId="16" fillId="0" borderId="50" xfId="63" applyNumberFormat="1" applyFont="1" applyBorder="1" applyAlignment="1">
      <alignment horizontal="center" vertical="center"/>
    </xf>
    <xf numFmtId="166" fontId="14" fillId="0" borderId="51" xfId="63" applyNumberFormat="1" applyFont="1" applyBorder="1" applyAlignment="1">
      <alignment horizontal="center" vertical="center"/>
    </xf>
    <xf numFmtId="166" fontId="16" fillId="0" borderId="52" xfId="63" applyNumberFormat="1" applyFont="1" applyBorder="1" applyAlignment="1">
      <alignment horizontal="center" vertical="center"/>
    </xf>
    <xf numFmtId="166" fontId="61" fillId="0" borderId="53" xfId="63" applyNumberFormat="1" applyFont="1" applyBorder="1" applyAlignment="1">
      <alignment horizontal="center" vertical="center"/>
    </xf>
    <xf numFmtId="166" fontId="62" fillId="0" borderId="54" xfId="63" applyNumberFormat="1" applyFont="1" applyBorder="1" applyAlignment="1">
      <alignment horizontal="center" vertical="center"/>
    </xf>
    <xf numFmtId="166" fontId="61" fillId="0" borderId="55" xfId="63" applyNumberFormat="1" applyFont="1" applyBorder="1" applyAlignment="1">
      <alignment horizontal="center" vertical="center"/>
    </xf>
    <xf numFmtId="166" fontId="62" fillId="0" borderId="56" xfId="63" applyNumberFormat="1" applyFont="1" applyBorder="1" applyAlignment="1">
      <alignment horizontal="center" vertical="center"/>
    </xf>
    <xf numFmtId="0" fontId="14" fillId="0" borderId="57" xfId="63" applyFont="1" applyBorder="1" applyAlignment="1">
      <alignment horizontal="center" vertical="center" textRotation="90" wrapText="1"/>
    </xf>
    <xf numFmtId="0" fontId="14" fillId="0" borderId="58" xfId="63" applyFont="1" applyBorder="1" applyAlignment="1">
      <alignment horizontal="center" vertical="center" textRotation="90" wrapText="1"/>
    </xf>
    <xf numFmtId="0" fontId="14" fillId="0" borderId="51" xfId="63" applyFont="1" applyBorder="1" applyAlignment="1">
      <alignment horizontal="center" vertical="center"/>
    </xf>
    <xf numFmtId="0" fontId="14" fillId="0" borderId="49" xfId="63" applyFont="1" applyBorder="1" applyAlignment="1">
      <alignment horizontal="center" vertical="center"/>
    </xf>
    <xf numFmtId="0" fontId="14" fillId="0" borderId="47" xfId="63" applyFont="1" applyBorder="1" applyAlignment="1">
      <alignment horizontal="center" vertical="center"/>
    </xf>
    <xf numFmtId="0" fontId="61" fillId="0" borderId="53" xfId="63" applyFont="1" applyBorder="1" applyAlignment="1">
      <alignment horizontal="center" vertical="center"/>
    </xf>
    <xf numFmtId="0" fontId="61" fillId="0" borderId="55" xfId="63" applyFont="1" applyBorder="1" applyAlignment="1">
      <alignment horizontal="center" vertical="center"/>
    </xf>
    <xf numFmtId="0" fontId="119" fillId="0" borderId="6" xfId="0" quotePrefix="1" applyFont="1" applyBorder="1" applyAlignment="1">
      <alignment horizontal="left" vertical="center" wrapText="1" indent="1"/>
    </xf>
    <xf numFmtId="17" fontId="11" fillId="0" borderId="37" xfId="63" applyNumberFormat="1" applyFont="1" applyBorder="1" applyAlignment="1">
      <alignment horizontal="left" vertical="center" indent="1"/>
    </xf>
    <xf numFmtId="17" fontId="11" fillId="0" borderId="5" xfId="63" applyNumberFormat="1" applyFont="1" applyBorder="1" applyAlignment="1">
      <alignment horizontal="left" vertical="center" indent="1"/>
    </xf>
    <xf numFmtId="17" fontId="11" fillId="0" borderId="22" xfId="63" applyNumberFormat="1" applyFont="1" applyBorder="1" applyAlignment="1">
      <alignment horizontal="left" vertical="center" indent="1"/>
    </xf>
    <xf numFmtId="0" fontId="14" fillId="0" borderId="16" xfId="0" applyFont="1" applyFill="1" applyBorder="1" applyAlignment="1">
      <alignment horizontal="left" indent="3"/>
    </xf>
    <xf numFmtId="0" fontId="14" fillId="0" borderId="2" xfId="0" applyFont="1" applyFill="1" applyBorder="1" applyAlignment="1">
      <alignment horizontal="left" indent="3"/>
    </xf>
    <xf numFmtId="0" fontId="14" fillId="0" borderId="6" xfId="0" applyFont="1" applyFill="1" applyBorder="1" applyAlignment="1">
      <alignment horizontal="left" wrapText="1" indent="3"/>
    </xf>
    <xf numFmtId="0" fontId="34" fillId="0" borderId="0" xfId="63" applyFont="1"/>
    <xf numFmtId="0" fontId="34" fillId="0" borderId="0" xfId="0" applyFont="1" applyFill="1"/>
    <xf numFmtId="0" fontId="25" fillId="0" borderId="0" xfId="52" applyFont="1" applyFill="1" applyBorder="1" applyAlignment="1"/>
    <xf numFmtId="166" fontId="39" fillId="0" borderId="28" xfId="0" applyNumberFormat="1" applyFont="1" applyBorder="1" applyAlignment="1">
      <alignment horizontal="center" vertical="center"/>
    </xf>
    <xf numFmtId="166" fontId="39" fillId="0" borderId="34" xfId="0" applyNumberFormat="1" applyFont="1" applyBorder="1" applyAlignment="1">
      <alignment horizontal="center" vertical="center"/>
    </xf>
    <xf numFmtId="166" fontId="39" fillId="0" borderId="27" xfId="0" applyNumberFormat="1" applyFont="1" applyBorder="1" applyAlignment="1">
      <alignment horizontal="center" vertical="center"/>
    </xf>
    <xf numFmtId="166" fontId="39" fillId="0" borderId="34" xfId="0" applyNumberFormat="1" applyFont="1" applyFill="1" applyBorder="1" applyAlignment="1">
      <alignment horizontal="center" vertical="center"/>
    </xf>
    <xf numFmtId="166" fontId="39" fillId="0" borderId="28" xfId="0" applyNumberFormat="1" applyFont="1" applyFill="1" applyBorder="1" applyAlignment="1">
      <alignment horizontal="center" vertical="center"/>
    </xf>
    <xf numFmtId="0" fontId="128" fillId="0" borderId="0" xfId="63" applyFont="1" applyAlignment="1">
      <alignment vertical="center"/>
    </xf>
    <xf numFmtId="1" fontId="4" fillId="2" borderId="16" xfId="92" applyNumberFormat="1" applyFont="1" applyFill="1" applyBorder="1" applyAlignment="1">
      <alignment horizontal="center"/>
    </xf>
    <xf numFmtId="1" fontId="4" fillId="2" borderId="2" xfId="92" applyNumberFormat="1" applyFont="1" applyFill="1" applyBorder="1" applyAlignment="1">
      <alignment horizontal="center"/>
    </xf>
    <xf numFmtId="1" fontId="4" fillId="2" borderId="6" xfId="92" applyNumberFormat="1" applyFont="1" applyFill="1" applyBorder="1" applyAlignment="1">
      <alignment horizontal="center"/>
    </xf>
    <xf numFmtId="3" fontId="14" fillId="0" borderId="0" xfId="63" applyNumberFormat="1" applyFont="1"/>
    <xf numFmtId="37" fontId="78" fillId="0" borderId="2" xfId="7" applyNumberFormat="1" applyFont="1" applyFill="1" applyBorder="1" applyAlignment="1">
      <alignment horizontal="right" indent="2"/>
    </xf>
    <xf numFmtId="0" fontId="129" fillId="0" borderId="0" xfId="0" applyFont="1"/>
    <xf numFmtId="0" fontId="83" fillId="0" borderId="0" xfId="0" applyFont="1"/>
    <xf numFmtId="188" fontId="14" fillId="0" borderId="0" xfId="79" applyNumberFormat="1" applyFont="1" applyFill="1" applyBorder="1" applyAlignment="1">
      <alignment horizontal="center"/>
    </xf>
    <xf numFmtId="1" fontId="14" fillId="0" borderId="59" xfId="8" applyNumberFormat="1" applyFont="1" applyFill="1" applyBorder="1" applyAlignment="1">
      <alignment horizontal="center" vertical="center"/>
    </xf>
    <xf numFmtId="37" fontId="14" fillId="0" borderId="16" xfId="8" applyNumberFormat="1" applyFont="1" applyFill="1" applyBorder="1" applyAlignment="1">
      <alignment horizontal="right" vertical="center" indent="1"/>
    </xf>
    <xf numFmtId="3" fontId="14" fillId="0" borderId="60" xfId="8" applyNumberFormat="1" applyFont="1" applyFill="1" applyBorder="1" applyAlignment="1">
      <alignment horizontal="center" vertical="center"/>
    </xf>
    <xf numFmtId="3" fontId="14" fillId="0" borderId="16" xfId="8" applyNumberFormat="1" applyFont="1" applyFill="1" applyBorder="1" applyAlignment="1">
      <alignment horizontal="center" vertical="center"/>
    </xf>
    <xf numFmtId="2" fontId="14" fillId="0" borderId="0" xfId="63" applyNumberFormat="1" applyFont="1"/>
    <xf numFmtId="1" fontId="14" fillId="0" borderId="61" xfId="8" applyNumberFormat="1" applyFont="1" applyFill="1" applyBorder="1" applyAlignment="1">
      <alignment horizontal="center" vertical="center"/>
    </xf>
    <xf numFmtId="37" fontId="14" fillId="0" borderId="2" xfId="8" applyNumberFormat="1" applyFont="1" applyFill="1" applyBorder="1" applyAlignment="1">
      <alignment horizontal="right" vertical="center" indent="1"/>
    </xf>
    <xf numFmtId="3" fontId="14" fillId="0" borderId="62" xfId="8" applyNumberFormat="1" applyFont="1" applyFill="1" applyBorder="1" applyAlignment="1">
      <alignment horizontal="center" vertical="center"/>
    </xf>
    <xf numFmtId="3" fontId="14" fillId="0" borderId="2" xfId="8" applyNumberFormat="1" applyFont="1" applyFill="1" applyBorder="1" applyAlignment="1">
      <alignment horizontal="center" vertical="center"/>
    </xf>
    <xf numFmtId="37" fontId="11" fillId="0" borderId="3" xfId="8" applyNumberFormat="1" applyFont="1" applyFill="1" applyBorder="1" applyAlignment="1">
      <alignment horizontal="right" vertical="center" indent="1"/>
    </xf>
    <xf numFmtId="3" fontId="11" fillId="0" borderId="32" xfId="8" applyNumberFormat="1" applyFont="1" applyFill="1" applyBorder="1" applyAlignment="1">
      <alignment horizontal="center" vertical="center"/>
    </xf>
    <xf numFmtId="3" fontId="11" fillId="0" borderId="3" xfId="8" applyNumberFormat="1" applyFont="1" applyFill="1" applyBorder="1" applyAlignment="1">
      <alignment horizontal="center" vertical="center"/>
    </xf>
    <xf numFmtId="37" fontId="11" fillId="0" borderId="18" xfId="8" applyNumberFormat="1" applyFont="1" applyFill="1" applyBorder="1" applyAlignment="1">
      <alignment horizontal="left" vertical="center" indent="1"/>
    </xf>
    <xf numFmtId="0" fontId="113" fillId="0" borderId="0" xfId="0" applyFont="1" applyBorder="1" applyAlignment="1">
      <alignment horizontal="right" vertical="center" textRotation="180"/>
    </xf>
    <xf numFmtId="0" fontId="113" fillId="0" borderId="31"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6" xfId="0" applyFont="1" applyBorder="1" applyAlignment="1">
      <alignment horizontal="center" vertical="center" wrapText="1"/>
    </xf>
    <xf numFmtId="0" fontId="114" fillId="0" borderId="0" xfId="0" applyFont="1" applyBorder="1" applyAlignment="1">
      <alignment horizontal="left" vertical="top"/>
    </xf>
    <xf numFmtId="0" fontId="86" fillId="0" borderId="0" xfId="0" applyFont="1"/>
    <xf numFmtId="0" fontId="82" fillId="0" borderId="4" xfId="63" applyFont="1" applyBorder="1" applyAlignment="1">
      <alignment horizontal="left"/>
    </xf>
    <xf numFmtId="0" fontId="82" fillId="0" borderId="3" xfId="63" applyFont="1" applyBorder="1" applyAlignment="1">
      <alignment horizontal="center" vertical="center"/>
    </xf>
    <xf numFmtId="0" fontId="82" fillId="0" borderId="3" xfId="63" applyFont="1" applyBorder="1" applyAlignment="1">
      <alignment horizontal="center" vertical="center" wrapText="1"/>
    </xf>
    <xf numFmtId="0" fontId="82" fillId="0" borderId="2" xfId="63" applyFont="1" applyBorder="1" applyAlignment="1">
      <alignment horizontal="left" indent="2"/>
    </xf>
    <xf numFmtId="0" fontId="83" fillId="0" borderId="2" xfId="63" applyFont="1" applyBorder="1" applyAlignment="1">
      <alignment horizontal="left" indent="2"/>
    </xf>
    <xf numFmtId="0" fontId="83" fillId="0" borderId="19" xfId="63" applyFont="1" applyBorder="1" applyAlignment="1">
      <alignment horizontal="left" indent="2"/>
    </xf>
    <xf numFmtId="0" fontId="83" fillId="0" borderId="20" xfId="63" applyFont="1" applyBorder="1" applyAlignment="1">
      <alignment horizontal="left" indent="2"/>
    </xf>
    <xf numFmtId="0" fontId="82" fillId="0" borderId="3" xfId="63" applyFont="1" applyBorder="1" applyAlignment="1">
      <alignment horizontal="left" indent="2"/>
    </xf>
    <xf numFmtId="0" fontId="82" fillId="0" borderId="3" xfId="63" applyFont="1" applyBorder="1" applyAlignment="1">
      <alignment horizontal="left" indent="10"/>
    </xf>
    <xf numFmtId="0" fontId="83" fillId="0" borderId="0" xfId="63" applyFont="1" applyBorder="1" applyAlignment="1">
      <alignment horizontal="left"/>
    </xf>
    <xf numFmtId="0" fontId="83" fillId="0" borderId="0" xfId="63" applyFont="1" applyBorder="1" applyAlignment="1">
      <alignment horizontal="left" indent="11"/>
    </xf>
    <xf numFmtId="4" fontId="84" fillId="0" borderId="0" xfId="0" applyNumberFormat="1" applyFont="1" applyBorder="1" applyAlignment="1">
      <alignment horizontal="right" indent="15"/>
    </xf>
    <xf numFmtId="0" fontId="86" fillId="0" borderId="0" xfId="0" applyFont="1" applyAlignment="1">
      <alignment horizontal="left"/>
    </xf>
    <xf numFmtId="0" fontId="86" fillId="0" borderId="0" xfId="0" applyFont="1" applyFill="1" applyBorder="1"/>
    <xf numFmtId="0" fontId="86" fillId="0" borderId="0" xfId="0" applyFont="1" applyFill="1" applyBorder="1" applyAlignment="1">
      <alignment wrapText="1"/>
    </xf>
    <xf numFmtId="0" fontId="17" fillId="0" borderId="0" xfId="0" applyFont="1"/>
    <xf numFmtId="0" fontId="83" fillId="0" borderId="20" xfId="63" applyFont="1" applyBorder="1" applyAlignment="1">
      <alignment horizontal="left" wrapText="1" indent="2"/>
    </xf>
    <xf numFmtId="0" fontId="82" fillId="0" borderId="2" xfId="63" applyFont="1" applyBorder="1" applyAlignment="1">
      <alignment horizontal="left" wrapText="1" indent="2"/>
    </xf>
    <xf numFmtId="0" fontId="82" fillId="0" borderId="3" xfId="63" applyFont="1" applyBorder="1" applyAlignment="1">
      <alignment horizontal="left" wrapText="1" indent="2"/>
    </xf>
    <xf numFmtId="0" fontId="83" fillId="0" borderId="2" xfId="63" applyFont="1" applyBorder="1" applyAlignment="1">
      <alignment horizontal="left" indent="8"/>
    </xf>
    <xf numFmtId="0" fontId="82" fillId="0" borderId="3" xfId="63" applyFont="1" applyBorder="1" applyAlignment="1">
      <alignment horizontal="left" indent="8"/>
    </xf>
    <xf numFmtId="0" fontId="18" fillId="0" borderId="0" xfId="0" applyFont="1"/>
    <xf numFmtId="0" fontId="26" fillId="0" borderId="3" xfId="0" applyFont="1" applyBorder="1" applyAlignment="1">
      <alignment horizontal="center" vertical="center" wrapText="1"/>
    </xf>
    <xf numFmtId="0" fontId="18" fillId="0" borderId="2" xfId="0" applyFont="1" applyBorder="1"/>
    <xf numFmtId="0" fontId="18" fillId="0" borderId="2" xfId="0" applyFont="1" applyFill="1" applyBorder="1" applyAlignment="1">
      <alignment horizontal="right" wrapText="1" indent="4"/>
    </xf>
    <xf numFmtId="0" fontId="18" fillId="0" borderId="6" xfId="0" applyFont="1" applyBorder="1"/>
    <xf numFmtId="0" fontId="18" fillId="0" borderId="6" xfId="0" applyFont="1" applyFill="1" applyBorder="1" applyAlignment="1">
      <alignment horizontal="right" wrapText="1" indent="4"/>
    </xf>
    <xf numFmtId="0" fontId="18" fillId="0" borderId="2" xfId="0" applyFont="1" applyBorder="1" applyAlignment="1">
      <alignment horizontal="right" vertical="center" wrapText="1" indent="2"/>
    </xf>
    <xf numFmtId="0" fontId="18" fillId="0" borderId="16" xfId="0" applyFont="1" applyBorder="1" applyAlignment="1">
      <alignment horizontal="right" vertical="center" wrapText="1" indent="2"/>
    </xf>
    <xf numFmtId="0" fontId="18" fillId="0" borderId="29" xfId="0" applyFont="1" applyBorder="1" applyAlignment="1">
      <alignment horizontal="right" vertical="center" wrapText="1" indent="2"/>
    </xf>
    <xf numFmtId="0" fontId="18" fillId="0" borderId="31" xfId="0" applyFont="1" applyBorder="1" applyAlignment="1">
      <alignment horizontal="right" vertical="center" wrapText="1" indent="2"/>
    </xf>
    <xf numFmtId="0" fontId="18" fillId="0" borderId="6" xfId="0" applyFont="1" applyBorder="1" applyAlignment="1">
      <alignment horizontal="right" vertical="center" wrapText="1" indent="2"/>
    </xf>
    <xf numFmtId="0" fontId="18" fillId="0" borderId="30" xfId="0" applyFont="1" applyBorder="1" applyAlignment="1">
      <alignment horizontal="right" vertical="center" wrapText="1" indent="2"/>
    </xf>
    <xf numFmtId="0" fontId="25" fillId="0" borderId="3" xfId="0" applyFont="1" applyBorder="1" applyAlignment="1">
      <alignment horizontal="center" vertical="center"/>
    </xf>
    <xf numFmtId="0" fontId="15" fillId="4" borderId="22" xfId="54" applyFont="1" applyFill="1" applyBorder="1" applyAlignment="1">
      <alignment horizontal="center" vertical="center"/>
    </xf>
    <xf numFmtId="0" fontId="15" fillId="4" borderId="24" xfId="54" applyFont="1" applyFill="1" applyBorder="1" applyAlignment="1">
      <alignment horizontal="center" vertical="center"/>
    </xf>
    <xf numFmtId="0" fontId="15" fillId="4" borderId="32" xfId="54" applyFont="1" applyFill="1" applyBorder="1" applyAlignment="1">
      <alignment horizontal="center" vertical="center"/>
    </xf>
    <xf numFmtId="0" fontId="22" fillId="0" borderId="0" xfId="52" applyFont="1"/>
    <xf numFmtId="0" fontId="21" fillId="0" borderId="0" xfId="63" applyFont="1" applyFill="1" applyBorder="1" applyAlignment="1">
      <alignment horizontal="center" vertical="top" wrapText="1"/>
    </xf>
    <xf numFmtId="3" fontId="131" fillId="0" borderId="33" xfId="0" applyNumberFormat="1" applyFont="1" applyFill="1" applyBorder="1" applyAlignment="1">
      <alignment horizontal="right" vertical="center" wrapText="1" indent="13"/>
    </xf>
    <xf numFmtId="0" fontId="131" fillId="0" borderId="1" xfId="0" applyFont="1" applyFill="1" applyBorder="1" applyAlignment="1">
      <alignment horizontal="right" vertical="center" indent="13"/>
    </xf>
    <xf numFmtId="0" fontId="85" fillId="0" borderId="1" xfId="0" applyFont="1" applyFill="1" applyBorder="1" applyAlignment="1">
      <alignment horizontal="right" vertical="center" indent="5"/>
    </xf>
    <xf numFmtId="0" fontId="22" fillId="0" borderId="0" xfId="53" applyFont="1"/>
    <xf numFmtId="0" fontId="85" fillId="0" borderId="25" xfId="0" applyFont="1" applyFill="1" applyBorder="1" applyAlignment="1">
      <alignment horizontal="right" vertical="center" indent="5"/>
    </xf>
    <xf numFmtId="3" fontId="21" fillId="0" borderId="32" xfId="0" applyNumberFormat="1" applyFont="1" applyBorder="1" applyAlignment="1">
      <alignment horizontal="right" vertical="center" indent="13"/>
    </xf>
    <xf numFmtId="0" fontId="118" fillId="0" borderId="0" xfId="52" applyFont="1"/>
    <xf numFmtId="0" fontId="22" fillId="0" borderId="0" xfId="52" applyFont="1" applyAlignment="1">
      <alignment horizontal="right"/>
    </xf>
    <xf numFmtId="0" fontId="22" fillId="0" borderId="3" xfId="52" applyFont="1" applyFill="1" applyBorder="1" applyAlignment="1">
      <alignment horizontal="left" vertical="center" wrapText="1" indent="1"/>
    </xf>
    <xf numFmtId="0" fontId="131" fillId="0" borderId="3" xfId="52" applyFont="1" applyFill="1" applyBorder="1" applyAlignment="1">
      <alignment horizontal="center" vertical="center"/>
    </xf>
    <xf numFmtId="0" fontId="22" fillId="0" borderId="3" xfId="52" applyFont="1" applyFill="1" applyBorder="1" applyAlignment="1">
      <alignment horizontal="center" vertical="center"/>
    </xf>
    <xf numFmtId="0" fontId="22" fillId="0" borderId="17" xfId="52" applyFont="1" applyFill="1" applyBorder="1" applyAlignment="1">
      <alignment horizontal="center" vertical="center"/>
    </xf>
    <xf numFmtId="0" fontId="131" fillId="0" borderId="18" xfId="52" applyFont="1" applyFill="1" applyBorder="1" applyAlignment="1">
      <alignment horizontal="center" vertical="center"/>
    </xf>
    <xf numFmtId="0" fontId="22" fillId="0" borderId="3" xfId="52" applyFont="1" applyFill="1" applyBorder="1" applyAlignment="1">
      <alignment horizontal="left" vertical="center" indent="1"/>
    </xf>
    <xf numFmtId="0" fontId="131" fillId="0" borderId="33" xfId="63" applyFont="1" applyFill="1" applyBorder="1"/>
    <xf numFmtId="0" fontId="118" fillId="0" borderId="0" xfId="52" applyFont="1" applyFill="1" applyBorder="1" applyAlignment="1">
      <alignment horizontal="center"/>
    </xf>
    <xf numFmtId="0" fontId="22" fillId="0" borderId="0" xfId="52" applyFont="1" applyFill="1" applyBorder="1" applyAlignment="1">
      <alignment horizontal="center"/>
    </xf>
    <xf numFmtId="0" fontId="22" fillId="0" borderId="0" xfId="52" applyFont="1" applyBorder="1"/>
    <xf numFmtId="0" fontId="22" fillId="0" borderId="3" xfId="63" applyFont="1" applyFill="1" applyBorder="1" applyAlignment="1">
      <alignment horizontal="left" vertical="center" wrapText="1" indent="1"/>
    </xf>
    <xf numFmtId="0" fontId="131" fillId="0" borderId="3" xfId="63" applyFont="1" applyFill="1" applyBorder="1" applyAlignment="1">
      <alignment horizontal="center" vertical="center"/>
    </xf>
    <xf numFmtId="0" fontId="22" fillId="0" borderId="3" xfId="63" applyFont="1" applyFill="1" applyBorder="1" applyAlignment="1">
      <alignment horizontal="center" vertical="center"/>
    </xf>
    <xf numFmtId="0" fontId="22" fillId="0" borderId="17" xfId="63" applyFont="1" applyFill="1" applyBorder="1" applyAlignment="1">
      <alignment horizontal="center" vertical="center"/>
    </xf>
    <xf numFmtId="0" fontId="131" fillId="0" borderId="32" xfId="63" applyFont="1" applyFill="1" applyBorder="1" applyAlignment="1">
      <alignment horizontal="center" vertical="center"/>
    </xf>
    <xf numFmtId="0" fontId="118" fillId="0" borderId="0" xfId="52" applyFont="1" applyFill="1" applyBorder="1" applyAlignment="1">
      <alignment horizontal="right" vertical="center" indent="3"/>
    </xf>
    <xf numFmtId="0" fontId="118" fillId="0" borderId="0" xfId="53" applyFont="1" applyAlignment="1">
      <alignment vertical="center"/>
    </xf>
    <xf numFmtId="0" fontId="21" fillId="0" borderId="0" xfId="63" quotePrefix="1" applyFont="1" applyFill="1" applyBorder="1" applyAlignment="1">
      <alignment vertical="center"/>
    </xf>
    <xf numFmtId="0" fontId="22" fillId="0" borderId="0" xfId="63" quotePrefix="1" applyFont="1" applyFill="1" applyBorder="1" applyAlignment="1"/>
    <xf numFmtId="0" fontId="22" fillId="0" borderId="0" xfId="63" quotePrefix="1" applyFont="1" applyFill="1" applyBorder="1" applyAlignment="1">
      <alignment horizontal="right"/>
    </xf>
    <xf numFmtId="0" fontId="131" fillId="0" borderId="0" xfId="63" applyFont="1" applyBorder="1" applyAlignment="1">
      <alignment horizontal="center" vertical="center" wrapText="1"/>
    </xf>
    <xf numFmtId="0" fontId="22" fillId="0" borderId="0" xfId="52" applyFont="1" applyFill="1" applyAlignment="1"/>
    <xf numFmtId="0" fontId="83" fillId="0" borderId="2" xfId="63" applyFont="1" applyFill="1" applyBorder="1" applyAlignment="1">
      <alignment horizontal="left" indent="10"/>
    </xf>
    <xf numFmtId="0" fontId="82" fillId="0" borderId="32" xfId="63" applyFont="1" applyBorder="1" applyAlignment="1"/>
    <xf numFmtId="0" fontId="82" fillId="0" borderId="22" xfId="63" applyFont="1" applyBorder="1" applyAlignment="1">
      <alignment horizontal="left" indent="2"/>
    </xf>
    <xf numFmtId="49" fontId="15" fillId="0" borderId="4" xfId="63" applyNumberFormat="1" applyFont="1" applyFill="1" applyBorder="1" applyAlignment="1">
      <alignment horizontal="left" vertical="center"/>
    </xf>
    <xf numFmtId="49" fontId="11" fillId="0" borderId="0" xfId="63" applyNumberFormat="1" applyFont="1" applyFill="1" applyBorder="1" applyAlignment="1">
      <alignment vertical="center"/>
    </xf>
    <xf numFmtId="0" fontId="11" fillId="0" borderId="6" xfId="63" applyFont="1" applyBorder="1" applyAlignment="1">
      <alignment horizontal="left" vertical="center" wrapText="1" indent="1"/>
    </xf>
    <xf numFmtId="0" fontId="68" fillId="0" borderId="63" xfId="63" applyFont="1" applyBorder="1" applyAlignment="1">
      <alignment horizontal="center" vertical="center"/>
    </xf>
    <xf numFmtId="1" fontId="16" fillId="0" borderId="11" xfId="63" applyNumberFormat="1" applyFont="1" applyBorder="1" applyAlignment="1">
      <alignment horizontal="center" vertical="center"/>
    </xf>
    <xf numFmtId="0" fontId="92" fillId="0" borderId="0" xfId="0" applyFont="1"/>
    <xf numFmtId="0" fontId="18" fillId="0" borderId="2" xfId="0" applyFont="1" applyFill="1" applyBorder="1" applyAlignment="1">
      <alignment horizontal="right" wrapText="1" indent="6"/>
    </xf>
    <xf numFmtId="1" fontId="93" fillId="0" borderId="3" xfId="0" applyNumberFormat="1" applyFont="1" applyFill="1" applyBorder="1" applyAlignment="1">
      <alignment horizontal="center" vertical="center"/>
    </xf>
    <xf numFmtId="166" fontId="28" fillId="0" borderId="6" xfId="63" applyNumberFormat="1" applyFont="1" applyBorder="1" applyAlignment="1">
      <alignment horizontal="center" vertical="center"/>
    </xf>
    <xf numFmtId="37" fontId="17" fillId="0" borderId="2" xfId="8" applyNumberFormat="1" applyFont="1" applyBorder="1" applyAlignment="1">
      <alignment horizontal="right" vertical="center" indent="1"/>
    </xf>
    <xf numFmtId="37" fontId="17" fillId="0" borderId="6" xfId="8" applyNumberFormat="1" applyFont="1" applyBorder="1" applyAlignment="1">
      <alignment horizontal="right" vertical="center" indent="1"/>
    </xf>
    <xf numFmtId="3" fontId="77" fillId="0" borderId="2" xfId="85" applyNumberFormat="1" applyFont="1" applyBorder="1" applyAlignment="1">
      <alignment horizontal="right" indent="6"/>
    </xf>
    <xf numFmtId="189" fontId="14" fillId="0" borderId="2" xfId="79" applyNumberFormat="1" applyFont="1" applyFill="1" applyBorder="1" applyAlignment="1">
      <alignment vertical="center" wrapText="1"/>
    </xf>
    <xf numFmtId="0" fontId="4" fillId="0" borderId="0" xfId="79" applyFont="1" applyFill="1" applyAlignment="1">
      <alignment horizontal="left" indent="1"/>
    </xf>
    <xf numFmtId="1" fontId="61" fillId="0" borderId="11" xfId="63" applyNumberFormat="1" applyFont="1" applyBorder="1" applyAlignment="1">
      <alignment horizontal="center" vertical="center" wrapText="1"/>
    </xf>
    <xf numFmtId="1" fontId="61" fillId="0" borderId="11" xfId="63" applyNumberFormat="1" applyFont="1" applyFill="1" applyBorder="1" applyAlignment="1">
      <alignment horizontal="center" vertical="center"/>
    </xf>
    <xf numFmtId="1" fontId="16" fillId="0" borderId="11" xfId="63" applyNumberFormat="1" applyFont="1" applyFill="1" applyBorder="1" applyAlignment="1">
      <alignment horizontal="center" vertical="center"/>
    </xf>
    <xf numFmtId="0" fontId="68" fillId="0" borderId="11" xfId="63" applyFont="1" applyBorder="1" applyAlignment="1">
      <alignment horizontal="left" vertical="center" indent="3"/>
    </xf>
    <xf numFmtId="0" fontId="113" fillId="0" borderId="0" xfId="0" applyFont="1" applyAlignment="1">
      <alignment horizontal="right"/>
    </xf>
    <xf numFmtId="3" fontId="77" fillId="0" borderId="2" xfId="33" applyNumberFormat="1" applyFont="1" applyBorder="1" applyAlignment="1">
      <alignment horizontal="right" indent="5"/>
    </xf>
    <xf numFmtId="3" fontId="77" fillId="0" borderId="2" xfId="85" applyNumberFormat="1" applyFont="1" applyBorder="1" applyAlignment="1">
      <alignment horizontal="right" indent="4"/>
    </xf>
    <xf numFmtId="3" fontId="77" fillId="0" borderId="2" xfId="85" applyNumberFormat="1" applyFont="1" applyBorder="1" applyAlignment="1">
      <alignment horizontal="right" indent="5"/>
    </xf>
    <xf numFmtId="3" fontId="75" fillId="0" borderId="2" xfId="85" applyNumberFormat="1" applyFont="1" applyBorder="1" applyAlignment="1">
      <alignment horizontal="right" indent="4"/>
    </xf>
    <xf numFmtId="3" fontId="75" fillId="0" borderId="2" xfId="85" applyNumberFormat="1" applyFont="1" applyBorder="1" applyAlignment="1">
      <alignment horizontal="right" indent="5"/>
    </xf>
    <xf numFmtId="3" fontId="75" fillId="0" borderId="2" xfId="85" applyNumberFormat="1" applyFont="1" applyBorder="1" applyAlignment="1">
      <alignment horizontal="right" indent="6"/>
    </xf>
    <xf numFmtId="3" fontId="77" fillId="0" borderId="6" xfId="85" applyNumberFormat="1" applyFont="1" applyBorder="1" applyAlignment="1">
      <alignment horizontal="right" indent="5"/>
    </xf>
    <xf numFmtId="3" fontId="77" fillId="0" borderId="6" xfId="85" applyNumberFormat="1" applyFont="1" applyBorder="1" applyAlignment="1">
      <alignment horizontal="right" indent="6"/>
    </xf>
    <xf numFmtId="3" fontId="75" fillId="0" borderId="16" xfId="85" applyNumberFormat="1" applyFont="1" applyBorder="1" applyAlignment="1">
      <alignment horizontal="right" indent="4"/>
    </xf>
    <xf numFmtId="3" fontId="76" fillId="0" borderId="2" xfId="85" applyNumberFormat="1" applyFont="1" applyBorder="1" applyAlignment="1">
      <alignment horizontal="right" indent="4"/>
    </xf>
    <xf numFmtId="3" fontId="75" fillId="0" borderId="16" xfId="85" applyNumberFormat="1" applyFont="1" applyBorder="1" applyAlignment="1">
      <alignment horizontal="right" indent="5"/>
    </xf>
    <xf numFmtId="3" fontId="76" fillId="0" borderId="2" xfId="85" applyNumberFormat="1" applyFont="1" applyBorder="1" applyAlignment="1">
      <alignment horizontal="right" indent="5"/>
    </xf>
    <xf numFmtId="3" fontId="75" fillId="0" borderId="16" xfId="85" applyNumberFormat="1" applyFont="1" applyBorder="1" applyAlignment="1">
      <alignment horizontal="right" indent="6"/>
    </xf>
    <xf numFmtId="3" fontId="76" fillId="0" borderId="2" xfId="85" applyNumberFormat="1" applyFont="1" applyBorder="1" applyAlignment="1">
      <alignment horizontal="right" indent="6"/>
    </xf>
    <xf numFmtId="1" fontId="4" fillId="0" borderId="0" xfId="63" applyNumberFormat="1" applyFont="1"/>
    <xf numFmtId="0" fontId="113" fillId="0" borderId="3" xfId="0" applyFont="1" applyFill="1" applyBorder="1" applyAlignment="1">
      <alignment horizontal="left" vertical="center" indent="3"/>
    </xf>
    <xf numFmtId="0" fontId="113" fillId="0" borderId="3" xfId="0" applyFont="1" applyBorder="1" applyAlignment="1">
      <alignment horizontal="left" vertical="center" indent="3"/>
    </xf>
    <xf numFmtId="3" fontId="15" fillId="0" borderId="2" xfId="63" applyNumberFormat="1" applyFont="1" applyBorder="1" applyAlignment="1">
      <alignment horizontal="right" vertical="center" indent="2"/>
    </xf>
    <xf numFmtId="3" fontId="4" fillId="0" borderId="2" xfId="63" applyNumberFormat="1" applyFont="1" applyBorder="1" applyAlignment="1">
      <alignment horizontal="right" vertical="center" indent="2"/>
    </xf>
    <xf numFmtId="3" fontId="12" fillId="0" borderId="2" xfId="63" applyNumberFormat="1" applyFont="1" applyBorder="1" applyAlignment="1">
      <alignment horizontal="right" vertical="center" indent="2"/>
    </xf>
    <xf numFmtId="3" fontId="4" fillId="0" borderId="1" xfId="63" applyNumberFormat="1" applyFont="1" applyBorder="1" applyAlignment="1">
      <alignment horizontal="right" vertical="center" indent="2"/>
    </xf>
    <xf numFmtId="3" fontId="15" fillId="0" borderId="3" xfId="63" applyNumberFormat="1" applyFont="1" applyBorder="1" applyAlignment="1">
      <alignment horizontal="right" vertical="center" indent="2"/>
    </xf>
    <xf numFmtId="166" fontId="21" fillId="0" borderId="16" xfId="63" applyNumberFormat="1" applyFont="1" applyBorder="1" applyAlignment="1">
      <alignment horizontal="center" vertical="center"/>
    </xf>
    <xf numFmtId="166" fontId="21" fillId="0" borderId="6" xfId="63" applyNumberFormat="1" applyFont="1" applyBorder="1" applyAlignment="1">
      <alignment horizontal="center" vertical="top"/>
    </xf>
    <xf numFmtId="166" fontId="21" fillId="0" borderId="16" xfId="63" applyNumberFormat="1" applyFont="1" applyBorder="1" applyAlignment="1">
      <alignment horizontal="center" vertical="top"/>
    </xf>
    <xf numFmtId="166" fontId="28" fillId="0" borderId="6" xfId="63" applyNumberFormat="1" applyFont="1" applyBorder="1" applyAlignment="1">
      <alignment horizontal="center" vertical="top"/>
    </xf>
    <xf numFmtId="0" fontId="4" fillId="0" borderId="22" xfId="63" applyFont="1" applyFill="1" applyBorder="1" applyAlignment="1">
      <alignment vertical="center"/>
    </xf>
    <xf numFmtId="0" fontId="4" fillId="0" borderId="5" xfId="63" applyFont="1" applyFill="1" applyBorder="1" applyAlignment="1">
      <alignment horizontal="left" vertical="center" wrapText="1" indent="1"/>
    </xf>
    <xf numFmtId="0" fontId="12" fillId="0" borderId="5" xfId="63" applyFont="1" applyFill="1" applyBorder="1" applyAlignment="1">
      <alignment horizontal="left" vertical="center" indent="3"/>
    </xf>
    <xf numFmtId="0" fontId="12" fillId="0" borderId="5" xfId="63" applyFont="1" applyFill="1" applyBorder="1" applyAlignment="1">
      <alignment horizontal="left" vertical="center" wrapText="1" indent="3"/>
    </xf>
    <xf numFmtId="0" fontId="4" fillId="0" borderId="5" xfId="63" applyFont="1" applyFill="1" applyBorder="1" applyAlignment="1">
      <alignment horizontal="left" vertical="center" indent="1"/>
    </xf>
    <xf numFmtId="0" fontId="12" fillId="0" borderId="38" xfId="63" applyFont="1" applyFill="1" applyBorder="1" applyAlignment="1">
      <alignment horizontal="left" vertical="center" indent="3"/>
    </xf>
    <xf numFmtId="165" fontId="12" fillId="0" borderId="0" xfId="63" applyNumberFormat="1" applyFont="1" applyBorder="1" applyAlignment="1">
      <alignment horizontal="center" vertical="center"/>
    </xf>
    <xf numFmtId="0" fontId="132" fillId="0" borderId="0" xfId="63" applyFont="1" applyBorder="1" applyAlignment="1">
      <alignment horizontal="left" vertical="center" indent="1"/>
    </xf>
    <xf numFmtId="0" fontId="15" fillId="0" borderId="25" xfId="63" applyFont="1" applyBorder="1" applyAlignment="1">
      <alignment horizontal="center" vertical="center"/>
    </xf>
    <xf numFmtId="1" fontId="15" fillId="0" borderId="6" xfId="63" applyNumberFormat="1" applyFont="1" applyBorder="1" applyAlignment="1">
      <alignment horizontal="center" vertical="center"/>
    </xf>
    <xf numFmtId="1" fontId="15" fillId="0" borderId="3" xfId="63" applyNumberFormat="1" applyFont="1" applyBorder="1" applyAlignment="1">
      <alignment horizontal="center" vertical="center"/>
    </xf>
    <xf numFmtId="0" fontId="15" fillId="0" borderId="1" xfId="63" applyFont="1" applyBorder="1" applyAlignment="1">
      <alignment horizontal="left" vertical="center" indent="1"/>
    </xf>
    <xf numFmtId="3" fontId="15" fillId="0" borderId="2" xfId="63" applyNumberFormat="1" applyFont="1" applyBorder="1" applyAlignment="1">
      <alignment horizontal="center" vertical="center"/>
    </xf>
    <xf numFmtId="0" fontId="4" fillId="0" borderId="1" xfId="63" applyFont="1" applyBorder="1" applyAlignment="1">
      <alignment horizontal="left" vertical="center" indent="2"/>
    </xf>
    <xf numFmtId="3" fontId="4" fillId="0" borderId="2" xfId="19" applyNumberFormat="1" applyFont="1" applyBorder="1" applyAlignment="1">
      <alignment horizontal="right" vertical="center" indent="1"/>
    </xf>
    <xf numFmtId="3" fontId="4" fillId="0" borderId="5" xfId="19" applyNumberFormat="1" applyFont="1" applyBorder="1" applyAlignment="1">
      <alignment horizontal="right" vertical="center" indent="1"/>
    </xf>
    <xf numFmtId="3" fontId="15" fillId="0" borderId="2" xfId="19" applyNumberFormat="1" applyFont="1" applyBorder="1" applyAlignment="1">
      <alignment horizontal="right" vertical="center" indent="1"/>
    </xf>
    <xf numFmtId="0" fontId="4" fillId="0" borderId="1" xfId="63" applyFont="1" applyBorder="1" applyAlignment="1">
      <alignment horizontal="left" vertical="center" wrapText="1" indent="2"/>
    </xf>
    <xf numFmtId="0" fontId="15" fillId="0" borderId="16" xfId="63" applyFont="1" applyBorder="1" applyAlignment="1">
      <alignment horizontal="center" vertical="center"/>
    </xf>
    <xf numFmtId="3" fontId="15" fillId="0" borderId="16" xfId="19" applyNumberFormat="1" applyFont="1" applyBorder="1" applyAlignment="1">
      <alignment horizontal="right" vertical="center" indent="1"/>
    </xf>
    <xf numFmtId="0" fontId="133" fillId="0" borderId="0" xfId="56" applyFont="1"/>
    <xf numFmtId="0" fontId="130" fillId="0" borderId="0" xfId="56" applyFont="1"/>
    <xf numFmtId="0" fontId="133" fillId="0" borderId="3" xfId="56" applyFont="1" applyBorder="1" applyAlignment="1">
      <alignment horizontal="center" vertical="center"/>
    </xf>
    <xf numFmtId="0" fontId="130" fillId="0" borderId="2" xfId="56" applyFont="1" applyBorder="1" applyAlignment="1">
      <alignment horizontal="center"/>
    </xf>
    <xf numFmtId="2" fontId="130" fillId="0" borderId="2" xfId="56" applyNumberFormat="1" applyFont="1" applyBorder="1" applyAlignment="1">
      <alignment horizontal="center"/>
    </xf>
    <xf numFmtId="2" fontId="130" fillId="0" borderId="6" xfId="56" applyNumberFormat="1" applyFont="1" applyBorder="1" applyAlignment="1">
      <alignment horizontal="center"/>
    </xf>
    <xf numFmtId="0" fontId="124" fillId="0" borderId="0" xfId="0" applyFont="1" applyBorder="1" applyAlignment="1">
      <alignment horizontal="left" vertical="center" wrapText="1"/>
    </xf>
    <xf numFmtId="0" fontId="4" fillId="0" borderId="2" xfId="0" applyFont="1" applyFill="1" applyBorder="1" applyAlignment="1">
      <alignment horizontal="center" wrapText="1"/>
    </xf>
    <xf numFmtId="0" fontId="4" fillId="0" borderId="2" xfId="0" applyFont="1" applyFill="1" applyBorder="1" applyAlignment="1">
      <alignment horizontal="left" wrapText="1" indent="2"/>
    </xf>
    <xf numFmtId="0" fontId="98" fillId="0" borderId="0" xfId="53" applyNumberFormat="1" applyFont="1" applyFill="1" applyBorder="1" applyAlignment="1">
      <alignment horizontal="left" vertical="center" wrapText="1"/>
    </xf>
    <xf numFmtId="0" fontId="98" fillId="0" borderId="0" xfId="53" applyNumberFormat="1" applyFont="1" applyFill="1" applyBorder="1" applyAlignment="1">
      <alignment horizontal="left" vertical="center"/>
    </xf>
    <xf numFmtId="0" fontId="76" fillId="0" borderId="0" xfId="53" applyFont="1"/>
    <xf numFmtId="0" fontId="99" fillId="0" borderId="0" xfId="53" applyNumberFormat="1" applyFont="1" applyFill="1" applyBorder="1" applyAlignment="1">
      <alignment horizontal="right"/>
    </xf>
    <xf numFmtId="0" fontId="98" fillId="0" borderId="7" xfId="53" applyNumberFormat="1" applyFont="1" applyFill="1" applyBorder="1" applyAlignment="1">
      <alignment horizontal="center" vertical="center"/>
    </xf>
    <xf numFmtId="1" fontId="98" fillId="0" borderId="7" xfId="53" applyNumberFormat="1" applyFont="1" applyFill="1" applyBorder="1" applyAlignment="1">
      <alignment horizontal="center" vertical="center"/>
    </xf>
    <xf numFmtId="0" fontId="76" fillId="0" borderId="11" xfId="53" applyFont="1" applyBorder="1" applyAlignment="1">
      <alignment vertical="center"/>
    </xf>
    <xf numFmtId="176" fontId="76" fillId="0" borderId="8" xfId="53" applyNumberFormat="1" applyFont="1" applyBorder="1" applyAlignment="1">
      <alignment horizontal="center" vertical="center"/>
    </xf>
    <xf numFmtId="176" fontId="76" fillId="0" borderId="11" xfId="53" applyNumberFormat="1" applyFont="1" applyBorder="1" applyAlignment="1">
      <alignment horizontal="center" vertical="center"/>
    </xf>
    <xf numFmtId="0" fontId="76" fillId="0" borderId="9" xfId="53" applyFont="1" applyBorder="1" applyAlignment="1">
      <alignment vertical="center"/>
    </xf>
    <xf numFmtId="176" fontId="76" fillId="0" borderId="9" xfId="53" applyNumberFormat="1" applyFont="1" applyBorder="1" applyAlignment="1">
      <alignment horizontal="center" vertical="center"/>
    </xf>
    <xf numFmtId="0" fontId="76" fillId="0" borderId="10" xfId="53" applyFont="1" applyBorder="1" applyAlignment="1">
      <alignment vertical="center"/>
    </xf>
    <xf numFmtId="176" fontId="76" fillId="0" borderId="10" xfId="53" applyNumberFormat="1" applyFont="1" applyBorder="1" applyAlignment="1">
      <alignment horizontal="center" vertical="center"/>
    </xf>
    <xf numFmtId="0" fontId="76" fillId="0" borderId="12" xfId="53" applyFont="1" applyBorder="1" applyAlignment="1">
      <alignment vertical="center"/>
    </xf>
    <xf numFmtId="176" fontId="76" fillId="0" borderId="12" xfId="53" applyNumberFormat="1" applyFont="1" applyBorder="1" applyAlignment="1">
      <alignment horizontal="center" vertical="center"/>
    </xf>
    <xf numFmtId="1" fontId="99" fillId="0" borderId="0" xfId="53" applyNumberFormat="1" applyFont="1" applyFill="1" applyBorder="1" applyAlignment="1">
      <alignment horizontal="left" vertical="center"/>
    </xf>
    <xf numFmtId="1" fontId="22" fillId="0" borderId="2" xfId="0" applyNumberFormat="1" applyFont="1" applyFill="1" applyBorder="1" applyAlignment="1">
      <alignment horizontal="right" vertical="center" indent="2"/>
    </xf>
    <xf numFmtId="0" fontId="27" fillId="0" borderId="0" xfId="96" applyFont="1" applyBorder="1" applyAlignment="1">
      <alignment horizontal="left" wrapText="1"/>
    </xf>
    <xf numFmtId="0" fontId="73" fillId="0" borderId="0" xfId="96" applyFont="1" applyBorder="1" applyAlignment="1">
      <alignment horizontal="left" vertical="top" wrapText="1"/>
    </xf>
    <xf numFmtId="0" fontId="97" fillId="0" borderId="0" xfId="0" applyFont="1"/>
    <xf numFmtId="0" fontId="100" fillId="0" borderId="0" xfId="96" applyFont="1" applyBorder="1" applyAlignment="1"/>
    <xf numFmtId="0" fontId="5" fillId="0" borderId="0" xfId="79" applyFont="1" applyFill="1"/>
    <xf numFmtId="0" fontId="11" fillId="0" borderId="0" xfId="63" applyFont="1" applyBorder="1" applyAlignment="1">
      <alignment vertical="top"/>
    </xf>
    <xf numFmtId="0" fontId="0" fillId="0" borderId="4" xfId="0" applyBorder="1"/>
    <xf numFmtId="3" fontId="22" fillId="0" borderId="0" xfId="52" applyNumberFormat="1" applyFont="1"/>
    <xf numFmtId="166" fontId="14" fillId="0" borderId="0" xfId="63" applyNumberFormat="1" applyFont="1"/>
    <xf numFmtId="166" fontId="14" fillId="0" borderId="0" xfId="63" applyNumberFormat="1" applyFont="1" applyAlignment="1"/>
    <xf numFmtId="166" fontId="14" fillId="0" borderId="3" xfId="63" applyNumberFormat="1" applyFont="1" applyBorder="1" applyAlignment="1">
      <alignment horizontal="center" vertical="center"/>
    </xf>
    <xf numFmtId="166" fontId="62" fillId="0" borderId="3" xfId="63" applyNumberFormat="1" applyFont="1" applyBorder="1" applyAlignment="1">
      <alignment horizontal="center" vertical="center"/>
    </xf>
    <xf numFmtId="166" fontId="16" fillId="0" borderId="3" xfId="63" applyNumberFormat="1" applyFont="1" applyBorder="1" applyAlignment="1">
      <alignment horizontal="center" vertical="center"/>
    </xf>
    <xf numFmtId="166" fontId="61" fillId="0" borderId="3" xfId="63" applyNumberFormat="1" applyFont="1" applyBorder="1" applyAlignment="1">
      <alignment horizontal="center" vertical="center"/>
    </xf>
    <xf numFmtId="37" fontId="17" fillId="0" borderId="16" xfId="8" applyNumberFormat="1" applyFont="1" applyBorder="1" applyAlignment="1">
      <alignment horizontal="right" indent="2"/>
    </xf>
    <xf numFmtId="37" fontId="17" fillId="0" borderId="6" xfId="8" applyNumberFormat="1" applyFont="1" applyBorder="1" applyAlignment="1">
      <alignment horizontal="right" indent="2"/>
    </xf>
    <xf numFmtId="37" fontId="17" fillId="0" borderId="2" xfId="8" applyNumberFormat="1" applyFont="1" applyFill="1" applyBorder="1" applyAlignment="1">
      <alignment horizontal="right" indent="2"/>
    </xf>
    <xf numFmtId="1" fontId="14" fillId="0" borderId="33" xfId="8" applyNumberFormat="1" applyFont="1" applyFill="1" applyBorder="1" applyAlignment="1">
      <alignment horizontal="center" vertical="center"/>
    </xf>
    <xf numFmtId="1" fontId="14" fillId="0" borderId="1" xfId="8" applyNumberFormat="1" applyFont="1" applyFill="1" applyBorder="1" applyAlignment="1">
      <alignment horizontal="center" vertical="center"/>
    </xf>
    <xf numFmtId="3" fontId="11" fillId="0" borderId="17" xfId="8" applyNumberFormat="1" applyFont="1" applyFill="1" applyBorder="1" applyAlignment="1">
      <alignment horizontal="center" vertical="center"/>
    </xf>
    <xf numFmtId="1" fontId="11" fillId="0" borderId="32" xfId="8" applyNumberFormat="1" applyFont="1" applyFill="1" applyBorder="1" applyAlignment="1">
      <alignment horizontal="center" vertical="center"/>
    </xf>
    <xf numFmtId="17" fontId="42" fillId="0" borderId="3" xfId="0" quotePrefix="1" applyNumberFormat="1" applyFont="1" applyBorder="1" applyAlignment="1">
      <alignment horizontal="center" vertical="center"/>
    </xf>
    <xf numFmtId="0" fontId="42" fillId="0" borderId="2" xfId="0" applyFont="1" applyBorder="1" applyAlignment="1">
      <alignment horizontal="center" vertical="center"/>
    </xf>
    <xf numFmtId="166" fontId="39" fillId="0" borderId="2" xfId="0" applyNumberFormat="1" applyFont="1" applyBorder="1" applyAlignment="1">
      <alignment horizontal="center" vertical="center"/>
    </xf>
    <xf numFmtId="0" fontId="42" fillId="0" borderId="3" xfId="0" applyFont="1" applyBorder="1" applyAlignment="1">
      <alignment horizontal="left" vertical="top" wrapText="1" indent="1"/>
    </xf>
    <xf numFmtId="166" fontId="39" fillId="0" borderId="2" xfId="0" applyNumberFormat="1" applyFont="1" applyBorder="1" applyAlignment="1">
      <alignment horizontal="center"/>
    </xf>
    <xf numFmtId="0" fontId="39" fillId="0" borderId="0" xfId="0" applyFont="1" applyBorder="1" applyAlignment="1">
      <alignment horizontal="left" vertical="center"/>
    </xf>
    <xf numFmtId="0" fontId="42" fillId="0" borderId="3" xfId="0" applyFont="1" applyBorder="1" applyAlignment="1">
      <alignment horizontal="center" vertical="top" wrapText="1"/>
    </xf>
    <xf numFmtId="0" fontId="39" fillId="0" borderId="0" xfId="0" applyFont="1"/>
    <xf numFmtId="1" fontId="16" fillId="0" borderId="8" xfId="0" applyNumberFormat="1" applyFont="1" applyBorder="1" applyAlignment="1">
      <alignment horizontal="right" indent="1"/>
    </xf>
    <xf numFmtId="1" fontId="61" fillId="0" borderId="11" xfId="0" applyNumberFormat="1" applyFont="1" applyBorder="1" applyAlignment="1">
      <alignment horizontal="right" indent="1"/>
    </xf>
    <xf numFmtId="1" fontId="16" fillId="0" borderId="11" xfId="63" applyNumberFormat="1" applyFont="1" applyBorder="1" applyAlignment="1">
      <alignment horizontal="right" vertical="center" indent="1"/>
    </xf>
    <xf numFmtId="1" fontId="16" fillId="0" borderId="64" xfId="63" applyNumberFormat="1" applyFont="1" applyBorder="1" applyAlignment="1">
      <alignment horizontal="right" vertical="center" indent="1"/>
    </xf>
    <xf numFmtId="1" fontId="61" fillId="0" borderId="8" xfId="0" applyNumberFormat="1" applyFont="1" applyBorder="1" applyAlignment="1">
      <alignment horizontal="right" indent="1"/>
    </xf>
    <xf numFmtId="1" fontId="61" fillId="0" borderId="13" xfId="0" applyNumberFormat="1" applyFont="1" applyBorder="1" applyAlignment="1">
      <alignment horizontal="right" indent="1"/>
    </xf>
    <xf numFmtId="1" fontId="16" fillId="0" borderId="21" xfId="63" applyNumberFormat="1" applyFont="1" applyFill="1" applyBorder="1" applyAlignment="1">
      <alignment horizontal="right" vertical="center" indent="1"/>
    </xf>
    <xf numFmtId="1" fontId="16" fillId="0" borderId="21" xfId="63" applyNumberFormat="1" applyFont="1" applyBorder="1" applyAlignment="1">
      <alignment horizontal="right" vertical="center" indent="1"/>
    </xf>
    <xf numFmtId="1" fontId="61" fillId="0" borderId="65" xfId="0" applyNumberFormat="1" applyFont="1" applyBorder="1" applyAlignment="1">
      <alignment horizontal="right" indent="1"/>
    </xf>
    <xf numFmtId="1" fontId="16" fillId="0" borderId="66" xfId="63" applyNumberFormat="1" applyFont="1" applyBorder="1" applyAlignment="1">
      <alignment horizontal="right" vertical="center" indent="1"/>
    </xf>
    <xf numFmtId="1" fontId="16" fillId="0" borderId="12" xfId="63" applyNumberFormat="1" applyFont="1" applyBorder="1" applyAlignment="1">
      <alignment horizontal="right" vertical="center" indent="1"/>
    </xf>
    <xf numFmtId="1" fontId="61" fillId="0" borderId="12" xfId="0" applyNumberFormat="1" applyFont="1" applyBorder="1" applyAlignment="1">
      <alignment horizontal="right" indent="1"/>
    </xf>
    <xf numFmtId="1" fontId="61" fillId="0" borderId="67" xfId="0" applyNumberFormat="1" applyFont="1" applyBorder="1" applyAlignment="1">
      <alignment horizontal="right" indent="1"/>
    </xf>
    <xf numFmtId="1" fontId="61" fillId="0" borderId="11" xfId="0" applyNumberFormat="1" applyFont="1" applyFill="1" applyBorder="1" applyAlignment="1">
      <alignment horizontal="right" indent="1"/>
    </xf>
    <xf numFmtId="1" fontId="61" fillId="0" borderId="65" xfId="0" applyNumberFormat="1" applyFont="1" applyFill="1" applyBorder="1" applyAlignment="1">
      <alignment horizontal="right" indent="1"/>
    </xf>
    <xf numFmtId="1" fontId="61" fillId="0" borderId="64" xfId="0" applyNumberFormat="1" applyFont="1" applyBorder="1" applyAlignment="1">
      <alignment horizontal="right" indent="1"/>
    </xf>
    <xf numFmtId="1" fontId="61" fillId="0" borderId="68" xfId="0" applyNumberFormat="1" applyFont="1" applyBorder="1" applyAlignment="1">
      <alignment horizontal="right" indent="1"/>
    </xf>
    <xf numFmtId="174" fontId="14" fillId="0" borderId="2" xfId="8" applyNumberFormat="1" applyFont="1" applyBorder="1" applyAlignment="1">
      <alignment horizontal="center" vertical="center"/>
    </xf>
    <xf numFmtId="187" fontId="61" fillId="0" borderId="11" xfId="8" applyNumberFormat="1" applyFont="1" applyFill="1" applyBorder="1" applyAlignment="1" applyProtection="1">
      <alignment horizontal="center" vertical="center"/>
    </xf>
    <xf numFmtId="174" fontId="11" fillId="0" borderId="3" xfId="8" applyNumberFormat="1" applyFont="1" applyBorder="1" applyAlignment="1">
      <alignment horizontal="center" vertical="center"/>
    </xf>
    <xf numFmtId="187" fontId="61" fillId="0" borderId="64" xfId="8" applyNumberFormat="1" applyFont="1" applyFill="1" applyBorder="1" applyAlignment="1" applyProtection="1">
      <alignment horizontal="center" vertical="center"/>
    </xf>
    <xf numFmtId="0" fontId="39" fillId="0" borderId="0" xfId="0" applyFont="1" applyAlignment="1">
      <alignment vertical="top"/>
    </xf>
    <xf numFmtId="0" fontId="18" fillId="0" borderId="0" xfId="0" applyFont="1" applyAlignment="1">
      <alignment horizontal="right"/>
    </xf>
    <xf numFmtId="1" fontId="18" fillId="0" borderId="0" xfId="53" applyNumberFormat="1" applyFont="1" applyFill="1" applyBorder="1" applyAlignment="1">
      <alignment horizontal="left" vertical="center"/>
    </xf>
    <xf numFmtId="174" fontId="11" fillId="0" borderId="15" xfId="8" applyNumberFormat="1" applyFont="1" applyBorder="1" applyAlignment="1">
      <alignment horizontal="center" vertical="center"/>
    </xf>
    <xf numFmtId="0" fontId="14" fillId="0" borderId="0" xfId="63" applyFont="1" applyBorder="1" applyAlignment="1">
      <alignment horizontal="right"/>
    </xf>
    <xf numFmtId="0" fontId="11" fillId="0" borderId="0" xfId="63" applyFont="1" applyBorder="1" applyAlignment="1">
      <alignment vertical="center"/>
    </xf>
    <xf numFmtId="0" fontId="82" fillId="0" borderId="2" xfId="63" applyFont="1" applyFill="1" applyBorder="1" applyAlignment="1">
      <alignment horizontal="right" indent="15"/>
    </xf>
    <xf numFmtId="4" fontId="86" fillId="0" borderId="2" xfId="0" applyNumberFormat="1" applyFont="1" applyFill="1" applyBorder="1" applyAlignment="1">
      <alignment horizontal="right" indent="6"/>
    </xf>
    <xf numFmtId="4" fontId="86" fillId="0" borderId="19" xfId="0" applyNumberFormat="1" applyFont="1" applyFill="1" applyBorder="1" applyAlignment="1">
      <alignment horizontal="right" indent="6"/>
    </xf>
    <xf numFmtId="4" fontId="86" fillId="0" borderId="20" xfId="0" applyNumberFormat="1" applyFont="1" applyFill="1" applyBorder="1" applyAlignment="1">
      <alignment horizontal="right" indent="6"/>
    </xf>
    <xf numFmtId="4" fontId="84" fillId="0" borderId="3" xfId="0" applyNumberFormat="1" applyFont="1" applyFill="1" applyBorder="1" applyAlignment="1">
      <alignment horizontal="right" indent="6"/>
    </xf>
    <xf numFmtId="3" fontId="24" fillId="0" borderId="16" xfId="63" applyNumberFormat="1" applyFont="1" applyFill="1" applyBorder="1" applyAlignment="1">
      <alignment horizontal="right" vertical="center" indent="12"/>
    </xf>
    <xf numFmtId="3" fontId="30" fillId="0" borderId="2" xfId="63" applyNumberFormat="1" applyFont="1" applyFill="1" applyBorder="1" applyAlignment="1">
      <alignment horizontal="right" vertical="center" indent="12"/>
    </xf>
    <xf numFmtId="0" fontId="30" fillId="0" borderId="2" xfId="63" applyFont="1" applyFill="1" applyBorder="1" applyAlignment="1">
      <alignment horizontal="right" vertical="center" indent="12"/>
    </xf>
    <xf numFmtId="0" fontId="30" fillId="0" borderId="69" xfId="63" applyFont="1" applyFill="1" applyBorder="1" applyAlignment="1">
      <alignment horizontal="right" indent="12"/>
    </xf>
    <xf numFmtId="3" fontId="24" fillId="0" borderId="14" xfId="63" applyNumberFormat="1" applyFont="1" applyFill="1" applyBorder="1" applyAlignment="1">
      <alignment horizontal="right" vertical="center" indent="12"/>
    </xf>
    <xf numFmtId="3" fontId="24" fillId="0" borderId="3" xfId="63" applyNumberFormat="1" applyFont="1" applyFill="1" applyBorder="1" applyAlignment="1">
      <alignment horizontal="right" vertical="center" indent="12"/>
    </xf>
    <xf numFmtId="0" fontId="13" fillId="0" borderId="5" xfId="63" applyFont="1" applyBorder="1" applyAlignment="1">
      <alignment horizontal="left" vertical="center" indent="1"/>
    </xf>
    <xf numFmtId="0" fontId="13" fillId="0" borderId="0" xfId="63" applyFont="1" applyBorder="1" applyAlignment="1">
      <alignment vertical="center"/>
    </xf>
    <xf numFmtId="3" fontId="13" fillId="0" borderId="2" xfId="63" applyNumberFormat="1" applyFont="1" applyBorder="1" applyAlignment="1">
      <alignment horizontal="right" vertical="center" indent="2"/>
    </xf>
    <xf numFmtId="3" fontId="13" fillId="0" borderId="2" xfId="77" applyNumberFormat="1" applyFont="1" applyBorder="1" applyAlignment="1">
      <alignment horizontal="right" vertical="center" indent="2"/>
    </xf>
    <xf numFmtId="3" fontId="13" fillId="0" borderId="1" xfId="77" applyNumberFormat="1" applyFont="1" applyFill="1" applyBorder="1" applyAlignment="1">
      <alignment horizontal="right" vertical="center" indent="2"/>
    </xf>
    <xf numFmtId="3" fontId="15" fillId="0" borderId="16" xfId="63" applyNumberFormat="1" applyFont="1" applyBorder="1" applyAlignment="1">
      <alignment horizontal="right" vertical="center" indent="2"/>
    </xf>
    <xf numFmtId="3" fontId="15" fillId="0" borderId="16" xfId="77" applyNumberFormat="1" applyFont="1" applyBorder="1" applyAlignment="1">
      <alignment horizontal="right" vertical="center" indent="2"/>
    </xf>
    <xf numFmtId="3" fontId="15" fillId="0" borderId="6" xfId="63" applyNumberFormat="1" applyFont="1" applyBorder="1" applyAlignment="1">
      <alignment horizontal="right" vertical="center" indent="2"/>
    </xf>
    <xf numFmtId="3" fontId="15" fillId="0" borderId="6" xfId="77" applyNumberFormat="1" applyFont="1" applyBorder="1" applyAlignment="1">
      <alignment horizontal="right" vertical="center" indent="2"/>
    </xf>
    <xf numFmtId="0" fontId="27" fillId="0" borderId="0" xfId="63" applyFont="1" applyAlignment="1"/>
    <xf numFmtId="0" fontId="14" fillId="0" borderId="0" xfId="63" applyFont="1" applyFill="1" applyBorder="1" applyAlignment="1">
      <alignment vertical="center"/>
    </xf>
    <xf numFmtId="3" fontId="15" fillId="0" borderId="16" xfId="63" applyNumberFormat="1" applyFont="1" applyBorder="1" applyAlignment="1">
      <alignment horizontal="center" vertical="center"/>
    </xf>
    <xf numFmtId="0" fontId="42" fillId="0" borderId="0" xfId="0" applyFont="1" applyAlignment="1">
      <alignment vertical="center"/>
    </xf>
    <xf numFmtId="0" fontId="106" fillId="0" borderId="3" xfId="63" applyFont="1" applyFill="1" applyBorder="1" applyAlignment="1">
      <alignment horizontal="center" vertical="center"/>
    </xf>
    <xf numFmtId="0" fontId="106" fillId="0" borderId="24" xfId="63" applyFont="1" applyFill="1" applyBorder="1" applyAlignment="1">
      <alignment horizontal="center" vertical="center"/>
    </xf>
    <xf numFmtId="0" fontId="106" fillId="0" borderId="16" xfId="63" applyFont="1" applyFill="1" applyBorder="1" applyAlignment="1">
      <alignment horizontal="center" vertical="center"/>
    </xf>
    <xf numFmtId="0" fontId="106" fillId="0" borderId="16" xfId="63" applyFont="1" applyFill="1" applyBorder="1" applyAlignment="1">
      <alignment horizontal="center" vertical="center" wrapText="1"/>
    </xf>
    <xf numFmtId="0" fontId="106" fillId="0" borderId="3" xfId="63" applyFont="1" applyFill="1" applyBorder="1" applyAlignment="1">
      <alignment horizontal="center" vertical="center" wrapText="1"/>
    </xf>
    <xf numFmtId="0" fontId="39" fillId="0" borderId="16" xfId="0" applyFont="1" applyBorder="1" applyAlignment="1">
      <alignment vertical="center" wrapText="1"/>
    </xf>
    <xf numFmtId="0" fontId="39" fillId="0" borderId="2" xfId="0" applyFont="1" applyBorder="1" applyAlignment="1">
      <alignment vertical="center" wrapText="1"/>
    </xf>
    <xf numFmtId="0" fontId="39" fillId="0" borderId="31" xfId="0" applyFont="1" applyBorder="1" applyAlignment="1">
      <alignment vertical="center" wrapText="1"/>
    </xf>
    <xf numFmtId="0" fontId="39" fillId="0" borderId="30" xfId="0" applyFont="1" applyBorder="1" applyAlignment="1">
      <alignment vertical="center" wrapText="1"/>
    </xf>
    <xf numFmtId="0" fontId="39" fillId="0" borderId="0" xfId="0" applyFont="1" applyBorder="1"/>
    <xf numFmtId="0" fontId="39" fillId="0" borderId="0" xfId="0" applyFont="1" applyBorder="1" applyAlignment="1">
      <alignment horizontal="left" vertical="center" wrapText="1" indent="3"/>
    </xf>
    <xf numFmtId="0" fontId="134" fillId="0" borderId="0" xfId="0" applyFont="1" applyAlignment="1">
      <alignment vertical="center"/>
    </xf>
    <xf numFmtId="0" fontId="39" fillId="0" borderId="0" xfId="0" applyFont="1" applyAlignment="1">
      <alignment vertical="center"/>
    </xf>
    <xf numFmtId="0" fontId="135" fillId="0" borderId="0" xfId="0" applyFont="1" applyAlignment="1">
      <alignment vertical="center"/>
    </xf>
    <xf numFmtId="0" fontId="103" fillId="0" borderId="0" xfId="0" applyFont="1"/>
    <xf numFmtId="2" fontId="22" fillId="0" borderId="2" xfId="0" applyNumberFormat="1" applyFont="1" applyFill="1" applyBorder="1" applyAlignment="1">
      <alignment horizontal="right" vertical="center" indent="2"/>
    </xf>
    <xf numFmtId="166" fontId="22" fillId="0" borderId="2" xfId="0" applyNumberFormat="1" applyFont="1" applyFill="1" applyBorder="1" applyAlignment="1">
      <alignment horizontal="right" vertical="center" indent="2"/>
    </xf>
    <xf numFmtId="0" fontId="131" fillId="0" borderId="0" xfId="0" applyFont="1" applyAlignment="1">
      <alignment horizontal="right" vertical="center" indent="2"/>
    </xf>
    <xf numFmtId="0" fontId="22" fillId="0" borderId="0" xfId="63" applyFont="1" applyAlignment="1">
      <alignment horizontal="right" vertical="center" indent="2"/>
    </xf>
    <xf numFmtId="0" fontId="131" fillId="0" borderId="16" xfId="0" applyFont="1" applyBorder="1" applyAlignment="1">
      <alignment horizontal="right" vertical="center" indent="2"/>
    </xf>
    <xf numFmtId="2" fontId="22" fillId="0" borderId="2" xfId="0" applyNumberFormat="1" applyFont="1" applyFill="1" applyBorder="1" applyAlignment="1">
      <alignment horizontal="right" vertical="center" indent="3"/>
    </xf>
    <xf numFmtId="166" fontId="22" fillId="0" borderId="2" xfId="0" applyNumberFormat="1" applyFont="1" applyFill="1" applyBorder="1" applyAlignment="1">
      <alignment horizontal="right" vertical="center" indent="3"/>
    </xf>
    <xf numFmtId="1" fontId="22" fillId="0" borderId="0" xfId="0" applyNumberFormat="1" applyFont="1" applyFill="1" applyBorder="1" applyAlignment="1">
      <alignment horizontal="right" vertical="center" indent="2"/>
    </xf>
    <xf numFmtId="1" fontId="22" fillId="0" borderId="6" xfId="0" applyNumberFormat="1" applyFont="1" applyFill="1" applyBorder="1" applyAlignment="1">
      <alignment horizontal="right" vertical="center" indent="2"/>
    </xf>
    <xf numFmtId="1" fontId="22" fillId="0" borderId="2" xfId="0" applyNumberFormat="1" applyFont="1" applyFill="1" applyBorder="1" applyAlignment="1">
      <alignment horizontal="left" vertical="center" indent="2"/>
    </xf>
    <xf numFmtId="1" fontId="22" fillId="0" borderId="2" xfId="0" applyNumberFormat="1" applyFont="1" applyFill="1" applyBorder="1" applyAlignment="1">
      <alignment horizontal="left" vertical="center" indent="3"/>
    </xf>
    <xf numFmtId="0" fontId="39" fillId="0" borderId="0" xfId="0" applyFont="1" applyBorder="1" applyAlignment="1">
      <alignment vertical="top" wrapText="1"/>
    </xf>
    <xf numFmtId="0" fontId="39" fillId="0" borderId="0" xfId="0" applyFont="1" applyAlignment="1"/>
    <xf numFmtId="166" fontId="22" fillId="0" borderId="16" xfId="63" quotePrefix="1" applyNumberFormat="1" applyFont="1" applyBorder="1" applyAlignment="1">
      <alignment horizontal="center" vertical="center"/>
    </xf>
    <xf numFmtId="166" fontId="22" fillId="0" borderId="2" xfId="63" applyNumberFormat="1" applyFont="1" applyBorder="1" applyAlignment="1">
      <alignment horizontal="center" vertical="center"/>
    </xf>
    <xf numFmtId="166" fontId="21" fillId="0" borderId="2" xfId="63" applyNumberFormat="1" applyFont="1" applyBorder="1" applyAlignment="1">
      <alignment horizontal="center" vertical="center"/>
    </xf>
    <xf numFmtId="0" fontId="4" fillId="0" borderId="16" xfId="0" applyFont="1" applyFill="1" applyBorder="1" applyAlignment="1">
      <alignment horizontal="right" indent="7"/>
    </xf>
    <xf numFmtId="0" fontId="4" fillId="0" borderId="2" xfId="0" applyFont="1" applyFill="1" applyBorder="1" applyAlignment="1">
      <alignment horizontal="right" indent="7"/>
    </xf>
    <xf numFmtId="2" fontId="4" fillId="0" borderId="2" xfId="0" applyNumberFormat="1" applyFont="1" applyFill="1" applyBorder="1" applyAlignment="1">
      <alignment horizontal="right" indent="7"/>
    </xf>
    <xf numFmtId="2" fontId="4" fillId="0" borderId="19" xfId="0" applyNumberFormat="1" applyFont="1" applyFill="1" applyBorder="1" applyAlignment="1">
      <alignment horizontal="right" indent="7"/>
    </xf>
    <xf numFmtId="2" fontId="4" fillId="0" borderId="20" xfId="0" applyNumberFormat="1" applyFont="1" applyFill="1" applyBorder="1" applyAlignment="1">
      <alignment horizontal="right" indent="7"/>
    </xf>
    <xf numFmtId="2" fontId="120" fillId="0" borderId="3" xfId="0" applyNumberFormat="1" applyFont="1" applyFill="1" applyBorder="1" applyAlignment="1">
      <alignment horizontal="right" vertical="center" indent="7"/>
    </xf>
    <xf numFmtId="164" fontId="13" fillId="0" borderId="0" xfId="63" applyNumberFormat="1" applyFont="1" applyFill="1" applyBorder="1" applyAlignment="1">
      <alignment horizontal="left" vertical="center"/>
    </xf>
    <xf numFmtId="164" fontId="13" fillId="0" borderId="1" xfId="63" applyNumberFormat="1" applyFont="1" applyFill="1" applyBorder="1" applyAlignment="1">
      <alignment horizontal="left" vertical="center"/>
    </xf>
    <xf numFmtId="2" fontId="4" fillId="0" borderId="6" xfId="54" applyNumberFormat="1" applyFont="1" applyFill="1" applyBorder="1" applyAlignment="1">
      <alignment horizontal="center" vertical="center"/>
    </xf>
    <xf numFmtId="3" fontId="12" fillId="0" borderId="2" xfId="63" applyNumberFormat="1" applyFont="1" applyFill="1" applyBorder="1" applyAlignment="1">
      <alignment horizontal="right" vertical="center" indent="2"/>
    </xf>
    <xf numFmtId="3" fontId="12" fillId="0" borderId="1" xfId="77" applyNumberFormat="1" applyFont="1" applyFill="1" applyBorder="1" applyAlignment="1">
      <alignment horizontal="right" vertical="center" indent="2"/>
    </xf>
    <xf numFmtId="0" fontId="39" fillId="0" borderId="2" xfId="0" applyFont="1" applyBorder="1" applyAlignment="1">
      <alignment horizontal="right" vertical="center" wrapText="1" indent="2"/>
    </xf>
    <xf numFmtId="0" fontId="39" fillId="0" borderId="16" xfId="0" applyFont="1" applyBorder="1" applyAlignment="1">
      <alignment horizontal="right" vertical="center" wrapText="1" indent="2"/>
    </xf>
    <xf numFmtId="0" fontId="39" fillId="0" borderId="31" xfId="0" applyFont="1" applyBorder="1" applyAlignment="1">
      <alignment horizontal="right" vertical="center" wrapText="1" indent="2"/>
    </xf>
    <xf numFmtId="0" fontId="39" fillId="0" borderId="30" xfId="0" applyFont="1" applyBorder="1" applyAlignment="1">
      <alignment horizontal="right" vertical="center" wrapText="1" indent="2"/>
    </xf>
    <xf numFmtId="0" fontId="39" fillId="0" borderId="30" xfId="0" applyFont="1" applyBorder="1" applyAlignment="1">
      <alignment horizontal="right" vertical="center" indent="2"/>
    </xf>
    <xf numFmtId="0" fontId="39" fillId="0" borderId="70" xfId="0" applyFont="1" applyBorder="1" applyAlignment="1">
      <alignment horizontal="right" vertical="center" indent="2"/>
    </xf>
    <xf numFmtId="0" fontId="18" fillId="0" borderId="6" xfId="0" applyFont="1" applyFill="1" applyBorder="1" applyAlignment="1">
      <alignment horizontal="right" vertical="center" wrapText="1" indent="6"/>
    </xf>
    <xf numFmtId="0" fontId="18" fillId="0" borderId="6" xfId="0" applyFont="1" applyFill="1" applyBorder="1" applyAlignment="1">
      <alignment horizontal="right" vertical="center" wrapText="1" indent="4"/>
    </xf>
    <xf numFmtId="0" fontId="18" fillId="0" borderId="6" xfId="0" applyFont="1" applyBorder="1" applyAlignment="1">
      <alignment vertical="center" wrapText="1"/>
    </xf>
    <xf numFmtId="3" fontId="4" fillId="0" borderId="0" xfId="63" applyNumberFormat="1" applyFont="1"/>
    <xf numFmtId="0" fontId="131" fillId="0" borderId="0" xfId="0" applyFont="1"/>
    <xf numFmtId="0" fontId="13" fillId="0" borderId="5" xfId="63" applyFont="1" applyBorder="1" applyAlignment="1">
      <alignment vertical="center"/>
    </xf>
    <xf numFmtId="3" fontId="13" fillId="0" borderId="1" xfId="77" applyNumberFormat="1" applyFont="1" applyBorder="1" applyAlignment="1">
      <alignment horizontal="right" vertical="center" indent="2"/>
    </xf>
    <xf numFmtId="3" fontId="13" fillId="0" borderId="2" xfId="63" applyNumberFormat="1" applyFont="1" applyFill="1" applyBorder="1" applyAlignment="1">
      <alignment horizontal="right" vertical="center" indent="2"/>
    </xf>
    <xf numFmtId="3" fontId="13" fillId="0" borderId="2" xfId="77" applyNumberFormat="1" applyFont="1" applyFill="1" applyBorder="1" applyAlignment="1">
      <alignment horizontal="right" vertical="center" indent="2"/>
    </xf>
    <xf numFmtId="164" fontId="12" fillId="0" borderId="5" xfId="63" applyNumberFormat="1" applyFont="1" applyFill="1" applyBorder="1" applyAlignment="1">
      <alignment horizontal="left" vertical="center" indent="4"/>
    </xf>
    <xf numFmtId="3" fontId="15" fillId="0" borderId="16" xfId="77" applyNumberFormat="1" applyFont="1" applyFill="1" applyBorder="1" applyAlignment="1">
      <alignment horizontal="right" vertical="center" indent="2"/>
    </xf>
    <xf numFmtId="0" fontId="25" fillId="0" borderId="0" xfId="56" applyFont="1"/>
    <xf numFmtId="0" fontId="4" fillId="0" borderId="0" xfId="56" applyFont="1"/>
    <xf numFmtId="0" fontId="4" fillId="0" borderId="0" xfId="56" applyFont="1" applyAlignment="1">
      <alignment horizontal="right"/>
    </xf>
    <xf numFmtId="0" fontId="15" fillId="0" borderId="3" xfId="56" applyFont="1" applyFill="1" applyBorder="1" applyAlignment="1">
      <alignment horizontal="center" vertical="center" wrapText="1"/>
    </xf>
    <xf numFmtId="0" fontId="4" fillId="0" borderId="2" xfId="56" applyFont="1" applyFill="1" applyBorder="1" applyAlignment="1">
      <alignment horizontal="left" vertical="center" indent="1"/>
    </xf>
    <xf numFmtId="176" fontId="4" fillId="0" borderId="2" xfId="56" applyNumberFormat="1" applyFont="1" applyFill="1" applyBorder="1" applyAlignment="1">
      <alignment horizontal="right" vertical="center" indent="4"/>
    </xf>
    <xf numFmtId="176" fontId="4" fillId="0" borderId="2" xfId="56" applyNumberFormat="1" applyFont="1" applyFill="1" applyBorder="1" applyAlignment="1">
      <alignment horizontal="right" vertical="center" wrapText="1" indent="4"/>
    </xf>
    <xf numFmtId="176" fontId="4" fillId="0" borderId="2" xfId="56" applyNumberFormat="1" applyFont="1" applyBorder="1" applyAlignment="1">
      <alignment horizontal="right" vertical="center" wrapText="1" indent="4"/>
    </xf>
    <xf numFmtId="0" fontId="4" fillId="0" borderId="6" xfId="56" applyFont="1" applyFill="1" applyBorder="1" applyAlignment="1">
      <alignment horizontal="left" vertical="center" indent="1"/>
    </xf>
    <xf numFmtId="176" fontId="4" fillId="0" borderId="6" xfId="56" applyNumberFormat="1" applyFont="1" applyFill="1" applyBorder="1" applyAlignment="1">
      <alignment horizontal="right" vertical="center" indent="4"/>
    </xf>
    <xf numFmtId="176" fontId="4" fillId="0" borderId="6" xfId="56" applyNumberFormat="1" applyFont="1" applyFill="1" applyBorder="1" applyAlignment="1">
      <alignment horizontal="right" vertical="center" wrapText="1" indent="4"/>
    </xf>
    <xf numFmtId="176" fontId="4" fillId="0" borderId="6" xfId="56" applyNumberFormat="1" applyFont="1" applyBorder="1" applyAlignment="1">
      <alignment horizontal="right" vertical="center" wrapText="1" indent="4"/>
    </xf>
    <xf numFmtId="0" fontId="4" fillId="0" borderId="0" xfId="56" applyFont="1" applyFill="1" applyBorder="1" applyAlignment="1">
      <alignment horizontal="left" vertical="center" indent="1"/>
    </xf>
    <xf numFmtId="176" fontId="4" fillId="0" borderId="0" xfId="56" applyNumberFormat="1" applyFont="1" applyFill="1" applyBorder="1" applyAlignment="1">
      <alignment horizontal="center" vertical="center"/>
    </xf>
    <xf numFmtId="176" fontId="4" fillId="0" borderId="0" xfId="56" applyNumberFormat="1" applyFont="1" applyFill="1" applyBorder="1" applyAlignment="1">
      <alignment horizontal="center" vertical="center" wrapText="1"/>
    </xf>
    <xf numFmtId="176" fontId="4" fillId="0" borderId="0" xfId="56" applyNumberFormat="1" applyFont="1" applyBorder="1" applyAlignment="1">
      <alignment horizontal="center" vertical="center" wrapText="1"/>
    </xf>
    <xf numFmtId="176" fontId="4" fillId="0" borderId="0" xfId="56" applyNumberFormat="1" applyFont="1" applyBorder="1" applyAlignment="1">
      <alignment horizontal="right" vertical="center" wrapText="1"/>
    </xf>
    <xf numFmtId="166" fontId="4" fillId="0" borderId="2" xfId="56" applyNumberFormat="1" applyFont="1" applyFill="1" applyBorder="1" applyAlignment="1">
      <alignment horizontal="right" vertical="center" wrapText="1" indent="4"/>
    </xf>
    <xf numFmtId="166" fontId="4" fillId="0" borderId="2" xfId="56" applyNumberFormat="1" applyFont="1" applyFill="1" applyBorder="1" applyAlignment="1">
      <alignment horizontal="right" vertical="center" wrapText="1" indent="3"/>
    </xf>
    <xf numFmtId="166" fontId="4" fillId="0" borderId="2" xfId="56" applyNumberFormat="1" applyFont="1" applyBorder="1" applyAlignment="1">
      <alignment horizontal="right" vertical="center" indent="4"/>
    </xf>
    <xf numFmtId="166" fontId="4" fillId="0" borderId="6" xfId="56" applyNumberFormat="1" applyFont="1" applyFill="1" applyBorder="1" applyAlignment="1">
      <alignment horizontal="right" vertical="center" wrapText="1" indent="4"/>
    </xf>
    <xf numFmtId="166" fontId="4" fillId="0" borderId="6" xfId="56" applyNumberFormat="1" applyFont="1" applyFill="1" applyBorder="1" applyAlignment="1">
      <alignment horizontal="right" vertical="center" wrapText="1" indent="3"/>
    </xf>
    <xf numFmtId="166" fontId="4" fillId="0" borderId="6" xfId="56" applyNumberFormat="1" applyFont="1" applyBorder="1" applyAlignment="1">
      <alignment horizontal="right" vertical="center" indent="4"/>
    </xf>
    <xf numFmtId="0" fontId="4" fillId="0" borderId="0" xfId="56" applyFont="1" applyFill="1" applyBorder="1" applyAlignment="1">
      <alignment vertical="center" wrapText="1"/>
    </xf>
    <xf numFmtId="0" fontId="4" fillId="0" borderId="0" xfId="56" applyFont="1" applyAlignment="1">
      <alignment vertical="center" textRotation="180"/>
    </xf>
    <xf numFmtId="0" fontId="130" fillId="0" borderId="6" xfId="56" applyFont="1" applyBorder="1" applyAlignment="1">
      <alignment horizontal="left" indent="3"/>
    </xf>
    <xf numFmtId="1" fontId="4" fillId="0" borderId="2" xfId="92" applyNumberFormat="1" applyFont="1" applyFill="1" applyBorder="1" applyAlignment="1">
      <alignment horizontal="center"/>
    </xf>
    <xf numFmtId="1" fontId="4" fillId="0" borderId="6" xfId="92" applyNumberFormat="1" applyFont="1" applyFill="1" applyBorder="1" applyAlignment="1">
      <alignment horizontal="center"/>
    </xf>
    <xf numFmtId="0" fontId="113" fillId="0" borderId="0" xfId="0" applyFont="1" applyAlignment="1">
      <alignment horizontal="right" indent="2"/>
    </xf>
    <xf numFmtId="0" fontId="124" fillId="0" borderId="0" xfId="0" applyFont="1" applyAlignment="1">
      <alignment horizontal="left"/>
    </xf>
    <xf numFmtId="0" fontId="118" fillId="0" borderId="3" xfId="0" applyFont="1" applyBorder="1" applyAlignment="1">
      <alignment horizontal="center" vertical="center"/>
    </xf>
    <xf numFmtId="0" fontId="113" fillId="0" borderId="16" xfId="0" applyFont="1" applyBorder="1" applyAlignment="1">
      <alignment horizontal="center"/>
    </xf>
    <xf numFmtId="0" fontId="113" fillId="0" borderId="16" xfId="0" applyFont="1" applyBorder="1" applyAlignment="1">
      <alignment horizontal="left" indent="2"/>
    </xf>
    <xf numFmtId="0" fontId="113" fillId="0" borderId="16" xfId="0" applyFont="1" applyBorder="1" applyAlignment="1">
      <alignment horizontal="right" indent="9"/>
    </xf>
    <xf numFmtId="0" fontId="113" fillId="0" borderId="2" xfId="0" applyFont="1" applyBorder="1" applyAlignment="1">
      <alignment horizontal="center"/>
    </xf>
    <xf numFmtId="0" fontId="113" fillId="0" borderId="2" xfId="0" applyFont="1" applyBorder="1" applyAlignment="1">
      <alignment horizontal="left" indent="2"/>
    </xf>
    <xf numFmtId="0" fontId="113" fillId="0" borderId="2" xfId="0" applyFont="1" applyBorder="1" applyAlignment="1">
      <alignment horizontal="right" indent="9"/>
    </xf>
    <xf numFmtId="0" fontId="113" fillId="0" borderId="6" xfId="0" applyFont="1" applyBorder="1" applyAlignment="1">
      <alignment horizontal="center"/>
    </xf>
    <xf numFmtId="0" fontId="113" fillId="0" borderId="6" xfId="0" applyFont="1" applyBorder="1" applyAlignment="1">
      <alignment horizontal="left" indent="2"/>
    </xf>
    <xf numFmtId="0" fontId="113" fillId="0" borderId="6" xfId="0" applyFont="1" applyBorder="1" applyAlignment="1">
      <alignment horizontal="right" indent="9"/>
    </xf>
    <xf numFmtId="0" fontId="113" fillId="0" borderId="15" xfId="0" applyFont="1" applyBorder="1" applyAlignment="1"/>
    <xf numFmtId="0" fontId="34" fillId="0" borderId="5" xfId="0" applyFont="1" applyFill="1" applyBorder="1" applyAlignment="1">
      <alignment horizontal="right" vertical="center" wrapText="1"/>
    </xf>
    <xf numFmtId="2" fontId="34" fillId="0" borderId="5" xfId="0" applyNumberFormat="1" applyFont="1" applyBorder="1" applyAlignment="1">
      <alignment horizontal="right" vertical="center" indent="4"/>
    </xf>
    <xf numFmtId="49" fontId="11" fillId="0" borderId="3" xfId="79" applyNumberFormat="1" applyFont="1" applyBorder="1" applyAlignment="1">
      <alignment horizontal="center" vertical="center"/>
    </xf>
    <xf numFmtId="174" fontId="114" fillId="0" borderId="16" xfId="1" applyNumberFormat="1" applyFont="1" applyBorder="1" applyAlignment="1">
      <alignment horizontal="right" vertical="center" wrapText="1" indent="3"/>
    </xf>
    <xf numFmtId="174" fontId="114" fillId="0" borderId="2" xfId="1" applyNumberFormat="1" applyFont="1" applyBorder="1" applyAlignment="1">
      <alignment horizontal="right" vertical="center" wrapText="1" indent="3"/>
    </xf>
    <xf numFmtId="174" fontId="39" fillId="0" borderId="2" xfId="1" applyNumberFormat="1" applyFont="1" applyBorder="1" applyAlignment="1">
      <alignment horizontal="right" vertical="center" wrapText="1" indent="3"/>
    </xf>
    <xf numFmtId="174" fontId="39" fillId="0" borderId="16" xfId="1" applyNumberFormat="1" applyFont="1" applyBorder="1" applyAlignment="1">
      <alignment horizontal="right" vertical="center" wrapText="1" indent="3"/>
    </xf>
    <xf numFmtId="174" fontId="114" fillId="0" borderId="29" xfId="1" applyNumberFormat="1" applyFont="1" applyBorder="1" applyAlignment="1">
      <alignment horizontal="right" vertical="center" wrapText="1" indent="3"/>
    </xf>
    <xf numFmtId="174" fontId="39" fillId="0" borderId="29" xfId="1" applyNumberFormat="1" applyFont="1" applyBorder="1" applyAlignment="1">
      <alignment horizontal="right" vertical="center" wrapText="1" indent="3"/>
    </xf>
    <xf numFmtId="174" fontId="114" fillId="0" borderId="31" xfId="1" applyNumberFormat="1" applyFont="1" applyBorder="1" applyAlignment="1">
      <alignment horizontal="right" vertical="center" wrapText="1" indent="3"/>
    </xf>
    <xf numFmtId="174" fontId="39" fillId="0" borderId="31" xfId="1" applyNumberFormat="1" applyFont="1" applyBorder="1" applyAlignment="1">
      <alignment horizontal="right" vertical="center" wrapText="1" indent="3"/>
    </xf>
    <xf numFmtId="174" fontId="114" fillId="0" borderId="6" xfId="1" applyNumberFormat="1" applyFont="1" applyBorder="1" applyAlignment="1">
      <alignment horizontal="right" vertical="center" wrapText="1" indent="3"/>
    </xf>
    <xf numFmtId="174" fontId="39" fillId="0" borderId="6" xfId="1" applyNumberFormat="1" applyFont="1" applyBorder="1" applyAlignment="1">
      <alignment horizontal="right" vertical="center" wrapText="1" indent="3"/>
    </xf>
    <xf numFmtId="0" fontId="14" fillId="0" borderId="2" xfId="0" applyFont="1" applyBorder="1" applyAlignment="1">
      <alignment horizontal="left" vertical="center" indent="2"/>
    </xf>
    <xf numFmtId="0" fontId="15" fillId="0" borderId="22" xfId="63" applyFont="1" applyBorder="1" applyAlignment="1">
      <alignment horizontal="center" vertical="center"/>
    </xf>
    <xf numFmtId="0" fontId="26" fillId="0" borderId="3" xfId="0" applyFont="1" applyBorder="1" applyAlignment="1">
      <alignment horizontal="center" vertical="center"/>
    </xf>
    <xf numFmtId="0" fontId="17" fillId="0" borderId="2" xfId="0" applyFont="1" applyBorder="1" applyAlignment="1">
      <alignment horizontal="left" vertical="center" indent="1"/>
    </xf>
    <xf numFmtId="0" fontId="4" fillId="0" borderId="0" xfId="85" applyFont="1" applyAlignment="1">
      <alignment horizontal="right"/>
    </xf>
    <xf numFmtId="0" fontId="119" fillId="0" borderId="0" xfId="0" applyFont="1" applyBorder="1" applyAlignment="1">
      <alignment vertical="center"/>
    </xf>
    <xf numFmtId="0" fontId="119" fillId="0" borderId="0" xfId="0" applyFont="1" applyBorder="1" applyAlignment="1"/>
    <xf numFmtId="0" fontId="119" fillId="0" borderId="0" xfId="0" applyFont="1" applyAlignment="1"/>
    <xf numFmtId="0" fontId="119" fillId="0" borderId="0" xfId="0" applyFont="1" applyFill="1" applyAlignment="1"/>
    <xf numFmtId="0" fontId="119" fillId="0" borderId="0" xfId="0" applyFont="1" applyAlignment="1">
      <alignment vertical="center"/>
    </xf>
    <xf numFmtId="0" fontId="4" fillId="0" borderId="0" xfId="0" applyFont="1" applyFill="1" applyAlignment="1">
      <alignment vertical="center"/>
    </xf>
    <xf numFmtId="0" fontId="17" fillId="0" borderId="0" xfId="53" applyNumberFormat="1" applyFont="1" applyFill="1" applyBorder="1" applyAlignment="1"/>
    <xf numFmtId="49" fontId="4" fillId="0" borderId="0" xfId="63" applyNumberFormat="1" applyFont="1" applyFill="1" applyBorder="1" applyAlignment="1">
      <alignment vertical="center"/>
    </xf>
    <xf numFmtId="0" fontId="4" fillId="0" borderId="0" xfId="0" applyFont="1" applyBorder="1" applyAlignment="1">
      <alignment vertical="center"/>
    </xf>
    <xf numFmtId="0" fontId="17" fillId="0" borderId="0" xfId="53" applyFont="1" applyFill="1" applyBorder="1" applyAlignment="1">
      <alignment vertical="center"/>
    </xf>
    <xf numFmtId="0" fontId="4" fillId="0" borderId="0" xfId="55" applyFont="1" applyBorder="1" applyAlignment="1">
      <alignment vertical="center"/>
    </xf>
    <xf numFmtId="185" fontId="4" fillId="0" borderId="0" xfId="93" applyNumberFormat="1" applyFont="1" applyBorder="1" applyAlignment="1">
      <alignment vertical="center"/>
    </xf>
    <xf numFmtId="0" fontId="119" fillId="0" borderId="0" xfId="53" applyFont="1" applyBorder="1" applyAlignment="1">
      <alignment vertical="center"/>
    </xf>
    <xf numFmtId="0" fontId="17" fillId="0" borderId="0" xfId="53" applyNumberFormat="1" applyFont="1" applyFill="1" applyBorder="1" applyAlignment="1">
      <alignment vertical="top"/>
    </xf>
    <xf numFmtId="0" fontId="4" fillId="0" borderId="0" xfId="63" applyFont="1" applyFill="1" applyBorder="1" applyAlignment="1">
      <alignment vertical="center"/>
    </xf>
    <xf numFmtId="0" fontId="4" fillId="0" borderId="0" xfId="91" applyFont="1" applyBorder="1" applyAlignment="1">
      <alignment vertical="center"/>
    </xf>
    <xf numFmtId="0" fontId="4" fillId="0" borderId="0" xfId="90" applyFont="1" applyBorder="1" applyAlignment="1">
      <alignment vertical="center"/>
    </xf>
    <xf numFmtId="0" fontId="4" fillId="0" borderId="0" xfId="85" applyFont="1" applyBorder="1" applyAlignment="1">
      <alignment vertical="center"/>
    </xf>
    <xf numFmtId="0" fontId="4" fillId="0" borderId="0" xfId="71" applyFont="1" applyBorder="1" applyAlignment="1">
      <alignment vertical="center"/>
    </xf>
    <xf numFmtId="0" fontId="4" fillId="0" borderId="0" xfId="0" applyFont="1" applyFill="1" applyAlignment="1" applyProtection="1">
      <alignment vertical="center"/>
    </xf>
    <xf numFmtId="0" fontId="4" fillId="0" borderId="0" xfId="96" applyFont="1" applyFill="1" applyBorder="1" applyAlignment="1">
      <alignment vertical="center"/>
    </xf>
    <xf numFmtId="0" fontId="4" fillId="0" borderId="0" xfId="53" applyFont="1" applyBorder="1" applyAlignment="1">
      <alignment vertical="center"/>
    </xf>
    <xf numFmtId="0" fontId="4" fillId="0" borderId="0" xfId="63" applyNumberFormat="1" applyFont="1" applyFill="1" applyBorder="1" applyAlignment="1">
      <alignment vertical="center"/>
    </xf>
    <xf numFmtId="0" fontId="4" fillId="0" borderId="0" xfId="85" applyFont="1" applyBorder="1" applyAlignment="1">
      <alignment wrapText="1"/>
    </xf>
    <xf numFmtId="0" fontId="4" fillId="0" borderId="0" xfId="100" applyFont="1" applyBorder="1" applyAlignment="1">
      <alignment vertical="center"/>
    </xf>
    <xf numFmtId="0" fontId="4" fillId="0" borderId="0" xfId="65" applyFont="1" applyBorder="1" applyAlignment="1">
      <alignment vertical="center"/>
    </xf>
    <xf numFmtId="0" fontId="4" fillId="0" borderId="0" xfId="67" applyFont="1" applyBorder="1" applyAlignment="1">
      <alignment vertical="center"/>
    </xf>
    <xf numFmtId="0" fontId="4" fillId="0" borderId="0" xfId="95" applyFont="1" applyBorder="1" applyAlignment="1">
      <alignment vertical="center"/>
    </xf>
    <xf numFmtId="0" fontId="119" fillId="0" borderId="0" xfId="0" applyFont="1" applyFill="1" applyAlignment="1">
      <alignment vertical="center"/>
    </xf>
    <xf numFmtId="0" fontId="4" fillId="0" borderId="0" xfId="63" applyFont="1" applyAlignment="1">
      <alignment vertical="center"/>
    </xf>
    <xf numFmtId="0" fontId="4" fillId="0" borderId="0" xfId="0" applyFont="1" applyFill="1" applyAlignment="1" applyProtection="1">
      <alignment horizontal="left" vertical="center" wrapText="1"/>
    </xf>
    <xf numFmtId="0" fontId="119" fillId="0" borderId="0" xfId="56" applyFont="1" applyAlignment="1">
      <alignment vertical="center"/>
    </xf>
    <xf numFmtId="0" fontId="119" fillId="0" borderId="0" xfId="56" applyFont="1" applyAlignment="1"/>
    <xf numFmtId="0" fontId="4" fillId="0" borderId="0" xfId="63" applyFont="1" applyBorder="1" applyAlignment="1">
      <alignment vertical="top"/>
    </xf>
    <xf numFmtId="0" fontId="4" fillId="0" borderId="0" xfId="63" applyFont="1" applyBorder="1" applyAlignment="1"/>
    <xf numFmtId="0" fontId="4" fillId="2" borderId="0" xfId="96" applyFont="1" applyFill="1" applyBorder="1" applyAlignment="1">
      <alignment vertical="center"/>
    </xf>
    <xf numFmtId="0" fontId="119" fillId="0" borderId="0" xfId="97" applyFont="1" applyBorder="1" applyAlignment="1"/>
    <xf numFmtId="0" fontId="4" fillId="0" borderId="0" xfId="90" applyFont="1" applyBorder="1" applyAlignment="1"/>
    <xf numFmtId="0" fontId="4" fillId="0" borderId="0" xfId="60" applyFont="1" applyAlignment="1"/>
    <xf numFmtId="0" fontId="4" fillId="0" borderId="0" xfId="56" applyFont="1" applyAlignment="1">
      <alignment vertical="center"/>
    </xf>
    <xf numFmtId="0" fontId="4" fillId="0" borderId="0" xfId="56" applyFont="1" applyAlignment="1"/>
    <xf numFmtId="0" fontId="4" fillId="0" borderId="0" xfId="63" applyFont="1" applyFill="1" applyAlignment="1"/>
    <xf numFmtId="0" fontId="4" fillId="0" borderId="0" xfId="96" applyFont="1" applyFill="1" applyBorder="1" applyAlignment="1"/>
    <xf numFmtId="0" fontId="4" fillId="0" borderId="0" xfId="63" applyFont="1" applyFill="1" applyBorder="1" applyAlignment="1"/>
    <xf numFmtId="0" fontId="17" fillId="0" borderId="0" xfId="85" applyFont="1" applyBorder="1" applyAlignment="1"/>
    <xf numFmtId="0" fontId="4" fillId="0" borderId="0" xfId="85" applyFont="1" applyBorder="1" applyAlignment="1"/>
    <xf numFmtId="0" fontId="17" fillId="0" borderId="0" xfId="85" applyFont="1" applyBorder="1" applyAlignment="1">
      <alignment vertical="center"/>
    </xf>
    <xf numFmtId="0" fontId="4" fillId="0" borderId="0" xfId="0" quotePrefix="1" applyFont="1" applyFill="1" applyBorder="1" applyAlignment="1">
      <alignment vertical="center"/>
    </xf>
    <xf numFmtId="0" fontId="4" fillId="0" borderId="0" xfId="66" applyFont="1" applyBorder="1" applyAlignment="1">
      <alignment vertical="center"/>
    </xf>
    <xf numFmtId="0" fontId="4" fillId="0" borderId="0" xfId="66" applyFont="1" applyBorder="1" applyAlignment="1"/>
    <xf numFmtId="0" fontId="4" fillId="0" borderId="0" xfId="67" applyFont="1" applyBorder="1" applyAlignment="1"/>
    <xf numFmtId="0" fontId="4" fillId="0" borderId="0" xfId="67" applyFont="1" applyBorder="1" applyAlignment="1">
      <alignment vertical="top"/>
    </xf>
    <xf numFmtId="0" fontId="4" fillId="0" borderId="0" xfId="0" applyFont="1" applyBorder="1" applyAlignment="1"/>
    <xf numFmtId="0" fontId="4" fillId="0" borderId="0" xfId="63" applyFont="1" applyAlignment="1"/>
    <xf numFmtId="0" fontId="119" fillId="0" borderId="0" xfId="0" applyFont="1" applyAlignment="1">
      <alignment vertical="top"/>
    </xf>
    <xf numFmtId="0" fontId="219" fillId="0" borderId="0" xfId="46"/>
    <xf numFmtId="0" fontId="219" fillId="0" borderId="0" xfId="46" applyAlignment="1">
      <alignment horizontal="center"/>
    </xf>
    <xf numFmtId="0" fontId="219" fillId="0" borderId="0" xfId="46" applyAlignment="1">
      <alignment horizontal="left"/>
    </xf>
    <xf numFmtId="0" fontId="131" fillId="0" borderId="0" xfId="63" applyFont="1" applyBorder="1" applyAlignment="1">
      <alignment horizontal="left" vertical="center" wrapText="1"/>
    </xf>
    <xf numFmtId="0" fontId="131" fillId="0" borderId="0" xfId="63" applyFont="1" applyFill="1" applyBorder="1"/>
    <xf numFmtId="0" fontId="219" fillId="0" borderId="0" xfId="46" applyFill="1" applyBorder="1"/>
    <xf numFmtId="0" fontId="219" fillId="0" borderId="0" xfId="46" applyFill="1" applyBorder="1" applyAlignment="1">
      <alignment horizontal="left" vertical="center"/>
    </xf>
    <xf numFmtId="0" fontId="140" fillId="0" borderId="0" xfId="46" applyFont="1"/>
    <xf numFmtId="0" fontId="141" fillId="0" borderId="0" xfId="46" applyFont="1"/>
    <xf numFmtId="0" fontId="219" fillId="0" borderId="0" xfId="46" applyBorder="1" applyAlignment="1">
      <alignment vertical="center"/>
    </xf>
    <xf numFmtId="49" fontId="219" fillId="0" borderId="0" xfId="46" applyNumberFormat="1" applyFill="1" applyBorder="1" applyAlignment="1">
      <alignment vertical="center"/>
    </xf>
    <xf numFmtId="0" fontId="219" fillId="0" borderId="0" xfId="46" applyNumberFormat="1" applyFill="1" applyBorder="1" applyAlignment="1">
      <alignment vertical="top"/>
    </xf>
    <xf numFmtId="0" fontId="219" fillId="0" borderId="0" xfId="46" applyFill="1" applyBorder="1" applyAlignment="1">
      <alignment vertical="center"/>
    </xf>
    <xf numFmtId="185" fontId="219" fillId="0" borderId="0" xfId="46" applyNumberFormat="1" applyBorder="1" applyAlignment="1">
      <alignment vertical="center"/>
    </xf>
    <xf numFmtId="0" fontId="219" fillId="0" borderId="0" xfId="46" applyAlignment="1">
      <alignment vertical="center"/>
    </xf>
    <xf numFmtId="0" fontId="219" fillId="0" borderId="0" xfId="46" applyNumberFormat="1" applyFill="1" applyBorder="1" applyAlignment="1"/>
    <xf numFmtId="0" fontId="219" fillId="0" borderId="0" xfId="46" applyAlignment="1"/>
    <xf numFmtId="0" fontId="219" fillId="0" borderId="0" xfId="46" applyBorder="1" applyAlignment="1">
      <alignment vertical="top"/>
    </xf>
    <xf numFmtId="0" fontId="219" fillId="0" borderId="0" xfId="46" applyBorder="1" applyAlignment="1"/>
    <xf numFmtId="0" fontId="219" fillId="2" borderId="0" xfId="46" applyFill="1" applyBorder="1" applyAlignment="1">
      <alignment vertical="center"/>
    </xf>
    <xf numFmtId="0" fontId="21" fillId="0" borderId="0" xfId="91" applyFont="1" applyBorder="1"/>
    <xf numFmtId="0" fontId="22" fillId="0" borderId="0" xfId="91" applyFont="1"/>
    <xf numFmtId="0" fontId="4" fillId="0" borderId="0" xfId="91" applyFont="1"/>
    <xf numFmtId="0" fontId="15" fillId="0" borderId="0" xfId="91" applyFont="1" applyAlignment="1">
      <alignment horizontal="right"/>
    </xf>
    <xf numFmtId="0" fontId="15" fillId="0" borderId="71" xfId="91" applyFont="1" applyBorder="1" applyAlignment="1">
      <alignment horizontal="center"/>
    </xf>
    <xf numFmtId="0" fontId="15" fillId="0" borderId="0" xfId="91" applyFont="1" applyAlignment="1">
      <alignment horizontal="center"/>
    </xf>
    <xf numFmtId="0" fontId="15" fillId="0" borderId="51" xfId="91" applyFont="1" applyBorder="1" applyAlignment="1">
      <alignment horizontal="left" indent="9"/>
    </xf>
    <xf numFmtId="0" fontId="15" fillId="0" borderId="4" xfId="91" applyFont="1" applyBorder="1" applyAlignment="1">
      <alignment horizontal="center" vertical="center"/>
    </xf>
    <xf numFmtId="0" fontId="15" fillId="0" borderId="72" xfId="91" applyFont="1" applyBorder="1" applyAlignment="1">
      <alignment horizontal="center"/>
    </xf>
    <xf numFmtId="0" fontId="15" fillId="0" borderId="0" xfId="91" applyFont="1" applyBorder="1" applyAlignment="1">
      <alignment horizontal="center"/>
    </xf>
    <xf numFmtId="0" fontId="15" fillId="0" borderId="15" xfId="91" applyFont="1" applyBorder="1" applyAlignment="1">
      <alignment horizontal="center"/>
    </xf>
    <xf numFmtId="0" fontId="15" fillId="0" borderId="45" xfId="91" applyFont="1" applyBorder="1" applyAlignment="1">
      <alignment horizontal="left" vertical="center" indent="1"/>
    </xf>
    <xf numFmtId="0" fontId="15" fillId="0" borderId="73" xfId="91" applyFont="1" applyBorder="1" applyAlignment="1">
      <alignment horizontal="center" vertical="center"/>
    </xf>
    <xf numFmtId="0" fontId="4" fillId="0" borderId="4" xfId="62" applyBorder="1" applyAlignment="1"/>
    <xf numFmtId="0" fontId="15" fillId="0" borderId="51" xfId="91" applyFont="1" applyBorder="1" applyAlignment="1">
      <alignment horizontal="center" vertical="center"/>
    </xf>
    <xf numFmtId="0" fontId="15" fillId="0" borderId="5" xfId="91" applyFont="1" applyBorder="1" applyAlignment="1">
      <alignment horizontal="center" vertical="center"/>
    </xf>
    <xf numFmtId="0" fontId="15" fillId="0" borderId="74" xfId="91" applyFont="1" applyBorder="1" applyAlignment="1">
      <alignment horizontal="center" vertical="center"/>
    </xf>
    <xf numFmtId="0" fontId="15" fillId="0" borderId="15" xfId="91" applyFont="1" applyBorder="1" applyAlignment="1">
      <alignment horizontal="center" vertical="center"/>
    </xf>
    <xf numFmtId="0" fontId="15" fillId="0" borderId="75" xfId="91" applyFont="1" applyBorder="1" applyAlignment="1">
      <alignment horizontal="center" vertical="center"/>
    </xf>
    <xf numFmtId="0" fontId="15" fillId="0" borderId="0" xfId="91" applyFont="1" applyBorder="1" applyAlignment="1">
      <alignment horizontal="center" vertical="center"/>
    </xf>
    <xf numFmtId="0" fontId="15" fillId="0" borderId="76" xfId="91" applyFont="1" applyBorder="1" applyAlignment="1">
      <alignment horizontal="center" vertical="center"/>
    </xf>
    <xf numFmtId="0" fontId="15" fillId="0" borderId="77" xfId="91" applyFont="1" applyBorder="1" applyAlignment="1">
      <alignment horizontal="center" vertical="center"/>
    </xf>
    <xf numFmtId="0" fontId="4" fillId="0" borderId="51" xfId="91" applyFont="1" applyBorder="1" applyAlignment="1">
      <alignment vertical="center"/>
    </xf>
    <xf numFmtId="174" fontId="4" fillId="0" borderId="78" xfId="25" applyNumberFormat="1" applyFont="1" applyBorder="1" applyAlignment="1">
      <alignment horizontal="right" vertical="center"/>
    </xf>
    <xf numFmtId="174" fontId="4" fillId="0" borderId="0" xfId="25" applyNumberFormat="1" applyFont="1" applyBorder="1" applyAlignment="1">
      <alignment horizontal="right" vertical="center"/>
    </xf>
    <xf numFmtId="174" fontId="4" fillId="0" borderId="79" xfId="25" applyNumberFormat="1" applyFont="1" applyBorder="1" applyAlignment="1">
      <alignment horizontal="right" vertical="center"/>
    </xf>
    <xf numFmtId="174" fontId="4" fillId="0" borderId="76" xfId="25" applyNumberFormat="1" applyFont="1" applyBorder="1" applyAlignment="1">
      <alignment horizontal="right" vertical="center"/>
    </xf>
    <xf numFmtId="174" fontId="15" fillId="0" borderId="77" xfId="25" applyNumberFormat="1" applyFont="1" applyBorder="1" applyAlignment="1">
      <alignment horizontal="right" vertical="center"/>
    </xf>
    <xf numFmtId="9" fontId="4" fillId="0" borderId="0" xfId="104" applyFont="1"/>
    <xf numFmtId="174" fontId="4" fillId="0" borderId="72" xfId="25" applyNumberFormat="1" applyFont="1" applyBorder="1" applyAlignment="1">
      <alignment horizontal="right" vertical="center"/>
    </xf>
    <xf numFmtId="174" fontId="14" fillId="0" borderId="79" xfId="25" applyNumberFormat="1" applyFont="1" applyBorder="1" applyAlignment="1">
      <alignment horizontal="right" vertical="center"/>
    </xf>
    <xf numFmtId="0" fontId="15" fillId="0" borderId="80" xfId="91" applyFont="1" applyBorder="1" applyAlignment="1">
      <alignment vertical="center" wrapText="1"/>
    </xf>
    <xf numFmtId="174" fontId="15" fillId="0" borderId="24" xfId="25" applyNumberFormat="1" applyFont="1" applyBorder="1" applyAlignment="1">
      <alignment horizontal="right" vertical="center"/>
    </xf>
    <xf numFmtId="174" fontId="15" fillId="0" borderId="81" xfId="25" applyNumberFormat="1" applyFont="1" applyBorder="1" applyAlignment="1">
      <alignment horizontal="right" vertical="center"/>
    </xf>
    <xf numFmtId="174" fontId="15" fillId="0" borderId="82" xfId="25" applyNumberFormat="1" applyFont="1" applyBorder="1" applyAlignment="1">
      <alignment horizontal="right" vertical="center"/>
    </xf>
    <xf numFmtId="174" fontId="15" fillId="0" borderId="83" xfId="25" applyNumberFormat="1" applyFont="1" applyBorder="1" applyAlignment="1">
      <alignment horizontal="right" vertical="center"/>
    </xf>
    <xf numFmtId="174" fontId="15" fillId="0" borderId="44" xfId="25" applyNumberFormat="1" applyFont="1" applyBorder="1" applyAlignment="1">
      <alignment horizontal="right" vertical="center"/>
    </xf>
    <xf numFmtId="0" fontId="15" fillId="0" borderId="0" xfId="91" applyFont="1"/>
    <xf numFmtId="0" fontId="15" fillId="0" borderId="80" xfId="91" applyFont="1" applyBorder="1" applyAlignment="1">
      <alignment vertical="center"/>
    </xf>
    <xf numFmtId="0" fontId="4" fillId="0" borderId="51" xfId="91" applyFont="1" applyBorder="1" applyAlignment="1">
      <alignment vertical="center" wrapText="1"/>
    </xf>
    <xf numFmtId="0" fontId="4" fillId="0" borderId="84" xfId="91" applyFont="1" applyBorder="1" applyAlignment="1">
      <alignment vertical="center"/>
    </xf>
    <xf numFmtId="0" fontId="4" fillId="0" borderId="85" xfId="91" applyFont="1" applyBorder="1" applyAlignment="1">
      <alignment horizontal="right" vertical="center"/>
    </xf>
    <xf numFmtId="0" fontId="4" fillId="0" borderId="86" xfId="91" applyFont="1" applyBorder="1" applyAlignment="1">
      <alignment horizontal="right" vertical="center"/>
    </xf>
    <xf numFmtId="194" fontId="4" fillId="0" borderId="86" xfId="25" applyNumberFormat="1" applyFont="1" applyBorder="1" applyAlignment="1">
      <alignment horizontal="right" vertical="center"/>
    </xf>
    <xf numFmtId="174" fontId="4" fillId="0" borderId="86" xfId="25" applyNumberFormat="1" applyFont="1" applyBorder="1" applyAlignment="1">
      <alignment horizontal="right" vertical="center"/>
    </xf>
    <xf numFmtId="174" fontId="4" fillId="0" borderId="85" xfId="25" applyNumberFormat="1" applyFont="1" applyBorder="1" applyAlignment="1">
      <alignment horizontal="right" vertical="center"/>
    </xf>
    <xf numFmtId="174" fontId="4" fillId="0" borderId="87" xfId="25" applyNumberFormat="1" applyFont="1" applyBorder="1" applyAlignment="1">
      <alignment horizontal="right" vertical="center"/>
    </xf>
    <xf numFmtId="174" fontId="15" fillId="0" borderId="88" xfId="25" applyNumberFormat="1" applyFont="1" applyBorder="1" applyAlignment="1">
      <alignment horizontal="right" vertical="center"/>
    </xf>
    <xf numFmtId="0" fontId="14" fillId="0" borderId="0" xfId="91" applyFont="1"/>
    <xf numFmtId="0" fontId="12" fillId="0" borderId="0" xfId="91" applyFont="1"/>
    <xf numFmtId="0" fontId="118" fillId="0" borderId="0" xfId="91" applyFont="1" applyBorder="1"/>
    <xf numFmtId="0" fontId="142" fillId="0" borderId="0" xfId="91" applyFont="1"/>
    <xf numFmtId="0" fontId="15" fillId="0" borderId="33" xfId="91" applyFont="1" applyBorder="1" applyAlignment="1">
      <alignment horizontal="center" wrapText="1"/>
    </xf>
    <xf numFmtId="0" fontId="15" fillId="0" borderId="15" xfId="91" applyFont="1" applyBorder="1" applyAlignment="1">
      <alignment horizontal="center" wrapText="1"/>
    </xf>
    <xf numFmtId="0" fontId="15" fillId="0" borderId="25" xfId="91" applyFont="1" applyBorder="1" applyAlignment="1">
      <alignment horizontal="center" wrapText="1"/>
    </xf>
    <xf numFmtId="0" fontId="0" fillId="0" borderId="4" xfId="0" applyBorder="1" applyAlignment="1"/>
    <xf numFmtId="10" fontId="4" fillId="0" borderId="0" xfId="104" applyNumberFormat="1" applyFont="1"/>
    <xf numFmtId="195" fontId="4" fillId="0" borderId="0" xfId="104" applyNumberFormat="1" applyFont="1"/>
    <xf numFmtId="174" fontId="4" fillId="0" borderId="89" xfId="25" applyNumberFormat="1" applyFont="1" applyBorder="1" applyAlignment="1">
      <alignment horizontal="right" vertical="center"/>
    </xf>
    <xf numFmtId="174" fontId="4" fillId="0" borderId="90" xfId="25" applyNumberFormat="1" applyFont="1" applyBorder="1" applyAlignment="1">
      <alignment horizontal="right" vertical="center"/>
    </xf>
    <xf numFmtId="174" fontId="4" fillId="0" borderId="91" xfId="25" applyNumberFormat="1" applyFont="1" applyBorder="1" applyAlignment="1">
      <alignment horizontal="right" vertical="center"/>
    </xf>
    <xf numFmtId="174" fontId="4" fillId="0" borderId="4" xfId="25" applyNumberFormat="1" applyFont="1" applyBorder="1" applyAlignment="1">
      <alignment horizontal="right" vertical="center"/>
    </xf>
    <xf numFmtId="174" fontId="4" fillId="0" borderId="92" xfId="25" applyNumberFormat="1" applyFont="1" applyBorder="1" applyAlignment="1">
      <alignment horizontal="right" vertical="center"/>
    </xf>
    <xf numFmtId="174" fontId="4" fillId="0" borderId="93" xfId="25" applyNumberFormat="1" applyFont="1" applyBorder="1" applyAlignment="1">
      <alignment horizontal="right" vertical="center"/>
    </xf>
    <xf numFmtId="0" fontId="4" fillId="0" borderId="0" xfId="91" quotePrefix="1" applyFont="1"/>
    <xf numFmtId="0" fontId="21" fillId="0" borderId="0" xfId="90" applyFont="1"/>
    <xf numFmtId="0" fontId="22" fillId="0" borderId="0" xfId="90" applyFont="1"/>
    <xf numFmtId="0" fontId="22" fillId="0" borderId="4" xfId="90" applyFont="1" applyBorder="1"/>
    <xf numFmtId="0" fontId="22" fillId="0" borderId="4" xfId="90" applyFont="1" applyBorder="1" applyAlignment="1">
      <alignment horizontal="right" vertical="center"/>
    </xf>
    <xf numFmtId="0" fontId="15" fillId="0" borderId="3" xfId="90" applyFont="1" applyBorder="1" applyAlignment="1">
      <alignment horizontal="center" vertical="center"/>
    </xf>
    <xf numFmtId="0" fontId="15" fillId="0" borderId="3" xfId="65" quotePrefix="1" applyFont="1" applyBorder="1" applyAlignment="1">
      <alignment horizontal="center" vertical="center"/>
    </xf>
    <xf numFmtId="0" fontId="15" fillId="0" borderId="32" xfId="90" applyFont="1" applyBorder="1" applyAlignment="1">
      <alignment horizontal="center" vertical="center"/>
    </xf>
    <xf numFmtId="0" fontId="15" fillId="0" borderId="2" xfId="90" applyFont="1" applyBorder="1" applyAlignment="1">
      <alignment horizontal="left" wrapText="1"/>
    </xf>
    <xf numFmtId="166" fontId="15" fillId="0" borderId="2" xfId="90" applyNumberFormat="1" applyFont="1" applyBorder="1" applyAlignment="1">
      <alignment horizontal="right" indent="1"/>
    </xf>
    <xf numFmtId="192" fontId="15" fillId="0" borderId="1" xfId="25" applyNumberFormat="1" applyFont="1" applyBorder="1" applyAlignment="1">
      <alignment horizontal="right"/>
    </xf>
    <xf numFmtId="43" fontId="22" fillId="0" borderId="0" xfId="63" applyNumberFormat="1" applyFont="1"/>
    <xf numFmtId="195" fontId="22" fillId="0" borderId="0" xfId="104" applyNumberFormat="1" applyFont="1"/>
    <xf numFmtId="0" fontId="13" fillId="0" borderId="2" xfId="90" applyFont="1" applyBorder="1"/>
    <xf numFmtId="166" fontId="13" fillId="0" borderId="2" xfId="90" applyNumberFormat="1" applyFont="1" applyBorder="1" applyAlignment="1">
      <alignment horizontal="right" indent="1"/>
    </xf>
    <xf numFmtId="166" fontId="13" fillId="0" borderId="2" xfId="90" applyNumberFormat="1" applyFont="1" applyFill="1" applyBorder="1" applyAlignment="1">
      <alignment horizontal="right" indent="1"/>
    </xf>
    <xf numFmtId="166" fontId="13" fillId="0" borderId="2" xfId="63" applyNumberFormat="1" applyFont="1" applyBorder="1" applyAlignment="1">
      <alignment horizontal="right" indent="1"/>
    </xf>
    <xf numFmtId="192" fontId="13" fillId="0" borderId="1" xfId="25" applyNumberFormat="1" applyFont="1" applyBorder="1" applyAlignment="1">
      <alignment horizontal="right"/>
    </xf>
    <xf numFmtId="0" fontId="13" fillId="0" borderId="2" xfId="90" applyFont="1" applyBorder="1" applyAlignment="1">
      <alignment wrapText="1"/>
    </xf>
    <xf numFmtId="0" fontId="4" fillId="0" borderId="2" xfId="90" applyFont="1" applyBorder="1"/>
    <xf numFmtId="166" fontId="4" fillId="0" borderId="2" xfId="41" applyNumberFormat="1" applyFont="1" applyBorder="1" applyAlignment="1">
      <alignment horizontal="right" indent="1"/>
    </xf>
    <xf numFmtId="196" fontId="4" fillId="0" borderId="1" xfId="25" applyNumberFormat="1" applyFont="1" applyFill="1" applyBorder="1" applyAlignment="1">
      <alignment horizontal="right"/>
    </xf>
    <xf numFmtId="196" fontId="4" fillId="0" borderId="1" xfId="25" applyNumberFormat="1" applyFont="1" applyBorder="1" applyAlignment="1">
      <alignment horizontal="right"/>
    </xf>
    <xf numFmtId="197" fontId="22" fillId="0" borderId="0" xfId="63" applyNumberFormat="1" applyFont="1"/>
    <xf numFmtId="0" fontId="4" fillId="0" borderId="2" xfId="90" applyFont="1" applyBorder="1" applyAlignment="1">
      <alignment horizontal="left" wrapText="1" indent="2"/>
    </xf>
    <xf numFmtId="0" fontId="12" fillId="0" borderId="2" xfId="90" applyFont="1" applyBorder="1"/>
    <xf numFmtId="166" fontId="12" fillId="0" borderId="2" xfId="41" applyNumberFormat="1" applyFont="1" applyBorder="1" applyAlignment="1">
      <alignment horizontal="right" indent="1"/>
    </xf>
    <xf numFmtId="196" fontId="12" fillId="0" borderId="1" xfId="25" applyNumberFormat="1" applyFont="1" applyBorder="1" applyAlignment="1">
      <alignment horizontal="right"/>
    </xf>
    <xf numFmtId="10" fontId="22" fillId="0" borderId="0" xfId="104" applyNumberFormat="1" applyFont="1"/>
    <xf numFmtId="198" fontId="22" fillId="0" borderId="0" xfId="63" applyNumberFormat="1" applyFont="1"/>
    <xf numFmtId="0" fontId="4" fillId="0" borderId="2" xfId="90" applyFont="1" applyBorder="1" applyAlignment="1">
      <alignment wrapText="1"/>
    </xf>
    <xf numFmtId="0" fontId="15" fillId="0" borderId="2" xfId="90" applyFont="1" applyBorder="1"/>
    <xf numFmtId="166" fontId="15" fillId="0" borderId="2" xfId="63" applyNumberFormat="1" applyFont="1" applyBorder="1" applyAlignment="1">
      <alignment horizontal="right" indent="1"/>
    </xf>
    <xf numFmtId="166" fontId="4" fillId="0" borderId="2" xfId="63" applyNumberFormat="1" applyFont="1" applyFill="1" applyBorder="1" applyAlignment="1">
      <alignment horizontal="right" indent="1"/>
    </xf>
    <xf numFmtId="166" fontId="4" fillId="0" borderId="2" xfId="63" applyNumberFormat="1" applyFont="1" applyBorder="1" applyAlignment="1">
      <alignment horizontal="right" indent="1"/>
    </xf>
    <xf numFmtId="0" fontId="4" fillId="0" borderId="2" xfId="90" applyFont="1" applyBorder="1" applyAlignment="1">
      <alignment horizontal="left" indent="1"/>
    </xf>
    <xf numFmtId="166" fontId="4" fillId="0" borderId="2" xfId="63" quotePrefix="1" applyNumberFormat="1" applyFont="1" applyBorder="1" applyAlignment="1">
      <alignment horizontal="right" indent="1"/>
    </xf>
    <xf numFmtId="166" fontId="4" fillId="0" borderId="2" xfId="90" applyNumberFormat="1" applyFont="1" applyBorder="1" applyAlignment="1">
      <alignment horizontal="right" indent="1"/>
    </xf>
    <xf numFmtId="166" fontId="15" fillId="0" borderId="3" xfId="90" applyNumberFormat="1" applyFont="1" applyBorder="1" applyAlignment="1">
      <alignment horizontal="right" vertical="center" indent="1"/>
    </xf>
    <xf numFmtId="192" fontId="15" fillId="0" borderId="3" xfId="25" applyNumberFormat="1" applyFont="1" applyBorder="1" applyAlignment="1">
      <alignment horizontal="center" vertical="center"/>
    </xf>
    <xf numFmtId="0" fontId="4" fillId="0" borderId="0" xfId="90" applyFont="1" applyFill="1" applyBorder="1"/>
    <xf numFmtId="166" fontId="4" fillId="0" borderId="0" xfId="63" applyNumberFormat="1" applyFont="1"/>
    <xf numFmtId="166" fontId="12" fillId="0" borderId="0" xfId="63" applyNumberFormat="1" applyFont="1"/>
    <xf numFmtId="0" fontId="4" fillId="0" borderId="4" xfId="63" applyFont="1" applyBorder="1" applyAlignment="1">
      <alignment horizontal="right"/>
    </xf>
    <xf numFmtId="0" fontId="15" fillId="0" borderId="3" xfId="63" applyFont="1" applyBorder="1" applyAlignment="1">
      <alignment horizontal="center" vertical="center" wrapText="1"/>
    </xf>
    <xf numFmtId="0" fontId="15" fillId="0" borderId="2" xfId="63" applyFont="1" applyBorder="1" applyAlignment="1">
      <alignment horizontal="left" vertical="center" indent="1"/>
    </xf>
    <xf numFmtId="0" fontId="15" fillId="0" borderId="2" xfId="63" applyFont="1" applyFill="1" applyBorder="1" applyAlignment="1">
      <alignment horizontal="center" vertical="center"/>
    </xf>
    <xf numFmtId="0" fontId="15" fillId="0" borderId="2" xfId="63" applyFont="1" applyFill="1" applyBorder="1" applyAlignment="1">
      <alignment horizontal="center" vertical="center" wrapText="1"/>
    </xf>
    <xf numFmtId="0" fontId="13" fillId="0" borderId="2" xfId="63" applyFont="1" applyBorder="1" applyAlignment="1">
      <alignment horizontal="left" vertical="center" indent="2"/>
    </xf>
    <xf numFmtId="192" fontId="13" fillId="0" borderId="2" xfId="1" applyNumberFormat="1" applyFont="1" applyBorder="1" applyAlignment="1">
      <alignment horizontal="right" vertical="center" indent="1"/>
    </xf>
    <xf numFmtId="192" fontId="13" fillId="0" borderId="2" xfId="1" applyNumberFormat="1" applyFont="1" applyBorder="1" applyAlignment="1">
      <alignment horizontal="right" vertical="center" wrapText="1" indent="1"/>
    </xf>
    <xf numFmtId="0" fontId="13" fillId="0" borderId="2" xfId="63" applyFont="1" applyBorder="1" applyAlignment="1">
      <alignment horizontal="center" vertical="center"/>
    </xf>
    <xf numFmtId="192" fontId="13" fillId="0" borderId="2" xfId="1" applyNumberFormat="1" applyFont="1" applyBorder="1" applyAlignment="1">
      <alignment horizontal="center" vertical="center"/>
    </xf>
    <xf numFmtId="0" fontId="4" fillId="0" borderId="2" xfId="63" applyFont="1" applyBorder="1" applyAlignment="1">
      <alignment horizontal="left" vertical="center" indent="4"/>
    </xf>
    <xf numFmtId="192" fontId="4" fillId="0" borderId="2" xfId="1" applyNumberFormat="1" applyFont="1" applyBorder="1" applyAlignment="1">
      <alignment horizontal="right" vertical="center" indent="1"/>
    </xf>
    <xf numFmtId="192" fontId="4" fillId="0" borderId="2" xfId="1" applyNumberFormat="1" applyFont="1" applyBorder="1" applyAlignment="1">
      <alignment horizontal="right" vertical="center" wrapText="1" indent="1"/>
    </xf>
    <xf numFmtId="0" fontId="4" fillId="0" borderId="2" xfId="63" applyFont="1" applyBorder="1" applyAlignment="1">
      <alignment horizontal="left" vertical="center" wrapText="1" indent="4"/>
    </xf>
    <xf numFmtId="0" fontId="12" fillId="0" borderId="2" xfId="63" applyFont="1" applyBorder="1" applyAlignment="1">
      <alignment horizontal="left" vertical="center" indent="5"/>
    </xf>
    <xf numFmtId="192" fontId="12" fillId="0" borderId="2" xfId="1" applyNumberFormat="1" applyFont="1" applyBorder="1" applyAlignment="1">
      <alignment horizontal="right" vertical="center" indent="1"/>
    </xf>
    <xf numFmtId="192" fontId="12" fillId="0" borderId="2" xfId="1" applyNumberFormat="1" applyFont="1" applyBorder="1" applyAlignment="1">
      <alignment horizontal="right" vertical="center" wrapText="1" indent="1"/>
    </xf>
    <xf numFmtId="0" fontId="15" fillId="0" borderId="3" xfId="63" applyFont="1" applyBorder="1" applyAlignment="1">
      <alignment horizontal="left" vertical="center" indent="1"/>
    </xf>
    <xf numFmtId="192" fontId="15" fillId="0" borderId="3" xfId="1" applyNumberFormat="1" applyFont="1" applyFill="1" applyBorder="1" applyAlignment="1">
      <alignment horizontal="right" vertical="center" indent="1"/>
    </xf>
    <xf numFmtId="0" fontId="143" fillId="0" borderId="0" xfId="63" applyFont="1"/>
    <xf numFmtId="0" fontId="144" fillId="0" borderId="0" xfId="63" applyFont="1"/>
    <xf numFmtId="0" fontId="145" fillId="0" borderId="0" xfId="97" applyFont="1"/>
    <xf numFmtId="0" fontId="144" fillId="0" borderId="0" xfId="97" applyFont="1"/>
    <xf numFmtId="0" fontId="144" fillId="0" borderId="0" xfId="97" applyFont="1" applyBorder="1"/>
    <xf numFmtId="0" fontId="144" fillId="0" borderId="4" xfId="97" applyFont="1" applyBorder="1"/>
    <xf numFmtId="0" fontId="144" fillId="0" borderId="2" xfId="97" applyFont="1" applyBorder="1" applyAlignment="1">
      <alignment horizontal="center" vertical="center"/>
    </xf>
    <xf numFmtId="0" fontId="144" fillId="0" borderId="6" xfId="97" applyFont="1" applyBorder="1" applyAlignment="1">
      <alignment horizontal="center" vertical="center"/>
    </xf>
    <xf numFmtId="0" fontId="144" fillId="0" borderId="3" xfId="97" applyFont="1" applyBorder="1" applyAlignment="1">
      <alignment horizontal="center" vertical="center"/>
    </xf>
    <xf numFmtId="166" fontId="144" fillId="2" borderId="2" xfId="97" applyNumberFormat="1" applyFont="1" applyFill="1" applyBorder="1" applyAlignment="1">
      <alignment horizontal="center" vertical="center"/>
    </xf>
    <xf numFmtId="2" fontId="144" fillId="0" borderId="2" xfId="97" applyNumberFormat="1" applyFont="1" applyBorder="1" applyAlignment="1">
      <alignment horizontal="center" vertical="center"/>
    </xf>
    <xf numFmtId="4" fontId="144" fillId="0" borderId="2" xfId="97" applyNumberFormat="1" applyFont="1" applyBorder="1" applyAlignment="1">
      <alignment horizontal="center" vertical="center"/>
    </xf>
    <xf numFmtId="4" fontId="143" fillId="0" borderId="2" xfId="97" applyNumberFormat="1" applyFont="1" applyBorder="1" applyAlignment="1">
      <alignment horizontal="center" vertical="center"/>
    </xf>
    <xf numFmtId="0" fontId="144" fillId="0" borderId="2" xfId="97" applyFont="1" applyFill="1" applyBorder="1" applyAlignment="1">
      <alignment horizontal="center" vertical="center"/>
    </xf>
    <xf numFmtId="0" fontId="144" fillId="2" borderId="2" xfId="97" applyFont="1" applyFill="1" applyBorder="1" applyAlignment="1">
      <alignment horizontal="center" vertical="center"/>
    </xf>
    <xf numFmtId="2" fontId="144" fillId="0" borderId="2" xfId="97" applyNumberFormat="1" applyFont="1" applyFill="1" applyBorder="1" applyAlignment="1">
      <alignment horizontal="center" vertical="center"/>
    </xf>
    <xf numFmtId="166" fontId="144" fillId="0" borderId="2" xfId="97" applyNumberFormat="1" applyFont="1" applyFill="1" applyBorder="1" applyAlignment="1">
      <alignment horizontal="center" vertical="center"/>
    </xf>
    <xf numFmtId="4" fontId="144" fillId="0" borderId="2" xfId="97" applyNumberFormat="1" applyFont="1" applyFill="1" applyBorder="1" applyAlignment="1">
      <alignment horizontal="center" vertical="center"/>
    </xf>
    <xf numFmtId="0" fontId="144" fillId="0" borderId="6" xfId="97" applyFont="1" applyFill="1" applyBorder="1" applyAlignment="1">
      <alignment horizontal="center" vertical="center"/>
    </xf>
    <xf numFmtId="166" fontId="144" fillId="0" borderId="6" xfId="97" applyNumberFormat="1" applyFont="1" applyFill="1" applyBorder="1" applyAlignment="1">
      <alignment horizontal="center" vertical="center"/>
    </xf>
    <xf numFmtId="2" fontId="144" fillId="0" borderId="6" xfId="97" applyNumberFormat="1" applyFont="1" applyFill="1" applyBorder="1" applyAlignment="1">
      <alignment horizontal="center" vertical="center"/>
    </xf>
    <xf numFmtId="4" fontId="144" fillId="0" borderId="6" xfId="97" applyNumberFormat="1" applyFont="1" applyFill="1" applyBorder="1" applyAlignment="1">
      <alignment horizontal="center" vertical="center"/>
    </xf>
    <xf numFmtId="0" fontId="143" fillId="0" borderId="0" xfId="63" applyFont="1" applyFill="1"/>
    <xf numFmtId="195" fontId="144" fillId="0" borderId="0" xfId="104" applyNumberFormat="1" applyFont="1"/>
    <xf numFmtId="0" fontId="147" fillId="0" borderId="0" xfId="63" applyFont="1" applyAlignment="1"/>
    <xf numFmtId="0" fontId="147" fillId="0" borderId="0" xfId="63" applyFont="1"/>
    <xf numFmtId="0" fontId="147" fillId="0" borderId="0" xfId="63" applyFont="1" applyAlignment="1">
      <alignment horizontal="right"/>
    </xf>
    <xf numFmtId="0" fontId="143" fillId="0" borderId="0" xfId="63" applyFont="1" applyAlignment="1">
      <alignment horizontal="right"/>
    </xf>
    <xf numFmtId="0" fontId="147" fillId="0" borderId="3" xfId="63" applyFont="1" applyBorder="1" applyAlignment="1">
      <alignment horizontal="center" vertical="center"/>
    </xf>
    <xf numFmtId="0" fontId="147" fillId="0" borderId="2" xfId="63" applyFont="1" applyBorder="1" applyAlignment="1">
      <alignment horizontal="left" vertical="center" indent="1"/>
    </xf>
    <xf numFmtId="0" fontId="143" fillId="0" borderId="5" xfId="63" applyFont="1" applyBorder="1" applyAlignment="1"/>
    <xf numFmtId="0" fontId="143" fillId="0" borderId="1" xfId="63" applyFont="1" applyBorder="1" applyAlignment="1"/>
    <xf numFmtId="199" fontId="147" fillId="0" borderId="2" xfId="1" applyNumberFormat="1" applyFont="1" applyBorder="1" applyAlignment="1">
      <alignment horizontal="right" vertical="center" indent="2"/>
    </xf>
    <xf numFmtId="199" fontId="147" fillId="0" borderId="2" xfId="1" applyNumberFormat="1" applyFont="1" applyBorder="1" applyAlignment="1">
      <alignment horizontal="right" vertical="center" indent="1"/>
    </xf>
    <xf numFmtId="10" fontId="143" fillId="0" borderId="0" xfId="104" applyNumberFormat="1" applyFont="1"/>
    <xf numFmtId="199" fontId="143" fillId="0" borderId="0" xfId="63" applyNumberFormat="1" applyFont="1"/>
    <xf numFmtId="195" fontId="143" fillId="0" borderId="0" xfId="104" applyNumberFormat="1" applyFont="1"/>
    <xf numFmtId="0" fontId="149" fillId="0" borderId="0" xfId="0" applyFont="1"/>
    <xf numFmtId="0" fontId="150" fillId="0" borderId="5" xfId="63" applyFont="1" applyBorder="1" applyAlignment="1">
      <alignment horizontal="left" vertical="center" indent="2"/>
    </xf>
    <xf numFmtId="199" fontId="143" fillId="0" borderId="2" xfId="1" applyNumberFormat="1" applyFont="1" applyBorder="1" applyAlignment="1">
      <alignment horizontal="right" vertical="center" indent="2"/>
    </xf>
    <xf numFmtId="199" fontId="143" fillId="0" borderId="2" xfId="1" applyNumberFormat="1" applyFont="1" applyBorder="1" applyAlignment="1">
      <alignment horizontal="right" vertical="center" indent="1"/>
    </xf>
    <xf numFmtId="0" fontId="143" fillId="0" borderId="0" xfId="63" applyFont="1" applyBorder="1" applyAlignment="1">
      <alignment horizontal="left" indent="4"/>
    </xf>
    <xf numFmtId="0" fontId="143" fillId="0" borderId="1" xfId="63" applyFont="1" applyBorder="1" applyAlignment="1">
      <alignment horizontal="left" indent="4"/>
    </xf>
    <xf numFmtId="199" fontId="147" fillId="0" borderId="3" xfId="1" applyNumberFormat="1" applyFont="1" applyBorder="1" applyAlignment="1">
      <alignment horizontal="right" vertical="center" indent="2"/>
    </xf>
    <xf numFmtId="199" fontId="147" fillId="0" borderId="3" xfId="1" applyNumberFormat="1" applyFont="1" applyBorder="1" applyAlignment="1">
      <alignment horizontal="right" vertical="center" indent="1"/>
    </xf>
    <xf numFmtId="199" fontId="151" fillId="0" borderId="6" xfId="1" applyNumberFormat="1" applyFont="1" applyFill="1" applyBorder="1" applyAlignment="1">
      <alignment horizontal="right" vertical="center" indent="2"/>
    </xf>
    <xf numFmtId="199" fontId="151" fillId="0" borderId="6" xfId="1" applyNumberFormat="1" applyFont="1" applyFill="1" applyBorder="1" applyAlignment="1">
      <alignment horizontal="right" vertical="center" indent="1"/>
    </xf>
    <xf numFmtId="0" fontId="147" fillId="0" borderId="0" xfId="0" applyFont="1" applyBorder="1" applyAlignment="1">
      <alignment horizontal="center" vertical="center"/>
    </xf>
    <xf numFmtId="166" fontId="143" fillId="0" borderId="0" xfId="0" applyNumberFormat="1" applyFont="1" applyBorder="1" applyAlignment="1">
      <alignment horizontal="center" vertical="center"/>
    </xf>
    <xf numFmtId="200" fontId="143" fillId="0" borderId="0" xfId="0" applyNumberFormat="1" applyFont="1" applyBorder="1" applyAlignment="1">
      <alignment horizontal="right" vertical="center"/>
    </xf>
    <xf numFmtId="196" fontId="143" fillId="0" borderId="0" xfId="0" applyNumberFormat="1" applyFont="1" applyBorder="1" applyAlignment="1">
      <alignment horizontal="center"/>
    </xf>
    <xf numFmtId="196" fontId="143" fillId="0" borderId="0" xfId="0" applyNumberFormat="1" applyFont="1" applyBorder="1" applyAlignment="1">
      <alignment horizontal="center" vertical="center"/>
    </xf>
    <xf numFmtId="196" fontId="143" fillId="0" borderId="0" xfId="0" applyNumberFormat="1" applyFont="1" applyBorder="1" applyAlignment="1">
      <alignment vertical="center"/>
    </xf>
    <xf numFmtId="166" fontId="143" fillId="0" borderId="0" xfId="25" applyNumberFormat="1" applyFont="1" applyBorder="1" applyAlignment="1">
      <alignment horizontal="center" vertical="center"/>
    </xf>
    <xf numFmtId="176" fontId="143" fillId="0" borderId="0" xfId="25" applyNumberFormat="1" applyFont="1" applyBorder="1" applyAlignment="1">
      <alignment horizontal="center" vertical="center"/>
    </xf>
    <xf numFmtId="0" fontId="82" fillId="0" borderId="0" xfId="90" applyFont="1"/>
    <xf numFmtId="0" fontId="83" fillId="0" borderId="0" xfId="90" applyFont="1"/>
    <xf numFmtId="0" fontId="83" fillId="0" borderId="0" xfId="63" applyFont="1"/>
    <xf numFmtId="0" fontId="83" fillId="0" borderId="0" xfId="90" applyFont="1" applyAlignment="1">
      <alignment horizontal="right"/>
    </xf>
    <xf numFmtId="0" fontId="21" fillId="0" borderId="22" xfId="90" applyFont="1" applyBorder="1" applyAlignment="1">
      <alignment horizontal="center" vertical="center"/>
    </xf>
    <xf numFmtId="0" fontId="21" fillId="0" borderId="3" xfId="90" applyFont="1" applyBorder="1" applyAlignment="1">
      <alignment horizontal="center" vertical="center"/>
    </xf>
    <xf numFmtId="0" fontId="22" fillId="0" borderId="37" xfId="90" applyFont="1" applyBorder="1" applyAlignment="1">
      <alignment horizontal="left" vertical="center" indent="1"/>
    </xf>
    <xf numFmtId="176" fontId="22" fillId="0" borderId="2" xfId="39" applyNumberFormat="1" applyFont="1" applyBorder="1" applyAlignment="1">
      <alignment horizontal="center" vertical="center"/>
    </xf>
    <xf numFmtId="0" fontId="22" fillId="0" borderId="5" xfId="90" applyFont="1" applyBorder="1" applyAlignment="1">
      <alignment horizontal="left" vertical="center" indent="1"/>
    </xf>
    <xf numFmtId="0" fontId="22" fillId="0" borderId="38" xfId="90" applyFont="1" applyBorder="1" applyAlignment="1">
      <alignment horizontal="left" vertical="center" indent="1"/>
    </xf>
    <xf numFmtId="0" fontId="21" fillId="0" borderId="3" xfId="63" applyFont="1" applyBorder="1" applyAlignment="1">
      <alignment horizontal="center" vertical="center"/>
    </xf>
    <xf numFmtId="176" fontId="21" fillId="0" borderId="3" xfId="39" applyNumberFormat="1" applyFont="1" applyBorder="1" applyAlignment="1">
      <alignment horizontal="center" vertical="center"/>
    </xf>
    <xf numFmtId="176" fontId="83" fillId="0" borderId="0" xfId="90" applyNumberFormat="1" applyFont="1" applyAlignment="1">
      <alignment horizontal="right"/>
    </xf>
    <xf numFmtId="0" fontId="153" fillId="0" borderId="0" xfId="90" applyFont="1"/>
    <xf numFmtId="0" fontId="21" fillId="0" borderId="37" xfId="90" applyFont="1" applyBorder="1" applyAlignment="1"/>
    <xf numFmtId="176" fontId="21" fillId="0" borderId="2" xfId="90" applyNumberFormat="1" applyFont="1" applyFill="1" applyBorder="1" applyAlignment="1">
      <alignment horizontal="right" indent="2"/>
    </xf>
    <xf numFmtId="0" fontId="83" fillId="0" borderId="0" xfId="90" applyFont="1" applyBorder="1"/>
    <xf numFmtId="195" fontId="82" fillId="0" borderId="0" xfId="104" applyNumberFormat="1" applyFont="1" applyBorder="1"/>
    <xf numFmtId="176" fontId="22" fillId="0" borderId="2" xfId="39" applyNumberFormat="1" applyFont="1" applyBorder="1" applyAlignment="1">
      <alignment horizontal="right" vertical="center" indent="2"/>
    </xf>
    <xf numFmtId="176" fontId="22" fillId="0" borderId="2" xfId="39" applyNumberFormat="1" applyFont="1" applyFill="1" applyBorder="1" applyAlignment="1">
      <alignment horizontal="right" vertical="center" indent="2"/>
    </xf>
    <xf numFmtId="195" fontId="83" fillId="0" borderId="0" xfId="104" applyNumberFormat="1" applyFont="1" applyBorder="1"/>
    <xf numFmtId="176" fontId="22" fillId="0" borderId="2" xfId="14" applyNumberFormat="1" applyFont="1" applyBorder="1" applyAlignment="1">
      <alignment horizontal="right" vertical="center" indent="2"/>
    </xf>
    <xf numFmtId="0" fontId="22" fillId="0" borderId="94" xfId="90" applyFont="1" applyBorder="1" applyAlignment="1">
      <alignment horizontal="left" vertical="center" indent="1"/>
    </xf>
    <xf numFmtId="176" fontId="22" fillId="0" borderId="19" xfId="39" applyNumberFormat="1" applyFont="1" applyBorder="1" applyAlignment="1">
      <alignment horizontal="right" vertical="center" indent="2"/>
    </xf>
    <xf numFmtId="0" fontId="21" fillId="0" borderId="39" xfId="90" applyFont="1" applyBorder="1" applyAlignment="1"/>
    <xf numFmtId="176" fontId="21" fillId="0" borderId="2" xfId="39" applyNumberFormat="1" applyFont="1" applyFill="1" applyBorder="1" applyAlignment="1">
      <alignment horizontal="right" indent="2"/>
    </xf>
    <xf numFmtId="0" fontId="21" fillId="0" borderId="5" xfId="90" applyFont="1" applyBorder="1" applyAlignment="1">
      <alignment horizontal="left"/>
    </xf>
    <xf numFmtId="176" fontId="28" fillId="0" borderId="2" xfId="39" applyNumberFormat="1" applyFont="1" applyFill="1" applyBorder="1" applyAlignment="1">
      <alignment horizontal="right" indent="2"/>
    </xf>
    <xf numFmtId="0" fontId="29" fillId="0" borderId="5" xfId="90" applyFont="1" applyBorder="1" applyAlignment="1">
      <alignment horizontal="left" indent="1"/>
    </xf>
    <xf numFmtId="176" fontId="29" fillId="0" borderId="2" xfId="39" applyNumberFormat="1" applyFont="1" applyBorder="1" applyAlignment="1">
      <alignment horizontal="right" indent="2"/>
    </xf>
    <xf numFmtId="176" fontId="29" fillId="0" borderId="2" xfId="39" applyNumberFormat="1" applyFont="1" applyBorder="1" applyAlignment="1">
      <alignment horizontal="right" vertical="center" indent="2"/>
    </xf>
    <xf numFmtId="0" fontId="83" fillId="0" borderId="0" xfId="90" applyFont="1" applyAlignment="1">
      <alignment horizontal="left" indent="1"/>
    </xf>
    <xf numFmtId="0" fontId="29" fillId="0" borderId="5" xfId="90" applyFont="1" applyBorder="1" applyAlignment="1">
      <alignment horizontal="left" vertical="center" indent="1"/>
    </xf>
    <xf numFmtId="176" fontId="29" fillId="0" borderId="2" xfId="39" applyNumberFormat="1" applyFont="1" applyFill="1" applyBorder="1" applyAlignment="1">
      <alignment horizontal="right" vertical="center" indent="2"/>
    </xf>
    <xf numFmtId="0" fontId="21" fillId="0" borderId="5" xfId="90" applyFont="1" applyBorder="1" applyAlignment="1">
      <alignment horizontal="left" vertical="center" indent="1"/>
    </xf>
    <xf numFmtId="176" fontId="21" fillId="0" borderId="2" xfId="90" applyNumberFormat="1" applyFont="1" applyBorder="1" applyAlignment="1">
      <alignment horizontal="right" indent="2"/>
    </xf>
    <xf numFmtId="0" fontId="29" fillId="0" borderId="5" xfId="90" applyFont="1" applyBorder="1" applyAlignment="1">
      <alignment horizontal="left" vertical="center" wrapText="1" indent="1"/>
    </xf>
    <xf numFmtId="176" fontId="29" fillId="0" borderId="2" xfId="39" applyNumberFormat="1" applyFont="1" applyFill="1" applyBorder="1" applyAlignment="1">
      <alignment horizontal="right" indent="2"/>
    </xf>
    <xf numFmtId="176" fontId="29" fillId="0" borderId="2" xfId="90" applyNumberFormat="1" applyFont="1" applyBorder="1" applyAlignment="1">
      <alignment horizontal="right" indent="2"/>
    </xf>
    <xf numFmtId="176" fontId="22" fillId="0" borderId="2" xfId="39" applyNumberFormat="1" applyFont="1" applyBorder="1" applyAlignment="1">
      <alignment horizontal="right" indent="2"/>
    </xf>
    <xf numFmtId="176" fontId="21" fillId="0" borderId="2" xfId="39" applyNumberFormat="1" applyFont="1" applyFill="1" applyBorder="1" applyAlignment="1">
      <alignment horizontal="right" vertical="center" indent="2"/>
    </xf>
    <xf numFmtId="176" fontId="22" fillId="0" borderId="2" xfId="90" applyNumberFormat="1" applyFont="1" applyFill="1" applyBorder="1" applyAlignment="1">
      <alignment horizontal="right" vertical="center" indent="2"/>
    </xf>
    <xf numFmtId="0" fontId="29" fillId="0" borderId="94" xfId="90" applyFont="1" applyBorder="1" applyAlignment="1">
      <alignment horizontal="left" vertical="center" indent="1"/>
    </xf>
    <xf numFmtId="176" fontId="29" fillId="0" borderId="19" xfId="39" applyNumberFormat="1" applyFont="1" applyBorder="1" applyAlignment="1">
      <alignment horizontal="right" vertical="center" indent="2"/>
    </xf>
    <xf numFmtId="176" fontId="29" fillId="0" borderId="19" xfId="39" applyNumberFormat="1" applyFont="1" applyFill="1" applyBorder="1" applyAlignment="1">
      <alignment horizontal="right" vertical="center" indent="2"/>
    </xf>
    <xf numFmtId="0" fontId="21" fillId="0" borderId="39" xfId="90" applyFont="1" applyBorder="1" applyAlignment="1">
      <alignment horizontal="left" vertical="center" indent="1"/>
    </xf>
    <xf numFmtId="176" fontId="21" fillId="0" borderId="2" xfId="39" applyNumberFormat="1" applyFont="1" applyBorder="1" applyAlignment="1">
      <alignment horizontal="right" vertical="center" indent="2"/>
    </xf>
    <xf numFmtId="176" fontId="21" fillId="0" borderId="2" xfId="25" applyNumberFormat="1" applyFont="1" applyBorder="1" applyAlignment="1">
      <alignment horizontal="right" vertical="center" indent="2"/>
    </xf>
    <xf numFmtId="176" fontId="22" fillId="0" borderId="2" xfId="25" applyNumberFormat="1" applyFont="1" applyBorder="1" applyAlignment="1">
      <alignment horizontal="right" vertical="center" indent="2"/>
    </xf>
    <xf numFmtId="176" fontId="22" fillId="0" borderId="19" xfId="90" applyNumberFormat="1" applyFont="1" applyFill="1" applyBorder="1" applyAlignment="1">
      <alignment horizontal="right" vertical="center" indent="2"/>
    </xf>
    <xf numFmtId="0" fontId="21" fillId="0" borderId="39" xfId="90" applyFont="1" applyBorder="1" applyAlignment="1">
      <alignment horizontal="left" vertical="center" wrapText="1" indent="1"/>
    </xf>
    <xf numFmtId="176" fontId="21" fillId="0" borderId="2" xfId="90" applyNumberFormat="1" applyFont="1" applyFill="1" applyBorder="1" applyAlignment="1">
      <alignment horizontal="right" vertical="center" indent="2"/>
    </xf>
    <xf numFmtId="176" fontId="21" fillId="0" borderId="20" xfId="0" applyNumberFormat="1" applyFont="1" applyBorder="1" applyAlignment="1">
      <alignment horizontal="right" vertical="center" indent="2"/>
    </xf>
    <xf numFmtId="176" fontId="21" fillId="0" borderId="2" xfId="14" applyNumberFormat="1" applyFont="1" applyBorder="1" applyAlignment="1">
      <alignment horizontal="right" vertical="center" indent="2"/>
    </xf>
    <xf numFmtId="176" fontId="21" fillId="0" borderId="20" xfId="25" applyNumberFormat="1" applyFont="1" applyBorder="1" applyAlignment="1">
      <alignment horizontal="right" vertical="center" indent="2"/>
    </xf>
    <xf numFmtId="176" fontId="22" fillId="0" borderId="6" xfId="39" applyNumberFormat="1" applyFont="1" applyBorder="1" applyAlignment="1">
      <alignment horizontal="right" vertical="center" indent="2"/>
    </xf>
    <xf numFmtId="0" fontId="21" fillId="0" borderId="22" xfId="90" applyFont="1" applyBorder="1" applyAlignment="1">
      <alignment horizontal="left" vertical="center" wrapText="1" indent="1"/>
    </xf>
    <xf numFmtId="176" fontId="21" fillId="0" borderId="16" xfId="39" applyNumberFormat="1" applyFont="1" applyBorder="1" applyAlignment="1">
      <alignment horizontal="right" vertical="center" indent="2"/>
    </xf>
    <xf numFmtId="176" fontId="21" fillId="0" borderId="3" xfId="39" applyNumberFormat="1" applyFont="1" applyBorder="1" applyAlignment="1">
      <alignment horizontal="right" vertical="center" indent="2"/>
    </xf>
    <xf numFmtId="195" fontId="83" fillId="0" borderId="0" xfId="104" applyNumberFormat="1" applyFont="1"/>
    <xf numFmtId="0" fontId="155" fillId="0" borderId="0" xfId="90" applyFont="1" applyAlignment="1">
      <alignment vertical="top"/>
    </xf>
    <xf numFmtId="176" fontId="83" fillId="0" borderId="0" xfId="90" applyNumberFormat="1" applyFont="1"/>
    <xf numFmtId="0" fontId="157" fillId="0" borderId="0" xfId="90" applyFont="1"/>
    <xf numFmtId="166" fontId="83" fillId="0" borderId="0" xfId="90" applyNumberFormat="1" applyFont="1"/>
    <xf numFmtId="0" fontId="31" fillId="0" borderId="0" xfId="90" applyFont="1"/>
    <xf numFmtId="0" fontId="32" fillId="0" borderId="0" xfId="90" applyFont="1"/>
    <xf numFmtId="0" fontId="32" fillId="0" borderId="0" xfId="63" applyFont="1"/>
    <xf numFmtId="0" fontId="32" fillId="0" borderId="4" xfId="90" applyFont="1" applyBorder="1"/>
    <xf numFmtId="0" fontId="30" fillId="0" borderId="0" xfId="90" applyFont="1" applyBorder="1" applyAlignment="1">
      <alignment horizontal="right"/>
    </xf>
    <xf numFmtId="201" fontId="22" fillId="0" borderId="2" xfId="90" applyNumberFormat="1" applyFont="1" applyBorder="1" applyAlignment="1">
      <alignment vertical="center"/>
    </xf>
    <xf numFmtId="201" fontId="22" fillId="0" borderId="2" xfId="90" applyNumberFormat="1" applyFont="1" applyFill="1" applyBorder="1" applyAlignment="1">
      <alignment vertical="center"/>
    </xf>
    <xf numFmtId="202" fontId="22" fillId="0" borderId="2" xfId="25" applyNumberFormat="1" applyFont="1" applyBorder="1" applyAlignment="1">
      <alignment vertical="center"/>
    </xf>
    <xf numFmtId="201" fontId="29" fillId="0" borderId="2" xfId="90" applyNumberFormat="1" applyFont="1" applyBorder="1" applyAlignment="1">
      <alignment vertical="center"/>
    </xf>
    <xf numFmtId="201" fontId="29" fillId="0" borderId="2" xfId="90" applyNumberFormat="1" applyFont="1" applyFill="1" applyBorder="1" applyAlignment="1">
      <alignment vertical="center"/>
    </xf>
    <xf numFmtId="201" fontId="21" fillId="0" borderId="3" xfId="90" applyNumberFormat="1" applyFont="1" applyBorder="1" applyAlignment="1">
      <alignment vertical="center"/>
    </xf>
    <xf numFmtId="0" fontId="4" fillId="0" borderId="0" xfId="90" applyFont="1"/>
    <xf numFmtId="201" fontId="22" fillId="0" borderId="0" xfId="90" applyNumberFormat="1" applyFont="1"/>
    <xf numFmtId="0" fontId="21" fillId="0" borderId="4" xfId="90" applyFont="1" applyBorder="1" applyAlignment="1">
      <alignment horizontal="right"/>
    </xf>
    <xf numFmtId="0" fontId="21" fillId="0" borderId="3" xfId="90" applyFont="1" applyFill="1" applyBorder="1" applyAlignment="1">
      <alignment horizontal="center" vertical="center"/>
    </xf>
    <xf numFmtId="0" fontId="32" fillId="0" borderId="2" xfId="90" applyFont="1" applyBorder="1" applyAlignment="1">
      <alignment horizontal="left" vertical="center" indent="1"/>
    </xf>
    <xf numFmtId="166" fontId="22" fillId="0" borderId="2" xfId="39" applyNumberFormat="1" applyFont="1" applyBorder="1" applyAlignment="1">
      <alignment horizontal="right" vertical="center" indent="1"/>
    </xf>
    <xf numFmtId="166" fontId="22" fillId="0" borderId="2" xfId="90" applyNumberFormat="1" applyFont="1" applyFill="1" applyBorder="1" applyAlignment="1">
      <alignment horizontal="right" vertical="center" indent="1"/>
    </xf>
    <xf numFmtId="166" fontId="22" fillId="0" borderId="2" xfId="63" applyNumberFormat="1" applyFont="1" applyBorder="1" applyAlignment="1">
      <alignment horizontal="right" vertical="center" indent="1"/>
    </xf>
    <xf numFmtId="166" fontId="22" fillId="0" borderId="2" xfId="39" applyNumberFormat="1" applyFont="1" applyFill="1" applyBorder="1" applyAlignment="1">
      <alignment horizontal="right" vertical="center" indent="1"/>
    </xf>
    <xf numFmtId="201" fontId="21" fillId="0" borderId="3" xfId="90" applyNumberFormat="1" applyFont="1" applyBorder="1" applyAlignment="1">
      <alignment horizontal="center" vertical="center"/>
    </xf>
    <xf numFmtId="0" fontId="22" fillId="0" borderId="0" xfId="63" applyFont="1" applyBorder="1"/>
    <xf numFmtId="0" fontId="158" fillId="0" borderId="0" xfId="63" applyFont="1"/>
    <xf numFmtId="0" fontId="32" fillId="0" borderId="0" xfId="63" applyFont="1" applyFill="1"/>
    <xf numFmtId="0" fontId="15" fillId="0" borderId="0" xfId="85" applyFont="1"/>
    <xf numFmtId="0" fontId="4" fillId="0" borderId="0" xfId="85" applyFont="1" applyFill="1"/>
    <xf numFmtId="0" fontId="4" fillId="0" borderId="0" xfId="85" applyFont="1"/>
    <xf numFmtId="0" fontId="15" fillId="0" borderId="16" xfId="85" applyFont="1" applyBorder="1" applyAlignment="1">
      <alignment horizontal="center" vertical="center"/>
    </xf>
    <xf numFmtId="0" fontId="15" fillId="0" borderId="16" xfId="85" applyFont="1" applyBorder="1" applyAlignment="1">
      <alignment horizontal="left" vertical="center" indent="4"/>
    </xf>
    <xf numFmtId="0" fontId="15" fillId="0" borderId="3" xfId="85" applyFont="1" applyBorder="1" applyAlignment="1">
      <alignment horizontal="center" vertical="center"/>
    </xf>
    <xf numFmtId="0" fontId="4" fillId="0" borderId="2" xfId="85" applyFont="1" applyBorder="1" applyAlignment="1">
      <alignment horizontal="left" indent="1"/>
    </xf>
    <xf numFmtId="0" fontId="4" fillId="0" borderId="5" xfId="85" applyFont="1" applyBorder="1"/>
    <xf numFmtId="0" fontId="4" fillId="0" borderId="33" xfId="85" applyFont="1" applyBorder="1"/>
    <xf numFmtId="164" fontId="4" fillId="0" borderId="2" xfId="85" applyNumberFormat="1" applyFont="1" applyBorder="1" applyAlignment="1">
      <alignment horizontal="right" indent="1"/>
    </xf>
    <xf numFmtId="190" fontId="4" fillId="0" borderId="2" xfId="85" quotePrefix="1" applyNumberFormat="1" applyFont="1" applyBorder="1" applyAlignment="1">
      <alignment horizontal="right"/>
    </xf>
    <xf numFmtId="190" fontId="4" fillId="0" borderId="2" xfId="85" quotePrefix="1" applyNumberFormat="1" applyFont="1" applyBorder="1" applyAlignment="1"/>
    <xf numFmtId="164" fontId="4" fillId="0" borderId="2" xfId="85" applyNumberFormat="1" applyFont="1" applyBorder="1" applyAlignment="1">
      <alignment horizontal="right"/>
    </xf>
    <xf numFmtId="0" fontId="4" fillId="0" borderId="1" xfId="85" applyFont="1" applyBorder="1"/>
    <xf numFmtId="190" fontId="4" fillId="0" borderId="2" xfId="85" applyNumberFormat="1" applyFont="1" applyBorder="1" applyAlignment="1">
      <alignment horizontal="right"/>
    </xf>
    <xf numFmtId="190" fontId="4" fillId="0" borderId="2" xfId="85" applyNumberFormat="1" applyFont="1" applyBorder="1" applyAlignment="1"/>
    <xf numFmtId="0" fontId="15" fillId="0" borderId="2" xfId="85" applyFont="1" applyBorder="1" applyAlignment="1">
      <alignment horizontal="left" indent="1"/>
    </xf>
    <xf numFmtId="0" fontId="15" fillId="0" borderId="5" xfId="85" applyFont="1" applyBorder="1"/>
    <xf numFmtId="0" fontId="15" fillId="0" borderId="1" xfId="85" applyFont="1" applyBorder="1"/>
    <xf numFmtId="164" fontId="15" fillId="0" borderId="2" xfId="85" applyNumberFormat="1" applyFont="1" applyBorder="1" applyAlignment="1">
      <alignment horizontal="right" indent="1"/>
    </xf>
    <xf numFmtId="190" fontId="15" fillId="0" borderId="2" xfId="85" quotePrefix="1" applyNumberFormat="1" applyFont="1" applyBorder="1" applyAlignment="1">
      <alignment horizontal="right"/>
    </xf>
    <xf numFmtId="190" fontId="15" fillId="0" borderId="2" xfId="85" applyNumberFormat="1" applyFont="1" applyBorder="1" applyAlignment="1"/>
    <xf numFmtId="164" fontId="15" fillId="0" borderId="2" xfId="85" applyNumberFormat="1" applyFont="1" applyBorder="1" applyAlignment="1">
      <alignment horizontal="right"/>
    </xf>
    <xf numFmtId="190" fontId="15" fillId="0" borderId="2" xfId="85" applyNumberFormat="1" applyFont="1" applyBorder="1" applyAlignment="1">
      <alignment horizontal="right"/>
    </xf>
    <xf numFmtId="0" fontId="4" fillId="0" borderId="5" xfId="85" applyFont="1" applyBorder="1" applyAlignment="1">
      <alignment horizontal="left" indent="1"/>
    </xf>
    <xf numFmtId="0" fontId="4" fillId="0" borderId="0" xfId="85" applyFont="1" applyBorder="1"/>
    <xf numFmtId="164" fontId="4" fillId="0" borderId="2" xfId="85" applyNumberFormat="1" applyFont="1" applyBorder="1" applyAlignment="1">
      <alignment horizontal="center"/>
    </xf>
    <xf numFmtId="190" fontId="4" fillId="0" borderId="2" xfId="85" applyNumberFormat="1" applyFont="1" applyBorder="1" applyAlignment="1">
      <alignment horizontal="center"/>
    </xf>
    <xf numFmtId="190" fontId="4" fillId="0" borderId="2" xfId="85" applyNumberFormat="1" applyFont="1" applyBorder="1" applyAlignment="1">
      <alignment horizontal="left" indent="3"/>
    </xf>
    <xf numFmtId="164" fontId="15" fillId="0" borderId="3" xfId="85" applyNumberFormat="1" applyFont="1" applyBorder="1" applyAlignment="1">
      <alignment horizontal="right" vertical="center" indent="1"/>
    </xf>
    <xf numFmtId="190" fontId="15" fillId="0" borderId="3" xfId="85" quotePrefix="1" applyNumberFormat="1" applyFont="1" applyBorder="1" applyAlignment="1">
      <alignment horizontal="right" vertical="center"/>
    </xf>
    <xf numFmtId="164" fontId="15" fillId="0" borderId="3" xfId="85" applyNumberFormat="1" applyFont="1" applyFill="1" applyBorder="1" applyAlignment="1">
      <alignment horizontal="center" vertical="center"/>
    </xf>
    <xf numFmtId="0" fontId="20" fillId="0" borderId="0" xfId="85" applyFont="1" applyAlignment="1">
      <alignment horizontal="left"/>
    </xf>
    <xf numFmtId="0" fontId="11" fillId="0" borderId="0" xfId="0" applyFont="1"/>
    <xf numFmtId="0" fontId="14" fillId="0" borderId="0" xfId="0" applyFont="1" applyAlignment="1">
      <alignment horizontal="right"/>
    </xf>
    <xf numFmtId="0" fontId="11" fillId="0" borderId="32" xfId="0" applyFont="1" applyBorder="1" applyAlignment="1">
      <alignment horizontal="center" vertical="center"/>
    </xf>
    <xf numFmtId="0" fontId="11" fillId="0" borderId="3" xfId="0" applyFont="1" applyBorder="1" applyAlignment="1">
      <alignment horizontal="center" vertical="center"/>
    </xf>
    <xf numFmtId="0" fontId="11" fillId="0" borderId="22" xfId="0" applyFont="1" applyBorder="1" applyAlignment="1">
      <alignment horizontal="center" vertical="center"/>
    </xf>
    <xf numFmtId="0" fontId="14" fillId="0" borderId="1" xfId="0" applyFont="1" applyBorder="1" applyAlignment="1">
      <alignment horizontal="center" vertical="center"/>
    </xf>
    <xf numFmtId="188" fontId="14" fillId="0" borderId="2" xfId="0" applyNumberFormat="1" applyFont="1" applyBorder="1" applyAlignment="1">
      <alignment horizontal="center" vertical="center"/>
    </xf>
    <xf numFmtId="188" fontId="11" fillId="0" borderId="5" xfId="0" applyNumberFormat="1" applyFont="1" applyBorder="1" applyAlignment="1">
      <alignment horizontal="center" vertical="center"/>
    </xf>
    <xf numFmtId="188" fontId="14" fillId="0" borderId="0" xfId="0" applyNumberFormat="1" applyFont="1"/>
    <xf numFmtId="188" fontId="11" fillId="0" borderId="2" xfId="0" applyNumberFormat="1" applyFont="1" applyBorder="1" applyAlignment="1">
      <alignment horizontal="center" vertical="center"/>
    </xf>
    <xf numFmtId="0" fontId="11" fillId="0" borderId="1" xfId="0" applyFont="1" applyBorder="1" applyAlignment="1">
      <alignment horizontal="left" vertical="center" wrapText="1"/>
    </xf>
    <xf numFmtId="0" fontId="14" fillId="0" borderId="1" xfId="0" applyFont="1" applyBorder="1" applyAlignment="1">
      <alignment horizontal="left" vertical="center" indent="3"/>
    </xf>
    <xf numFmtId="3" fontId="14" fillId="0" borderId="2" xfId="0" applyNumberFormat="1" applyFont="1" applyBorder="1" applyAlignment="1">
      <alignment horizontal="right" vertical="center" indent="5"/>
    </xf>
    <xf numFmtId="3" fontId="11" fillId="0" borderId="2" xfId="0" applyNumberFormat="1" applyFont="1" applyBorder="1" applyAlignment="1">
      <alignment horizontal="right" vertical="center" indent="5"/>
    </xf>
    <xf numFmtId="0" fontId="14" fillId="0" borderId="0" xfId="0" applyFont="1" applyBorder="1" applyAlignment="1">
      <alignment vertical="top" wrapText="1"/>
    </xf>
    <xf numFmtId="0" fontId="86" fillId="0" borderId="0" xfId="0" applyFont="1" applyAlignment="1">
      <alignment vertical="center" wrapText="1"/>
    </xf>
    <xf numFmtId="0" fontId="25" fillId="0" borderId="0" xfId="0" applyFont="1"/>
    <xf numFmtId="0" fontId="17" fillId="0" borderId="2" xfId="0" applyFont="1" applyBorder="1" applyAlignment="1">
      <alignment horizontal="left" indent="1"/>
    </xf>
    <xf numFmtId="3" fontId="17" fillId="0" borderId="2" xfId="0" applyNumberFormat="1" applyFont="1" applyBorder="1" applyAlignment="1">
      <alignment horizontal="right" indent="4"/>
    </xf>
    <xf numFmtId="3" fontId="17" fillId="0" borderId="2" xfId="0" applyNumberFormat="1" applyFont="1" applyBorder="1" applyAlignment="1">
      <alignment horizontal="right" vertical="center" indent="4"/>
    </xf>
    <xf numFmtId="3" fontId="25" fillId="0" borderId="3" xfId="0" applyNumberFormat="1" applyFont="1" applyBorder="1" applyAlignment="1">
      <alignment horizontal="center" vertical="center"/>
    </xf>
    <xf numFmtId="0" fontId="18" fillId="0" borderId="0" xfId="0" applyFont="1" applyBorder="1" applyAlignment="1">
      <alignment horizontal="left" vertical="center"/>
    </xf>
    <xf numFmtId="3" fontId="26" fillId="0" borderId="0" xfId="0" applyNumberFormat="1" applyFont="1" applyBorder="1" applyAlignment="1">
      <alignment horizontal="center" vertical="center"/>
    </xf>
    <xf numFmtId="0" fontId="39" fillId="0" borderId="0" xfId="0" applyFont="1" applyAlignment="1">
      <alignment horizontal="left"/>
    </xf>
    <xf numFmtId="0" fontId="17" fillId="0" borderId="0" xfId="0" applyFont="1" applyAlignment="1">
      <alignment vertical="center" textRotation="180"/>
    </xf>
    <xf numFmtId="0" fontId="15" fillId="0" borderId="0" xfId="0" applyFont="1" applyFill="1" applyAlignment="1" applyProtection="1">
      <alignment horizontal="left"/>
    </xf>
    <xf numFmtId="0" fontId="17" fillId="0" borderId="0" xfId="0" applyFont="1" applyProtection="1"/>
    <xf numFmtId="0" fontId="4" fillId="0" borderId="0" xfId="0" applyFont="1" applyFill="1" applyAlignment="1" applyProtection="1"/>
    <xf numFmtId="0" fontId="20" fillId="0" borderId="0" xfId="0" applyFont="1" applyFill="1" applyAlignment="1" applyProtection="1">
      <alignment wrapText="1"/>
    </xf>
    <xf numFmtId="0" fontId="4" fillId="0" borderId="0" xfId="0" applyFont="1" applyBorder="1" applyAlignment="1" applyProtection="1">
      <alignment horizontal="left" vertical="center" wrapText="1"/>
    </xf>
    <xf numFmtId="0" fontId="4" fillId="0" borderId="0" xfId="0" applyFont="1" applyBorder="1" applyAlignment="1" applyProtection="1">
      <alignment horizontal="center" vertical="center"/>
    </xf>
    <xf numFmtId="0" fontId="17" fillId="0" borderId="0" xfId="0" applyFont="1" applyAlignment="1" applyProtection="1">
      <alignment horizontal="right" vertical="center" textRotation="180"/>
    </xf>
    <xf numFmtId="0" fontId="4" fillId="0" borderId="0" xfId="0" applyFont="1" applyProtection="1"/>
    <xf numFmtId="0" fontId="4" fillId="0" borderId="0" xfId="0" applyFont="1" applyAlignment="1" applyProtection="1">
      <alignment horizontal="left"/>
    </xf>
    <xf numFmtId="0" fontId="4" fillId="0" borderId="0" xfId="0" applyFont="1" applyFill="1" applyAlignment="1" applyProtection="1">
      <alignment horizontal="center" vertical="center"/>
    </xf>
    <xf numFmtId="0" fontId="26" fillId="0" borderId="3" xfId="0" applyFont="1" applyBorder="1" applyAlignment="1" applyProtection="1">
      <alignment horizontal="center" vertical="center" wrapText="1"/>
    </xf>
    <xf numFmtId="0" fontId="11"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3" fontId="14" fillId="0" borderId="16" xfId="0" applyNumberFormat="1" applyFont="1" applyFill="1" applyBorder="1" applyAlignment="1" applyProtection="1">
      <alignment horizontal="right" vertical="center" indent="1"/>
      <protection locked="0"/>
    </xf>
    <xf numFmtId="0" fontId="14" fillId="0" borderId="6" xfId="0" applyFont="1" applyFill="1" applyBorder="1" applyAlignment="1" applyProtection="1">
      <alignment horizontal="center" vertical="center"/>
    </xf>
    <xf numFmtId="3" fontId="14" fillId="0" borderId="6" xfId="0" applyNumberFormat="1" applyFont="1" applyFill="1" applyBorder="1" applyAlignment="1" applyProtection="1">
      <alignment horizontal="right" vertical="center" indent="1"/>
      <protection locked="0"/>
    </xf>
    <xf numFmtId="0" fontId="14" fillId="0" borderId="2" xfId="0" applyFont="1" applyFill="1" applyBorder="1" applyAlignment="1" applyProtection="1">
      <alignment horizontal="center" vertical="center"/>
    </xf>
    <xf numFmtId="3" fontId="14" fillId="0" borderId="2" xfId="0" applyNumberFormat="1" applyFont="1" applyFill="1" applyBorder="1" applyAlignment="1" applyProtection="1">
      <alignment horizontal="right" vertical="center" indent="1"/>
      <protection locked="0"/>
    </xf>
    <xf numFmtId="0" fontId="14"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wrapText="1" indent="2"/>
    </xf>
    <xf numFmtId="3" fontId="14" fillId="0"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left"/>
    </xf>
    <xf numFmtId="0" fontId="18" fillId="0" borderId="0" xfId="0" applyFont="1" applyProtection="1"/>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14" fillId="0" borderId="0" xfId="0" applyFont="1" applyAlignment="1" applyProtection="1">
      <alignment horizontal="left" vertical="center" wrapText="1"/>
    </xf>
    <xf numFmtId="0" fontId="18" fillId="0" borderId="0" xfId="0" applyFont="1" applyAlignment="1" applyProtection="1">
      <alignment horizontal="center"/>
    </xf>
    <xf numFmtId="37" fontId="14" fillId="0" borderId="2" xfId="0" applyNumberFormat="1" applyFont="1" applyFill="1" applyBorder="1" applyAlignment="1" applyProtection="1">
      <alignment horizontal="right" vertical="center" indent="2"/>
      <protection locked="0"/>
    </xf>
    <xf numFmtId="3" fontId="14" fillId="0" borderId="2" xfId="0" applyNumberFormat="1" applyFont="1" applyFill="1" applyBorder="1" applyAlignment="1" applyProtection="1">
      <alignment horizontal="right" vertical="center" indent="2"/>
      <protection locked="0"/>
    </xf>
    <xf numFmtId="37" fontId="14" fillId="0" borderId="6" xfId="0" applyNumberFormat="1" applyFont="1" applyFill="1" applyBorder="1" applyAlignment="1" applyProtection="1">
      <alignment horizontal="right" vertical="center" indent="2"/>
      <protection locked="0"/>
    </xf>
    <xf numFmtId="3" fontId="14" fillId="0" borderId="6" xfId="0" applyNumberFormat="1" applyFont="1" applyFill="1" applyBorder="1" applyAlignment="1" applyProtection="1">
      <alignment horizontal="right" vertical="center" indent="2"/>
      <protection locked="0"/>
    </xf>
    <xf numFmtId="37" fontId="14" fillId="0" borderId="16" xfId="0" applyNumberFormat="1" applyFont="1" applyFill="1" applyBorder="1" applyAlignment="1" applyProtection="1">
      <alignment horizontal="right" vertical="center" indent="2"/>
      <protection locked="0"/>
    </xf>
    <xf numFmtId="3" fontId="14" fillId="0" borderId="16" xfId="0" applyNumberFormat="1" applyFont="1" applyFill="1" applyBorder="1" applyAlignment="1" applyProtection="1">
      <alignment horizontal="right" vertical="center" indent="2"/>
      <protection locked="0"/>
    </xf>
    <xf numFmtId="3" fontId="113" fillId="0" borderId="2" xfId="0" applyNumberFormat="1" applyFont="1" applyBorder="1" applyAlignment="1" applyProtection="1">
      <alignment horizontal="right" vertical="center" indent="2"/>
    </xf>
    <xf numFmtId="3" fontId="14" fillId="0" borderId="0" xfId="0" applyNumberFormat="1" applyFont="1" applyAlignment="1" applyProtection="1">
      <alignment horizontal="center" vertical="center" wrapText="1"/>
    </xf>
    <xf numFmtId="0" fontId="4" fillId="0" borderId="0" xfId="0" applyFont="1" applyAlignment="1" applyProtection="1">
      <alignment horizontal="center" vertical="center" wrapText="1"/>
    </xf>
    <xf numFmtId="0" fontId="4"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0" borderId="0" xfId="98" applyFont="1"/>
    <xf numFmtId="0" fontId="4" fillId="0" borderId="0" xfId="98" applyFont="1" applyAlignment="1">
      <alignment horizontal="center"/>
    </xf>
    <xf numFmtId="0" fontId="4" fillId="0" borderId="0" xfId="98" applyFont="1" applyAlignment="1">
      <alignment horizontal="center" vertical="center"/>
    </xf>
    <xf numFmtId="0" fontId="14" fillId="0" borderId="0" xfId="63" applyFont="1" applyAlignment="1">
      <alignment horizontal="right"/>
    </xf>
    <xf numFmtId="0" fontId="15" fillId="0" borderId="3" xfId="98" applyFont="1" applyBorder="1" applyAlignment="1">
      <alignment horizontal="center" vertical="center"/>
    </xf>
    <xf numFmtId="0" fontId="4" fillId="0" borderId="5" xfId="63" applyFont="1" applyBorder="1" applyAlignment="1">
      <alignment horizontal="left" vertical="center" wrapText="1" indent="3"/>
    </xf>
    <xf numFmtId="0" fontId="4" fillId="0" borderId="2" xfId="63" applyFont="1" applyBorder="1" applyAlignment="1">
      <alignment horizontal="left" vertical="center" indent="2"/>
    </xf>
    <xf numFmtId="3" fontId="4" fillId="0" borderId="5" xfId="63" applyNumberFormat="1" applyFont="1" applyBorder="1" applyAlignment="1">
      <alignment horizontal="right" vertical="center" indent="2"/>
    </xf>
    <xf numFmtId="3" fontId="4" fillId="0" borderId="16" xfId="63" applyNumberFormat="1" applyFont="1" applyBorder="1" applyAlignment="1">
      <alignment horizontal="right" vertical="center" indent="2"/>
    </xf>
    <xf numFmtId="0" fontId="4" fillId="0" borderId="5" xfId="63" applyFont="1" applyBorder="1" applyAlignment="1">
      <alignment horizontal="left" vertical="center" indent="3"/>
    </xf>
    <xf numFmtId="3" fontId="4" fillId="0" borderId="5" xfId="63" applyNumberFormat="1" applyFont="1" applyFill="1" applyBorder="1" applyAlignment="1">
      <alignment horizontal="right" vertical="center" indent="2"/>
    </xf>
    <xf numFmtId="3" fontId="17" fillId="0" borderId="2" xfId="63" applyNumberFormat="1" applyFont="1" applyFill="1" applyBorder="1" applyAlignment="1">
      <alignment horizontal="right" vertical="center" indent="2"/>
    </xf>
    <xf numFmtId="0" fontId="159" fillId="0" borderId="5" xfId="63" applyFont="1" applyBorder="1" applyAlignment="1">
      <alignment horizontal="left" indent="3"/>
    </xf>
    <xf numFmtId="0" fontId="4" fillId="0" borderId="2" xfId="63" applyFont="1" applyBorder="1" applyAlignment="1">
      <alignment horizontal="left" vertical="center" wrapText="1" indent="2"/>
    </xf>
    <xf numFmtId="3" fontId="4" fillId="0" borderId="2" xfId="63" applyNumberFormat="1" applyFont="1" applyFill="1" applyBorder="1" applyAlignment="1">
      <alignment horizontal="right" vertical="center" indent="2"/>
    </xf>
    <xf numFmtId="3" fontId="4" fillId="0" borderId="6" xfId="63" applyNumberFormat="1" applyFont="1" applyBorder="1" applyAlignment="1">
      <alignment horizontal="right" vertical="center" indent="2"/>
    </xf>
    <xf numFmtId="0" fontId="4" fillId="3" borderId="3" xfId="63" applyFont="1" applyFill="1" applyBorder="1" applyAlignment="1">
      <alignment horizontal="center"/>
    </xf>
    <xf numFmtId="3" fontId="25" fillId="0" borderId="3" xfId="63" applyNumberFormat="1" applyFont="1" applyBorder="1" applyAlignment="1">
      <alignment horizontal="right" vertical="center" indent="2"/>
    </xf>
    <xf numFmtId="0" fontId="14" fillId="0" borderId="1" xfId="63" applyFont="1" applyBorder="1"/>
    <xf numFmtId="0" fontId="14" fillId="0" borderId="0" xfId="98" applyFont="1" applyAlignment="1">
      <alignment horizontal="center"/>
    </xf>
    <xf numFmtId="0" fontId="14" fillId="0" borderId="0" xfId="98" applyFont="1" applyAlignment="1">
      <alignment horizontal="center" vertical="center"/>
    </xf>
    <xf numFmtId="3" fontId="11" fillId="0" borderId="0" xfId="63" applyNumberFormat="1" applyFont="1" applyBorder="1" applyAlignment="1">
      <alignment horizontal="center" vertical="center"/>
    </xf>
    <xf numFmtId="164" fontId="14" fillId="0" borderId="0" xfId="63" applyNumberFormat="1" applyFont="1" applyBorder="1" applyAlignment="1">
      <alignment horizontal="right" vertical="center"/>
    </xf>
    <xf numFmtId="0" fontId="14" fillId="0" borderId="0" xfId="98" applyFont="1" applyFill="1" applyAlignment="1"/>
    <xf numFmtId="164" fontId="4" fillId="0" borderId="0" xfId="98" applyNumberFormat="1" applyFont="1" applyAlignment="1">
      <alignment horizontal="center" vertical="center"/>
    </xf>
    <xf numFmtId="0" fontId="14" fillId="0" borderId="2" xfId="63" applyFont="1" applyBorder="1" applyAlignment="1">
      <alignment vertical="center"/>
    </xf>
    <xf numFmtId="165" fontId="14" fillId="0" borderId="2" xfId="63" applyNumberFormat="1" applyFont="1" applyBorder="1" applyAlignment="1">
      <alignment horizontal="right" vertical="center" indent="1"/>
    </xf>
    <xf numFmtId="165" fontId="14" fillId="0" borderId="2" xfId="63" applyNumberFormat="1" applyFont="1" applyFill="1" applyBorder="1" applyAlignment="1">
      <alignment horizontal="right" vertical="center" indent="1"/>
    </xf>
    <xf numFmtId="195" fontId="14" fillId="0" borderId="0" xfId="104" applyNumberFormat="1" applyFont="1"/>
    <xf numFmtId="0" fontId="14" fillId="0" borderId="2" xfId="63" applyFont="1" applyBorder="1" applyAlignment="1">
      <alignment vertical="center" wrapText="1"/>
    </xf>
    <xf numFmtId="165" fontId="11" fillId="0" borderId="3" xfId="63" applyNumberFormat="1" applyFont="1" applyBorder="1" applyAlignment="1">
      <alignment horizontal="right" vertical="center" indent="1"/>
    </xf>
    <xf numFmtId="165" fontId="11" fillId="0" borderId="3" xfId="63" applyNumberFormat="1" applyFont="1" applyFill="1" applyBorder="1" applyAlignment="1">
      <alignment horizontal="right" vertical="center" indent="1"/>
    </xf>
    <xf numFmtId="166" fontId="14" fillId="0" borderId="0" xfId="104" applyNumberFormat="1" applyFont="1"/>
    <xf numFmtId="0" fontId="14" fillId="0" borderId="15" xfId="63" applyFont="1" applyBorder="1"/>
    <xf numFmtId="165" fontId="14" fillId="0" borderId="0" xfId="63" applyNumberFormat="1" applyFont="1" applyFill="1" applyBorder="1" applyAlignment="1">
      <alignment horizontal="right" vertical="center"/>
    </xf>
    <xf numFmtId="165" fontId="14" fillId="0" borderId="15" xfId="63" applyNumberFormat="1" applyFont="1" applyFill="1" applyBorder="1" applyAlignment="1">
      <alignment horizontal="right" vertical="center"/>
    </xf>
    <xf numFmtId="0" fontId="11" fillId="0" borderId="3" xfId="63" applyFont="1" applyFill="1" applyBorder="1" applyAlignment="1">
      <alignment horizontal="center" vertical="center" wrapText="1"/>
    </xf>
    <xf numFmtId="0" fontId="11" fillId="0" borderId="3" xfId="63" applyFont="1" applyFill="1" applyBorder="1" applyAlignment="1">
      <alignment horizontal="left" vertical="center" wrapText="1"/>
    </xf>
    <xf numFmtId="0" fontId="11" fillId="0" borderId="22" xfId="63" applyFont="1" applyFill="1" applyBorder="1" applyAlignment="1">
      <alignment horizontal="center" vertical="center" wrapText="1"/>
    </xf>
    <xf numFmtId="0" fontId="14" fillId="0" borderId="2" xfId="63" applyFont="1" applyFill="1" applyBorder="1" applyAlignment="1">
      <alignment horizontal="left" vertical="center" indent="5"/>
    </xf>
    <xf numFmtId="3" fontId="14" fillId="0" borderId="2" xfId="63" applyNumberFormat="1" applyFont="1" applyFill="1" applyBorder="1" applyAlignment="1">
      <alignment horizontal="right" indent="2"/>
    </xf>
    <xf numFmtId="3" fontId="14" fillId="0" borderId="2" xfId="63" quotePrefix="1" applyNumberFormat="1" applyFont="1" applyFill="1" applyBorder="1" applyAlignment="1">
      <alignment horizontal="right" indent="2"/>
    </xf>
    <xf numFmtId="3" fontId="14" fillId="0" borderId="5" xfId="63" quotePrefix="1" applyNumberFormat="1" applyFont="1" applyFill="1" applyBorder="1" applyAlignment="1">
      <alignment horizontal="right" indent="2"/>
    </xf>
    <xf numFmtId="0" fontId="14" fillId="0" borderId="6" xfId="63" applyFont="1" applyFill="1" applyBorder="1" applyAlignment="1">
      <alignment horizontal="left" vertical="center" indent="5"/>
    </xf>
    <xf numFmtId="3" fontId="14" fillId="0" borderId="6" xfId="63" applyNumberFormat="1" applyFont="1" applyFill="1" applyBorder="1" applyAlignment="1">
      <alignment horizontal="right" indent="2"/>
    </xf>
    <xf numFmtId="3" fontId="14" fillId="0" borderId="6" xfId="63" quotePrefix="1" applyNumberFormat="1" applyFont="1" applyFill="1" applyBorder="1" applyAlignment="1">
      <alignment horizontal="right" indent="2"/>
    </xf>
    <xf numFmtId="3" fontId="14" fillId="0" borderId="38" xfId="63" quotePrefix="1" applyNumberFormat="1" applyFont="1" applyFill="1" applyBorder="1" applyAlignment="1">
      <alignment horizontal="right" indent="2"/>
    </xf>
    <xf numFmtId="0" fontId="14" fillId="0" borderId="0" xfId="63" applyFont="1" applyFill="1" applyBorder="1"/>
    <xf numFmtId="0" fontId="11" fillId="0" borderId="0" xfId="63" applyFont="1" applyFill="1" applyBorder="1" applyAlignment="1">
      <alignment vertical="center"/>
    </xf>
    <xf numFmtId="0" fontId="14" fillId="0" borderId="2" xfId="63" applyFont="1" applyFill="1" applyBorder="1" applyAlignment="1">
      <alignment horizontal="left" vertical="center" wrapText="1" indent="1"/>
    </xf>
    <xf numFmtId="0" fontId="14" fillId="0" borderId="2" xfId="63" applyFont="1" applyBorder="1" applyAlignment="1">
      <alignment horizontal="center" vertical="center"/>
    </xf>
    <xf numFmtId="0" fontId="14" fillId="0" borderId="6" xfId="63" applyFont="1" applyFill="1" applyBorder="1" applyAlignment="1">
      <alignment horizontal="left" vertical="center" indent="1"/>
    </xf>
    <xf numFmtId="0" fontId="14" fillId="0" borderId="6" xfId="63" applyFont="1" applyBorder="1" applyAlignment="1">
      <alignment horizontal="right" vertical="center" indent="2"/>
    </xf>
    <xf numFmtId="0" fontId="18" fillId="0" borderId="0" xfId="0" applyFont="1" applyAlignment="1">
      <alignment vertical="top"/>
    </xf>
    <xf numFmtId="0" fontId="14" fillId="0" borderId="0" xfId="63" applyFont="1" applyAlignment="1">
      <alignment vertical="top"/>
    </xf>
    <xf numFmtId="0" fontId="160" fillId="0" borderId="0" xfId="63" applyFont="1" applyAlignment="1">
      <alignment vertical="center"/>
    </xf>
    <xf numFmtId="0" fontId="161" fillId="0" borderId="0" xfId="63" applyFont="1"/>
    <xf numFmtId="0" fontId="160" fillId="0" borderId="0" xfId="63" applyFont="1"/>
    <xf numFmtId="0" fontId="160" fillId="0" borderId="3" xfId="63" applyFont="1" applyBorder="1" applyAlignment="1">
      <alignment horizontal="center" vertical="center"/>
    </xf>
    <xf numFmtId="0" fontId="160" fillId="0" borderId="1" xfId="63" applyFont="1" applyBorder="1" applyAlignment="1">
      <alignment horizontal="left" vertical="center" indent="1"/>
    </xf>
    <xf numFmtId="0" fontId="161" fillId="0" borderId="2" xfId="63" applyFont="1" applyBorder="1"/>
    <xf numFmtId="0" fontId="161" fillId="0" borderId="5" xfId="63" applyFont="1" applyBorder="1"/>
    <xf numFmtId="0" fontId="161" fillId="0" borderId="37" xfId="63" applyFont="1" applyBorder="1"/>
    <xf numFmtId="0" fontId="161" fillId="0" borderId="1" xfId="63" applyFont="1" applyBorder="1" applyAlignment="1">
      <alignment horizontal="left" vertical="center" indent="1"/>
    </xf>
    <xf numFmtId="3" fontId="161" fillId="0" borderId="2" xfId="40" applyNumberFormat="1" applyFont="1" applyBorder="1" applyAlignment="1">
      <alignment horizontal="center" vertical="center"/>
    </xf>
    <xf numFmtId="3" fontId="161" fillId="0" borderId="5" xfId="40" applyNumberFormat="1" applyFont="1" applyBorder="1" applyAlignment="1">
      <alignment horizontal="center" vertical="center"/>
    </xf>
    <xf numFmtId="3" fontId="161" fillId="0" borderId="2" xfId="40" applyNumberFormat="1" applyFont="1" applyFill="1" applyBorder="1" applyAlignment="1">
      <alignment horizontal="center" vertical="center"/>
    </xf>
    <xf numFmtId="3" fontId="161" fillId="0" borderId="2" xfId="63" applyNumberFormat="1" applyFont="1" applyBorder="1" applyAlignment="1">
      <alignment horizontal="right" vertical="center" indent="1"/>
    </xf>
    <xf numFmtId="3" fontId="161" fillId="0" borderId="5" xfId="63" applyNumberFormat="1" applyFont="1" applyBorder="1" applyAlignment="1">
      <alignment horizontal="right" vertical="center" indent="1"/>
    </xf>
    <xf numFmtId="0" fontId="160" fillId="0" borderId="1" xfId="63" applyFont="1" applyBorder="1" applyAlignment="1">
      <alignment horizontal="left" vertical="center" wrapText="1" indent="1"/>
    </xf>
    <xf numFmtId="3" fontId="161" fillId="0" borderId="6" xfId="40" applyNumberFormat="1" applyFont="1" applyBorder="1" applyAlignment="1">
      <alignment horizontal="center" vertical="center"/>
    </xf>
    <xf numFmtId="0" fontId="94" fillId="0" borderId="0" xfId="63" applyFont="1" applyBorder="1" applyAlignment="1"/>
    <xf numFmtId="176" fontId="94" fillId="0" borderId="0" xfId="63" applyNumberFormat="1" applyFont="1" applyBorder="1" applyAlignment="1"/>
    <xf numFmtId="0" fontId="14" fillId="0" borderId="0" xfId="53" applyFont="1"/>
    <xf numFmtId="0" fontId="14" fillId="0" borderId="0" xfId="53" applyFont="1" applyBorder="1"/>
    <xf numFmtId="0" fontId="11" fillId="0" borderId="0" xfId="71" applyFont="1"/>
    <xf numFmtId="0" fontId="14" fillId="0" borderId="0" xfId="71" applyFont="1"/>
    <xf numFmtId="0" fontId="18" fillId="0" borderId="0" xfId="71" applyFont="1"/>
    <xf numFmtId="0" fontId="11" fillId="0" borderId="32" xfId="71" applyFont="1" applyBorder="1" applyAlignment="1">
      <alignment horizontal="center" vertical="center"/>
    </xf>
    <xf numFmtId="0" fontId="11" fillId="0" borderId="3" xfId="53" applyFont="1" applyBorder="1" applyAlignment="1">
      <alignment horizontal="center" vertical="center" wrapText="1"/>
    </xf>
    <xf numFmtId="0" fontId="18" fillId="0" borderId="2" xfId="63" applyFont="1" applyFill="1" applyBorder="1" applyAlignment="1">
      <alignment horizontal="center" wrapText="1"/>
    </xf>
    <xf numFmtId="3" fontId="14" fillId="0" borderId="2" xfId="53" applyNumberFormat="1" applyFont="1" applyBorder="1" applyAlignment="1">
      <alignment horizontal="center"/>
    </xf>
    <xf numFmtId="0" fontId="14" fillId="0" borderId="2" xfId="53" applyFont="1" applyBorder="1" applyAlignment="1">
      <alignment horizontal="center"/>
    </xf>
    <xf numFmtId="37" fontId="14" fillId="0" borderId="2" xfId="14" applyNumberFormat="1" applyFont="1" applyBorder="1" applyAlignment="1">
      <alignment horizontal="center"/>
    </xf>
    <xf numFmtId="37" fontId="14" fillId="0" borderId="2" xfId="14" applyNumberFormat="1" applyFont="1" applyBorder="1" applyAlignment="1">
      <alignment horizontal="right" indent="2"/>
    </xf>
    <xf numFmtId="0" fontId="18" fillId="0" borderId="2" xfId="63" applyFont="1" applyFill="1" applyBorder="1" applyAlignment="1">
      <alignment horizontal="center"/>
    </xf>
    <xf numFmtId="0" fontId="14" fillId="0" borderId="2" xfId="53" applyFont="1" applyBorder="1" applyAlignment="1">
      <alignment horizontal="left" indent="5"/>
    </xf>
    <xf numFmtId="3" fontId="14" fillId="0" borderId="2" xfId="53" applyNumberFormat="1" applyFont="1" applyFill="1" applyBorder="1" applyAlignment="1">
      <alignment horizontal="center"/>
    </xf>
    <xf numFmtId="0" fontId="14" fillId="0" borderId="2" xfId="63" applyFont="1" applyBorder="1" applyAlignment="1">
      <alignment horizontal="center"/>
    </xf>
    <xf numFmtId="10" fontId="14" fillId="0" borderId="0" xfId="104" applyNumberFormat="1" applyFont="1"/>
    <xf numFmtId="10" fontId="14" fillId="0" borderId="0" xfId="53" applyNumberFormat="1" applyFont="1"/>
    <xf numFmtId="0" fontId="14" fillId="0" borderId="6" xfId="63" applyFont="1" applyBorder="1" applyAlignment="1">
      <alignment horizontal="center"/>
    </xf>
    <xf numFmtId="3" fontId="14" fillId="0" borderId="6" xfId="53" applyNumberFormat="1" applyFont="1" applyBorder="1" applyAlignment="1">
      <alignment horizontal="center"/>
    </xf>
    <xf numFmtId="0" fontId="14" fillId="0" borderId="6" xfId="53" applyFont="1" applyBorder="1" applyAlignment="1">
      <alignment horizontal="left" indent="5"/>
    </xf>
    <xf numFmtId="37" fontId="14" fillId="0" borderId="6" xfId="14" applyNumberFormat="1" applyFont="1" applyBorder="1" applyAlignment="1">
      <alignment horizontal="center"/>
    </xf>
    <xf numFmtId="37" fontId="14" fillId="0" borderId="6" xfId="14" applyNumberFormat="1" applyFont="1" applyBorder="1" applyAlignment="1">
      <alignment horizontal="right" indent="2"/>
    </xf>
    <xf numFmtId="0" fontId="14" fillId="0" borderId="6" xfId="53" applyFont="1" applyBorder="1" applyAlignment="1">
      <alignment horizontal="center"/>
    </xf>
    <xf numFmtId="3" fontId="14" fillId="0" borderId="6" xfId="53" applyNumberFormat="1" applyFont="1" applyFill="1" applyBorder="1" applyAlignment="1">
      <alignment horizontal="center"/>
    </xf>
    <xf numFmtId="0" fontId="5" fillId="0" borderId="0" xfId="53" applyFont="1"/>
    <xf numFmtId="3" fontId="14" fillId="0" borderId="0" xfId="53" applyNumberFormat="1" applyFont="1" applyFill="1" applyBorder="1" applyAlignment="1">
      <alignment horizontal="center"/>
    </xf>
    <xf numFmtId="0" fontId="14" fillId="0" borderId="0" xfId="53" applyFont="1" applyBorder="1" applyAlignment="1">
      <alignment horizontal="center"/>
    </xf>
    <xf numFmtId="0" fontId="5" fillId="0" borderId="0" xfId="53" quotePrefix="1" applyFont="1"/>
    <xf numFmtId="0" fontId="14" fillId="0" borderId="0" xfId="53" quotePrefix="1" applyFont="1"/>
    <xf numFmtId="195" fontId="14" fillId="0" borderId="0" xfId="104" applyNumberFormat="1" applyFont="1" applyBorder="1"/>
    <xf numFmtId="0" fontId="14" fillId="0" borderId="0" xfId="60" applyFont="1"/>
    <xf numFmtId="0" fontId="15" fillId="0" borderId="0" xfId="60" applyFont="1"/>
    <xf numFmtId="0" fontId="14" fillId="0" borderId="0" xfId="60" applyFont="1" applyAlignment="1"/>
    <xf numFmtId="0" fontId="5" fillId="0" borderId="0" xfId="60" applyFont="1" applyAlignment="1">
      <alignment horizontal="right" vertical="top"/>
    </xf>
    <xf numFmtId="0" fontId="5" fillId="0" borderId="0" xfId="60" applyFont="1" applyAlignment="1">
      <alignment vertical="top"/>
    </xf>
    <xf numFmtId="0" fontId="5" fillId="0" borderId="0" xfId="60" applyFont="1" applyAlignment="1">
      <alignment horizontal="right"/>
    </xf>
    <xf numFmtId="0" fontId="106" fillId="0" borderId="22" xfId="60" applyFont="1" applyBorder="1" applyAlignment="1">
      <alignment horizontal="center" vertical="center"/>
    </xf>
    <xf numFmtId="0" fontId="106" fillId="0" borderId="3" xfId="60" applyFont="1" applyBorder="1" applyAlignment="1">
      <alignment horizontal="center" vertical="center"/>
    </xf>
    <xf numFmtId="0" fontId="14" fillId="0" borderId="0" xfId="60" applyFont="1" applyBorder="1"/>
    <xf numFmtId="0" fontId="163" fillId="0" borderId="16" xfId="60" applyFont="1" applyBorder="1" applyAlignment="1">
      <alignment horizontal="left" vertical="center" indent="1"/>
    </xf>
    <xf numFmtId="0" fontId="106" fillId="0" borderId="1" xfId="60" applyFont="1" applyBorder="1" applyAlignment="1">
      <alignment horizontal="center" vertical="center"/>
    </xf>
    <xf numFmtId="0" fontId="106" fillId="0" borderId="2" xfId="60" applyFont="1" applyBorder="1" applyAlignment="1">
      <alignment horizontal="center" vertical="center"/>
    </xf>
    <xf numFmtId="0" fontId="5" fillId="0" borderId="5" xfId="60" applyFont="1" applyFill="1" applyBorder="1" applyAlignment="1">
      <alignment horizontal="left" vertical="center" indent="2"/>
    </xf>
    <xf numFmtId="204" fontId="5" fillId="0" borderId="2" xfId="60" applyNumberFormat="1" applyFont="1" applyBorder="1" applyAlignment="1">
      <alignment horizontal="right" vertical="center" indent="2"/>
    </xf>
    <xf numFmtId="204" fontId="5" fillId="0" borderId="2" xfId="60" applyNumberFormat="1" applyFont="1" applyFill="1" applyBorder="1" applyAlignment="1">
      <alignment horizontal="right" vertical="center" indent="2"/>
    </xf>
    <xf numFmtId="0" fontId="5" fillId="0" borderId="2" xfId="73" applyFont="1" applyFill="1" applyBorder="1" applyAlignment="1">
      <alignment horizontal="left" vertical="center" indent="2"/>
    </xf>
    <xf numFmtId="204" fontId="5" fillId="0" borderId="1" xfId="73" applyNumberFormat="1" applyFont="1" applyBorder="1" applyAlignment="1">
      <alignment horizontal="right" vertical="center" indent="2"/>
    </xf>
    <xf numFmtId="204" fontId="5" fillId="0" borderId="1" xfId="73" applyNumberFormat="1" applyFont="1" applyFill="1" applyBorder="1" applyAlignment="1">
      <alignment horizontal="right" vertical="center" indent="2"/>
    </xf>
    <xf numFmtId="0" fontId="5" fillId="0" borderId="6" xfId="73" applyFont="1" applyFill="1" applyBorder="1" applyAlignment="1">
      <alignment horizontal="left" vertical="center" indent="2"/>
    </xf>
    <xf numFmtId="204" fontId="5" fillId="0" borderId="25" xfId="73" applyNumberFormat="1" applyFont="1" applyBorder="1" applyAlignment="1">
      <alignment horizontal="right" vertical="center" indent="2"/>
    </xf>
    <xf numFmtId="204" fontId="5" fillId="0" borderId="25" xfId="73" applyNumberFormat="1" applyFont="1" applyFill="1" applyBorder="1" applyAlignment="1">
      <alignment horizontal="right" vertical="center" indent="2"/>
    </xf>
    <xf numFmtId="0" fontId="5" fillId="0" borderId="0" xfId="73" applyFont="1"/>
    <xf numFmtId="0" fontId="5" fillId="0" borderId="0" xfId="60" applyFont="1"/>
    <xf numFmtId="0" fontId="14" fillId="0" borderId="15" xfId="60" applyFont="1" applyBorder="1"/>
    <xf numFmtId="0" fontId="5" fillId="0" borderId="0" xfId="60" applyFont="1" applyBorder="1" applyAlignment="1">
      <alignment vertical="top"/>
    </xf>
    <xf numFmtId="0" fontId="5" fillId="0" borderId="0" xfId="60" applyFont="1" applyAlignment="1">
      <alignment horizontal="right" vertical="center"/>
    </xf>
    <xf numFmtId="0" fontId="163" fillId="0" borderId="2" xfId="60" applyFont="1" applyBorder="1" applyAlignment="1">
      <alignment horizontal="left" vertical="center" indent="1"/>
    </xf>
    <xf numFmtId="0" fontId="164" fillId="0" borderId="2" xfId="73" applyFont="1" applyFill="1" applyBorder="1" applyAlignment="1">
      <alignment horizontal="left" vertical="center" indent="2"/>
    </xf>
    <xf numFmtId="204" fontId="164" fillId="0" borderId="1" xfId="73" applyNumberFormat="1" applyFont="1" applyBorder="1" applyAlignment="1">
      <alignment horizontal="right" vertical="center" indent="2"/>
    </xf>
    <xf numFmtId="204" fontId="164" fillId="0" borderId="1" xfId="73" applyNumberFormat="1" applyFont="1" applyFill="1" applyBorder="1" applyAlignment="1">
      <alignment horizontal="right" vertical="center" indent="2"/>
    </xf>
    <xf numFmtId="0" fontId="163" fillId="0" borderId="2" xfId="73" applyFont="1" applyFill="1" applyBorder="1" applyAlignment="1">
      <alignment horizontal="left" vertical="center" indent="2"/>
    </xf>
    <xf numFmtId="0" fontId="5" fillId="0" borderId="2" xfId="73" applyFont="1" applyFill="1" applyBorder="1" applyAlignment="1">
      <alignment horizontal="left" vertical="center" wrapText="1" indent="2"/>
    </xf>
    <xf numFmtId="0" fontId="14" fillId="0" borderId="0" xfId="73" applyFont="1" applyBorder="1"/>
    <xf numFmtId="204" fontId="14" fillId="0" borderId="0" xfId="73" applyNumberFormat="1" applyFont="1"/>
    <xf numFmtId="204" fontId="14" fillId="0" borderId="0" xfId="60" applyNumberFormat="1" applyFont="1"/>
    <xf numFmtId="0" fontId="18" fillId="0" borderId="0" xfId="0" applyFont="1" applyFill="1"/>
    <xf numFmtId="0" fontId="26" fillId="0" borderId="0" xfId="0" applyFont="1" applyAlignment="1">
      <alignment vertical="center"/>
    </xf>
    <xf numFmtId="0" fontId="26" fillId="0" borderId="0" xfId="0" applyFont="1" applyAlignment="1"/>
    <xf numFmtId="0" fontId="26" fillId="0" borderId="0" xfId="0" applyFont="1" applyFill="1" applyAlignment="1"/>
    <xf numFmtId="0" fontId="18" fillId="0" borderId="0" xfId="0" applyFont="1" applyFill="1" applyAlignment="1">
      <alignment horizontal="right"/>
    </xf>
    <xf numFmtId="0" fontId="11" fillId="0" borderId="3" xfId="0" applyFont="1" applyFill="1" applyBorder="1" applyAlignment="1">
      <alignment horizontal="center" vertical="center"/>
    </xf>
    <xf numFmtId="0" fontId="26" fillId="0" borderId="0" xfId="0" applyFont="1"/>
    <xf numFmtId="0" fontId="11" fillId="0" borderId="2" xfId="0" applyFont="1" applyBorder="1" applyAlignment="1"/>
    <xf numFmtId="0" fontId="18" fillId="0" borderId="2" xfId="0" applyFont="1" applyFill="1" applyBorder="1" applyAlignment="1"/>
    <xf numFmtId="205" fontId="14" fillId="0" borderId="2" xfId="0" applyNumberFormat="1" applyFont="1" applyFill="1" applyBorder="1" applyAlignment="1">
      <alignment vertical="center"/>
    </xf>
    <xf numFmtId="0" fontId="14" fillId="0" borderId="2" xfId="0" applyFont="1" applyBorder="1" applyAlignment="1">
      <alignment horizontal="left" vertical="center" indent="1"/>
    </xf>
    <xf numFmtId="3" fontId="14" fillId="0" borderId="2" xfId="0" applyNumberFormat="1" applyFont="1" applyFill="1" applyBorder="1" applyAlignment="1">
      <alignment horizontal="right" vertical="center" indent="2"/>
    </xf>
    <xf numFmtId="3" fontId="18" fillId="0" borderId="2" xfId="0" applyNumberFormat="1" applyFont="1" applyFill="1" applyBorder="1" applyAlignment="1">
      <alignment horizontal="right" vertical="center" indent="2"/>
    </xf>
    <xf numFmtId="0" fontId="11" fillId="0" borderId="2" xfId="0" applyFont="1" applyBorder="1" applyAlignment="1">
      <alignment vertical="center"/>
    </xf>
    <xf numFmtId="0" fontId="14" fillId="0" borderId="2" xfId="0" applyFont="1" applyFill="1" applyBorder="1" applyAlignment="1">
      <alignment horizontal="left" vertical="center" indent="1"/>
    </xf>
    <xf numFmtId="3" fontId="18" fillId="0" borderId="2" xfId="0" applyNumberFormat="1" applyFont="1" applyFill="1" applyBorder="1" applyAlignment="1">
      <alignment horizontal="right" indent="2"/>
    </xf>
    <xf numFmtId="0" fontId="14" fillId="0" borderId="6" xfId="0" applyFont="1" applyBorder="1" applyAlignment="1">
      <alignment horizontal="left" vertical="center" indent="1"/>
    </xf>
    <xf numFmtId="3" fontId="14" fillId="0" borderId="6" xfId="0" applyNumberFormat="1" applyFont="1" applyFill="1" applyBorder="1" applyAlignment="1">
      <alignment horizontal="right" vertical="center" indent="2"/>
    </xf>
    <xf numFmtId="0" fontId="14" fillId="0" borderId="0" xfId="0" applyFont="1" applyBorder="1" applyAlignment="1">
      <alignment vertical="center"/>
    </xf>
    <xf numFmtId="205" fontId="14" fillId="0" borderId="0" xfId="0" applyNumberFormat="1" applyFont="1" applyFill="1" applyBorder="1" applyAlignment="1">
      <alignment vertical="center"/>
    </xf>
    <xf numFmtId="3" fontId="14" fillId="0" borderId="1" xfId="0" applyNumberFormat="1" applyFont="1" applyFill="1" applyBorder="1" applyAlignment="1">
      <alignment horizontal="right" vertical="center" indent="2"/>
    </xf>
    <xf numFmtId="0" fontId="16" fillId="0" borderId="2" xfId="0" applyFont="1" applyBorder="1" applyAlignment="1"/>
    <xf numFmtId="0" fontId="14" fillId="0" borderId="2" xfId="0" applyFont="1" applyBorder="1" applyAlignment="1">
      <alignment vertical="center"/>
    </xf>
    <xf numFmtId="0" fontId="16" fillId="0" borderId="2" xfId="0" applyFont="1" applyBorder="1" applyAlignment="1">
      <alignment vertical="center" wrapText="1"/>
    </xf>
    <xf numFmtId="0" fontId="14" fillId="0" borderId="2" xfId="0" applyFont="1" applyBorder="1" applyAlignment="1">
      <alignment vertical="center" wrapText="1"/>
    </xf>
    <xf numFmtId="0" fontId="14" fillId="0" borderId="2" xfId="0" applyFont="1" applyFill="1" applyBorder="1" applyAlignment="1">
      <alignment vertical="center"/>
    </xf>
    <xf numFmtId="0" fontId="16" fillId="0" borderId="6" xfId="0" applyFont="1" applyBorder="1" applyAlignment="1"/>
    <xf numFmtId="205" fontId="14" fillId="0" borderId="25" xfId="0" applyNumberFormat="1" applyFont="1" applyFill="1" applyBorder="1" applyAlignment="1">
      <alignment vertical="center"/>
    </xf>
    <xf numFmtId="205" fontId="14" fillId="0" borderId="6" xfId="0" applyNumberFormat="1" applyFont="1" applyFill="1" applyBorder="1" applyAlignment="1">
      <alignment vertical="center"/>
    </xf>
    <xf numFmtId="0" fontId="16" fillId="0" borderId="0" xfId="0" applyFont="1" applyBorder="1" applyAlignment="1"/>
    <xf numFmtId="0" fontId="18" fillId="0" borderId="0" xfId="0" applyFont="1" applyFill="1" applyBorder="1" applyAlignment="1"/>
    <xf numFmtId="205" fontId="14" fillId="0" borderId="15" xfId="0" applyNumberFormat="1" applyFont="1" applyFill="1" applyBorder="1" applyAlignment="1">
      <alignment vertical="center"/>
    </xf>
    <xf numFmtId="205" fontId="14" fillId="0" borderId="1" xfId="0" applyNumberFormat="1" applyFont="1" applyFill="1" applyBorder="1" applyAlignment="1">
      <alignment vertical="center"/>
    </xf>
    <xf numFmtId="205" fontId="14" fillId="0" borderId="1" xfId="0" applyNumberFormat="1" applyFont="1" applyFill="1" applyBorder="1" applyAlignment="1">
      <alignment horizontal="right" vertical="center" indent="1"/>
    </xf>
    <xf numFmtId="205" fontId="14" fillId="0" borderId="2" xfId="0" applyNumberFormat="1" applyFont="1" applyFill="1" applyBorder="1" applyAlignment="1">
      <alignment horizontal="right" vertical="center" indent="1"/>
    </xf>
    <xf numFmtId="205" fontId="14" fillId="0" borderId="2" xfId="0" applyNumberFormat="1" applyFont="1" applyFill="1" applyBorder="1" applyAlignment="1">
      <alignment horizontal="right" vertical="center" indent="2"/>
    </xf>
    <xf numFmtId="204" fontId="14" fillId="0" borderId="2" xfId="0" applyNumberFormat="1" applyFont="1" applyFill="1" applyBorder="1" applyAlignment="1">
      <alignment horizontal="right" vertical="center" indent="1"/>
    </xf>
    <xf numFmtId="204" fontId="14" fillId="0" borderId="1" xfId="0" applyNumberFormat="1" applyFont="1" applyFill="1" applyBorder="1" applyAlignment="1">
      <alignment horizontal="right" vertical="center" indent="1"/>
    </xf>
    <xf numFmtId="204" fontId="18" fillId="0" borderId="2" xfId="0" applyNumberFormat="1" applyFont="1" applyFill="1" applyBorder="1" applyAlignment="1">
      <alignment horizontal="right" vertical="center" indent="1"/>
    </xf>
    <xf numFmtId="0" fontId="18" fillId="0" borderId="2" xfId="0" applyFont="1" applyFill="1" applyBorder="1" applyAlignment="1">
      <alignment horizontal="right" indent="1"/>
    </xf>
    <xf numFmtId="0" fontId="14" fillId="0" borderId="2" xfId="0" applyFont="1" applyBorder="1" applyAlignment="1">
      <alignment horizontal="left" vertical="center" wrapText="1" indent="2"/>
    </xf>
    <xf numFmtId="0" fontId="14" fillId="0" borderId="6" xfId="0" applyFont="1" applyBorder="1" applyAlignment="1">
      <alignment horizontal="left" vertical="center" indent="2"/>
    </xf>
    <xf numFmtId="205" fontId="14" fillId="0" borderId="6" xfId="0" applyNumberFormat="1" applyFont="1" applyFill="1" applyBorder="1" applyAlignment="1">
      <alignment horizontal="right" vertical="center" indent="1"/>
    </xf>
    <xf numFmtId="205" fontId="14" fillId="0" borderId="25" xfId="0" applyNumberFormat="1" applyFont="1" applyFill="1" applyBorder="1" applyAlignment="1">
      <alignment horizontal="right" vertical="center" indent="1"/>
    </xf>
    <xf numFmtId="0" fontId="26" fillId="0" borderId="0" xfId="0" applyFont="1" applyBorder="1" applyAlignment="1"/>
    <xf numFmtId="0" fontId="26" fillId="0" borderId="0" xfId="0" applyFont="1" applyBorder="1" applyAlignment="1">
      <alignment horizontal="center"/>
    </xf>
    <xf numFmtId="0" fontId="26" fillId="0" borderId="0" xfId="0" applyFont="1" applyFill="1" applyBorder="1" applyAlignment="1">
      <alignment horizontal="center"/>
    </xf>
    <xf numFmtId="0" fontId="18" fillId="0" borderId="0" xfId="0" applyFont="1" applyFill="1" applyBorder="1" applyAlignment="1">
      <alignment horizontal="center"/>
    </xf>
    <xf numFmtId="0" fontId="18" fillId="0" borderId="0" xfId="0" applyFont="1" applyBorder="1" applyAlignment="1">
      <alignment horizontal="right"/>
    </xf>
    <xf numFmtId="0" fontId="11" fillId="0" borderId="16" xfId="0" applyFont="1" applyBorder="1" applyAlignment="1"/>
    <xf numFmtId="3" fontId="18" fillId="0" borderId="16" xfId="0" applyNumberFormat="1" applyFont="1" applyFill="1" applyBorder="1" applyAlignment="1">
      <alignment horizontal="right" indent="2"/>
    </xf>
    <xf numFmtId="3" fontId="14" fillId="0" borderId="16" xfId="0" applyNumberFormat="1" applyFont="1" applyFill="1" applyBorder="1" applyAlignment="1">
      <alignment horizontal="right" indent="2"/>
    </xf>
    <xf numFmtId="3" fontId="14" fillId="0" borderId="25" xfId="0" applyNumberFormat="1" applyFont="1" applyFill="1" applyBorder="1" applyAlignment="1">
      <alignment horizontal="right" vertical="center" indent="2"/>
    </xf>
    <xf numFmtId="205" fontId="14" fillId="0" borderId="0" xfId="0" applyNumberFormat="1" applyFont="1" applyFill="1" applyBorder="1" applyAlignment="1">
      <alignment horizontal="center" vertical="center"/>
    </xf>
    <xf numFmtId="0" fontId="18" fillId="0" borderId="0" xfId="0" applyFont="1" applyBorder="1" applyAlignment="1">
      <alignment horizontal="right" vertical="center" textRotation="180"/>
    </xf>
    <xf numFmtId="0" fontId="26" fillId="0" borderId="4" xfId="0" applyFont="1" applyBorder="1" applyAlignment="1"/>
    <xf numFmtId="0" fontId="26" fillId="0" borderId="4" xfId="0" applyFont="1" applyBorder="1" applyAlignment="1">
      <alignment horizontal="center"/>
    </xf>
    <xf numFmtId="0" fontId="18" fillId="0" borderId="4" xfId="0" applyFont="1" applyFill="1" applyBorder="1" applyAlignment="1">
      <alignment horizontal="center"/>
    </xf>
    <xf numFmtId="205" fontId="14" fillId="0" borderId="16" xfId="0" applyNumberFormat="1" applyFont="1" applyFill="1" applyBorder="1" applyAlignment="1">
      <alignment horizontal="center" vertical="center"/>
    </xf>
    <xf numFmtId="0" fontId="16" fillId="0" borderId="2" xfId="0" applyFont="1" applyBorder="1" applyAlignment="1">
      <alignment horizontal="left" indent="1"/>
    </xf>
    <xf numFmtId="0" fontId="16" fillId="0" borderId="2" xfId="0" applyFont="1" applyBorder="1" applyAlignment="1">
      <alignment horizontal="left" vertical="center" indent="1"/>
    </xf>
    <xf numFmtId="0" fontId="14" fillId="0" borderId="2" xfId="0" applyFont="1" applyBorder="1" applyAlignment="1">
      <alignment horizontal="left" vertical="center" wrapText="1" indent="1"/>
    </xf>
    <xf numFmtId="0" fontId="18" fillId="0" borderId="5" xfId="0" applyFont="1" applyBorder="1" applyAlignment="1">
      <alignment horizontal="right"/>
    </xf>
    <xf numFmtId="0" fontId="14" fillId="0" borderId="0" xfId="0" applyFont="1" applyBorder="1" applyAlignment="1">
      <alignment horizontal="left" vertical="center" indent="1"/>
    </xf>
    <xf numFmtId="205" fontId="14" fillId="0" borderId="0" xfId="0" applyNumberFormat="1" applyFont="1" applyFill="1" applyBorder="1" applyAlignment="1">
      <alignment horizontal="left" vertical="center" indent="1"/>
    </xf>
    <xf numFmtId="204" fontId="14" fillId="0" borderId="0" xfId="0" applyNumberFormat="1" applyFont="1" applyFill="1" applyBorder="1" applyAlignment="1">
      <alignment horizontal="right" vertical="center" indent="1"/>
    </xf>
    <xf numFmtId="205" fontId="14" fillId="0" borderId="0" xfId="0" applyNumberFormat="1" applyFont="1" applyFill="1" applyBorder="1" applyAlignment="1">
      <alignment horizontal="right" vertical="center" indent="1"/>
    </xf>
    <xf numFmtId="204" fontId="5" fillId="0" borderId="0" xfId="0" applyNumberFormat="1" applyFont="1" applyFill="1" applyBorder="1" applyAlignment="1">
      <alignment vertical="center"/>
    </xf>
    <xf numFmtId="205" fontId="14" fillId="0" borderId="0" xfId="0" applyNumberFormat="1" applyFont="1" applyFill="1" applyBorder="1" applyAlignment="1">
      <alignment horizontal="left" vertical="center" indent="4"/>
    </xf>
    <xf numFmtId="0" fontId="26" fillId="0" borderId="0" xfId="0" applyFont="1" applyBorder="1" applyAlignment="1">
      <alignment vertical="center"/>
    </xf>
    <xf numFmtId="3" fontId="11" fillId="0" borderId="2" xfId="0" applyNumberFormat="1" applyFont="1" applyFill="1" applyBorder="1" applyAlignment="1">
      <alignment horizontal="right" vertical="center" indent="2"/>
    </xf>
    <xf numFmtId="0" fontId="18" fillId="0" borderId="0" xfId="0" applyFont="1" applyFill="1" applyAlignment="1">
      <alignment horizontal="center"/>
    </xf>
    <xf numFmtId="0" fontId="11" fillId="0" borderId="0" xfId="63" applyFont="1" applyAlignment="1">
      <alignment vertical="center"/>
    </xf>
    <xf numFmtId="206" fontId="11" fillId="0" borderId="3" xfId="14" applyNumberFormat="1" applyFont="1" applyFill="1" applyBorder="1" applyAlignment="1">
      <alignment horizontal="center" vertical="center"/>
    </xf>
    <xf numFmtId="174" fontId="18" fillId="0" borderId="2" xfId="14" applyNumberFormat="1" applyFont="1" applyFill="1" applyBorder="1" applyAlignment="1">
      <alignment horizontal="center"/>
    </xf>
    <xf numFmtId="174" fontId="18" fillId="0" borderId="2" xfId="14" applyNumberFormat="1" applyFont="1" applyFill="1" applyBorder="1" applyAlignment="1">
      <alignment horizontal="left" vertical="center" indent="1"/>
    </xf>
    <xf numFmtId="37" fontId="18" fillId="0" borderId="2" xfId="14" applyNumberFormat="1" applyFont="1" applyFill="1" applyBorder="1" applyAlignment="1">
      <alignment horizontal="right" indent="2"/>
    </xf>
    <xf numFmtId="3" fontId="14" fillId="0" borderId="2" xfId="71" applyNumberFormat="1" applyFont="1" applyFill="1" applyBorder="1" applyAlignment="1">
      <alignment horizontal="right" vertical="center" indent="2"/>
    </xf>
    <xf numFmtId="3" fontId="14" fillId="0" borderId="2" xfId="71" applyNumberFormat="1" applyFont="1" applyFill="1" applyBorder="1" applyAlignment="1">
      <alignment horizontal="right" vertical="center" indent="1"/>
    </xf>
    <xf numFmtId="10" fontId="18" fillId="0" borderId="0" xfId="104" applyNumberFormat="1" applyFont="1"/>
    <xf numFmtId="174" fontId="26" fillId="0" borderId="2" xfId="14" applyNumberFormat="1" applyFont="1" applyFill="1" applyBorder="1" applyAlignment="1">
      <alignment vertical="center"/>
    </xf>
    <xf numFmtId="37" fontId="18" fillId="0" borderId="2" xfId="14" applyNumberFormat="1" applyFont="1" applyFill="1" applyBorder="1" applyAlignment="1">
      <alignment horizontal="right" indent="1"/>
    </xf>
    <xf numFmtId="174" fontId="18" fillId="0" borderId="6" xfId="14" applyNumberFormat="1" applyFont="1" applyFill="1" applyBorder="1" applyAlignment="1">
      <alignment horizontal="left" vertical="center" indent="1"/>
    </xf>
    <xf numFmtId="37" fontId="18" fillId="0" borderId="6" xfId="14" applyNumberFormat="1" applyFont="1" applyFill="1" applyBorder="1" applyAlignment="1">
      <alignment horizontal="right" indent="2"/>
    </xf>
    <xf numFmtId="37" fontId="18" fillId="0" borderId="6" xfId="14" applyNumberFormat="1" applyFont="1" applyFill="1" applyBorder="1" applyAlignment="1">
      <alignment horizontal="right" indent="1"/>
    </xf>
    <xf numFmtId="0" fontId="5" fillId="0" borderId="0" xfId="71" applyFont="1" applyAlignment="1">
      <alignment horizontal="left"/>
    </xf>
    <xf numFmtId="0" fontId="94" fillId="0" borderId="0" xfId="63" applyFont="1"/>
    <xf numFmtId="0" fontId="94" fillId="0" borderId="0" xfId="63" applyFont="1" applyAlignment="1">
      <alignment horizontal="center" vertical="center"/>
    </xf>
    <xf numFmtId="0" fontId="94" fillId="0" borderId="0" xfId="63" applyFont="1" applyAlignment="1">
      <alignment horizontal="center" vertical="center" wrapText="1"/>
    </xf>
    <xf numFmtId="0" fontId="37" fillId="0" borderId="0" xfId="63" applyFont="1"/>
    <xf numFmtId="0" fontId="37" fillId="0" borderId="0" xfId="63" applyFont="1" applyAlignment="1">
      <alignment horizontal="center" vertical="center"/>
    </xf>
    <xf numFmtId="0" fontId="37" fillId="0" borderId="0" xfId="63" applyFont="1" applyAlignment="1">
      <alignment horizontal="center" vertical="center" wrapText="1"/>
    </xf>
    <xf numFmtId="0" fontId="37" fillId="0" borderId="3" xfId="63" applyFont="1" applyFill="1" applyBorder="1" applyAlignment="1">
      <alignment horizontal="center" vertical="center" wrapText="1"/>
    </xf>
    <xf numFmtId="0" fontId="94" fillId="0" borderId="16" xfId="0" applyFont="1" applyBorder="1" applyAlignment="1">
      <alignment horizontal="right" vertical="center" indent="5"/>
    </xf>
    <xf numFmtId="0" fontId="94" fillId="0" borderId="5" xfId="63" applyFont="1" applyFill="1" applyBorder="1" applyAlignment="1">
      <alignment horizontal="left" vertical="center" wrapText="1" indent="1"/>
    </xf>
    <xf numFmtId="0" fontId="94" fillId="0" borderId="2" xfId="0" applyFont="1" applyBorder="1" applyAlignment="1">
      <alignment horizontal="right" vertical="center" indent="5"/>
    </xf>
    <xf numFmtId="3" fontId="94" fillId="0" borderId="6" xfId="14" applyNumberFormat="1" applyFont="1" applyFill="1" applyBorder="1" applyAlignment="1">
      <alignment horizontal="right" vertical="center" indent="5"/>
    </xf>
    <xf numFmtId="3" fontId="37" fillId="0" borderId="3" xfId="19" applyNumberFormat="1" applyFont="1" applyFill="1" applyBorder="1" applyAlignment="1">
      <alignment horizontal="right" vertical="center" wrapText="1" indent="5"/>
    </xf>
    <xf numFmtId="3" fontId="37" fillId="0" borderId="3" xfId="19" applyNumberFormat="1" applyFont="1" applyFill="1" applyBorder="1" applyAlignment="1">
      <alignment horizontal="right" vertical="center" indent="5"/>
    </xf>
    <xf numFmtId="0" fontId="94" fillId="0" borderId="0" xfId="63" applyFont="1" applyFill="1" applyBorder="1" applyAlignment="1">
      <alignment horizontal="left" vertical="top"/>
    </xf>
    <xf numFmtId="3" fontId="94" fillId="0" borderId="0" xfId="63" applyNumberFormat="1" applyFont="1"/>
    <xf numFmtId="0" fontId="37" fillId="0" borderId="0" xfId="63" applyFont="1" applyFill="1"/>
    <xf numFmtId="0" fontId="94" fillId="0" borderId="0" xfId="63" applyFont="1" applyAlignment="1">
      <alignment wrapText="1"/>
    </xf>
    <xf numFmtId="0" fontId="94" fillId="0" borderId="16" xfId="0" applyFont="1" applyBorder="1" applyAlignment="1">
      <alignment horizontal="center" vertical="center"/>
    </xf>
    <xf numFmtId="3" fontId="94" fillId="0" borderId="16" xfId="0" applyNumberFormat="1" applyFont="1" applyFill="1" applyBorder="1" applyAlignment="1">
      <alignment horizontal="center" vertical="center"/>
    </xf>
    <xf numFmtId="3" fontId="94" fillId="0" borderId="16" xfId="0" applyNumberFormat="1" applyFont="1" applyFill="1" applyBorder="1" applyAlignment="1">
      <alignment horizontal="right" vertical="center" indent="3"/>
    </xf>
    <xf numFmtId="3" fontId="94" fillId="0" borderId="16" xfId="0" applyNumberFormat="1" applyFont="1" applyFill="1" applyBorder="1" applyAlignment="1">
      <alignment horizontal="right" vertical="center" indent="4"/>
    </xf>
    <xf numFmtId="3" fontId="94" fillId="0" borderId="16" xfId="14" applyNumberFormat="1" applyFont="1" applyBorder="1" applyAlignment="1">
      <alignment horizontal="right" vertical="center" indent="2"/>
    </xf>
    <xf numFmtId="0" fontId="94" fillId="0" borderId="2" xfId="0" applyFont="1" applyBorder="1" applyAlignment="1">
      <alignment horizontal="center" vertical="center"/>
    </xf>
    <xf numFmtId="3" fontId="94" fillId="0" borderId="2" xfId="0" applyNumberFormat="1" applyFont="1" applyFill="1" applyBorder="1" applyAlignment="1">
      <alignment horizontal="center" vertical="center"/>
    </xf>
    <xf numFmtId="3" fontId="94" fillId="0" borderId="2" xfId="0" applyNumberFormat="1" applyFont="1" applyFill="1" applyBorder="1" applyAlignment="1">
      <alignment horizontal="right" vertical="center" indent="3"/>
    </xf>
    <xf numFmtId="3" fontId="94" fillId="0" borderId="2" xfId="0" applyNumberFormat="1" applyFont="1" applyFill="1" applyBorder="1" applyAlignment="1">
      <alignment horizontal="right" vertical="center" indent="4"/>
    </xf>
    <xf numFmtId="3" fontId="94" fillId="0" borderId="2" xfId="14" applyNumberFormat="1" applyFont="1" applyBorder="1" applyAlignment="1">
      <alignment horizontal="right" vertical="center" indent="2"/>
    </xf>
    <xf numFmtId="0" fontId="94" fillId="0" borderId="2" xfId="63" applyFont="1" applyFill="1" applyBorder="1" applyAlignment="1">
      <alignment horizontal="left" vertical="center" wrapText="1" indent="1"/>
    </xf>
    <xf numFmtId="3" fontId="94" fillId="0" borderId="6" xfId="14" applyNumberFormat="1" applyFont="1" applyFill="1" applyBorder="1" applyAlignment="1">
      <alignment horizontal="center" vertical="center"/>
    </xf>
    <xf numFmtId="3" fontId="94" fillId="0" borderId="6" xfId="0" applyNumberFormat="1" applyFont="1" applyFill="1" applyBorder="1" applyAlignment="1">
      <alignment horizontal="center" vertical="center"/>
    </xf>
    <xf numFmtId="3" fontId="94" fillId="0" borderId="6" xfId="14" applyNumberFormat="1" applyFont="1" applyFill="1" applyBorder="1" applyAlignment="1">
      <alignment horizontal="right" vertical="center" indent="3"/>
    </xf>
    <xf numFmtId="3" fontId="94" fillId="0" borderId="6" xfId="14" applyNumberFormat="1" applyFont="1" applyFill="1" applyBorder="1" applyAlignment="1">
      <alignment horizontal="right" vertical="center" indent="4"/>
    </xf>
    <xf numFmtId="3" fontId="94" fillId="0" borderId="6" xfId="14" applyNumberFormat="1" applyFont="1" applyBorder="1" applyAlignment="1">
      <alignment horizontal="right" vertical="center" indent="2"/>
    </xf>
    <xf numFmtId="3" fontId="37" fillId="0" borderId="3" xfId="19" applyNumberFormat="1" applyFont="1" applyFill="1" applyBorder="1" applyAlignment="1">
      <alignment horizontal="center" vertical="center" wrapText="1"/>
    </xf>
    <xf numFmtId="3" fontId="37" fillId="0" borderId="3" xfId="14" applyNumberFormat="1" applyFont="1" applyFill="1" applyBorder="1" applyAlignment="1">
      <alignment horizontal="center" vertical="center"/>
    </xf>
    <xf numFmtId="3" fontId="37" fillId="0" borderId="3" xfId="0" applyNumberFormat="1" applyFont="1" applyFill="1" applyBorder="1" applyAlignment="1">
      <alignment horizontal="center" vertical="center"/>
    </xf>
    <xf numFmtId="3" fontId="37" fillId="0" borderId="3" xfId="19" applyNumberFormat="1" applyFont="1" applyFill="1" applyBorder="1" applyAlignment="1">
      <alignment horizontal="center" vertical="center"/>
    </xf>
    <xf numFmtId="3" fontId="37" fillId="0" borderId="3" xfId="14" applyNumberFormat="1" applyFont="1" applyFill="1" applyBorder="1" applyAlignment="1">
      <alignment horizontal="right" vertical="center" indent="3"/>
    </xf>
    <xf numFmtId="3" fontId="37" fillId="0" borderId="3" xfId="14" applyNumberFormat="1" applyFont="1" applyFill="1" applyBorder="1" applyAlignment="1">
      <alignment horizontal="right" vertical="center" indent="4"/>
    </xf>
    <xf numFmtId="3" fontId="37" fillId="0" borderId="3" xfId="14" applyNumberFormat="1" applyFont="1" applyBorder="1" applyAlignment="1">
      <alignment horizontal="right" vertical="center" indent="2"/>
    </xf>
    <xf numFmtId="0" fontId="94" fillId="0" borderId="0" xfId="63" applyFont="1" applyFill="1" applyBorder="1" applyAlignment="1">
      <alignment horizontal="left"/>
    </xf>
    <xf numFmtId="3" fontId="94" fillId="0" borderId="0" xfId="63" applyNumberFormat="1" applyFont="1" applyAlignment="1">
      <alignment horizontal="center" vertical="center"/>
    </xf>
    <xf numFmtId="0" fontId="4" fillId="0" borderId="0" xfId="63" applyFont="1" applyAlignment="1">
      <alignment horizontal="center" vertical="center"/>
    </xf>
    <xf numFmtId="0" fontId="15" fillId="0" borderId="0" xfId="63" applyFont="1" applyAlignment="1">
      <alignment horizontal="center" vertical="center"/>
    </xf>
    <xf numFmtId="0" fontId="4" fillId="0" borderId="2" xfId="63" applyFont="1" applyBorder="1" applyAlignment="1">
      <alignment horizontal="left" vertical="center" wrapText="1" indent="1"/>
    </xf>
    <xf numFmtId="3" fontId="4" fillId="0" borderId="2" xfId="0" applyNumberFormat="1" applyFont="1" applyFill="1" applyBorder="1" applyAlignment="1">
      <alignment horizontal="center" vertical="center"/>
    </xf>
    <xf numFmtId="3" fontId="4" fillId="0" borderId="2" xfId="63" applyNumberFormat="1" applyFont="1" applyBorder="1" applyAlignment="1">
      <alignment horizontal="center" vertical="center"/>
    </xf>
    <xf numFmtId="3" fontId="4" fillId="0" borderId="2" xfId="0" applyNumberFormat="1" applyFont="1" applyBorder="1" applyAlignment="1">
      <alignment horizontal="center" vertical="center"/>
    </xf>
    <xf numFmtId="3" fontId="15" fillId="0" borderId="3" xfId="63" applyNumberFormat="1" applyFont="1" applyBorder="1" applyAlignment="1">
      <alignment horizontal="center" vertical="center"/>
    </xf>
    <xf numFmtId="0" fontId="73" fillId="0" borderId="0" xfId="63" applyFont="1" applyAlignment="1"/>
    <xf numFmtId="3" fontId="4" fillId="0" borderId="0" xfId="63" applyNumberFormat="1" applyFont="1" applyAlignment="1">
      <alignment horizontal="center" vertical="center"/>
    </xf>
    <xf numFmtId="0" fontId="26" fillId="0" borderId="2" xfId="0" applyFont="1" applyBorder="1"/>
    <xf numFmtId="3" fontId="26" fillId="0" borderId="2" xfId="0" applyNumberFormat="1" applyFont="1" applyBorder="1" applyAlignment="1">
      <alignment horizontal="right" indent="2"/>
    </xf>
    <xf numFmtId="176" fontId="26" fillId="0" borderId="2" xfId="0" applyNumberFormat="1" applyFont="1" applyBorder="1" applyAlignment="1">
      <alignment horizontal="right" indent="2"/>
    </xf>
    <xf numFmtId="3" fontId="26" fillId="0" borderId="2" xfId="0" applyNumberFormat="1" applyFont="1" applyFill="1" applyBorder="1" applyAlignment="1">
      <alignment horizontal="right" indent="3"/>
    </xf>
    <xf numFmtId="3" fontId="26" fillId="0" borderId="2" xfId="0" applyNumberFormat="1" applyFont="1" applyBorder="1" applyAlignment="1">
      <alignment horizontal="right" indent="3"/>
    </xf>
    <xf numFmtId="0" fontId="165" fillId="0" borderId="2" xfId="0" applyFont="1" applyBorder="1" applyAlignment="1">
      <alignment horizontal="left" indent="1"/>
    </xf>
    <xf numFmtId="3" fontId="165" fillId="0" borderId="2" xfId="0" applyNumberFormat="1" applyFont="1" applyBorder="1" applyAlignment="1">
      <alignment horizontal="right" indent="2"/>
    </xf>
    <xf numFmtId="176" fontId="165" fillId="0" borderId="2" xfId="0" applyNumberFormat="1" applyFont="1" applyBorder="1" applyAlignment="1">
      <alignment horizontal="right" indent="2"/>
    </xf>
    <xf numFmtId="3" fontId="165" fillId="0" borderId="2" xfId="0" applyNumberFormat="1" applyFont="1" applyBorder="1" applyAlignment="1">
      <alignment horizontal="right" indent="3"/>
    </xf>
    <xf numFmtId="0" fontId="165" fillId="0" borderId="0" xfId="0" applyFont="1"/>
    <xf numFmtId="3" fontId="18" fillId="0" borderId="2" xfId="0" applyNumberFormat="1" applyFont="1" applyBorder="1" applyAlignment="1">
      <alignment horizontal="right" indent="4"/>
    </xf>
    <xf numFmtId="176" fontId="18" fillId="0" borderId="2" xfId="0" applyNumberFormat="1" applyFont="1" applyBorder="1" applyAlignment="1">
      <alignment horizontal="right" indent="4"/>
    </xf>
    <xf numFmtId="3" fontId="18" fillId="0" borderId="2" xfId="0" applyNumberFormat="1" applyFont="1" applyBorder="1" applyAlignment="1">
      <alignment horizontal="right" indent="5"/>
    </xf>
    <xf numFmtId="0" fontId="18" fillId="0" borderId="6" xfId="0" applyFont="1" applyBorder="1" applyAlignment="1">
      <alignment horizontal="right" indent="3"/>
    </xf>
    <xf numFmtId="0" fontId="17" fillId="5" borderId="3" xfId="0" applyNumberFormat="1" applyFont="1" applyFill="1" applyBorder="1" applyAlignment="1" applyProtection="1">
      <alignment horizontal="left" vertical="center" wrapText="1" indent="1"/>
    </xf>
    <xf numFmtId="37" fontId="17" fillId="0" borderId="3" xfId="14" applyNumberFormat="1" applyFont="1" applyBorder="1" applyAlignment="1">
      <alignment horizontal="center" vertical="center"/>
    </xf>
    <xf numFmtId="174" fontId="17" fillId="0" borderId="3" xfId="14" applyNumberFormat="1" applyFont="1" applyBorder="1" applyAlignment="1">
      <alignment horizontal="right" vertical="center" indent="2"/>
    </xf>
    <xf numFmtId="0" fontId="85" fillId="0" borderId="0" xfId="0" applyFont="1"/>
    <xf numFmtId="0" fontId="111" fillId="0" borderId="0" xfId="0" applyFont="1" applyBorder="1" applyAlignment="1"/>
    <xf numFmtId="0" fontId="88" fillId="0" borderId="0" xfId="0" applyFont="1" applyBorder="1" applyAlignment="1"/>
    <xf numFmtId="0" fontId="166" fillId="0" borderId="0" xfId="0" applyFont="1" applyBorder="1" applyAlignment="1"/>
    <xf numFmtId="0" fontId="21" fillId="0" borderId="3" xfId="63" applyFont="1" applyFill="1" applyBorder="1" applyAlignment="1">
      <alignment horizontal="center" vertical="center"/>
    </xf>
    <xf numFmtId="0" fontId="85" fillId="0" borderId="2" xfId="0" applyFont="1" applyBorder="1" applyAlignment="1">
      <alignment horizontal="left" indent="1"/>
    </xf>
    <xf numFmtId="3" fontId="85" fillId="0" borderId="2" xfId="14" applyNumberFormat="1" applyFont="1" applyFill="1" applyBorder="1" applyAlignment="1">
      <alignment horizontal="center"/>
    </xf>
    <xf numFmtId="3" fontId="85" fillId="0" borderId="2" xfId="0" applyNumberFormat="1" applyFont="1" applyFill="1" applyBorder="1" applyAlignment="1" applyProtection="1">
      <alignment horizontal="center" wrapText="1"/>
    </xf>
    <xf numFmtId="3" fontId="22" fillId="0" borderId="2" xfId="0" applyNumberFormat="1" applyFont="1" applyFill="1" applyBorder="1" applyAlignment="1" applyProtection="1">
      <alignment horizontal="center" wrapText="1"/>
    </xf>
    <xf numFmtId="3" fontId="85" fillId="0" borderId="2" xfId="0" applyNumberFormat="1" applyFont="1" applyFill="1" applyBorder="1" applyAlignment="1">
      <alignment horizontal="left" indent="3"/>
    </xf>
    <xf numFmtId="0" fontId="85" fillId="0" borderId="6" xfId="0" applyFont="1" applyBorder="1" applyAlignment="1">
      <alignment horizontal="left" indent="1"/>
    </xf>
    <xf numFmtId="3" fontId="85" fillId="0" borderId="6" xfId="0" quotePrefix="1" applyNumberFormat="1" applyFont="1" applyFill="1" applyBorder="1" applyAlignment="1">
      <alignment horizontal="right" indent="3"/>
    </xf>
    <xf numFmtId="3" fontId="85" fillId="0" borderId="6" xfId="0" quotePrefix="1" applyNumberFormat="1" applyFont="1" applyFill="1" applyBorder="1" applyAlignment="1">
      <alignment horizontal="center"/>
    </xf>
    <xf numFmtId="3" fontId="85" fillId="0" borderId="6" xfId="0" quotePrefix="1" applyNumberFormat="1" applyFont="1" applyFill="1" applyBorder="1" applyAlignment="1">
      <alignment horizontal="right" indent="4"/>
    </xf>
    <xf numFmtId="0" fontId="88" fillId="0" borderId="6" xfId="0" applyFont="1" applyBorder="1" applyAlignment="1">
      <alignment horizontal="left" indent="1"/>
    </xf>
    <xf numFmtId="3" fontId="88" fillId="0" borderId="6" xfId="0" quotePrefix="1" applyNumberFormat="1" applyFont="1" applyFill="1" applyBorder="1" applyAlignment="1">
      <alignment horizontal="center"/>
    </xf>
    <xf numFmtId="3" fontId="85" fillId="0" borderId="0" xfId="0" applyNumberFormat="1" applyFont="1"/>
    <xf numFmtId="0" fontId="88" fillId="0" borderId="0" xfId="0" applyFont="1" applyAlignment="1">
      <alignment vertical="center"/>
    </xf>
    <xf numFmtId="0" fontId="88" fillId="0" borderId="0" xfId="0" applyFont="1" applyBorder="1" applyAlignment="1">
      <alignment horizontal="left"/>
    </xf>
    <xf numFmtId="0" fontId="85" fillId="0" borderId="16" xfId="0" applyFont="1" applyBorder="1"/>
    <xf numFmtId="3" fontId="85" fillId="0" borderId="16" xfId="0" applyNumberFormat="1" applyFont="1" applyBorder="1" applyAlignment="1">
      <alignment horizontal="right" indent="3"/>
    </xf>
    <xf numFmtId="0" fontId="85" fillId="0" borderId="2" xfId="0" applyFont="1" applyBorder="1"/>
    <xf numFmtId="3" fontId="85" fillId="0" borderId="2" xfId="0" applyNumberFormat="1" applyFont="1" applyBorder="1" applyAlignment="1">
      <alignment horizontal="right" indent="3"/>
    </xf>
    <xf numFmtId="0" fontId="88" fillId="0" borderId="3" xfId="0" applyFont="1" applyBorder="1"/>
    <xf numFmtId="3" fontId="88" fillId="0" borderId="3" xfId="0" applyNumberFormat="1" applyFont="1" applyBorder="1" applyAlignment="1">
      <alignment horizontal="right" indent="3"/>
    </xf>
    <xf numFmtId="3" fontId="88" fillId="0" borderId="3" xfId="0" applyNumberFormat="1" applyFont="1" applyBorder="1" applyAlignment="1"/>
    <xf numFmtId="0" fontId="106" fillId="0" borderId="1" xfId="63" applyFont="1" applyFill="1" applyBorder="1" applyAlignment="1">
      <alignment vertical="center"/>
    </xf>
    <xf numFmtId="207" fontId="106" fillId="0" borderId="2" xfId="41" applyNumberFormat="1" applyFont="1" applyFill="1" applyBorder="1" applyAlignment="1">
      <alignment horizontal="right" vertical="center"/>
    </xf>
    <xf numFmtId="207" fontId="106" fillId="0" borderId="5" xfId="41" applyNumberFormat="1" applyFont="1" applyFill="1" applyBorder="1" applyAlignment="1">
      <alignment horizontal="right" vertical="center"/>
    </xf>
    <xf numFmtId="0" fontId="164" fillId="0" borderId="1" xfId="63" applyFont="1" applyFill="1" applyBorder="1" applyAlignment="1">
      <alignment horizontal="left" vertical="center" indent="1"/>
    </xf>
    <xf numFmtId="207" fontId="164" fillId="0" borderId="2" xfId="41" applyNumberFormat="1" applyFont="1" applyFill="1" applyBorder="1" applyAlignment="1">
      <alignment horizontal="right" vertical="center"/>
    </xf>
    <xf numFmtId="207" fontId="164" fillId="0" borderId="5" xfId="41" applyNumberFormat="1" applyFont="1" applyFill="1" applyBorder="1" applyAlignment="1">
      <alignment horizontal="right" vertical="center"/>
    </xf>
    <xf numFmtId="0" fontId="164" fillId="0" borderId="1" xfId="63" applyFont="1" applyFill="1" applyBorder="1" applyAlignment="1">
      <alignment horizontal="left" vertical="center" wrapText="1" indent="1"/>
    </xf>
    <xf numFmtId="0" fontId="20" fillId="0" borderId="15" xfId="63" applyFont="1" applyFill="1" applyBorder="1" applyAlignment="1">
      <alignment vertical="center"/>
    </xf>
    <xf numFmtId="0" fontId="97" fillId="0" borderId="0" xfId="0" applyFont="1" applyAlignment="1">
      <alignment vertical="top" wrapText="1"/>
    </xf>
    <xf numFmtId="0" fontId="26" fillId="0" borderId="3" xfId="0" applyFont="1" applyBorder="1" applyAlignment="1">
      <alignment horizontal="left" vertical="center" wrapText="1" indent="5"/>
    </xf>
    <xf numFmtId="166" fontId="18" fillId="0" borderId="2" xfId="0" applyNumberFormat="1" applyFont="1" applyBorder="1" applyAlignment="1">
      <alignment horizontal="center"/>
    </xf>
    <xf numFmtId="166" fontId="18" fillId="0" borderId="6" xfId="0" applyNumberFormat="1" applyFont="1" applyBorder="1" applyAlignment="1">
      <alignment horizontal="center"/>
    </xf>
    <xf numFmtId="0" fontId="5" fillId="0" borderId="0" xfId="0" applyFont="1" applyBorder="1" applyAlignment="1">
      <alignment vertical="center"/>
    </xf>
    <xf numFmtId="0" fontId="24" fillId="0" borderId="0" xfId="0" applyFont="1" applyAlignment="1">
      <alignment horizontal="left"/>
    </xf>
    <xf numFmtId="0" fontId="5" fillId="0" borderId="0" xfId="89" applyFont="1" applyBorder="1" applyAlignment="1">
      <alignment horizontal="right"/>
    </xf>
    <xf numFmtId="0" fontId="5" fillId="0" borderId="0" xfId="0" applyFont="1" applyBorder="1"/>
    <xf numFmtId="0" fontId="15" fillId="0" borderId="0" xfId="0" applyFont="1" applyAlignment="1">
      <alignment horizontal="left"/>
    </xf>
    <xf numFmtId="0" fontId="5" fillId="0" borderId="0" xfId="0" applyFont="1" applyAlignment="1">
      <alignment horizontal="right"/>
    </xf>
    <xf numFmtId="0" fontId="15" fillId="0" borderId="3" xfId="0" applyFont="1" applyBorder="1" applyAlignment="1">
      <alignment horizontal="center" vertical="center"/>
    </xf>
    <xf numFmtId="0" fontId="4" fillId="0" borderId="1" xfId="0" applyFont="1" applyBorder="1" applyAlignment="1">
      <alignment horizontal="left" vertical="center" wrapText="1" indent="1"/>
    </xf>
    <xf numFmtId="0" fontId="15" fillId="0" borderId="2" xfId="0" applyFont="1" applyBorder="1" applyAlignment="1">
      <alignment horizontal="center" vertical="center"/>
    </xf>
    <xf numFmtId="0" fontId="15" fillId="0" borderId="5" xfId="0" applyFont="1" applyBorder="1" applyAlignment="1">
      <alignment horizontal="center" vertical="center"/>
    </xf>
    <xf numFmtId="0" fontId="15" fillId="0" borderId="5" xfId="0" applyFont="1" applyFill="1" applyBorder="1" applyAlignment="1">
      <alignment horizontal="center" vertical="center"/>
    </xf>
    <xf numFmtId="0" fontId="106" fillId="0" borderId="0" xfId="0" applyFont="1"/>
    <xf numFmtId="0" fontId="12" fillId="0" borderId="1" xfId="0" applyFont="1" applyBorder="1" applyAlignment="1">
      <alignment horizontal="left" vertical="center" indent="3"/>
    </xf>
    <xf numFmtId="0" fontId="12" fillId="0" borderId="2" xfId="0" applyFont="1" applyBorder="1" applyAlignment="1">
      <alignment horizontal="center" vertical="center"/>
    </xf>
    <xf numFmtId="0" fontId="12" fillId="0" borderId="5" xfId="0" applyFont="1" applyBorder="1" applyAlignment="1">
      <alignment horizontal="center" vertical="center"/>
    </xf>
    <xf numFmtId="0" fontId="12" fillId="0" borderId="5" xfId="0" applyFont="1" applyFill="1" applyBorder="1" applyAlignment="1">
      <alignment horizontal="center" vertical="center"/>
    </xf>
    <xf numFmtId="0" fontId="4" fillId="0" borderId="1" xfId="0" applyFont="1" applyBorder="1" applyAlignment="1">
      <alignment horizontal="left" vertical="center" indent="1"/>
    </xf>
    <xf numFmtId="0" fontId="15" fillId="0" borderId="33" xfId="0" applyFont="1" applyBorder="1" applyAlignment="1">
      <alignment horizontal="center" vertical="center"/>
    </xf>
    <xf numFmtId="0" fontId="15" fillId="0" borderId="37" xfId="0" applyFont="1" applyBorder="1" applyAlignment="1">
      <alignment horizontal="center" vertical="center"/>
    </xf>
    <xf numFmtId="0" fontId="15" fillId="0" borderId="37" xfId="0" applyFont="1" applyFill="1" applyBorder="1" applyAlignment="1">
      <alignment horizontal="center" vertical="center"/>
    </xf>
    <xf numFmtId="0" fontId="5" fillId="0" borderId="0" xfId="0" applyFont="1" applyAlignment="1">
      <alignment vertical="center"/>
    </xf>
    <xf numFmtId="0" fontId="4" fillId="0" borderId="0" xfId="0" applyFont="1"/>
    <xf numFmtId="0" fontId="19" fillId="0" borderId="0" xfId="89" applyFont="1" applyFill="1" applyBorder="1" applyAlignment="1">
      <alignment horizontal="left" vertical="center"/>
    </xf>
    <xf numFmtId="0" fontId="19" fillId="0" borderId="0" xfId="0" applyFont="1" applyAlignment="1">
      <alignment horizontal="left" vertical="center"/>
    </xf>
    <xf numFmtId="0" fontId="21" fillId="0" borderId="0" xfId="0" applyFont="1" applyAlignment="1">
      <alignment horizontal="left"/>
    </xf>
    <xf numFmtId="0" fontId="15" fillId="0" borderId="33" xfId="0" applyFont="1" applyBorder="1" applyAlignment="1">
      <alignment horizontal="left" vertical="center" wrapText="1" indent="1"/>
    </xf>
    <xf numFmtId="0" fontId="15" fillId="0" borderId="1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7" xfId="0" applyFont="1" applyFill="1" applyBorder="1" applyAlignment="1">
      <alignment horizontal="center" vertical="center" wrapText="1"/>
    </xf>
    <xf numFmtId="0" fontId="12" fillId="0" borderId="1" xfId="0" applyFont="1" applyBorder="1" applyAlignment="1">
      <alignment horizontal="left" vertical="center" wrapText="1" indent="2"/>
    </xf>
    <xf numFmtId="0" fontId="15" fillId="0" borderId="1" xfId="0" applyFont="1" applyBorder="1" applyAlignment="1">
      <alignment horizontal="left" vertical="center" wrapText="1" indent="1"/>
    </xf>
    <xf numFmtId="0" fontId="12" fillId="0" borderId="1" xfId="0" applyFont="1" applyBorder="1" applyAlignment="1">
      <alignment horizontal="left" vertical="center" indent="2"/>
    </xf>
    <xf numFmtId="0" fontId="4" fillId="0" borderId="5" xfId="0" applyFont="1" applyFill="1" applyBorder="1" applyAlignment="1">
      <alignment horizontal="center" vertical="center"/>
    </xf>
    <xf numFmtId="0" fontId="19" fillId="0" borderId="0" xfId="89" applyFont="1" applyFill="1" applyBorder="1" applyAlignment="1">
      <alignment horizontal="left" vertical="top"/>
    </xf>
    <xf numFmtId="0" fontId="169" fillId="0" borderId="0" xfId="53" applyFont="1"/>
    <xf numFmtId="0" fontId="171" fillId="0" borderId="0" xfId="53" applyFont="1"/>
    <xf numFmtId="0" fontId="170" fillId="0" borderId="0" xfId="0" applyFont="1"/>
    <xf numFmtId="0" fontId="172" fillId="0" borderId="0" xfId="0" applyFont="1"/>
    <xf numFmtId="0" fontId="172" fillId="0" borderId="0" xfId="0" applyFont="1" applyAlignment="1">
      <alignment horizontal="right"/>
    </xf>
    <xf numFmtId="0" fontId="170" fillId="0" borderId="3" xfId="0" applyFont="1" applyBorder="1" applyAlignment="1">
      <alignment horizontal="center" vertical="center" wrapText="1"/>
    </xf>
    <xf numFmtId="0" fontId="172" fillId="0" borderId="5" xfId="0" applyFont="1" applyBorder="1" applyAlignment="1">
      <alignment horizontal="left" wrapText="1" indent="1"/>
    </xf>
    <xf numFmtId="3" fontId="172" fillId="0" borderId="16" xfId="0" applyNumberFormat="1" applyFont="1" applyFill="1" applyBorder="1" applyAlignment="1">
      <alignment horizontal="center" vertical="center"/>
    </xf>
    <xf numFmtId="3" fontId="172" fillId="0" borderId="37" xfId="0" applyNumberFormat="1" applyFont="1" applyFill="1" applyBorder="1" applyAlignment="1">
      <alignment horizontal="center" vertical="center"/>
    </xf>
    <xf numFmtId="3" fontId="94" fillId="0" borderId="37" xfId="0" applyNumberFormat="1" applyFont="1" applyBorder="1" applyAlignment="1">
      <alignment horizontal="center" vertical="center"/>
    </xf>
    <xf numFmtId="3" fontId="170" fillId="0" borderId="16" xfId="0" applyNumberFormat="1" applyFont="1" applyFill="1" applyBorder="1" applyAlignment="1">
      <alignment horizontal="center" vertical="center"/>
    </xf>
    <xf numFmtId="3" fontId="172" fillId="0" borderId="16" xfId="0" applyNumberFormat="1" applyFont="1" applyFill="1" applyBorder="1" applyAlignment="1">
      <alignment horizontal="right" vertical="center" indent="1"/>
    </xf>
    <xf numFmtId="3" fontId="172" fillId="0" borderId="16" xfId="0" applyNumberFormat="1" applyFont="1" applyFill="1" applyBorder="1" applyAlignment="1">
      <alignment horizontal="right" vertical="center" indent="2"/>
    </xf>
    <xf numFmtId="3" fontId="172" fillId="0" borderId="37" xfId="0" applyNumberFormat="1" applyFont="1" applyFill="1" applyBorder="1" applyAlignment="1">
      <alignment horizontal="right" vertical="center" indent="1"/>
    </xf>
    <xf numFmtId="3" fontId="172" fillId="0" borderId="37" xfId="0" applyNumberFormat="1" applyFont="1" applyBorder="1" applyAlignment="1">
      <alignment horizontal="center" vertical="center"/>
    </xf>
    <xf numFmtId="2" fontId="171" fillId="0" borderId="0" xfId="53" applyNumberFormat="1" applyFont="1"/>
    <xf numFmtId="166" fontId="171" fillId="0" borderId="0" xfId="53" applyNumberFormat="1" applyFont="1"/>
    <xf numFmtId="0" fontId="172" fillId="0" borderId="5" xfId="0" applyFont="1" applyBorder="1" applyAlignment="1">
      <alignment horizontal="left" indent="1"/>
    </xf>
    <xf numFmtId="3" fontId="172" fillId="0" borderId="2" xfId="0" applyNumberFormat="1" applyFont="1" applyFill="1" applyBorder="1" applyAlignment="1">
      <alignment horizontal="center"/>
    </xf>
    <xf numFmtId="3" fontId="172" fillId="0" borderId="5" xfId="0" applyNumberFormat="1" applyFont="1" applyFill="1" applyBorder="1" applyAlignment="1">
      <alignment horizontal="center"/>
    </xf>
    <xf numFmtId="3" fontId="172" fillId="0" borderId="5" xfId="0" applyNumberFormat="1" applyFont="1" applyBorder="1" applyAlignment="1">
      <alignment horizontal="center"/>
    </xf>
    <xf numFmtId="3" fontId="170" fillId="0" borderId="2" xfId="0" applyNumberFormat="1" applyFont="1" applyFill="1" applyBorder="1" applyAlignment="1">
      <alignment horizontal="center"/>
    </xf>
    <xf numFmtId="3" fontId="172" fillId="0" borderId="2" xfId="0" applyNumberFormat="1" applyFont="1" applyFill="1" applyBorder="1" applyAlignment="1">
      <alignment horizontal="right" indent="1"/>
    </xf>
    <xf numFmtId="3" fontId="172" fillId="0" borderId="2" xfId="0" applyNumberFormat="1" applyFont="1" applyFill="1" applyBorder="1" applyAlignment="1">
      <alignment horizontal="right" indent="2"/>
    </xf>
    <xf numFmtId="3" fontId="172" fillId="0" borderId="5" xfId="0" applyNumberFormat="1" applyFont="1" applyFill="1" applyBorder="1" applyAlignment="1">
      <alignment horizontal="right" indent="1"/>
    </xf>
    <xf numFmtId="3" fontId="94" fillId="0" borderId="5" xfId="0" applyNumberFormat="1" applyFont="1" applyFill="1" applyBorder="1" applyAlignment="1">
      <alignment horizontal="center"/>
    </xf>
    <xf numFmtId="3" fontId="94" fillId="0" borderId="5" xfId="0" applyNumberFormat="1" applyFont="1" applyBorder="1" applyAlignment="1">
      <alignment horizontal="center"/>
    </xf>
    <xf numFmtId="0" fontId="170" fillId="0" borderId="37" xfId="0" applyFont="1" applyBorder="1" applyAlignment="1">
      <alignment horizontal="left" vertical="center" wrapText="1"/>
    </xf>
    <xf numFmtId="3" fontId="170" fillId="0" borderId="37" xfId="0" applyNumberFormat="1" applyFont="1" applyFill="1" applyBorder="1" applyAlignment="1">
      <alignment horizontal="center" vertical="center"/>
    </xf>
    <xf numFmtId="3" fontId="170" fillId="0" borderId="3" xfId="0" applyNumberFormat="1" applyFont="1" applyBorder="1" applyAlignment="1">
      <alignment horizontal="center" vertical="center"/>
    </xf>
    <xf numFmtId="3" fontId="170" fillId="0" borderId="3" xfId="0" applyNumberFormat="1" applyFont="1" applyFill="1" applyBorder="1" applyAlignment="1">
      <alignment horizontal="right" vertical="center" indent="1"/>
    </xf>
    <xf numFmtId="3" fontId="170" fillId="0" borderId="22" xfId="0" applyNumberFormat="1" applyFont="1" applyFill="1" applyBorder="1" applyAlignment="1">
      <alignment horizontal="right" vertical="center" indent="2"/>
    </xf>
    <xf numFmtId="3" fontId="170" fillId="0" borderId="3" xfId="0" applyNumberFormat="1" applyFont="1" applyFill="1" applyBorder="1" applyAlignment="1">
      <alignment horizontal="center" vertical="center"/>
    </xf>
    <xf numFmtId="0" fontId="170" fillId="0" borderId="40" xfId="0" applyFont="1" applyBorder="1" applyAlignment="1">
      <alignment horizontal="left" vertical="center"/>
    </xf>
    <xf numFmtId="3" fontId="170" fillId="0" borderId="95" xfId="0" applyNumberFormat="1" applyFont="1" applyFill="1" applyBorder="1" applyAlignment="1">
      <alignment horizontal="center" vertical="center"/>
    </xf>
    <xf numFmtId="3" fontId="170" fillId="0" borderId="40" xfId="0" applyNumberFormat="1" applyFont="1" applyFill="1" applyBorder="1" applyAlignment="1">
      <alignment horizontal="center" vertical="center"/>
    </xf>
    <xf numFmtId="3" fontId="170" fillId="0" borderId="95" xfId="0" applyNumberFormat="1" applyFont="1" applyBorder="1" applyAlignment="1">
      <alignment horizontal="center" vertical="center"/>
    </xf>
    <xf numFmtId="0" fontId="170" fillId="0" borderId="96" xfId="0" applyFont="1" applyBorder="1" applyAlignment="1">
      <alignment horizontal="left" vertical="center" wrapText="1"/>
    </xf>
    <xf numFmtId="3" fontId="170" fillId="0" borderId="97" xfId="0" applyNumberFormat="1" applyFont="1" applyFill="1" applyBorder="1" applyAlignment="1">
      <alignment horizontal="center" vertical="center"/>
    </xf>
    <xf numFmtId="3" fontId="170" fillId="0" borderId="96" xfId="0" applyNumberFormat="1" applyFont="1" applyFill="1" applyBorder="1" applyAlignment="1">
      <alignment horizontal="center" vertical="center"/>
    </xf>
    <xf numFmtId="3" fontId="37" fillId="0" borderId="6" xfId="0" applyNumberFormat="1" applyFont="1" applyFill="1" applyBorder="1" applyAlignment="1">
      <alignment horizontal="center" vertical="center"/>
    </xf>
    <xf numFmtId="3" fontId="170" fillId="0" borderId="6" xfId="0" applyNumberFormat="1" applyFont="1" applyFill="1" applyBorder="1" applyAlignment="1">
      <alignment horizontal="right" vertical="center" indent="1"/>
    </xf>
    <xf numFmtId="3" fontId="170" fillId="0" borderId="6" xfId="0" applyNumberFormat="1" applyFont="1" applyFill="1" applyBorder="1" applyAlignment="1">
      <alignment horizontal="center" vertical="center"/>
    </xf>
    <xf numFmtId="0" fontId="94" fillId="0" borderId="0" xfId="0" applyFont="1" applyBorder="1"/>
    <xf numFmtId="208" fontId="174" fillId="0" borderId="0" xfId="99" applyNumberFormat="1" applyFont="1" applyBorder="1" applyAlignment="1">
      <alignment vertical="center"/>
    </xf>
    <xf numFmtId="208" fontId="138" fillId="0" borderId="0" xfId="99" applyNumberFormat="1" applyFont="1" applyBorder="1" applyAlignment="1">
      <alignment vertical="center"/>
    </xf>
    <xf numFmtId="208" fontId="94" fillId="0" borderId="0" xfId="99" applyNumberFormat="1" applyFont="1" applyBorder="1" applyAlignment="1">
      <alignment vertical="center"/>
    </xf>
    <xf numFmtId="0" fontId="94" fillId="0" borderId="0" xfId="0" applyFont="1"/>
    <xf numFmtId="0" fontId="18" fillId="0" borderId="2" xfId="0" applyFont="1" applyBorder="1" applyAlignment="1">
      <alignment horizontal="center" vertical="center"/>
    </xf>
    <xf numFmtId="3" fontId="18" fillId="0" borderId="2" xfId="0" applyNumberFormat="1" applyFont="1" applyBorder="1" applyAlignment="1">
      <alignment horizontal="center" vertical="center"/>
    </xf>
    <xf numFmtId="0" fontId="18" fillId="0" borderId="6" xfId="0" applyFont="1" applyBorder="1" applyAlignment="1">
      <alignment horizontal="center" vertical="center"/>
    </xf>
    <xf numFmtId="3" fontId="18" fillId="0" borderId="6" xfId="0" applyNumberFormat="1" applyFont="1" applyBorder="1" applyAlignment="1">
      <alignment horizontal="center" vertical="center"/>
    </xf>
    <xf numFmtId="0" fontId="106" fillId="0" borderId="0" xfId="63" applyFont="1" applyBorder="1" applyAlignment="1">
      <alignment vertical="center" wrapText="1"/>
    </xf>
    <xf numFmtId="0" fontId="80" fillId="0" borderId="4" xfId="63" applyFont="1" applyBorder="1" applyAlignment="1"/>
    <xf numFmtId="0" fontId="80" fillId="0" borderId="4" xfId="63" applyFont="1" applyBorder="1" applyAlignment="1">
      <alignment horizontal="right"/>
    </xf>
    <xf numFmtId="0" fontId="80" fillId="0" borderId="0" xfId="63" applyFont="1"/>
    <xf numFmtId="0" fontId="15" fillId="0" borderId="0" xfId="63" applyFont="1" applyAlignment="1"/>
    <xf numFmtId="0" fontId="21" fillId="0" borderId="0" xfId="63" applyFont="1" applyAlignment="1"/>
    <xf numFmtId="0" fontId="21" fillId="0" borderId="0" xfId="63" applyFont="1" applyAlignment="1">
      <alignment horizontal="left"/>
    </xf>
    <xf numFmtId="0" fontId="80" fillId="0" borderId="0" xfId="99" applyFont="1" applyAlignment="1">
      <alignment horizontal="right"/>
    </xf>
    <xf numFmtId="0" fontId="75" fillId="0" borderId="3" xfId="63" applyFont="1" applyFill="1" applyBorder="1" applyAlignment="1">
      <alignment horizontal="center" vertical="center"/>
    </xf>
    <xf numFmtId="0" fontId="76" fillId="0" borderId="1" xfId="63" applyFont="1" applyFill="1" applyBorder="1" applyAlignment="1">
      <alignment horizontal="left" vertical="center" indent="1"/>
    </xf>
    <xf numFmtId="0" fontId="76" fillId="0" borderId="2" xfId="63" applyFont="1" applyFill="1" applyBorder="1" applyAlignment="1">
      <alignment horizontal="right" vertical="center" indent="1"/>
    </xf>
    <xf numFmtId="0" fontId="76" fillId="0" borderId="5" xfId="63" applyFont="1" applyFill="1" applyBorder="1" applyAlignment="1">
      <alignment horizontal="right" vertical="center" indent="1"/>
    </xf>
    <xf numFmtId="0" fontId="76" fillId="0" borderId="5" xfId="63" applyFont="1" applyFill="1" applyBorder="1" applyAlignment="1">
      <alignment horizontal="right" vertical="center" indent="2"/>
    </xf>
    <xf numFmtId="0" fontId="75" fillId="0" borderId="33" xfId="63" applyFont="1" applyFill="1" applyBorder="1" applyAlignment="1">
      <alignment horizontal="center" vertical="center"/>
    </xf>
    <xf numFmtId="0" fontId="75" fillId="0" borderId="16" xfId="63" applyFont="1" applyFill="1" applyBorder="1" applyAlignment="1">
      <alignment horizontal="right" vertical="center" indent="1"/>
    </xf>
    <xf numFmtId="0" fontId="75" fillId="0" borderId="37" xfId="63" applyFont="1" applyFill="1" applyBorder="1" applyAlignment="1">
      <alignment horizontal="right" vertical="center" indent="1"/>
    </xf>
    <xf numFmtId="0" fontId="75" fillId="0" borderId="37" xfId="63" applyFont="1" applyFill="1" applyBorder="1" applyAlignment="1">
      <alignment horizontal="right" vertical="center" indent="2"/>
    </xf>
    <xf numFmtId="0" fontId="175" fillId="0" borderId="0" xfId="63" applyFont="1"/>
    <xf numFmtId="0" fontId="15" fillId="0" borderId="0" xfId="0" applyFont="1" applyFill="1" applyAlignment="1" applyProtection="1">
      <alignment vertical="center"/>
    </xf>
    <xf numFmtId="0" fontId="15" fillId="0" borderId="3" xfId="0" applyFont="1" applyFill="1" applyBorder="1" applyAlignment="1" applyProtection="1">
      <alignment horizontal="center" vertical="center"/>
    </xf>
    <xf numFmtId="0" fontId="15"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xf>
    <xf numFmtId="0" fontId="15" fillId="0" borderId="2" xfId="0" applyFont="1" applyFill="1" applyBorder="1" applyAlignment="1" applyProtection="1">
      <alignment horizontal="center" vertical="center" wrapText="1"/>
      <protection locked="0"/>
    </xf>
    <xf numFmtId="166" fontId="15" fillId="0" borderId="2"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wrapText="1"/>
      <protection locked="0"/>
    </xf>
    <xf numFmtId="166" fontId="4"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12" fillId="0" borderId="2" xfId="0" applyFont="1" applyFill="1" applyBorder="1" applyAlignment="1" applyProtection="1">
      <alignment horizontal="left" vertical="center" wrapText="1" indent="2"/>
    </xf>
    <xf numFmtId="166" fontId="12" fillId="0" borderId="2"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166" fontId="12" fillId="0" borderId="2" xfId="0" applyNumberFormat="1" applyFont="1" applyFill="1" applyBorder="1" applyAlignment="1" applyProtection="1">
      <alignment horizontal="center" vertical="center" wrapText="1"/>
      <protection locked="0"/>
    </xf>
    <xf numFmtId="0" fontId="12" fillId="0" borderId="6" xfId="0" applyFont="1" applyFill="1" applyBorder="1" applyAlignment="1" applyProtection="1">
      <alignment horizontal="left" vertical="center" indent="2"/>
    </xf>
    <xf numFmtId="0" fontId="4" fillId="0" borderId="6" xfId="0" applyFont="1" applyFill="1" applyBorder="1" applyAlignment="1" applyProtection="1">
      <alignment horizontal="center" vertical="center"/>
    </xf>
    <xf numFmtId="166" fontId="12" fillId="0" borderId="6" xfId="0" applyNumberFormat="1"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166" fontId="12" fillId="0" borderId="6" xfId="0" applyNumberFormat="1" applyFont="1" applyFill="1" applyBorder="1" applyAlignment="1" applyProtection="1">
      <alignment horizontal="center" vertical="center" wrapText="1"/>
      <protection locked="0"/>
    </xf>
    <xf numFmtId="0" fontId="58" fillId="0" borderId="15" xfId="63" applyFont="1" applyFill="1" applyBorder="1" applyAlignment="1"/>
    <xf numFmtId="0" fontId="27" fillId="0" borderId="0" xfId="63" applyFont="1" applyFill="1" applyBorder="1" applyAlignment="1">
      <alignment vertical="center"/>
    </xf>
    <xf numFmtId="0" fontId="140" fillId="0" borderId="0" xfId="46" applyFont="1" applyFill="1" applyBorder="1"/>
    <xf numFmtId="0" fontId="177" fillId="0" borderId="0" xfId="46" applyFont="1"/>
    <xf numFmtId="0" fontId="178" fillId="0" borderId="0" xfId="46" applyFont="1"/>
    <xf numFmtId="0" fontId="179" fillId="0" borderId="0" xfId="46" applyFont="1"/>
    <xf numFmtId="0" fontId="219" fillId="0" borderId="0" xfId="46" applyProtection="1"/>
    <xf numFmtId="0" fontId="219" fillId="0" borderId="0" xfId="46" applyBorder="1"/>
    <xf numFmtId="0" fontId="37" fillId="0" borderId="0" xfId="63" applyFont="1" applyAlignment="1">
      <alignment horizontal="left" vertical="center"/>
    </xf>
    <xf numFmtId="0" fontId="219" fillId="0" borderId="0" xfId="46" applyAlignment="1">
      <alignment horizontal="left" vertical="center"/>
    </xf>
    <xf numFmtId="0" fontId="219" fillId="0" borderId="0" xfId="46" applyFill="1" applyAlignment="1">
      <alignment horizontal="left"/>
    </xf>
    <xf numFmtId="0" fontId="219" fillId="0" borderId="0" xfId="46" applyFill="1" applyAlignment="1" applyProtection="1">
      <alignment vertical="center"/>
    </xf>
    <xf numFmtId="0" fontId="219" fillId="0" borderId="0" xfId="46" applyFill="1" applyAlignment="1"/>
    <xf numFmtId="0" fontId="219" fillId="0" borderId="0" xfId="46" applyFill="1" applyBorder="1" applyAlignment="1"/>
    <xf numFmtId="0" fontId="219" fillId="0" borderId="0" xfId="46" applyNumberFormat="1" applyFill="1" applyBorder="1" applyAlignment="1">
      <alignment vertical="center"/>
    </xf>
    <xf numFmtId="0" fontId="219" fillId="0" borderId="0" xfId="46" applyAlignment="1">
      <alignment vertical="top"/>
    </xf>
    <xf numFmtId="0" fontId="219" fillId="0" borderId="0" xfId="46" quotePrefix="1" applyFill="1" applyBorder="1" applyAlignment="1">
      <alignment vertical="center"/>
    </xf>
    <xf numFmtId="0" fontId="219" fillId="0" borderId="0" xfId="46" quotePrefix="1" applyBorder="1" applyAlignment="1">
      <alignment vertical="center" wrapText="1"/>
    </xf>
    <xf numFmtId="0" fontId="219" fillId="0" borderId="0" xfId="46" applyBorder="1" applyAlignment="1">
      <alignment vertical="top" wrapText="1"/>
    </xf>
    <xf numFmtId="0" fontId="219" fillId="0" borderId="0" xfId="46" applyAlignment="1">
      <alignment vertical="top" wrapText="1"/>
    </xf>
    <xf numFmtId="0" fontId="0" fillId="0" borderId="0" xfId="0"/>
    <xf numFmtId="0" fontId="219" fillId="0" borderId="0" xfId="46" applyAlignment="1">
      <alignment wrapText="1"/>
    </xf>
    <xf numFmtId="0" fontId="188" fillId="0" borderId="0" xfId="46" applyFont="1"/>
    <xf numFmtId="0" fontId="4" fillId="0" borderId="0" xfId="61" applyFont="1"/>
    <xf numFmtId="0" fontId="15" fillId="0" borderId="0" xfId="61" applyFont="1"/>
    <xf numFmtId="0" fontId="189" fillId="0" borderId="0" xfId="51" applyFont="1" applyAlignment="1" applyProtection="1"/>
    <xf numFmtId="0" fontId="15" fillId="0" borderId="3" xfId="61" applyFont="1" applyBorder="1" applyAlignment="1">
      <alignment horizontal="center" vertical="center"/>
    </xf>
    <xf numFmtId="0" fontId="15" fillId="0" borderId="98" xfId="61" applyFont="1" applyBorder="1" applyAlignment="1">
      <alignment horizontal="center" vertical="center"/>
    </xf>
    <xf numFmtId="4" fontId="4" fillId="0" borderId="2" xfId="61" applyNumberFormat="1" applyFont="1" applyFill="1" applyBorder="1" applyAlignment="1">
      <alignment horizontal="right" vertical="center" indent="1"/>
    </xf>
    <xf numFmtId="4" fontId="4" fillId="0" borderId="99" xfId="61" applyNumberFormat="1" applyFont="1" applyFill="1" applyBorder="1" applyAlignment="1">
      <alignment horizontal="right" vertical="center" indent="1"/>
    </xf>
    <xf numFmtId="4" fontId="4" fillId="0" borderId="61" xfId="61" applyNumberFormat="1" applyFont="1" applyFill="1" applyBorder="1" applyAlignment="1">
      <alignment horizontal="center" vertical="center"/>
    </xf>
    <xf numFmtId="4" fontId="4" fillId="0" borderId="2" xfId="61" applyNumberFormat="1" applyFont="1" applyFill="1" applyBorder="1" applyAlignment="1">
      <alignment horizontal="center" vertical="center"/>
    </xf>
    <xf numFmtId="4" fontId="4" fillId="0" borderId="99" xfId="61" applyNumberFormat="1" applyFont="1" applyFill="1" applyBorder="1" applyAlignment="1">
      <alignment horizontal="center" vertical="center"/>
    </xf>
    <xf numFmtId="4" fontId="4" fillId="0" borderId="1" xfId="61" applyNumberFormat="1" applyFont="1" applyFill="1" applyBorder="1" applyAlignment="1">
      <alignment horizontal="center" vertical="center"/>
    </xf>
    <xf numFmtId="4" fontId="4" fillId="0" borderId="62" xfId="61" applyNumberFormat="1" applyFont="1" applyFill="1" applyBorder="1" applyAlignment="1">
      <alignment horizontal="center" vertical="center"/>
    </xf>
    <xf numFmtId="4" fontId="15" fillId="0" borderId="33" xfId="61" applyNumberFormat="1" applyFont="1" applyFill="1" applyBorder="1" applyAlignment="1">
      <alignment horizontal="center" vertical="center"/>
    </xf>
    <xf numFmtId="4" fontId="15" fillId="0" borderId="16" xfId="61" applyNumberFormat="1" applyFont="1" applyFill="1" applyBorder="1" applyAlignment="1">
      <alignment horizontal="center" vertical="center"/>
    </xf>
    <xf numFmtId="4" fontId="15" fillId="0" borderId="100" xfId="61" applyNumberFormat="1" applyFont="1" applyFill="1" applyBorder="1" applyAlignment="1">
      <alignment horizontal="center" vertical="center"/>
    </xf>
    <xf numFmtId="4" fontId="4" fillId="0" borderId="1" xfId="61" applyNumberFormat="1" applyFont="1" applyFill="1" applyBorder="1" applyAlignment="1">
      <alignment horizontal="right" vertical="center" indent="1"/>
    </xf>
    <xf numFmtId="4" fontId="4" fillId="0" borderId="100" xfId="61" applyNumberFormat="1" applyFont="1" applyFill="1" applyBorder="1" applyAlignment="1">
      <alignment horizontal="right" vertical="center" indent="1"/>
    </xf>
    <xf numFmtId="176" fontId="4" fillId="0" borderId="2" xfId="61" applyNumberFormat="1" applyFont="1" applyFill="1" applyBorder="1" applyAlignment="1">
      <alignment horizontal="center" vertical="center"/>
    </xf>
    <xf numFmtId="4" fontId="15" fillId="0" borderId="61" xfId="61" applyNumberFormat="1" applyFont="1" applyFill="1" applyBorder="1" applyAlignment="1">
      <alignment horizontal="center" vertical="center"/>
    </xf>
    <xf numFmtId="4" fontId="15" fillId="0" borderId="2" xfId="61" applyNumberFormat="1" applyFont="1" applyFill="1" applyBorder="1" applyAlignment="1">
      <alignment horizontal="center" vertical="center"/>
    </xf>
    <xf numFmtId="4" fontId="15" fillId="0" borderId="99" xfId="61" applyNumberFormat="1" applyFont="1" applyFill="1" applyBorder="1" applyAlignment="1">
      <alignment horizontal="center" vertical="center"/>
    </xf>
    <xf numFmtId="4" fontId="15" fillId="0" borderId="1" xfId="61" applyNumberFormat="1" applyFont="1" applyFill="1" applyBorder="1" applyAlignment="1">
      <alignment horizontal="center" vertical="center"/>
    </xf>
    <xf numFmtId="4" fontId="15" fillId="0" borderId="62" xfId="61" applyNumberFormat="1" applyFont="1" applyFill="1" applyBorder="1" applyAlignment="1">
      <alignment horizontal="center" vertical="center"/>
    </xf>
    <xf numFmtId="4" fontId="4" fillId="0" borderId="1" xfId="61" quotePrefix="1" applyNumberFormat="1" applyFont="1" applyFill="1" applyBorder="1" applyAlignment="1">
      <alignment horizontal="center" vertical="center"/>
    </xf>
    <xf numFmtId="4" fontId="15" fillId="0" borderId="3" xfId="61" applyNumberFormat="1" applyFont="1" applyFill="1" applyBorder="1" applyAlignment="1">
      <alignment horizontal="right" vertical="center" indent="1"/>
    </xf>
    <xf numFmtId="4" fontId="15" fillId="0" borderId="24" xfId="61" applyNumberFormat="1" applyFont="1" applyFill="1" applyBorder="1" applyAlignment="1">
      <alignment horizontal="right" vertical="center" indent="1"/>
    </xf>
    <xf numFmtId="4" fontId="15" fillId="0" borderId="98" xfId="61" applyNumberFormat="1" applyFont="1" applyFill="1" applyBorder="1" applyAlignment="1">
      <alignment horizontal="right" vertical="center" indent="1"/>
    </xf>
    <xf numFmtId="4" fontId="15" fillId="0" borderId="18" xfId="61" applyNumberFormat="1" applyFont="1" applyFill="1" applyBorder="1" applyAlignment="1">
      <alignment horizontal="right" vertical="center" indent="1"/>
    </xf>
    <xf numFmtId="4" fontId="15" fillId="0" borderId="32" xfId="61" applyNumberFormat="1" applyFont="1" applyFill="1" applyBorder="1" applyAlignment="1">
      <alignment horizontal="right" vertical="center" indent="1"/>
    </xf>
    <xf numFmtId="4" fontId="15" fillId="0" borderId="32" xfId="61" applyNumberFormat="1" applyFont="1" applyFill="1" applyBorder="1" applyAlignment="1">
      <alignment horizontal="center" vertical="center"/>
    </xf>
    <xf numFmtId="4" fontId="15" fillId="0" borderId="17" xfId="61" applyNumberFormat="1" applyFont="1" applyFill="1" applyBorder="1" applyAlignment="1">
      <alignment horizontal="center" vertical="center"/>
    </xf>
    <xf numFmtId="4" fontId="15" fillId="0" borderId="24" xfId="61" applyNumberFormat="1" applyFont="1" applyFill="1" applyBorder="1" applyAlignment="1">
      <alignment horizontal="center" vertical="center"/>
    </xf>
    <xf numFmtId="4" fontId="15" fillId="0" borderId="3" xfId="61" applyNumberFormat="1" applyFont="1" applyFill="1" applyBorder="1" applyAlignment="1">
      <alignment horizontal="center" vertical="center"/>
    </xf>
    <xf numFmtId="4" fontId="15" fillId="0" borderId="98" xfId="61" applyNumberFormat="1" applyFont="1" applyFill="1" applyBorder="1" applyAlignment="1">
      <alignment horizontal="center" vertical="center"/>
    </xf>
    <xf numFmtId="176" fontId="15" fillId="0" borderId="32" xfId="61" applyNumberFormat="1" applyFont="1" applyFill="1" applyBorder="1" applyAlignment="1">
      <alignment horizontal="center" vertical="center"/>
    </xf>
    <xf numFmtId="0" fontId="4" fillId="0" borderId="0" xfId="61" applyFont="1" applyFill="1"/>
    <xf numFmtId="0" fontId="4" fillId="0" borderId="0" xfId="61" applyFont="1" applyFill="1" applyAlignment="1">
      <alignment horizontal="right" indent="2"/>
    </xf>
    <xf numFmtId="0" fontId="4" fillId="0" borderId="0" xfId="61" applyFont="1" applyFill="1" applyAlignment="1">
      <alignment horizontal="right" indent="1"/>
    </xf>
    <xf numFmtId="0" fontId="4" fillId="0" borderId="0" xfId="61" applyFont="1" applyBorder="1" applyAlignment="1">
      <alignment horizontal="center" vertical="center" wrapText="1"/>
    </xf>
    <xf numFmtId="0" fontId="4" fillId="0" borderId="0" xfId="61" applyFont="1" applyBorder="1"/>
    <xf numFmtId="4" fontId="4" fillId="0" borderId="0" xfId="61" applyNumberFormat="1" applyFont="1" applyFill="1" applyBorder="1"/>
    <xf numFmtId="4" fontId="190" fillId="0" borderId="0" xfId="61" applyNumberFormat="1" applyFont="1" applyFill="1" applyBorder="1"/>
    <xf numFmtId="4" fontId="191" fillId="0" borderId="0" xfId="61" applyNumberFormat="1" applyFont="1" applyFill="1" applyBorder="1"/>
    <xf numFmtId="4" fontId="192" fillId="0" borderId="0" xfId="61" applyNumberFormat="1" applyFont="1" applyFill="1" applyBorder="1"/>
    <xf numFmtId="4" fontId="193" fillId="0" borderId="0" xfId="61" applyNumberFormat="1" applyFont="1" applyFill="1" applyBorder="1"/>
    <xf numFmtId="193" fontId="4" fillId="0" borderId="0" xfId="61" applyNumberFormat="1" applyFont="1" applyFill="1" applyBorder="1" applyAlignment="1">
      <alignment horizontal="center" vertical="center"/>
    </xf>
    <xf numFmtId="0" fontId="4" fillId="0" borderId="0" xfId="61" applyFont="1" applyAlignment="1">
      <alignment horizontal="left" indent="3"/>
    </xf>
    <xf numFmtId="0" fontId="12" fillId="0" borderId="0" xfId="61" applyFont="1" applyBorder="1" applyAlignment="1">
      <alignment horizontal="left" wrapText="1" indent="3"/>
    </xf>
    <xf numFmtId="4" fontId="12" fillId="0" borderId="0" xfId="61" applyNumberFormat="1" applyFont="1" applyBorder="1" applyAlignment="1">
      <alignment horizontal="left" wrapText="1" indent="3"/>
    </xf>
    <xf numFmtId="193" fontId="4" fillId="0" borderId="0" xfId="61" applyNumberFormat="1" applyFont="1" applyBorder="1" applyAlignment="1">
      <alignment horizontal="left" vertical="center" indent="3"/>
    </xf>
    <xf numFmtId="0" fontId="4" fillId="0" borderId="0" xfId="61" applyFont="1" applyAlignment="1">
      <alignment horizontal="left" vertical="top" wrapText="1" indent="3"/>
    </xf>
    <xf numFmtId="0" fontId="4" fillId="0" borderId="0" xfId="61" applyFont="1" applyAlignment="1">
      <alignment horizontal="left" vertical="center" indent="3"/>
    </xf>
    <xf numFmtId="0" fontId="4" fillId="0" borderId="0" xfId="61" applyFont="1" applyBorder="1" applyAlignment="1">
      <alignment horizontal="left" vertical="center" wrapText="1"/>
    </xf>
    <xf numFmtId="0" fontId="24" fillId="0" borderId="3" xfId="63" applyFont="1" applyFill="1" applyBorder="1" applyAlignment="1">
      <alignment horizontal="center" vertical="center"/>
    </xf>
    <xf numFmtId="0" fontId="15" fillId="0" borderId="0" xfId="63" applyFont="1" applyFill="1"/>
    <xf numFmtId="0" fontId="4" fillId="0" borderId="0" xfId="63" applyFont="1" applyFill="1"/>
    <xf numFmtId="0" fontId="36" fillId="0" borderId="4" xfId="63" applyFont="1" applyFill="1" applyBorder="1" applyAlignment="1">
      <alignment horizontal="center" vertical="center"/>
    </xf>
    <xf numFmtId="0" fontId="4" fillId="0" borderId="0" xfId="63" applyFont="1" applyFill="1" applyAlignment="1">
      <alignment horizontal="left" indent="3"/>
    </xf>
    <xf numFmtId="0" fontId="15" fillId="0" borderId="3" xfId="63" applyFont="1" applyFill="1" applyBorder="1" applyAlignment="1">
      <alignment horizontal="center" vertical="center" wrapText="1"/>
    </xf>
    <xf numFmtId="0" fontId="15" fillId="0" borderId="37" xfId="63" applyFont="1" applyFill="1" applyBorder="1" applyAlignment="1">
      <alignment horizontal="left"/>
    </xf>
    <xf numFmtId="0" fontId="15" fillId="0" borderId="1" xfId="63" applyFont="1" applyFill="1" applyBorder="1" applyAlignment="1"/>
    <xf numFmtId="4" fontId="15" fillId="0" borderId="2" xfId="63" applyNumberFormat="1" applyFont="1" applyFill="1" applyBorder="1" applyAlignment="1">
      <alignment horizontal="center"/>
    </xf>
    <xf numFmtId="4" fontId="12" fillId="0" borderId="2" xfId="63" applyNumberFormat="1" applyFont="1" applyFill="1" applyBorder="1" applyAlignment="1">
      <alignment horizontal="center" wrapText="1"/>
    </xf>
    <xf numFmtId="0" fontId="12" fillId="0" borderId="2" xfId="63" applyFont="1" applyFill="1" applyBorder="1" applyAlignment="1">
      <alignment horizontal="left" indent="1"/>
    </xf>
    <xf numFmtId="0" fontId="12" fillId="0" borderId="2" xfId="63" applyFont="1" applyFill="1" applyBorder="1" applyAlignment="1"/>
    <xf numFmtId="0" fontId="15" fillId="0" borderId="2" xfId="63" applyFont="1" applyFill="1" applyBorder="1" applyAlignment="1">
      <alignment horizontal="left"/>
    </xf>
    <xf numFmtId="0" fontId="15" fillId="0" borderId="2" xfId="63" applyFont="1" applyFill="1" applyBorder="1" applyAlignment="1"/>
    <xf numFmtId="4" fontId="13" fillId="0" borderId="2" xfId="63" applyNumberFormat="1" applyFont="1" applyFill="1" applyBorder="1" applyAlignment="1">
      <alignment horizontal="center" wrapText="1"/>
    </xf>
    <xf numFmtId="4" fontId="15" fillId="0" borderId="3" xfId="63" applyNumberFormat="1" applyFont="1" applyFill="1" applyBorder="1" applyAlignment="1">
      <alignment horizontal="center" vertical="center" wrapText="1"/>
    </xf>
    <xf numFmtId="4" fontId="4" fillId="0" borderId="16" xfId="63" applyNumberFormat="1" applyFont="1" applyFill="1" applyBorder="1" applyAlignment="1">
      <alignment horizontal="right" wrapText="1" indent="2"/>
    </xf>
    <xf numFmtId="4" fontId="4" fillId="0" borderId="2" xfId="63" applyNumberFormat="1" applyFont="1" applyFill="1" applyBorder="1" applyAlignment="1">
      <alignment horizontal="right" indent="2"/>
    </xf>
    <xf numFmtId="4" fontId="4" fillId="0" borderId="6" xfId="63" applyNumberFormat="1" applyFont="1" applyFill="1" applyBorder="1" applyAlignment="1">
      <alignment horizontal="right" vertical="center" indent="2"/>
    </xf>
    <xf numFmtId="166" fontId="14" fillId="0" borderId="0" xfId="63" applyNumberFormat="1" applyFont="1" applyFill="1"/>
    <xf numFmtId="0" fontId="184" fillId="0" borderId="0" xfId="63" applyFont="1" applyFill="1" applyBorder="1" applyAlignment="1">
      <alignment horizontal="left" vertical="center" indent="6"/>
    </xf>
    <xf numFmtId="0" fontId="11" fillId="0" borderId="4" xfId="63" applyFont="1" applyFill="1" applyBorder="1" applyAlignment="1">
      <alignment vertical="center"/>
    </xf>
    <xf numFmtId="0" fontId="11" fillId="0" borderId="4" xfId="63" applyFont="1" applyFill="1" applyBorder="1" applyAlignment="1">
      <alignment horizontal="center" vertical="center"/>
    </xf>
    <xf numFmtId="0" fontId="14" fillId="0" borderId="4" xfId="63" applyFont="1" applyFill="1" applyBorder="1" applyAlignment="1"/>
    <xf numFmtId="0" fontId="11" fillId="0" borderId="2" xfId="63" applyFont="1" applyFill="1" applyBorder="1" applyAlignment="1">
      <alignment horizontal="left"/>
    </xf>
    <xf numFmtId="4" fontId="14" fillId="0" borderId="2" xfId="63" applyNumberFormat="1" applyFont="1" applyFill="1" applyBorder="1" applyAlignment="1">
      <alignment horizontal="center" wrapText="1"/>
    </xf>
    <xf numFmtId="4" fontId="16" fillId="0" borderId="2" xfId="63" applyNumberFormat="1" applyFont="1" applyFill="1" applyBorder="1" applyAlignment="1">
      <alignment horizontal="center" wrapText="1"/>
    </xf>
    <xf numFmtId="0" fontId="11" fillId="0" borderId="22" xfId="63" applyFont="1" applyFill="1" applyBorder="1" applyAlignment="1">
      <alignment vertical="center" wrapText="1"/>
    </xf>
    <xf numFmtId="2" fontId="11" fillId="0" borderId="3" xfId="63" applyNumberFormat="1" applyFont="1" applyFill="1" applyBorder="1" applyAlignment="1">
      <alignment horizontal="center" vertical="center" wrapText="1"/>
    </xf>
    <xf numFmtId="2" fontId="38" fillId="0" borderId="3" xfId="63" applyNumberFormat="1" applyFont="1" applyFill="1" applyBorder="1" applyAlignment="1">
      <alignment horizontal="center" vertical="center" wrapText="1"/>
    </xf>
    <xf numFmtId="0" fontId="14" fillId="0" borderId="15" xfId="57" applyFont="1" applyFill="1" applyBorder="1" applyAlignment="1">
      <alignment wrapText="1"/>
    </xf>
    <xf numFmtId="4" fontId="11" fillId="0" borderId="0" xfId="63" applyNumberFormat="1" applyFont="1" applyFill="1" applyBorder="1" applyAlignment="1">
      <alignment horizontal="center" vertical="center" wrapText="1"/>
    </xf>
    <xf numFmtId="0" fontId="14" fillId="0" borderId="0" xfId="57" applyFont="1" applyFill="1" applyAlignment="1"/>
    <xf numFmtId="0" fontId="185" fillId="0" borderId="0" xfId="0" applyFont="1"/>
    <xf numFmtId="0" fontId="14" fillId="0" borderId="2" xfId="0" applyFont="1" applyBorder="1" applyAlignment="1">
      <alignment horizontal="left" wrapText="1" indent="1"/>
    </xf>
    <xf numFmtId="4" fontId="14" fillId="0" borderId="2" xfId="0" applyNumberFormat="1" applyFont="1" applyFill="1" applyBorder="1" applyAlignment="1">
      <alignment horizontal="right" indent="1"/>
    </xf>
    <xf numFmtId="166" fontId="14" fillId="0" borderId="2" xfId="0" applyNumberFormat="1" applyFont="1" applyFill="1" applyBorder="1" applyAlignment="1">
      <alignment horizontal="right" indent="2"/>
    </xf>
    <xf numFmtId="166" fontId="14" fillId="0" borderId="2" xfId="0" applyNumberFormat="1" applyFont="1" applyFill="1" applyBorder="1" applyAlignment="1">
      <alignment horizontal="right" indent="1"/>
    </xf>
    <xf numFmtId="0" fontId="14" fillId="0" borderId="2" xfId="0" applyFont="1" applyBorder="1" applyAlignment="1">
      <alignment horizontal="left" indent="1"/>
    </xf>
    <xf numFmtId="4" fontId="11" fillId="0" borderId="3" xfId="0" applyNumberFormat="1" applyFont="1" applyFill="1" applyBorder="1" applyAlignment="1">
      <alignment horizontal="center" vertical="center"/>
    </xf>
    <xf numFmtId="166" fontId="11" fillId="0" borderId="3" xfId="0" applyNumberFormat="1" applyFont="1" applyFill="1" applyBorder="1" applyAlignment="1">
      <alignment horizontal="center" vertical="center"/>
    </xf>
    <xf numFmtId="166" fontId="11" fillId="0" borderId="3" xfId="0" applyNumberFormat="1" applyFont="1" applyBorder="1" applyAlignment="1">
      <alignment horizontal="center" vertical="center"/>
    </xf>
    <xf numFmtId="0" fontId="27" fillId="0" borderId="0" xfId="0" applyFont="1" applyAlignment="1">
      <alignment horizontal="left"/>
    </xf>
    <xf numFmtId="166" fontId="14" fillId="0" borderId="0" xfId="0" applyNumberFormat="1" applyFont="1"/>
    <xf numFmtId="4" fontId="15" fillId="0" borderId="2" xfId="63" applyNumberFormat="1" applyFont="1" applyFill="1" applyBorder="1" applyAlignment="1">
      <alignment horizontal="center" wrapText="1"/>
    </xf>
    <xf numFmtId="0" fontId="4" fillId="0" borderId="0" xfId="63" applyFont="1" applyFill="1" applyBorder="1" applyAlignment="1">
      <alignment horizontal="left" vertical="center" wrapText="1"/>
    </xf>
    <xf numFmtId="4" fontId="4" fillId="0" borderId="0" xfId="63" applyNumberFormat="1" applyFont="1" applyFill="1" applyBorder="1" applyAlignment="1">
      <alignment horizontal="right" vertical="center" indent="2"/>
    </xf>
    <xf numFmtId="0" fontId="4" fillId="0" borderId="0" xfId="63" applyFont="1" applyBorder="1"/>
    <xf numFmtId="0" fontId="5" fillId="0" borderId="0" xfId="63" applyFont="1" applyAlignment="1">
      <alignment horizontal="right"/>
    </xf>
    <xf numFmtId="0" fontId="80" fillId="0" borderId="0" xfId="63" applyFont="1" applyAlignment="1">
      <alignment horizontal="right"/>
    </xf>
    <xf numFmtId="0" fontId="46" fillId="0" borderId="32" xfId="63" applyFont="1" applyBorder="1" applyAlignment="1">
      <alignment horizontal="center" vertical="center"/>
    </xf>
    <xf numFmtId="0" fontId="46" fillId="0" borderId="3" xfId="63" applyFont="1" applyBorder="1" applyAlignment="1">
      <alignment horizontal="center" vertical="center"/>
    </xf>
    <xf numFmtId="0" fontId="46" fillId="0" borderId="22" xfId="63" applyFont="1" applyBorder="1" applyAlignment="1">
      <alignment horizontal="center" vertical="center"/>
    </xf>
    <xf numFmtId="0" fontId="34" fillId="0" borderId="1" xfId="63" applyFont="1" applyBorder="1" applyAlignment="1">
      <alignment horizontal="left" vertical="center" wrapText="1" indent="1"/>
    </xf>
    <xf numFmtId="4" fontId="34" fillId="0" borderId="2" xfId="63" applyNumberFormat="1" applyFont="1" applyBorder="1" applyAlignment="1">
      <alignment horizontal="center" vertical="center"/>
    </xf>
    <xf numFmtId="4" fontId="34" fillId="0" borderId="5" xfId="63" applyNumberFormat="1" applyFont="1" applyBorder="1" applyAlignment="1">
      <alignment horizontal="center" vertical="center"/>
    </xf>
    <xf numFmtId="0" fontId="46" fillId="0" borderId="33" xfId="63" applyFont="1" applyBorder="1" applyAlignment="1">
      <alignment horizontal="center" vertical="center"/>
    </xf>
    <xf numFmtId="4" fontId="46" fillId="0" borderId="16" xfId="63" applyNumberFormat="1" applyFont="1" applyBorder="1" applyAlignment="1">
      <alignment horizontal="center" vertical="center"/>
    </xf>
    <xf numFmtId="4" fontId="46" fillId="0" borderId="37" xfId="63" applyNumberFormat="1" applyFont="1" applyBorder="1" applyAlignment="1">
      <alignment horizontal="center" vertical="center"/>
    </xf>
    <xf numFmtId="0" fontId="15" fillId="0" borderId="4" xfId="96" applyFont="1" applyFill="1" applyBorder="1" applyAlignment="1">
      <alignment horizontal="left" vertical="top" wrapText="1"/>
    </xf>
    <xf numFmtId="0" fontId="15" fillId="0" borderId="4" xfId="96" applyFont="1" applyFill="1" applyBorder="1" applyAlignment="1">
      <alignment horizontal="right" vertical="top" wrapText="1"/>
    </xf>
    <xf numFmtId="0" fontId="15" fillId="0" borderId="3" xfId="96" applyFont="1" applyFill="1" applyBorder="1" applyAlignment="1">
      <alignment horizontal="center" vertical="center" wrapText="1"/>
    </xf>
    <xf numFmtId="0" fontId="15" fillId="0" borderId="3" xfId="96" applyFont="1" applyFill="1" applyBorder="1" applyAlignment="1">
      <alignment horizontal="center" vertical="center"/>
    </xf>
    <xf numFmtId="0" fontId="15" fillId="0" borderId="2" xfId="96" applyFont="1" applyFill="1" applyBorder="1" applyAlignment="1">
      <alignment horizontal="left" vertical="center" indent="2"/>
    </xf>
    <xf numFmtId="2" fontId="15" fillId="0" borderId="2" xfId="96" applyNumberFormat="1" applyFont="1" applyFill="1" applyBorder="1" applyAlignment="1">
      <alignment horizontal="center" vertical="center"/>
    </xf>
    <xf numFmtId="0" fontId="4" fillId="0" borderId="2" xfId="96" applyFont="1" applyFill="1" applyBorder="1" applyAlignment="1">
      <alignment horizontal="left" vertical="center" indent="3"/>
    </xf>
    <xf numFmtId="2" fontId="4" fillId="0" borderId="2" xfId="96" quotePrefix="1" applyNumberFormat="1" applyFont="1" applyFill="1" applyBorder="1" applyAlignment="1">
      <alignment horizontal="center" vertical="center"/>
    </xf>
    <xf numFmtId="0" fontId="4" fillId="0" borderId="19" xfId="96" applyFont="1" applyFill="1" applyBorder="1" applyAlignment="1">
      <alignment horizontal="left" vertical="center" wrapText="1" indent="3"/>
    </xf>
    <xf numFmtId="2" fontId="4" fillId="0" borderId="19" xfId="96" applyNumberFormat="1" applyFont="1" applyFill="1" applyBorder="1" applyAlignment="1">
      <alignment horizontal="center" vertical="center"/>
    </xf>
    <xf numFmtId="0" fontId="15" fillId="0" borderId="2" xfId="96" applyFont="1" applyFill="1" applyBorder="1" applyAlignment="1">
      <alignment horizontal="left" vertical="center" wrapText="1" indent="1"/>
    </xf>
    <xf numFmtId="0" fontId="4" fillId="0" borderId="2" xfId="96" applyFont="1" applyFill="1" applyBorder="1" applyAlignment="1">
      <alignment horizontal="left" vertical="center" wrapText="1" indent="3"/>
    </xf>
    <xf numFmtId="2" fontId="4" fillId="0" borderId="2" xfId="96" applyNumberFormat="1" applyFont="1" applyFill="1" applyBorder="1" applyAlignment="1">
      <alignment horizontal="center" vertical="center"/>
    </xf>
    <xf numFmtId="0" fontId="4" fillId="0" borderId="6" xfId="96" applyFont="1" applyFill="1" applyBorder="1" applyAlignment="1">
      <alignment horizontal="left" vertical="center" wrapText="1" indent="3"/>
    </xf>
    <xf numFmtId="2" fontId="4" fillId="0" borderId="6" xfId="96" applyNumberFormat="1" applyFont="1" applyFill="1" applyBorder="1" applyAlignment="1">
      <alignment horizontal="center" vertical="center"/>
    </xf>
    <xf numFmtId="2" fontId="15" fillId="0" borderId="3" xfId="96" applyNumberFormat="1" applyFont="1" applyFill="1" applyBorder="1" applyAlignment="1">
      <alignment horizontal="center" vertical="center"/>
    </xf>
    <xf numFmtId="0" fontId="4" fillId="0" borderId="0" xfId="96" applyFont="1" applyBorder="1" applyAlignment="1">
      <alignment horizontal="center"/>
    </xf>
    <xf numFmtId="0" fontId="4" fillId="0" borderId="0" xfId="96" applyFont="1" applyBorder="1"/>
    <xf numFmtId="0" fontId="4" fillId="0" borderId="0" xfId="96" applyFont="1"/>
    <xf numFmtId="0" fontId="15" fillId="0" borderId="16"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indent="2"/>
    </xf>
    <xf numFmtId="4" fontId="4" fillId="0" borderId="2" xfId="0" applyNumberFormat="1" applyFont="1" applyFill="1" applyBorder="1" applyAlignment="1" applyProtection="1">
      <alignment horizontal="right" vertical="center" indent="1"/>
      <protection locked="0"/>
    </xf>
    <xf numFmtId="4" fontId="17" fillId="0" borderId="2" xfId="0" applyNumberFormat="1" applyFont="1" applyBorder="1" applyAlignment="1" applyProtection="1">
      <alignment horizontal="right" vertical="center" indent="1"/>
    </xf>
    <xf numFmtId="4" fontId="17" fillId="2" borderId="2" xfId="0" applyNumberFormat="1" applyFont="1" applyFill="1" applyBorder="1" applyAlignment="1" applyProtection="1">
      <alignment horizontal="right" vertical="center" indent="1"/>
    </xf>
    <xf numFmtId="3" fontId="4" fillId="0" borderId="2" xfId="0" applyNumberFormat="1" applyFont="1" applyFill="1" applyBorder="1" applyAlignment="1" applyProtection="1">
      <alignment horizontal="right" vertical="center" indent="1"/>
      <protection locked="0"/>
    </xf>
    <xf numFmtId="3" fontId="17" fillId="0" borderId="2" xfId="0" applyNumberFormat="1" applyFont="1" applyBorder="1" applyAlignment="1" applyProtection="1">
      <alignment horizontal="right" vertical="center" indent="1"/>
    </xf>
    <xf numFmtId="3" fontId="4" fillId="0" borderId="6" xfId="0" applyNumberFormat="1" applyFont="1" applyFill="1" applyBorder="1" applyAlignment="1" applyProtection="1">
      <alignment horizontal="center" vertical="center"/>
      <protection locked="0"/>
    </xf>
    <xf numFmtId="0" fontId="17" fillId="0" borderId="6" xfId="0" applyFont="1" applyBorder="1" applyProtection="1"/>
    <xf numFmtId="0" fontId="17" fillId="0" borderId="6" xfId="0" applyFont="1" applyBorder="1" applyAlignment="1" applyProtection="1"/>
    <xf numFmtId="0" fontId="4" fillId="0" borderId="0" xfId="0" applyFont="1" applyAlignment="1" applyProtection="1">
      <alignment horizontal="left" wrapText="1"/>
    </xf>
    <xf numFmtId="0" fontId="4" fillId="0" borderId="0" xfId="0" applyFont="1" applyBorder="1" applyAlignment="1" applyProtection="1">
      <alignment horizontal="left" wrapText="1"/>
    </xf>
    <xf numFmtId="0" fontId="4" fillId="0" borderId="0" xfId="0" applyFont="1" applyBorder="1" applyAlignment="1" applyProtection="1">
      <alignment horizontal="left"/>
    </xf>
    <xf numFmtId="0" fontId="17" fillId="0" borderId="0" xfId="0" applyFont="1" applyFill="1" applyProtection="1"/>
    <xf numFmtId="0" fontId="4" fillId="0" borderId="0" xfId="0" applyFont="1" applyAlignment="1" applyProtection="1">
      <alignment horizontal="right"/>
    </xf>
    <xf numFmtId="4" fontId="4" fillId="0" borderId="2" xfId="0" applyNumberFormat="1" applyFont="1" applyFill="1" applyBorder="1" applyAlignment="1" applyProtection="1">
      <alignment horizontal="center" vertical="center"/>
      <protection locked="0"/>
    </xf>
    <xf numFmtId="4" fontId="17" fillId="0" borderId="2" xfId="0" applyNumberFormat="1" applyFont="1" applyBorder="1" applyAlignment="1" applyProtection="1">
      <alignment horizontal="center" vertical="center"/>
    </xf>
    <xf numFmtId="4" fontId="17" fillId="2" borderId="2" xfId="0" applyNumberFormat="1" applyFont="1" applyFill="1" applyBorder="1" applyAlignment="1" applyProtection="1">
      <alignment horizontal="center" vertical="center"/>
    </xf>
    <xf numFmtId="4" fontId="17" fillId="0" borderId="2" xfId="0" applyNumberFormat="1" applyFont="1" applyFill="1" applyBorder="1" applyAlignment="1" applyProtection="1">
      <alignment horizontal="center" vertical="center"/>
    </xf>
    <xf numFmtId="4" fontId="4" fillId="0" borderId="6" xfId="0" applyNumberFormat="1" applyFont="1" applyFill="1" applyBorder="1" applyAlignment="1" applyProtection="1">
      <alignment horizontal="center" vertical="center"/>
      <protection locked="0"/>
    </xf>
    <xf numFmtId="176" fontId="4" fillId="0" borderId="6" xfId="0" applyNumberFormat="1" applyFont="1" applyFill="1" applyBorder="1" applyAlignment="1" applyProtection="1">
      <alignment horizontal="left" vertical="center" indent="3"/>
      <protection locked="0"/>
    </xf>
    <xf numFmtId="4" fontId="17" fillId="0" borderId="6" xfId="0" applyNumberFormat="1" applyFont="1" applyBorder="1" applyAlignment="1" applyProtection="1">
      <alignment horizontal="center" vertical="center"/>
    </xf>
    <xf numFmtId="4" fontId="17" fillId="0" borderId="6" xfId="0" applyNumberFormat="1" applyFont="1" applyBorder="1" applyAlignment="1">
      <alignment horizontal="center" vertical="center"/>
    </xf>
    <xf numFmtId="4" fontId="4" fillId="0" borderId="0" xfId="0" applyNumberFormat="1" applyFont="1" applyAlignment="1" applyProtection="1">
      <alignment horizontal="center" vertical="center" wrapText="1"/>
    </xf>
    <xf numFmtId="0" fontId="15" fillId="0" borderId="3" xfId="0"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0" fontId="18" fillId="0" borderId="3" xfId="0" applyFont="1" applyBorder="1" applyAlignment="1">
      <alignment horizontal="center" vertical="center"/>
    </xf>
    <xf numFmtId="0" fontId="18" fillId="0" borderId="3" xfId="0" applyFont="1" applyBorder="1" applyAlignment="1">
      <alignment horizontal="center" vertical="center" wrapText="1"/>
    </xf>
    <xf numFmtId="16" fontId="26" fillId="0" borderId="3" xfId="15" applyNumberFormat="1" applyFont="1" applyBorder="1" applyAlignment="1">
      <alignment horizontal="center" vertical="center"/>
    </xf>
    <xf numFmtId="0" fontId="4" fillId="0" borderId="0" xfId="0" applyFont="1" applyFill="1"/>
    <xf numFmtId="0" fontId="4" fillId="0" borderId="0" xfId="0" applyFont="1" applyFill="1" applyBorder="1" applyAlignment="1">
      <alignment horizontal="center" vertical="center"/>
    </xf>
    <xf numFmtId="16" fontId="15" fillId="0" borderId="0" xfId="0" quotePrefix="1" applyNumberFormat="1" applyFont="1" applyFill="1" applyBorder="1" applyAlignment="1">
      <alignment horizontal="center" vertical="center"/>
    </xf>
    <xf numFmtId="0" fontId="15"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horizontal="center"/>
    </xf>
    <xf numFmtId="0" fontId="4" fillId="0" borderId="0" xfId="0" applyFont="1" applyFill="1" applyAlignment="1">
      <alignment horizontal="left"/>
    </xf>
    <xf numFmtId="0" fontId="4" fillId="0" borderId="0" xfId="0" applyFont="1" applyFill="1" applyBorder="1" applyAlignment="1">
      <alignment vertical="center" wrapText="1"/>
    </xf>
    <xf numFmtId="0" fontId="18" fillId="0" borderId="3" xfId="0" applyFont="1" applyFill="1" applyBorder="1" applyAlignment="1">
      <alignment horizontal="center" vertical="center"/>
    </xf>
    <xf numFmtId="1" fontId="4"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166" fontId="4" fillId="0" borderId="0" xfId="0" applyNumberFormat="1" applyFont="1" applyFill="1" applyBorder="1" applyAlignment="1">
      <alignment horizontal="center"/>
    </xf>
    <xf numFmtId="0" fontId="136" fillId="0" borderId="0" xfId="0" applyFont="1"/>
    <xf numFmtId="0" fontId="75" fillId="0" borderId="0" xfId="63" applyFont="1" applyFill="1" applyBorder="1" applyAlignment="1">
      <alignment horizontal="left"/>
    </xf>
    <xf numFmtId="0" fontId="186" fillId="0" borderId="0" xfId="63" applyNumberFormat="1" applyFont="1" applyFill="1" applyAlignment="1">
      <alignment horizontal="center"/>
    </xf>
    <xf numFmtId="0" fontId="186" fillId="0" borderId="0" xfId="63" applyNumberFormat="1" applyFont="1" applyFill="1" applyAlignment="1">
      <alignment horizontal="left" vertical="center"/>
    </xf>
    <xf numFmtId="0" fontId="99" fillId="0" borderId="0" xfId="63" applyNumberFormat="1" applyFont="1" applyFill="1" applyAlignment="1">
      <alignment horizontal="center"/>
    </xf>
    <xf numFmtId="0" fontId="76" fillId="0" borderId="0" xfId="63" applyFont="1"/>
    <xf numFmtId="0" fontId="76" fillId="0" borderId="0" xfId="63" applyFont="1" applyFill="1" applyAlignment="1">
      <alignment horizontal="center" wrapText="1"/>
    </xf>
    <xf numFmtId="0" fontId="76" fillId="0" borderId="0" xfId="63" applyNumberFormat="1" applyFont="1" applyAlignment="1">
      <alignment horizontal="center"/>
    </xf>
    <xf numFmtId="0" fontId="76" fillId="0" borderId="0" xfId="63" applyFont="1" applyAlignment="1">
      <alignment horizontal="center"/>
    </xf>
    <xf numFmtId="0" fontId="76" fillId="0" borderId="0" xfId="63" applyFont="1" applyAlignment="1">
      <alignment horizontal="center" vertical="center"/>
    </xf>
    <xf numFmtId="0" fontId="76" fillId="0" borderId="0" xfId="63" applyFont="1" applyAlignment="1"/>
    <xf numFmtId="0" fontId="76" fillId="0" borderId="0" xfId="63" applyFont="1" applyAlignment="1">
      <alignment horizontal="right" wrapText="1"/>
    </xf>
    <xf numFmtId="0" fontId="75" fillId="0" borderId="3" xfId="63" applyNumberFormat="1" applyFont="1" applyFill="1" applyBorder="1" applyAlignment="1" applyProtection="1">
      <alignment horizontal="center" vertical="center"/>
      <protection locked="0"/>
    </xf>
    <xf numFmtId="0" fontId="76" fillId="0" borderId="11" xfId="63" applyFont="1" applyFill="1" applyBorder="1" applyAlignment="1">
      <alignment horizontal="left" vertical="center" wrapText="1" indent="1"/>
    </xf>
    <xf numFmtId="3" fontId="76" fillId="0" borderId="2" xfId="26" applyNumberFormat="1" applyFont="1" applyBorder="1" applyAlignment="1">
      <alignment horizontal="center" vertical="center"/>
    </xf>
    <xf numFmtId="3" fontId="76" fillId="0" borderId="2" xfId="26" applyNumberFormat="1" applyFont="1" applyFill="1" applyBorder="1" applyAlignment="1">
      <alignment horizontal="center" vertical="center"/>
    </xf>
    <xf numFmtId="3" fontId="76" fillId="0" borderId="11" xfId="63" applyNumberFormat="1" applyFont="1" applyFill="1" applyBorder="1" applyAlignment="1" applyProtection="1">
      <alignment horizontal="center" vertical="center"/>
      <protection locked="0"/>
    </xf>
    <xf numFmtId="37" fontId="76" fillId="0" borderId="11" xfId="15" applyNumberFormat="1" applyFont="1" applyFill="1" applyBorder="1" applyAlignment="1" applyProtection="1">
      <alignment horizontal="right" vertical="center" indent="2"/>
      <protection locked="0"/>
    </xf>
    <xf numFmtId="37" fontId="76" fillId="0" borderId="11" xfId="15" applyNumberFormat="1" applyFont="1" applyFill="1" applyBorder="1" applyAlignment="1" applyProtection="1">
      <alignment horizontal="right" vertical="center" wrapText="1" indent="2"/>
      <protection locked="0"/>
    </xf>
    <xf numFmtId="37" fontId="76" fillId="0" borderId="11" xfId="8" applyNumberFormat="1" applyFont="1" applyFill="1" applyBorder="1" applyAlignment="1" applyProtection="1">
      <alignment horizontal="right" vertical="center" indent="2"/>
      <protection locked="0"/>
    </xf>
    <xf numFmtId="0" fontId="75" fillId="0" borderId="3" xfId="63" applyFont="1" applyFill="1" applyBorder="1" applyAlignment="1">
      <alignment horizontal="left" vertical="center" wrapText="1" indent="1"/>
    </xf>
    <xf numFmtId="37" fontId="75" fillId="0" borderId="3" xfId="15" applyNumberFormat="1" applyFont="1" applyFill="1" applyBorder="1" applyAlignment="1" applyProtection="1">
      <alignment horizontal="right" vertical="center" indent="1"/>
      <protection locked="0"/>
    </xf>
    <xf numFmtId="37" fontId="75" fillId="0" borderId="3" xfId="8" applyNumberFormat="1" applyFont="1" applyFill="1" applyBorder="1" applyAlignment="1" applyProtection="1">
      <alignment horizontal="right" vertical="center" indent="1"/>
      <protection locked="0"/>
    </xf>
    <xf numFmtId="0" fontId="24" fillId="0" borderId="0" xfId="63" applyFont="1" applyFill="1" applyBorder="1" applyAlignment="1"/>
    <xf numFmtId="0" fontId="24" fillId="0" borderId="0" xfId="63" applyFont="1" applyFill="1" applyBorder="1" applyAlignment="1">
      <alignment horizontal="left"/>
    </xf>
    <xf numFmtId="0" fontId="30" fillId="0" borderId="0" xfId="63" applyFont="1" applyFill="1"/>
    <xf numFmtId="0" fontId="30" fillId="0" borderId="0" xfId="63" applyFont="1" applyFill="1" applyAlignment="1">
      <alignment horizontal="center" wrapText="1"/>
    </xf>
    <xf numFmtId="2" fontId="30" fillId="0" borderId="0" xfId="63" applyNumberFormat="1" applyFont="1" applyAlignment="1">
      <alignment horizontal="center"/>
    </xf>
    <xf numFmtId="0" fontId="30" fillId="0" borderId="0" xfId="63" applyFont="1" applyAlignment="1">
      <alignment horizontal="center" vertical="center"/>
    </xf>
    <xf numFmtId="0" fontId="187" fillId="0" borderId="0" xfId="63" applyFont="1" applyAlignment="1">
      <alignment horizontal="right"/>
    </xf>
    <xf numFmtId="0" fontId="24" fillId="0" borderId="3" xfId="63" applyNumberFormat="1" applyFont="1" applyFill="1" applyBorder="1" applyAlignment="1" applyProtection="1">
      <alignment horizontal="center" vertical="center"/>
      <protection locked="0"/>
    </xf>
    <xf numFmtId="0" fontId="30" fillId="0" borderId="11" xfId="63" applyFont="1" applyFill="1" applyBorder="1" applyAlignment="1" applyProtection="1">
      <alignment horizontal="left"/>
    </xf>
    <xf numFmtId="174" fontId="30" fillId="0" borderId="11" xfId="1" applyNumberFormat="1" applyFont="1" applyFill="1" applyBorder="1" applyAlignment="1" applyProtection="1">
      <alignment horizontal="center"/>
      <protection locked="0"/>
    </xf>
    <xf numFmtId="174" fontId="30" fillId="0" borderId="11" xfId="7" applyNumberFormat="1" applyFont="1" applyFill="1" applyBorder="1" applyAlignment="1" applyProtection="1">
      <alignment horizontal="center"/>
      <protection locked="0"/>
    </xf>
    <xf numFmtId="174" fontId="30" fillId="0" borderId="11" xfId="8" applyNumberFormat="1" applyFont="1" applyFill="1" applyBorder="1" applyAlignment="1" applyProtection="1">
      <alignment horizontal="center"/>
      <protection locked="0"/>
    </xf>
    <xf numFmtId="2" fontId="30" fillId="0" borderId="11" xfId="63" applyNumberFormat="1" applyFont="1" applyFill="1" applyBorder="1" applyAlignment="1" applyProtection="1">
      <alignment horizontal="center" vertical="center"/>
      <protection locked="0"/>
    </xf>
    <xf numFmtId="174" fontId="30" fillId="0" borderId="11" xfId="1" applyNumberFormat="1" applyFont="1" applyFill="1" applyBorder="1" applyAlignment="1" applyProtection="1">
      <alignment horizontal="center" vertical="center"/>
      <protection locked="0"/>
    </xf>
    <xf numFmtId="174" fontId="30" fillId="0" borderId="11" xfId="7" applyNumberFormat="1" applyFont="1" applyFill="1" applyBorder="1" applyAlignment="1" applyProtection="1">
      <alignment horizontal="center" vertical="center"/>
      <protection locked="0"/>
    </xf>
    <xf numFmtId="174" fontId="30" fillId="0" borderId="11" xfId="8" applyNumberFormat="1" applyFont="1" applyFill="1" applyBorder="1" applyAlignment="1" applyProtection="1">
      <alignment horizontal="center" vertical="center"/>
      <protection locked="0"/>
    </xf>
    <xf numFmtId="37" fontId="30" fillId="0" borderId="11" xfId="8" applyNumberFormat="1" applyFont="1" applyFill="1" applyBorder="1" applyAlignment="1" applyProtection="1">
      <alignment horizontal="right" vertical="center"/>
      <protection locked="0"/>
    </xf>
    <xf numFmtId="0" fontId="24" fillId="0" borderId="3" xfId="63" applyFont="1" applyFill="1" applyBorder="1" applyAlignment="1" applyProtection="1">
      <alignment horizontal="center" vertical="center" wrapText="1"/>
    </xf>
    <xf numFmtId="174" fontId="24" fillId="0" borderId="3" xfId="1" applyNumberFormat="1" applyFont="1" applyFill="1" applyBorder="1" applyAlignment="1" applyProtection="1">
      <alignment horizontal="center" vertical="center"/>
      <protection locked="0"/>
    </xf>
    <xf numFmtId="174" fontId="24" fillId="0" borderId="3" xfId="7" applyNumberFormat="1" applyFont="1" applyFill="1" applyBorder="1" applyAlignment="1" applyProtection="1">
      <alignment horizontal="center" vertical="center"/>
      <protection locked="0"/>
    </xf>
    <xf numFmtId="174" fontId="24" fillId="0" borderId="3" xfId="8" applyNumberFormat="1" applyFont="1" applyFill="1" applyBorder="1" applyAlignment="1" applyProtection="1">
      <alignment horizontal="center" vertical="center"/>
      <protection locked="0"/>
    </xf>
    <xf numFmtId="0" fontId="30" fillId="0" borderId="0" xfId="63" applyNumberFormat="1" applyFont="1" applyFill="1" applyBorder="1" applyAlignment="1">
      <alignment horizontal="left" vertical="top" wrapText="1"/>
    </xf>
    <xf numFmtId="0" fontId="24" fillId="0" borderId="0" xfId="63" applyNumberFormat="1" applyFont="1" applyFill="1" applyBorder="1" applyAlignment="1">
      <alignment horizontal="left" vertical="top"/>
    </xf>
    <xf numFmtId="0" fontId="91" fillId="0" borderId="0" xfId="63" applyFont="1"/>
    <xf numFmtId="0" fontId="30" fillId="0" borderId="11" xfId="63" applyFont="1" applyFill="1" applyBorder="1" applyAlignment="1" applyProtection="1">
      <alignment horizontal="center" vertical="center" wrapText="1"/>
    </xf>
    <xf numFmtId="0" fontId="18" fillId="0" borderId="2" xfId="0" applyFont="1" applyBorder="1" applyAlignment="1">
      <alignment vertical="center" wrapText="1"/>
    </xf>
    <xf numFmtId="37" fontId="18" fillId="0" borderId="2" xfId="15" applyNumberFormat="1" applyFont="1" applyBorder="1" applyAlignment="1">
      <alignment horizontal="center" vertical="center"/>
    </xf>
    <xf numFmtId="37" fontId="18" fillId="0" borderId="2" xfId="15" applyNumberFormat="1" applyFont="1" applyBorder="1" applyAlignment="1">
      <alignment horizontal="left" vertical="center" indent="3"/>
    </xf>
    <xf numFmtId="37" fontId="18" fillId="0" borderId="2" xfId="15" applyNumberFormat="1" applyFont="1" applyBorder="1" applyAlignment="1">
      <alignment horizontal="left" vertical="center" indent="4"/>
    </xf>
    <xf numFmtId="37" fontId="18" fillId="0" borderId="6" xfId="15" applyNumberFormat="1" applyFont="1" applyBorder="1" applyAlignment="1">
      <alignment horizontal="center" vertical="center"/>
    </xf>
    <xf numFmtId="0" fontId="219" fillId="0" borderId="0" xfId="46" applyAlignment="1" applyProtection="1">
      <alignment horizontal="left"/>
    </xf>
    <xf numFmtId="0" fontId="219" fillId="0" borderId="0" xfId="46" applyNumberFormat="1" applyFill="1" applyBorder="1" applyAlignment="1">
      <alignment horizontal="left" vertical="top"/>
    </xf>
    <xf numFmtId="0" fontId="15" fillId="0" borderId="6" xfId="85" applyFont="1" applyBorder="1" applyAlignment="1">
      <alignment horizontal="center" vertical="center"/>
    </xf>
    <xf numFmtId="0" fontId="194" fillId="0" borderId="0" xfId="0" applyFont="1" applyFill="1"/>
    <xf numFmtId="0" fontId="195" fillId="0" borderId="0" xfId="0" applyFont="1" applyFill="1" applyAlignment="1">
      <alignment horizontal="center"/>
    </xf>
    <xf numFmtId="0" fontId="196" fillId="0" borderId="0" xfId="0" applyFont="1" applyFill="1"/>
    <xf numFmtId="0" fontId="195" fillId="0" borderId="3" xfId="0" applyFont="1" applyBorder="1" applyAlignment="1">
      <alignment horizontal="center" vertical="center" wrapText="1"/>
    </xf>
    <xf numFmtId="0" fontId="195" fillId="0" borderId="3" xfId="0" applyFont="1" applyFill="1" applyBorder="1" applyAlignment="1">
      <alignment horizontal="center" vertical="center" wrapText="1"/>
    </xf>
    <xf numFmtId="0" fontId="196" fillId="0" borderId="2" xfId="0" applyFont="1" applyFill="1" applyBorder="1" applyAlignment="1">
      <alignment horizontal="left" indent="1"/>
    </xf>
    <xf numFmtId="205" fontId="196" fillId="0" borderId="2" xfId="0" applyNumberFormat="1" applyFont="1" applyFill="1" applyBorder="1" applyAlignment="1">
      <alignment horizontal="right" indent="1"/>
    </xf>
    <xf numFmtId="192" fontId="14" fillId="0" borderId="2" xfId="22" applyNumberFormat="1" applyFont="1" applyFill="1" applyBorder="1" applyAlignment="1">
      <alignment horizontal="right" indent="1"/>
    </xf>
    <xf numFmtId="205" fontId="196" fillId="0" borderId="2" xfId="0" applyNumberFormat="1" applyFont="1" applyFill="1" applyBorder="1" applyAlignment="1">
      <alignment horizontal="right" indent="2"/>
    </xf>
    <xf numFmtId="0" fontId="195" fillId="0" borderId="22" xfId="0" applyFont="1" applyFill="1" applyBorder="1" applyAlignment="1">
      <alignment horizontal="center"/>
    </xf>
    <xf numFmtId="205" fontId="195" fillId="0" borderId="3" xfId="0" applyNumberFormat="1" applyFont="1" applyFill="1" applyBorder="1" applyAlignment="1">
      <alignment horizontal="right" indent="1"/>
    </xf>
    <xf numFmtId="192" fontId="11" fillId="0" borderId="3" xfId="22" applyNumberFormat="1" applyFont="1" applyFill="1" applyBorder="1" applyAlignment="1">
      <alignment horizontal="right" indent="1"/>
    </xf>
    <xf numFmtId="205" fontId="195" fillId="0" borderId="3" xfId="0" applyNumberFormat="1" applyFont="1" applyFill="1" applyBorder="1" applyAlignment="1">
      <alignment horizontal="right" indent="2"/>
    </xf>
    <xf numFmtId="0" fontId="196" fillId="0" borderId="0" xfId="0" applyFont="1" applyAlignment="1">
      <alignment horizontal="left" indent="1"/>
    </xf>
    <xf numFmtId="0" fontId="25" fillId="0" borderId="6" xfId="85" applyFont="1" applyBorder="1" applyAlignment="1">
      <alignment horizontal="center" vertical="center" wrapText="1"/>
    </xf>
    <xf numFmtId="0" fontId="25" fillId="0" borderId="2" xfId="85" applyFont="1" applyBorder="1" applyAlignment="1">
      <alignment horizontal="left" vertical="center" wrapText="1" indent="2"/>
    </xf>
    <xf numFmtId="3" fontId="193" fillId="0" borderId="2" xfId="85" applyNumberFormat="1" applyFont="1" applyBorder="1" applyAlignment="1">
      <alignment horizontal="right" vertical="center" indent="1"/>
    </xf>
    <xf numFmtId="3" fontId="193" fillId="0" borderId="2" xfId="85" applyNumberFormat="1" applyFont="1" applyBorder="1" applyAlignment="1">
      <alignment horizontal="right" vertical="center"/>
    </xf>
    <xf numFmtId="3" fontId="15" fillId="0" borderId="2" xfId="85" applyNumberFormat="1" applyFont="1" applyBorder="1" applyAlignment="1">
      <alignment horizontal="right" vertical="center" indent="1"/>
    </xf>
    <xf numFmtId="211" fontId="13" fillId="0" borderId="2" xfId="85" applyNumberFormat="1" applyFont="1" applyBorder="1" applyAlignment="1">
      <alignment horizontal="center" vertical="center"/>
    </xf>
    <xf numFmtId="0" fontId="197" fillId="0" borderId="2" xfId="85" applyFont="1" applyBorder="1" applyAlignment="1">
      <alignment horizontal="left" vertical="center" wrapText="1" indent="1"/>
    </xf>
    <xf numFmtId="3" fontId="198" fillId="0" borderId="2" xfId="85" applyNumberFormat="1" applyFont="1" applyBorder="1" applyAlignment="1">
      <alignment horizontal="right" vertical="center"/>
    </xf>
    <xf numFmtId="3" fontId="198" fillId="0" borderId="2" xfId="85" applyNumberFormat="1" applyFont="1" applyBorder="1" applyAlignment="1">
      <alignment horizontal="right" vertical="center" indent="1"/>
    </xf>
    <xf numFmtId="3" fontId="13" fillId="0" borderId="2" xfId="85" applyNumberFormat="1" applyFont="1" applyBorder="1" applyAlignment="1">
      <alignment horizontal="right" vertical="center" indent="1"/>
    </xf>
    <xf numFmtId="0" fontId="17" fillId="0" borderId="2" xfId="85" applyFont="1" applyBorder="1" applyAlignment="1">
      <alignment horizontal="left" vertical="center" wrapText="1" indent="2"/>
    </xf>
    <xf numFmtId="3" fontId="192" fillId="0" borderId="2" xfId="85" applyNumberFormat="1" applyFont="1" applyBorder="1" applyAlignment="1">
      <alignment horizontal="right" vertical="center" indent="1"/>
    </xf>
    <xf numFmtId="3" fontId="192" fillId="0" borderId="2" xfId="85" applyNumberFormat="1" applyFont="1" applyBorder="1" applyAlignment="1">
      <alignment horizontal="right" vertical="center"/>
    </xf>
    <xf numFmtId="3" fontId="4" fillId="0" borderId="2" xfId="85" applyNumberFormat="1" applyFont="1" applyBorder="1" applyAlignment="1">
      <alignment horizontal="right" vertical="center" indent="1"/>
    </xf>
    <xf numFmtId="212" fontId="4" fillId="0" borderId="2" xfId="85" applyNumberFormat="1" applyFont="1" applyBorder="1" applyAlignment="1">
      <alignment horizontal="center" vertical="center"/>
    </xf>
    <xf numFmtId="0" fontId="197" fillId="0" borderId="6" xfId="85" applyFont="1" applyBorder="1" applyAlignment="1">
      <alignment horizontal="left" vertical="center" wrapText="1" indent="2"/>
    </xf>
    <xf numFmtId="3" fontId="198" fillId="0" borderId="6" xfId="85" applyNumberFormat="1" applyFont="1" applyBorder="1" applyAlignment="1">
      <alignment horizontal="right" vertical="center" indent="1"/>
    </xf>
    <xf numFmtId="3" fontId="198" fillId="0" borderId="6" xfId="85" applyNumberFormat="1" applyFont="1" applyBorder="1" applyAlignment="1">
      <alignment horizontal="right" vertical="center"/>
    </xf>
    <xf numFmtId="3" fontId="13" fillId="0" borderId="6" xfId="85" applyNumberFormat="1" applyFont="1" applyBorder="1" applyAlignment="1">
      <alignment horizontal="right" vertical="center" indent="1"/>
    </xf>
    <xf numFmtId="211" fontId="13" fillId="0" borderId="6" xfId="85" applyNumberFormat="1" applyFont="1" applyBorder="1" applyAlignment="1">
      <alignment horizontal="center" vertical="center"/>
    </xf>
    <xf numFmtId="0" fontId="50" fillId="0" borderId="0" xfId="85" applyFont="1" applyAlignment="1">
      <alignment horizontal="left"/>
    </xf>
    <xf numFmtId="0" fontId="17" fillId="0" borderId="0" xfId="85" applyFont="1" applyAlignment="1">
      <alignment horizontal="right"/>
    </xf>
    <xf numFmtId="0" fontId="4" fillId="0" borderId="0" xfId="85" applyFont="1" applyAlignment="1"/>
    <xf numFmtId="0" fontId="15" fillId="0" borderId="0" xfId="85" applyFont="1" applyBorder="1"/>
    <xf numFmtId="0" fontId="15" fillId="0" borderId="0" xfId="85" applyFont="1" applyAlignment="1">
      <alignment horizontal="right"/>
    </xf>
    <xf numFmtId="0" fontId="15" fillId="0" borderId="6" xfId="85" applyFont="1" applyBorder="1" applyAlignment="1">
      <alignment horizontal="center" vertical="center" wrapText="1"/>
    </xf>
    <xf numFmtId="0" fontId="15" fillId="0" borderId="6" xfId="85" applyFont="1" applyBorder="1" applyAlignment="1">
      <alignment horizontal="center" wrapText="1"/>
    </xf>
    <xf numFmtId="0" fontId="4" fillId="0" borderId="2" xfId="85" applyFont="1" applyBorder="1" applyAlignment="1">
      <alignment horizontal="left" vertical="center" indent="2"/>
    </xf>
    <xf numFmtId="37" fontId="4" fillId="0" borderId="2" xfId="26" applyNumberFormat="1" applyFont="1" applyBorder="1" applyAlignment="1">
      <alignment horizontal="right" vertical="center" indent="1"/>
    </xf>
    <xf numFmtId="37" fontId="4" fillId="0" borderId="2" xfId="26" applyNumberFormat="1" applyFont="1" applyBorder="1" applyAlignment="1">
      <alignment horizontal="right" vertical="center"/>
    </xf>
    <xf numFmtId="37" fontId="4" fillId="0" borderId="2" xfId="26" applyNumberFormat="1" applyFont="1" applyBorder="1" applyAlignment="1">
      <alignment horizontal="center" vertical="center"/>
    </xf>
    <xf numFmtId="37" fontId="192" fillId="0" borderId="2" xfId="26" applyNumberFormat="1" applyFont="1" applyBorder="1" applyAlignment="1">
      <alignment horizontal="right" vertical="center"/>
    </xf>
    <xf numFmtId="37" fontId="192" fillId="0" borderId="2" xfId="26" applyNumberFormat="1" applyFont="1" applyBorder="1" applyAlignment="1">
      <alignment horizontal="center" vertical="center"/>
    </xf>
    <xf numFmtId="3" fontId="4" fillId="0" borderId="2" xfId="85" applyNumberFormat="1" applyFont="1" applyBorder="1" applyAlignment="1">
      <alignment horizontal="center" vertical="center"/>
    </xf>
    <xf numFmtId="212" fontId="4" fillId="0" borderId="2" xfId="85" applyNumberFormat="1" applyFont="1" applyBorder="1" applyAlignment="1">
      <alignment horizontal="right" vertical="center"/>
    </xf>
    <xf numFmtId="37" fontId="192" fillId="0" borderId="2" xfId="26" applyNumberFormat="1" applyFont="1" applyBorder="1" applyAlignment="1">
      <alignment horizontal="right" vertical="center" indent="1"/>
    </xf>
    <xf numFmtId="0" fontId="15" fillId="0" borderId="3" xfId="85" applyFont="1" applyBorder="1" applyAlignment="1">
      <alignment horizontal="left" vertical="center" indent="2"/>
    </xf>
    <xf numFmtId="37" fontId="15" fillId="0" borderId="3" xfId="26" applyNumberFormat="1" applyFont="1" applyBorder="1" applyAlignment="1">
      <alignment horizontal="right" vertical="center" indent="1"/>
    </xf>
    <xf numFmtId="37" fontId="15" fillId="0" borderId="3" xfId="26" applyNumberFormat="1" applyFont="1" applyBorder="1" applyAlignment="1">
      <alignment horizontal="right" vertical="center"/>
    </xf>
    <xf numFmtId="37" fontId="15" fillId="0" borderId="3" xfId="26" applyNumberFormat="1" applyFont="1" applyBorder="1" applyAlignment="1">
      <alignment horizontal="center" vertical="center"/>
    </xf>
    <xf numFmtId="37" fontId="193" fillId="0" borderId="3" xfId="26" applyNumberFormat="1" applyFont="1" applyBorder="1" applyAlignment="1">
      <alignment horizontal="right" vertical="center"/>
    </xf>
    <xf numFmtId="37" fontId="193" fillId="0" borderId="3" xfId="26" applyNumberFormat="1" applyFont="1" applyBorder="1" applyAlignment="1">
      <alignment horizontal="center" vertical="center"/>
    </xf>
    <xf numFmtId="212" fontId="15" fillId="0" borderId="3" xfId="85" applyNumberFormat="1" applyFont="1" applyBorder="1" applyAlignment="1">
      <alignment horizontal="right" vertical="center"/>
    </xf>
    <xf numFmtId="0" fontId="20" fillId="0" borderId="0" xfId="85" applyFont="1"/>
    <xf numFmtId="0" fontId="15" fillId="0" borderId="0" xfId="85" applyFont="1" applyBorder="1" applyAlignment="1">
      <alignment horizontal="right"/>
    </xf>
    <xf numFmtId="0" fontId="4" fillId="0" borderId="3" xfId="0" applyFont="1" applyFill="1" applyBorder="1"/>
    <xf numFmtId="0" fontId="15" fillId="0" borderId="3" xfId="0" quotePrefix="1" applyFont="1" applyFill="1" applyBorder="1" applyAlignment="1">
      <alignment horizontal="center" vertical="center"/>
    </xf>
    <xf numFmtId="0" fontId="15" fillId="0" borderId="2" xfId="0" quotePrefix="1" applyFont="1" applyFill="1" applyBorder="1" applyAlignment="1">
      <alignment horizontal="left" vertical="center"/>
    </xf>
    <xf numFmtId="0" fontId="15" fillId="0" borderId="2" xfId="0" quotePrefix="1" applyFont="1" applyFill="1" applyBorder="1" applyAlignment="1">
      <alignment horizontal="left" vertical="top"/>
    </xf>
    <xf numFmtId="3" fontId="15" fillId="0" borderId="2" xfId="0" applyNumberFormat="1" applyFont="1" applyFill="1" applyBorder="1" applyAlignment="1">
      <alignment horizontal="right" vertical="center" indent="1"/>
    </xf>
    <xf numFmtId="0" fontId="4" fillId="0" borderId="5" xfId="0" applyFont="1" applyFill="1" applyBorder="1"/>
    <xf numFmtId="0" fontId="15" fillId="0" borderId="1" xfId="0" quotePrefix="1" applyFont="1" applyFill="1" applyBorder="1" applyAlignment="1">
      <alignment horizontal="left" vertical="center"/>
    </xf>
    <xf numFmtId="0" fontId="12" fillId="0" borderId="5" xfId="0" applyFont="1" applyFill="1" applyBorder="1"/>
    <xf numFmtId="0" fontId="12" fillId="0" borderId="1" xfId="0" quotePrefix="1" applyFont="1" applyFill="1" applyBorder="1" applyAlignment="1">
      <alignment horizontal="left" vertical="center"/>
    </xf>
    <xf numFmtId="3" fontId="4" fillId="0" borderId="2" xfId="0" applyNumberFormat="1" applyFont="1" applyFill="1" applyBorder="1" applyAlignment="1">
      <alignment horizontal="right" vertical="center" indent="1"/>
    </xf>
    <xf numFmtId="3" fontId="12" fillId="0" borderId="2" xfId="0" applyNumberFormat="1" applyFont="1" applyFill="1" applyBorder="1" applyAlignment="1">
      <alignment horizontal="right" vertical="center" indent="1"/>
    </xf>
    <xf numFmtId="0" fontId="15" fillId="0" borderId="1" xfId="0" applyFont="1" applyFill="1" applyBorder="1" applyAlignment="1">
      <alignment horizontal="left" vertical="center"/>
    </xf>
    <xf numFmtId="0" fontId="15" fillId="0" borderId="5" xfId="0" quotePrefix="1" applyFont="1" applyFill="1" applyBorder="1" applyAlignment="1">
      <alignment horizontal="left" vertical="center"/>
    </xf>
    <xf numFmtId="0" fontId="15" fillId="0" borderId="1" xfId="0" applyFont="1" applyFill="1" applyBorder="1" applyAlignment="1">
      <alignment vertical="center"/>
    </xf>
    <xf numFmtId="3" fontId="12" fillId="0" borderId="2" xfId="0" applyNumberFormat="1" applyFont="1" applyFill="1" applyBorder="1" applyAlignment="1">
      <alignment horizontal="center" vertical="center"/>
    </xf>
    <xf numFmtId="0" fontId="4" fillId="0" borderId="96" xfId="0" applyFont="1" applyFill="1" applyBorder="1"/>
    <xf numFmtId="0" fontId="4" fillId="0" borderId="101" xfId="0" applyFont="1" applyFill="1" applyBorder="1" applyAlignment="1">
      <alignment vertical="top" wrapText="1"/>
    </xf>
    <xf numFmtId="176" fontId="4" fillId="0" borderId="97" xfId="0" applyNumberFormat="1" applyFont="1" applyFill="1" applyBorder="1" applyAlignment="1">
      <alignment horizontal="right" vertical="top" wrapText="1" indent="1"/>
    </xf>
    <xf numFmtId="3" fontId="4" fillId="6" borderId="97" xfId="0" applyNumberFormat="1" applyFont="1" applyFill="1" applyBorder="1" applyAlignment="1">
      <alignment horizontal="right" vertical="center" indent="1"/>
    </xf>
    <xf numFmtId="176" fontId="4" fillId="6" borderId="97" xfId="0" applyNumberFormat="1" applyFont="1" applyFill="1" applyBorder="1" applyAlignment="1">
      <alignment horizontal="center" vertical="center"/>
    </xf>
    <xf numFmtId="0" fontId="4" fillId="0" borderId="0" xfId="0" applyFont="1" applyFill="1" applyBorder="1"/>
    <xf numFmtId="0" fontId="34" fillId="0" borderId="0" xfId="0" quotePrefix="1" applyFont="1" applyFill="1"/>
    <xf numFmtId="0" fontId="34" fillId="0" borderId="0" xfId="0" applyFont="1" applyAlignment="1">
      <alignment horizontal="left"/>
    </xf>
    <xf numFmtId="0" fontId="5" fillId="0" borderId="0" xfId="63" quotePrefix="1" applyFont="1" applyAlignment="1" applyProtection="1">
      <alignment horizontal="left"/>
    </xf>
    <xf numFmtId="2" fontId="11" fillId="0" borderId="16" xfId="0" applyNumberFormat="1" applyFont="1" applyFill="1" applyBorder="1" applyAlignment="1">
      <alignment horizontal="center" vertical="center"/>
    </xf>
    <xf numFmtId="37" fontId="15" fillId="0" borderId="2" xfId="1" applyNumberFormat="1" applyFont="1" applyFill="1" applyBorder="1" applyAlignment="1">
      <alignment horizontal="right" vertical="center" indent="7"/>
    </xf>
    <xf numFmtId="37" fontId="15" fillId="0" borderId="2" xfId="1" applyNumberFormat="1" applyFont="1" applyFill="1" applyBorder="1" applyAlignment="1">
      <alignment horizontal="right" vertical="center" indent="9"/>
    </xf>
    <xf numFmtId="0" fontId="12" fillId="0" borderId="2" xfId="0" quotePrefix="1" applyFont="1" applyFill="1" applyBorder="1" applyAlignment="1">
      <alignment horizontal="left" vertical="center"/>
    </xf>
    <xf numFmtId="4" fontId="12" fillId="0" borderId="2" xfId="0" applyNumberFormat="1" applyFont="1" applyFill="1" applyBorder="1" applyAlignment="1">
      <alignment horizontal="center" vertical="center"/>
    </xf>
    <xf numFmtId="37" fontId="12" fillId="0" borderId="2" xfId="1" applyNumberFormat="1" applyFont="1" applyFill="1" applyBorder="1" applyAlignment="1">
      <alignment horizontal="right" vertical="center" indent="7"/>
    </xf>
    <xf numFmtId="37" fontId="4" fillId="0" borderId="2" xfId="1" applyNumberFormat="1" applyFont="1" applyFill="1" applyBorder="1" applyAlignment="1">
      <alignment horizontal="right" vertical="center" indent="9"/>
    </xf>
    <xf numFmtId="0" fontId="15" fillId="0" borderId="2" xfId="0" applyFont="1" applyFill="1" applyBorder="1" applyAlignment="1">
      <alignment horizontal="left" vertical="center" indent="1"/>
    </xf>
    <xf numFmtId="4" fontId="15" fillId="0" borderId="2" xfId="0" applyNumberFormat="1" applyFont="1" applyFill="1" applyBorder="1" applyAlignment="1">
      <alignment horizontal="center" vertical="center"/>
    </xf>
    <xf numFmtId="3" fontId="15" fillId="0" borderId="2" xfId="0" applyNumberFormat="1" applyFont="1" applyFill="1" applyBorder="1" applyAlignment="1">
      <alignment horizontal="right" vertical="center" indent="7"/>
    </xf>
    <xf numFmtId="37" fontId="4" fillId="0" borderId="2" xfId="1" applyNumberFormat="1" applyFont="1" applyFill="1" applyBorder="1" applyAlignment="1">
      <alignment horizontal="right" vertical="center" indent="7"/>
    </xf>
    <xf numFmtId="4" fontId="15" fillId="0" borderId="3" xfId="0" applyNumberFormat="1" applyFont="1" applyFill="1" applyBorder="1" applyAlignment="1">
      <alignment horizontal="center" vertical="center"/>
    </xf>
    <xf numFmtId="37" fontId="15" fillId="0" borderId="3" xfId="1" applyNumberFormat="1" applyFont="1" applyFill="1" applyBorder="1" applyAlignment="1">
      <alignment horizontal="right" vertical="center" indent="7"/>
    </xf>
    <xf numFmtId="37" fontId="15" fillId="0" borderId="3" xfId="1" applyNumberFormat="1" applyFont="1" applyFill="1" applyBorder="1" applyAlignment="1">
      <alignment horizontal="right" vertical="center" indent="9"/>
    </xf>
    <xf numFmtId="0" fontId="11" fillId="0" borderId="0" xfId="63" applyFont="1" applyFill="1" applyAlignment="1">
      <alignment vertical="center"/>
    </xf>
    <xf numFmtId="3" fontId="195" fillId="0" borderId="2" xfId="1" applyNumberFormat="1" applyFont="1" applyFill="1" applyBorder="1" applyAlignment="1">
      <alignment horizontal="right" vertical="top" wrapText="1" indent="2"/>
    </xf>
    <xf numFmtId="176" fontId="196" fillId="0" borderId="16" xfId="1" applyNumberFormat="1" applyFont="1" applyFill="1" applyBorder="1" applyAlignment="1">
      <alignment horizontal="right" vertical="top" wrapText="1" indent="2"/>
    </xf>
    <xf numFmtId="0" fontId="14" fillId="0" borderId="2" xfId="85" applyFont="1" applyFill="1" applyBorder="1" applyAlignment="1">
      <alignment horizontal="left" vertical="top" indent="1"/>
    </xf>
    <xf numFmtId="0" fontId="196" fillId="0" borderId="2" xfId="0" applyFont="1" applyFill="1" applyBorder="1" applyAlignment="1">
      <alignment horizontal="left" vertical="top" indent="1"/>
    </xf>
    <xf numFmtId="176" fontId="196" fillId="0" borderId="2" xfId="1" applyNumberFormat="1" applyFont="1" applyFill="1" applyBorder="1" applyAlignment="1">
      <alignment horizontal="right" vertical="top" wrapText="1" indent="2"/>
    </xf>
    <xf numFmtId="176" fontId="196" fillId="0" borderId="2" xfId="1" applyNumberFormat="1" applyFont="1" applyFill="1" applyBorder="1" applyAlignment="1">
      <alignment horizontal="center" vertical="top" wrapText="1"/>
    </xf>
    <xf numFmtId="0" fontId="14" fillId="0" borderId="5" xfId="85" applyFont="1" applyFill="1" applyBorder="1" applyAlignment="1">
      <alignment horizontal="left" vertical="top" indent="1"/>
    </xf>
    <xf numFmtId="0" fontId="14" fillId="0" borderId="0" xfId="85" applyFont="1" applyFill="1" applyBorder="1" applyAlignment="1">
      <alignment horizontal="left" vertical="top" indent="1"/>
    </xf>
    <xf numFmtId="0" fontId="196" fillId="0" borderId="1" xfId="0" applyFont="1" applyFill="1" applyBorder="1" applyAlignment="1">
      <alignment horizontal="left" vertical="top" indent="1"/>
    </xf>
    <xf numFmtId="0" fontId="11" fillId="0" borderId="5" xfId="85" applyFont="1" applyFill="1" applyBorder="1" applyAlignment="1">
      <alignment horizontal="left" vertical="top" indent="1"/>
    </xf>
    <xf numFmtId="3" fontId="195" fillId="0" borderId="3" xfId="1" applyNumberFormat="1" applyFont="1" applyFill="1" applyBorder="1" applyAlignment="1">
      <alignment horizontal="right" vertical="top" wrapText="1" indent="2"/>
    </xf>
    <xf numFmtId="176" fontId="195" fillId="0" borderId="3" xfId="1" applyNumberFormat="1" applyFont="1" applyFill="1" applyBorder="1" applyAlignment="1">
      <alignment horizontal="right" vertical="top" wrapText="1" indent="2"/>
    </xf>
    <xf numFmtId="0" fontId="16" fillId="0" borderId="2" xfId="85" applyFont="1" applyFill="1" applyBorder="1" applyAlignment="1">
      <alignment horizontal="left" vertical="top"/>
    </xf>
    <xf numFmtId="0" fontId="14" fillId="0" borderId="2" xfId="85" applyFont="1" applyFill="1" applyBorder="1" applyAlignment="1">
      <alignment horizontal="left" vertical="top"/>
    </xf>
    <xf numFmtId="3" fontId="201" fillId="0" borderId="2" xfId="1" applyNumberFormat="1" applyFont="1" applyFill="1" applyBorder="1" applyAlignment="1">
      <alignment horizontal="right" vertical="top" wrapText="1" indent="2"/>
    </xf>
    <xf numFmtId="176" fontId="202" fillId="0" borderId="2" xfId="1" applyNumberFormat="1" applyFont="1" applyFill="1" applyBorder="1" applyAlignment="1">
      <alignment horizontal="right" vertical="top" wrapText="1" indent="2"/>
    </xf>
    <xf numFmtId="0" fontId="16" fillId="0" borderId="6" xfId="85" applyFont="1" applyFill="1" applyBorder="1" applyAlignment="1">
      <alignment horizontal="left" vertical="top" indent="6"/>
    </xf>
    <xf numFmtId="0" fontId="14" fillId="0" borderId="6" xfId="85" applyFont="1" applyFill="1" applyBorder="1" applyAlignment="1">
      <alignment horizontal="left" vertical="top" indent="1"/>
    </xf>
    <xf numFmtId="3" fontId="201" fillId="0" borderId="6" xfId="1" applyNumberFormat="1" applyFont="1" applyFill="1" applyBorder="1" applyAlignment="1">
      <alignment horizontal="right" vertical="top" wrapText="1" indent="2"/>
    </xf>
    <xf numFmtId="176" fontId="202" fillId="0" borderId="6" xfId="1" applyNumberFormat="1" applyFont="1" applyFill="1" applyBorder="1" applyAlignment="1">
      <alignment horizontal="right" vertical="top" wrapText="1" indent="2"/>
    </xf>
    <xf numFmtId="0" fontId="196" fillId="0" borderId="0" xfId="0" applyFont="1" applyFill="1" applyBorder="1"/>
    <xf numFmtId="0" fontId="196" fillId="0" borderId="0" xfId="0" applyFont="1"/>
    <xf numFmtId="174" fontId="11" fillId="0" borderId="0" xfId="1" applyNumberFormat="1" applyFont="1" applyBorder="1"/>
    <xf numFmtId="0" fontId="196" fillId="0" borderId="0" xfId="0" applyFont="1" applyBorder="1"/>
    <xf numFmtId="0" fontId="14" fillId="0" borderId="0" xfId="66" applyFont="1" applyBorder="1"/>
    <xf numFmtId="37" fontId="196" fillId="0" borderId="2" xfId="1" applyNumberFormat="1" applyFont="1" applyBorder="1" applyAlignment="1">
      <alignment horizontal="right" indent="5"/>
    </xf>
    <xf numFmtId="199" fontId="196" fillId="0" borderId="2" xfId="1" applyNumberFormat="1" applyFont="1" applyBorder="1" applyAlignment="1">
      <alignment horizontal="right" indent="3"/>
    </xf>
    <xf numFmtId="37" fontId="196" fillId="0" borderId="2" xfId="1" applyNumberFormat="1" applyFont="1" applyBorder="1" applyAlignment="1">
      <alignment horizontal="right" indent="4"/>
    </xf>
    <xf numFmtId="37" fontId="195" fillId="0" borderId="3" xfId="1" applyNumberFormat="1" applyFont="1" applyBorder="1" applyAlignment="1">
      <alignment horizontal="right" vertical="center" indent="3"/>
    </xf>
    <xf numFmtId="37" fontId="195" fillId="0" borderId="3" xfId="1" applyNumberFormat="1" applyFont="1" applyBorder="1" applyAlignment="1">
      <alignment horizontal="right" vertical="center" indent="5"/>
    </xf>
    <xf numFmtId="199" fontId="195" fillId="0" borderId="3" xfId="1" applyNumberFormat="1" applyFont="1" applyBorder="1" applyAlignment="1">
      <alignment horizontal="right" vertical="center" indent="3"/>
    </xf>
    <xf numFmtId="37" fontId="195" fillId="0" borderId="3" xfId="1" applyNumberFormat="1" applyFont="1" applyBorder="1" applyAlignment="1">
      <alignment horizontal="right" vertical="center" indent="4"/>
    </xf>
    <xf numFmtId="0" fontId="16" fillId="0" borderId="2" xfId="85" applyFont="1" applyFill="1" applyBorder="1" applyAlignment="1">
      <alignment horizontal="left" vertical="center" indent="1"/>
    </xf>
    <xf numFmtId="0" fontId="14" fillId="0" borderId="16" xfId="85" applyFont="1" applyFill="1" applyBorder="1" applyAlignment="1">
      <alignment horizontal="left" vertical="top"/>
    </xf>
    <xf numFmtId="37" fontId="195" fillId="0" borderId="16" xfId="1" applyNumberFormat="1" applyFont="1" applyBorder="1" applyAlignment="1">
      <alignment horizontal="right" vertical="center" indent="3"/>
    </xf>
    <xf numFmtId="37" fontId="196" fillId="0" borderId="16" xfId="1" applyNumberFormat="1" applyFont="1" applyBorder="1" applyAlignment="1">
      <alignment horizontal="right" vertical="center" indent="5"/>
    </xf>
    <xf numFmtId="199" fontId="195" fillId="0" borderId="16" xfId="1" applyNumberFormat="1" applyFont="1" applyBorder="1" applyAlignment="1">
      <alignment horizontal="right" vertical="center" indent="3"/>
    </xf>
    <xf numFmtId="37" fontId="196" fillId="0" borderId="16" xfId="1" applyNumberFormat="1" applyFont="1" applyBorder="1" applyAlignment="1">
      <alignment horizontal="right" vertical="center" indent="4"/>
    </xf>
    <xf numFmtId="0" fontId="16" fillId="0" borderId="6" xfId="85" applyFont="1" applyFill="1" applyBorder="1" applyAlignment="1">
      <alignment horizontal="left" vertical="center" indent="6"/>
    </xf>
    <xf numFmtId="37" fontId="195" fillId="0" borderId="6" xfId="1" applyNumberFormat="1" applyFont="1" applyBorder="1" applyAlignment="1">
      <alignment horizontal="right" vertical="center" indent="3"/>
    </xf>
    <xf numFmtId="37" fontId="196" fillId="0" borderId="6" xfId="1" applyNumberFormat="1" applyFont="1" applyBorder="1" applyAlignment="1">
      <alignment horizontal="right" vertical="center" indent="5"/>
    </xf>
    <xf numFmtId="199" fontId="195" fillId="0" borderId="6" xfId="1" applyNumberFormat="1" applyFont="1" applyBorder="1" applyAlignment="1">
      <alignment horizontal="right" vertical="center" indent="3"/>
    </xf>
    <xf numFmtId="37" fontId="196" fillId="0" borderId="6" xfId="1" applyNumberFormat="1" applyFont="1" applyBorder="1" applyAlignment="1">
      <alignment horizontal="right" vertical="center" indent="4"/>
    </xf>
    <xf numFmtId="0" fontId="14" fillId="0" borderId="0" xfId="85" applyFont="1" applyBorder="1" applyAlignment="1">
      <alignment horizontal="left" vertical="center" indent="1"/>
    </xf>
    <xf numFmtId="174" fontId="195" fillId="0" borderId="0" xfId="0" applyNumberFormat="1" applyFont="1" applyBorder="1"/>
    <xf numFmtId="37" fontId="196" fillId="0" borderId="1" xfId="1" applyNumberFormat="1" applyFont="1" applyBorder="1" applyAlignment="1">
      <alignment horizontal="right" indent="3"/>
    </xf>
    <xf numFmtId="0" fontId="14" fillId="0" borderId="0" xfId="66" applyFont="1" applyFill="1"/>
    <xf numFmtId="0" fontId="11" fillId="0" borderId="3" xfId="66" applyFont="1" applyFill="1" applyBorder="1" applyAlignment="1">
      <alignment horizontal="center" vertical="center" wrapText="1"/>
    </xf>
    <xf numFmtId="37" fontId="195" fillId="0" borderId="2" xfId="1" applyNumberFormat="1" applyFont="1" applyFill="1" applyBorder="1" applyAlignment="1">
      <alignment horizontal="right" vertical="top" wrapText="1" indent="2"/>
    </xf>
    <xf numFmtId="37" fontId="196" fillId="0" borderId="2" xfId="1" applyNumberFormat="1" applyFont="1" applyFill="1" applyBorder="1" applyAlignment="1">
      <alignment horizontal="right" vertical="top" wrapText="1" indent="2"/>
    </xf>
    <xf numFmtId="37" fontId="195" fillId="0" borderId="3" xfId="1" applyNumberFormat="1" applyFont="1" applyFill="1" applyBorder="1" applyAlignment="1">
      <alignment horizontal="right" vertical="top" wrapText="1" indent="2"/>
    </xf>
    <xf numFmtId="37" fontId="201" fillId="0" borderId="3" xfId="1" applyNumberFormat="1" applyFont="1" applyFill="1" applyBorder="1" applyAlignment="1">
      <alignment horizontal="right" vertical="top" wrapText="1" indent="2"/>
    </xf>
    <xf numFmtId="37" fontId="202" fillId="0" borderId="3" xfId="1" applyNumberFormat="1" applyFont="1" applyFill="1" applyBorder="1" applyAlignment="1">
      <alignment horizontal="right" vertical="top" wrapText="1" indent="2"/>
    </xf>
    <xf numFmtId="0" fontId="202" fillId="0" borderId="3" xfId="0" applyFont="1" applyFill="1" applyBorder="1" applyAlignment="1">
      <alignment horizontal="left" vertical="top" indent="6"/>
    </xf>
    <xf numFmtId="0" fontId="202" fillId="0" borderId="3" xfId="0" applyFont="1" applyFill="1" applyBorder="1" applyAlignment="1">
      <alignment horizontal="left" vertical="top" indent="1"/>
    </xf>
    <xf numFmtId="0" fontId="15" fillId="0" borderId="0" xfId="100" applyFont="1" applyAlignment="1">
      <alignment horizontal="left" vertical="center"/>
    </xf>
    <xf numFmtId="0" fontId="4" fillId="0" borderId="0" xfId="100" applyFont="1" applyFill="1"/>
    <xf numFmtId="0" fontId="4" fillId="0" borderId="0" xfId="100" applyFont="1"/>
    <xf numFmtId="0" fontId="15" fillId="0" borderId="32" xfId="100" applyFont="1" applyBorder="1" applyAlignment="1">
      <alignment horizontal="center" vertical="center" wrapText="1"/>
    </xf>
    <xf numFmtId="0" fontId="15" fillId="0" borderId="3" xfId="100" applyFont="1" applyBorder="1" applyAlignment="1">
      <alignment horizontal="center" vertical="center" wrapText="1"/>
    </xf>
    <xf numFmtId="0" fontId="4" fillId="0" borderId="5" xfId="100" applyFont="1" applyBorder="1" applyAlignment="1">
      <alignment horizontal="left" vertical="center" indent="1"/>
    </xf>
    <xf numFmtId="0" fontId="4" fillId="0" borderId="1" xfId="100" applyFont="1" applyBorder="1" applyAlignment="1">
      <alignment vertical="center"/>
    </xf>
    <xf numFmtId="3" fontId="4" fillId="0" borderId="16" xfId="4" applyNumberFormat="1" applyFont="1" applyFill="1" applyBorder="1" applyAlignment="1">
      <alignment horizontal="right" vertical="center" indent="1"/>
    </xf>
    <xf numFmtId="166" fontId="4" fillId="0" borderId="16" xfId="100" applyNumberFormat="1" applyFont="1" applyFill="1" applyBorder="1" applyAlignment="1">
      <alignment horizontal="right" vertical="center" indent="1"/>
    </xf>
    <xf numFmtId="166" fontId="4" fillId="0" borderId="16" xfId="4" applyNumberFormat="1" applyFont="1" applyFill="1" applyBorder="1" applyAlignment="1">
      <alignment horizontal="right" vertical="center" indent="1"/>
    </xf>
    <xf numFmtId="192" fontId="4" fillId="0" borderId="16" xfId="1" applyNumberFormat="1" applyFont="1" applyFill="1" applyBorder="1" applyAlignment="1">
      <alignment horizontal="right" vertical="center" indent="1"/>
    </xf>
    <xf numFmtId="166" fontId="4" fillId="0" borderId="60" xfId="100" applyNumberFormat="1" applyFont="1" applyBorder="1" applyAlignment="1">
      <alignment horizontal="right" vertical="center" indent="1"/>
    </xf>
    <xf numFmtId="166" fontId="4" fillId="0" borderId="16" xfId="100" applyNumberFormat="1" applyFont="1" applyBorder="1" applyAlignment="1">
      <alignment horizontal="right" vertical="center" indent="3"/>
    </xf>
    <xf numFmtId="3" fontId="4" fillId="0" borderId="2" xfId="4" applyNumberFormat="1" applyFont="1" applyFill="1" applyBorder="1" applyAlignment="1">
      <alignment horizontal="right" vertical="center" indent="1"/>
    </xf>
    <xf numFmtId="166" fontId="4" fillId="0" borderId="2" xfId="100" applyNumberFormat="1" applyFont="1" applyFill="1" applyBorder="1" applyAlignment="1">
      <alignment horizontal="right" vertical="center" indent="1"/>
    </xf>
    <xf numFmtId="166" fontId="4" fillId="0" borderId="2" xfId="4" applyNumberFormat="1" applyFont="1" applyFill="1" applyBorder="1" applyAlignment="1">
      <alignment horizontal="right" vertical="center" indent="1"/>
    </xf>
    <xf numFmtId="192" fontId="4" fillId="0" borderId="2" xfId="1" applyNumberFormat="1" applyFont="1" applyFill="1" applyBorder="1" applyAlignment="1">
      <alignment horizontal="right" vertical="center" indent="1"/>
    </xf>
    <xf numFmtId="166" fontId="4" fillId="0" borderId="62" xfId="100" applyNumberFormat="1" applyFont="1" applyBorder="1" applyAlignment="1">
      <alignment horizontal="right" vertical="center" indent="1"/>
    </xf>
    <xf numFmtId="166" fontId="4" fillId="0" borderId="2" xfId="100" applyNumberFormat="1" applyFont="1" applyBorder="1" applyAlignment="1">
      <alignment horizontal="right" vertical="center" indent="3"/>
    </xf>
    <xf numFmtId="0" fontId="4" fillId="0" borderId="1" xfId="100" applyFont="1" applyBorder="1" applyAlignment="1">
      <alignment vertical="center" wrapText="1"/>
    </xf>
    <xf numFmtId="213" fontId="4" fillId="0" borderId="2" xfId="100" applyNumberFormat="1" applyFont="1" applyFill="1" applyBorder="1" applyAlignment="1">
      <alignment horizontal="right" vertical="center" indent="1"/>
    </xf>
    <xf numFmtId="213" fontId="4" fillId="0" borderId="2" xfId="4" applyNumberFormat="1" applyFont="1" applyFill="1" applyBorder="1" applyAlignment="1">
      <alignment horizontal="right" vertical="center" indent="1"/>
    </xf>
    <xf numFmtId="3" fontId="4" fillId="0" borderId="2" xfId="36" applyNumberFormat="1" applyFont="1" applyFill="1" applyBorder="1" applyAlignment="1">
      <alignment horizontal="right" vertical="center" indent="1"/>
    </xf>
    <xf numFmtId="0" fontId="13" fillId="0" borderId="3" xfId="100" applyFont="1" applyBorder="1" applyAlignment="1">
      <alignment vertical="center"/>
    </xf>
    <xf numFmtId="0" fontId="4" fillId="0" borderId="3" xfId="100" applyFont="1" applyBorder="1" applyAlignment="1">
      <alignment vertical="center"/>
    </xf>
    <xf numFmtId="3" fontId="15" fillId="0" borderId="3" xfId="4" applyNumberFormat="1" applyFont="1" applyFill="1" applyBorder="1" applyAlignment="1">
      <alignment horizontal="right" vertical="center" indent="1"/>
    </xf>
    <xf numFmtId="166" fontId="15" fillId="0" borderId="3" xfId="100" applyNumberFormat="1" applyFont="1" applyFill="1" applyBorder="1" applyAlignment="1">
      <alignment horizontal="right" vertical="center" indent="1"/>
    </xf>
    <xf numFmtId="166" fontId="15" fillId="0" borderId="3" xfId="4" applyNumberFormat="1" applyFont="1" applyFill="1" applyBorder="1" applyAlignment="1">
      <alignment horizontal="right" vertical="center" indent="1"/>
    </xf>
    <xf numFmtId="166" fontId="15" fillId="0" borderId="17" xfId="100" applyNumberFormat="1" applyFont="1" applyBorder="1" applyAlignment="1">
      <alignment horizontal="right" vertical="center" indent="1"/>
    </xf>
    <xf numFmtId="166" fontId="15" fillId="0" borderId="3" xfId="100" applyNumberFormat="1" applyFont="1" applyBorder="1" applyAlignment="1">
      <alignment horizontal="right" vertical="center" indent="3"/>
    </xf>
    <xf numFmtId="3" fontId="15" fillId="0" borderId="2" xfId="36" applyNumberFormat="1" applyFont="1" applyFill="1" applyBorder="1" applyAlignment="1">
      <alignment horizontal="right" vertical="center" indent="1"/>
    </xf>
    <xf numFmtId="166" fontId="15" fillId="0" borderId="2" xfId="100" applyNumberFormat="1" applyFont="1" applyFill="1" applyBorder="1" applyAlignment="1">
      <alignment horizontal="right" vertical="center" indent="1"/>
    </xf>
    <xf numFmtId="166" fontId="15" fillId="0" borderId="2" xfId="4" applyNumberFormat="1" applyFont="1" applyFill="1" applyBorder="1" applyAlignment="1">
      <alignment horizontal="right" vertical="center" indent="1"/>
    </xf>
    <xf numFmtId="192" fontId="15" fillId="0" borderId="2" xfId="1" applyNumberFormat="1" applyFont="1" applyFill="1" applyBorder="1" applyAlignment="1">
      <alignment horizontal="right" vertical="center" indent="1"/>
    </xf>
    <xf numFmtId="166" fontId="15" fillId="0" borderId="62" xfId="100" applyNumberFormat="1" applyFont="1" applyBorder="1" applyAlignment="1">
      <alignment horizontal="right" vertical="center" indent="1"/>
    </xf>
    <xf numFmtId="166" fontId="15" fillId="0" borderId="2" xfId="100" applyNumberFormat="1" applyFont="1" applyBorder="1" applyAlignment="1">
      <alignment horizontal="right" vertical="center" indent="3"/>
    </xf>
    <xf numFmtId="0" fontId="15" fillId="0" borderId="3" xfId="100" applyFont="1" applyBorder="1" applyAlignment="1">
      <alignment horizontal="left" vertical="center" indent="2"/>
    </xf>
    <xf numFmtId="0" fontId="15" fillId="0" borderId="3" xfId="100" applyFont="1" applyBorder="1" applyAlignment="1">
      <alignment vertical="center"/>
    </xf>
    <xf numFmtId="166" fontId="15" fillId="0" borderId="17" xfId="4" applyNumberFormat="1" applyFont="1" applyFill="1" applyBorder="1" applyAlignment="1">
      <alignment horizontal="right" vertical="center" indent="1"/>
    </xf>
    <xf numFmtId="166" fontId="15" fillId="0" borderId="3" xfId="4" applyNumberFormat="1" applyFont="1" applyFill="1" applyBorder="1" applyAlignment="1">
      <alignment horizontal="right" vertical="center" indent="3"/>
    </xf>
    <xf numFmtId="185" fontId="4" fillId="0" borderId="0" xfId="94" applyNumberFormat="1" applyFont="1" applyBorder="1" applyAlignment="1">
      <alignment horizontal="left"/>
    </xf>
    <xf numFmtId="0" fontId="15" fillId="0" borderId="0" xfId="100" applyFont="1" applyBorder="1" applyAlignment="1">
      <alignment vertical="center"/>
    </xf>
    <xf numFmtId="41" fontId="15" fillId="0" borderId="0" xfId="4" applyFont="1" applyBorder="1" applyAlignment="1">
      <alignment vertical="center"/>
    </xf>
    <xf numFmtId="192" fontId="15" fillId="0" borderId="0" xfId="100" applyNumberFormat="1" applyFont="1" applyBorder="1" applyAlignment="1">
      <alignment vertical="center"/>
    </xf>
    <xf numFmtId="174" fontId="15" fillId="0" borderId="0" xfId="100" applyNumberFormat="1" applyFont="1" applyBorder="1" applyAlignment="1">
      <alignment vertical="center"/>
    </xf>
    <xf numFmtId="192" fontId="15" fillId="0" borderId="0" xfId="4" applyNumberFormat="1" applyFont="1" applyBorder="1" applyAlignment="1">
      <alignment vertical="center"/>
    </xf>
    <xf numFmtId="0" fontId="11" fillId="0" borderId="0" xfId="65" applyFont="1"/>
    <xf numFmtId="214" fontId="14" fillId="0" borderId="16" xfId="0" applyNumberFormat="1" applyFont="1" applyFill="1" applyBorder="1" applyAlignment="1">
      <alignment horizontal="right"/>
    </xf>
    <xf numFmtId="214" fontId="14" fillId="0" borderId="2" xfId="0" applyNumberFormat="1" applyFont="1" applyFill="1" applyBorder="1" applyAlignment="1">
      <alignment horizontal="right"/>
    </xf>
    <xf numFmtId="214" fontId="14" fillId="0" borderId="1" xfId="0" applyNumberFormat="1" applyFont="1" applyFill="1" applyBorder="1" applyAlignment="1">
      <alignment horizontal="right"/>
    </xf>
    <xf numFmtId="215" fontId="14" fillId="0" borderId="1" xfId="0" applyNumberFormat="1" applyFont="1" applyFill="1" applyBorder="1" applyAlignment="1">
      <alignment horizontal="right"/>
    </xf>
    <xf numFmtId="214" fontId="16" fillId="0" borderId="2" xfId="0" applyNumberFormat="1" applyFont="1" applyFill="1" applyBorder="1" applyAlignment="1">
      <alignment horizontal="right"/>
    </xf>
    <xf numFmtId="214" fontId="16" fillId="0" borderId="1" xfId="0" applyNumberFormat="1" applyFont="1" applyFill="1" applyBorder="1" applyAlignment="1">
      <alignment horizontal="right"/>
    </xf>
    <xf numFmtId="215" fontId="16" fillId="0" borderId="1" xfId="0" applyNumberFormat="1" applyFont="1" applyFill="1" applyBorder="1" applyAlignment="1">
      <alignment horizontal="right"/>
    </xf>
    <xf numFmtId="214" fontId="11" fillId="0" borderId="3" xfId="0" applyNumberFormat="1" applyFont="1" applyFill="1" applyBorder="1" applyAlignment="1">
      <alignment horizontal="right" vertical="center"/>
    </xf>
    <xf numFmtId="215" fontId="11" fillId="0" borderId="3" xfId="0" applyNumberFormat="1" applyFont="1" applyFill="1" applyBorder="1" applyAlignment="1">
      <alignment horizontal="right" vertical="center"/>
    </xf>
    <xf numFmtId="0" fontId="14" fillId="0" borderId="0" xfId="65" applyFont="1"/>
    <xf numFmtId="0" fontId="27" fillId="0" borderId="0" xfId="65" applyFont="1" applyBorder="1" applyAlignment="1"/>
    <xf numFmtId="0" fontId="14" fillId="0" borderId="0" xfId="65" applyFont="1" applyBorder="1" applyAlignment="1">
      <alignment horizontal="left"/>
    </xf>
    <xf numFmtId="0" fontId="14" fillId="0" borderId="0" xfId="65" applyFont="1" applyBorder="1"/>
    <xf numFmtId="0" fontId="14" fillId="0" borderId="0" xfId="65" applyFont="1" applyAlignment="1">
      <alignment vertical="center"/>
    </xf>
    <xf numFmtId="0" fontId="27" fillId="0" borderId="0" xfId="65" applyFont="1" applyBorder="1" applyAlignment="1">
      <alignment vertical="center"/>
    </xf>
    <xf numFmtId="0" fontId="14" fillId="0" borderId="0" xfId="65" applyFont="1" applyBorder="1" applyAlignment="1"/>
    <xf numFmtId="0" fontId="15" fillId="0" borderId="0" xfId="67" applyFont="1"/>
    <xf numFmtId="0" fontId="4" fillId="0" borderId="0" xfId="67" applyFont="1"/>
    <xf numFmtId="0" fontId="15" fillId="0" borderId="3" xfId="67" applyFont="1" applyBorder="1" applyAlignment="1">
      <alignment horizontal="center" vertical="center"/>
    </xf>
    <xf numFmtId="0" fontId="15" fillId="0" borderId="6" xfId="67" applyFont="1" applyBorder="1" applyAlignment="1">
      <alignment horizontal="center" vertical="center"/>
    </xf>
    <xf numFmtId="0" fontId="4" fillId="0" borderId="2" xfId="67" applyFont="1" applyBorder="1" applyAlignment="1">
      <alignment horizontal="left" vertical="center" indent="1"/>
    </xf>
    <xf numFmtId="3" fontId="4" fillId="0" borderId="2" xfId="67" applyNumberFormat="1" applyFont="1" applyBorder="1" applyAlignment="1">
      <alignment horizontal="right" vertical="center" indent="2"/>
    </xf>
    <xf numFmtId="176" fontId="4" fillId="0" borderId="2" xfId="67" applyNumberFormat="1" applyFont="1" applyBorder="1" applyAlignment="1">
      <alignment horizontal="right" vertical="center" indent="2"/>
    </xf>
    <xf numFmtId="3" fontId="15" fillId="0" borderId="3" xfId="67" applyNumberFormat="1" applyFont="1" applyBorder="1" applyAlignment="1">
      <alignment horizontal="right" vertical="center" indent="2"/>
    </xf>
    <xf numFmtId="176" fontId="15" fillId="0" borderId="3" xfId="67" applyNumberFormat="1" applyFont="1" applyBorder="1" applyAlignment="1">
      <alignment horizontal="right" vertical="center" indent="2"/>
    </xf>
    <xf numFmtId="3" fontId="4" fillId="0" borderId="0" xfId="67" applyNumberFormat="1" applyFont="1" applyFill="1" applyBorder="1" applyAlignment="1">
      <alignment horizontal="right" vertical="center" indent="2"/>
    </xf>
    <xf numFmtId="166" fontId="4" fillId="0" borderId="0" xfId="67" applyNumberFormat="1" applyFont="1" applyFill="1" applyBorder="1" applyAlignment="1">
      <alignment horizontal="right" vertical="center" indent="2"/>
    </xf>
    <xf numFmtId="3" fontId="4" fillId="0" borderId="2" xfId="67" applyNumberFormat="1" applyFont="1" applyBorder="1" applyAlignment="1">
      <alignment horizontal="center" vertical="center"/>
    </xf>
    <xf numFmtId="216" fontId="4" fillId="0" borderId="2" xfId="67" applyNumberFormat="1" applyFont="1" applyBorder="1" applyAlignment="1">
      <alignment horizontal="right" vertical="center"/>
    </xf>
    <xf numFmtId="3" fontId="4" fillId="0" borderId="2" xfId="67" applyNumberFormat="1" applyFont="1" applyBorder="1" applyAlignment="1">
      <alignment horizontal="left" vertical="center" indent="3"/>
    </xf>
    <xf numFmtId="3" fontId="15" fillId="0" borderId="3" xfId="67" applyNumberFormat="1" applyFont="1" applyBorder="1" applyAlignment="1">
      <alignment horizontal="center" vertical="center"/>
    </xf>
    <xf numFmtId="216" fontId="15" fillId="0" borderId="3" xfId="67" applyNumberFormat="1" applyFont="1" applyBorder="1" applyAlignment="1">
      <alignment horizontal="right" vertical="center"/>
    </xf>
    <xf numFmtId="0" fontId="4" fillId="0" borderId="0" xfId="67" applyFont="1" applyFill="1" applyBorder="1" applyAlignment="1">
      <alignment vertical="center"/>
    </xf>
    <xf numFmtId="3" fontId="4" fillId="0" borderId="15" xfId="67" applyNumberFormat="1" applyFont="1" applyBorder="1" applyAlignment="1">
      <alignment horizontal="left" vertical="center" indent="3"/>
    </xf>
    <xf numFmtId="3" fontId="4" fillId="0" borderId="15" xfId="67" applyNumberFormat="1" applyFont="1" applyBorder="1" applyAlignment="1">
      <alignment horizontal="center" vertical="center"/>
    </xf>
    <xf numFmtId="176" fontId="4" fillId="0" borderId="15" xfId="67" applyNumberFormat="1" applyFont="1" applyBorder="1" applyAlignment="1">
      <alignment horizontal="left" vertical="center" indent="3"/>
    </xf>
    <xf numFmtId="0" fontId="205" fillId="0" borderId="0" xfId="0" applyFont="1" applyFill="1" applyBorder="1" applyAlignment="1">
      <alignment vertical="center"/>
    </xf>
    <xf numFmtId="3" fontId="4" fillId="0" borderId="0" xfId="67" applyNumberFormat="1" applyFont="1" applyBorder="1" applyAlignment="1">
      <alignment horizontal="right" vertical="center" indent="1"/>
    </xf>
    <xf numFmtId="3" fontId="4" fillId="0" borderId="0" xfId="67" applyNumberFormat="1" applyFont="1" applyBorder="1" applyAlignment="1">
      <alignment horizontal="center" vertical="center"/>
    </xf>
    <xf numFmtId="176" fontId="4" fillId="0" borderId="0" xfId="67" applyNumberFormat="1" applyFont="1" applyBorder="1" applyAlignment="1">
      <alignment horizontal="left" vertical="center" indent="3"/>
    </xf>
    <xf numFmtId="0" fontId="205" fillId="0" borderId="0" xfId="0" applyFont="1" applyAlignment="1">
      <alignment horizontal="right"/>
    </xf>
    <xf numFmtId="0" fontId="206" fillId="0" borderId="3" xfId="0" applyFont="1" applyBorder="1" applyAlignment="1">
      <alignment horizontal="center" vertical="center"/>
    </xf>
    <xf numFmtId="37" fontId="4" fillId="0" borderId="2" xfId="26" applyNumberFormat="1" applyFont="1" applyBorder="1" applyAlignment="1">
      <alignment horizontal="right" vertical="center" indent="3"/>
    </xf>
    <xf numFmtId="37" fontId="207" fillId="0" borderId="2" xfId="26" applyNumberFormat="1" applyFont="1" applyBorder="1" applyAlignment="1">
      <alignment horizontal="right" vertical="center" indent="3"/>
    </xf>
    <xf numFmtId="37" fontId="15" fillId="0" borderId="3" xfId="26" applyNumberFormat="1" applyFont="1" applyBorder="1" applyAlignment="1">
      <alignment horizontal="right" vertical="center" indent="3"/>
    </xf>
    <xf numFmtId="0" fontId="15" fillId="0" borderId="0" xfId="67" applyFont="1" applyAlignment="1"/>
    <xf numFmtId="0" fontId="15" fillId="0" borderId="2" xfId="67" applyFont="1" applyBorder="1" applyAlignment="1">
      <alignment horizontal="center" vertical="center"/>
    </xf>
    <xf numFmtId="3" fontId="4" fillId="0" borderId="2" xfId="67" applyNumberFormat="1" applyFont="1" applyBorder="1" applyAlignment="1">
      <alignment horizontal="right" vertical="center" indent="1"/>
    </xf>
    <xf numFmtId="190" fontId="4" fillId="0" borderId="2" xfId="67" applyNumberFormat="1" applyFont="1" applyBorder="1" applyAlignment="1">
      <alignment horizontal="right" vertical="center"/>
    </xf>
    <xf numFmtId="186" fontId="4" fillId="0" borderId="2" xfId="67" applyNumberFormat="1" applyFont="1" applyBorder="1" applyAlignment="1">
      <alignment horizontal="right" vertical="center"/>
    </xf>
    <xf numFmtId="3" fontId="15" fillId="0" borderId="3" xfId="67" applyNumberFormat="1" applyFont="1" applyBorder="1" applyAlignment="1">
      <alignment horizontal="right" vertical="center" indent="1"/>
    </xf>
    <xf numFmtId="190" fontId="15" fillId="0" borderId="3" xfId="67" applyNumberFormat="1" applyFont="1" applyBorder="1" applyAlignment="1">
      <alignment horizontal="right" vertical="center"/>
    </xf>
    <xf numFmtId="186" fontId="15" fillId="0" borderId="3" xfId="67" applyNumberFormat="1" applyFont="1" applyBorder="1" applyAlignment="1">
      <alignment horizontal="right" vertical="center"/>
    </xf>
    <xf numFmtId="0" fontId="5" fillId="0" borderId="0" xfId="67" applyFont="1" applyFill="1" applyBorder="1" applyAlignment="1">
      <alignment vertical="center"/>
    </xf>
    <xf numFmtId="3" fontId="4" fillId="0" borderId="15" xfId="67" applyNumberFormat="1" applyFont="1" applyBorder="1" applyAlignment="1">
      <alignment horizontal="right" vertical="center" indent="1"/>
    </xf>
    <xf numFmtId="190" fontId="4" fillId="0" borderId="15" xfId="67" applyNumberFormat="1" applyFont="1" applyBorder="1" applyAlignment="1">
      <alignment horizontal="right" vertical="center"/>
    </xf>
    <xf numFmtId="186" fontId="4" fillId="0" borderId="15" xfId="67" applyNumberFormat="1" applyFont="1" applyBorder="1" applyAlignment="1">
      <alignment horizontal="right" vertical="center"/>
    </xf>
    <xf numFmtId="0" fontId="15" fillId="0" borderId="0" xfId="67" applyFont="1" applyAlignment="1">
      <alignment horizontal="left"/>
    </xf>
    <xf numFmtId="0" fontId="4" fillId="0" borderId="2" xfId="67" applyFont="1" applyBorder="1" applyAlignment="1">
      <alignment horizontal="left" vertical="center" wrapText="1" indent="1"/>
    </xf>
    <xf numFmtId="190" fontId="15" fillId="0" borderId="2" xfId="67" applyNumberFormat="1" applyFont="1" applyBorder="1" applyAlignment="1">
      <alignment horizontal="right" vertical="center"/>
    </xf>
    <xf numFmtId="0" fontId="12" fillId="0" borderId="2" xfId="67" applyFont="1" applyBorder="1" applyAlignment="1">
      <alignment horizontal="left" vertical="center"/>
    </xf>
    <xf numFmtId="190" fontId="12" fillId="0" borderId="2" xfId="67" applyNumberFormat="1" applyFont="1" applyBorder="1" applyAlignment="1">
      <alignment horizontal="right" vertical="center"/>
    </xf>
    <xf numFmtId="0" fontId="12" fillId="0" borderId="2" xfId="67" applyFont="1" applyBorder="1" applyAlignment="1">
      <alignment vertical="center"/>
    </xf>
    <xf numFmtId="0" fontId="12" fillId="0" borderId="2" xfId="67" applyFont="1" applyFill="1" applyBorder="1" applyAlignment="1">
      <alignment vertical="center"/>
    </xf>
    <xf numFmtId="0" fontId="15" fillId="0" borderId="3" xfId="67" applyFont="1" applyFill="1" applyBorder="1" applyAlignment="1">
      <alignment horizontal="center" vertical="center"/>
    </xf>
    <xf numFmtId="0" fontId="21" fillId="0" borderId="0" xfId="95" applyFont="1" applyAlignment="1">
      <alignment horizontal="left" vertical="center"/>
    </xf>
    <xf numFmtId="0" fontId="22" fillId="0" borderId="0" xfId="95" applyFont="1"/>
    <xf numFmtId="0" fontId="22" fillId="0" borderId="0" xfId="68" applyFont="1"/>
    <xf numFmtId="0" fontId="22" fillId="0" borderId="0" xfId="95" applyFont="1" applyAlignment="1">
      <alignment horizontal="right"/>
    </xf>
    <xf numFmtId="0" fontId="21" fillId="0" borderId="3" xfId="95" applyFont="1" applyBorder="1" applyAlignment="1">
      <alignment vertical="center"/>
    </xf>
    <xf numFmtId="0" fontId="21" fillId="0" borderId="3" xfId="95" applyFont="1" applyBorder="1" applyAlignment="1">
      <alignment horizontal="center" vertical="center" wrapText="1"/>
    </xf>
    <xf numFmtId="0" fontId="22" fillId="0" borderId="2" xfId="95" applyFont="1" applyBorder="1" applyAlignment="1">
      <alignment vertical="center"/>
    </xf>
    <xf numFmtId="3" fontId="22" fillId="0" borderId="2" xfId="68" applyNumberFormat="1" applyFont="1" applyBorder="1" applyAlignment="1">
      <alignment horizontal="right" vertical="distributed" indent="1"/>
    </xf>
    <xf numFmtId="0" fontId="29" fillId="0" borderId="2" xfId="95" applyFont="1" applyBorder="1" applyAlignment="1">
      <alignment vertical="center"/>
    </xf>
    <xf numFmtId="3" fontId="29" fillId="0" borderId="2" xfId="26" quotePrefix="1" applyNumberFormat="1" applyFont="1" applyBorder="1" applyAlignment="1">
      <alignment horizontal="right" vertical="distributed" indent="1"/>
    </xf>
    <xf numFmtId="3" fontId="22" fillId="0" borderId="2" xfId="26" applyNumberFormat="1" applyFont="1" applyBorder="1" applyAlignment="1">
      <alignment horizontal="right" vertical="distributed" indent="1"/>
    </xf>
    <xf numFmtId="3" fontId="22" fillId="0" borderId="2" xfId="26" applyNumberFormat="1" applyFont="1" applyBorder="1" applyAlignment="1">
      <alignment horizontal="center" vertical="distributed"/>
    </xf>
    <xf numFmtId="3" fontId="22" fillId="0" borderId="2" xfId="26" applyNumberFormat="1" applyFont="1" applyFill="1" applyBorder="1" applyAlignment="1">
      <alignment horizontal="right" vertical="distributed" indent="1"/>
    </xf>
    <xf numFmtId="3" fontId="21" fillId="0" borderId="3" xfId="26" applyNumberFormat="1" applyFont="1" applyBorder="1" applyAlignment="1">
      <alignment horizontal="right" vertical="distributed" indent="1"/>
    </xf>
    <xf numFmtId="0" fontId="157" fillId="0" borderId="37" xfId="68" applyFont="1" applyBorder="1" applyAlignment="1">
      <alignment vertical="center" wrapText="1"/>
    </xf>
    <xf numFmtId="3" fontId="29" fillId="0" borderId="16" xfId="26" applyNumberFormat="1" applyFont="1" applyBorder="1" applyAlignment="1">
      <alignment horizontal="right" indent="1"/>
    </xf>
    <xf numFmtId="0" fontId="157" fillId="0" borderId="38" xfId="68" applyFont="1" applyBorder="1" applyAlignment="1">
      <alignment vertical="center" wrapText="1"/>
    </xf>
    <xf numFmtId="3" fontId="29" fillId="0" borderId="6" xfId="26" applyNumberFormat="1" applyFont="1" applyBorder="1" applyAlignment="1">
      <alignment horizontal="right" vertical="center" indent="1"/>
    </xf>
    <xf numFmtId="0" fontId="22" fillId="0" borderId="0" xfId="95" applyFont="1" applyBorder="1" applyAlignment="1">
      <alignment horizontal="left"/>
    </xf>
    <xf numFmtId="0" fontId="22" fillId="0" borderId="0" xfId="95" applyFont="1" applyBorder="1"/>
    <xf numFmtId="0" fontId="29" fillId="0" borderId="0" xfId="95" applyFont="1" applyBorder="1"/>
    <xf numFmtId="0" fontId="22" fillId="0" borderId="0" xfId="68" applyFont="1" applyBorder="1"/>
    <xf numFmtId="0" fontId="22" fillId="0" borderId="0" xfId="67" applyFont="1"/>
    <xf numFmtId="0" fontId="22" fillId="0" borderId="0" xfId="67" applyFont="1" applyBorder="1"/>
    <xf numFmtId="0" fontId="208" fillId="0" borderId="0" xfId="95" applyFont="1" applyBorder="1"/>
    <xf numFmtId="0" fontId="209" fillId="0" borderId="0" xfId="67" applyFont="1"/>
    <xf numFmtId="0" fontId="210" fillId="0" borderId="0" xfId="67" applyFont="1"/>
    <xf numFmtId="0" fontId="11" fillId="0" borderId="6" xfId="0" applyFont="1" applyBorder="1" applyAlignment="1">
      <alignment horizontal="center" vertical="center"/>
    </xf>
    <xf numFmtId="0" fontId="11" fillId="0" borderId="3" xfId="0" applyFont="1" applyBorder="1" applyAlignment="1">
      <alignment horizontal="centerContinuous" vertical="center"/>
    </xf>
    <xf numFmtId="0" fontId="4" fillId="0" borderId="0"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Font="1" applyBorder="1" applyAlignment="1">
      <alignment horizontal="left" vertical="center"/>
    </xf>
    <xf numFmtId="0" fontId="4" fillId="0" borderId="0" xfId="0" applyFont="1" applyBorder="1"/>
    <xf numFmtId="1" fontId="34" fillId="0" borderId="2" xfId="0" quotePrefix="1" applyNumberFormat="1" applyFont="1" applyBorder="1" applyAlignment="1">
      <alignment horizontal="center" vertical="center"/>
    </xf>
    <xf numFmtId="0" fontId="34" fillId="0" borderId="2" xfId="0" quotePrefix="1" applyFont="1" applyBorder="1" applyAlignment="1">
      <alignment horizontal="center" vertical="center"/>
    </xf>
    <xf numFmtId="3" fontId="46" fillId="0" borderId="3" xfId="0" applyNumberFormat="1" applyFont="1" applyBorder="1" applyAlignment="1">
      <alignment horizontal="center" vertical="center"/>
    </xf>
    <xf numFmtId="0" fontId="34" fillId="0" borderId="0" xfId="0" applyFont="1" applyBorder="1"/>
    <xf numFmtId="0" fontId="34" fillId="0" borderId="0" xfId="0" applyFont="1" applyAlignment="1">
      <alignment horizontal="right"/>
    </xf>
    <xf numFmtId="0" fontId="46" fillId="0" borderId="16" xfId="0" applyFont="1" applyFill="1" applyBorder="1" applyAlignment="1">
      <alignment horizontal="centerContinuous" vertical="center"/>
    </xf>
    <xf numFmtId="0" fontId="34" fillId="0" borderId="16" xfId="0" applyFont="1" applyFill="1" applyBorder="1" applyAlignment="1">
      <alignment horizontal="centerContinuous" vertical="center"/>
    </xf>
    <xf numFmtId="0" fontId="46" fillId="0" borderId="3" xfId="0" applyFont="1" applyFill="1" applyBorder="1" applyAlignment="1">
      <alignment horizontal="centerContinuous" vertical="center" wrapText="1"/>
    </xf>
    <xf numFmtId="0" fontId="34" fillId="0" borderId="2" xfId="0" applyFont="1" applyFill="1" applyBorder="1" applyAlignment="1">
      <alignment horizontal="left" vertical="center" indent="1"/>
    </xf>
    <xf numFmtId="3" fontId="34" fillId="0" borderId="2" xfId="1" applyNumberFormat="1" applyFont="1" applyFill="1" applyBorder="1" applyAlignment="1">
      <alignment horizontal="right" vertical="center" indent="4"/>
    </xf>
    <xf numFmtId="3" fontId="46" fillId="0" borderId="2" xfId="1" applyNumberFormat="1" applyFont="1" applyFill="1" applyBorder="1" applyAlignment="1">
      <alignment horizontal="right" vertical="center" indent="3"/>
    </xf>
    <xf numFmtId="3" fontId="34" fillId="0" borderId="2" xfId="1" applyNumberFormat="1" applyFont="1" applyFill="1" applyBorder="1" applyAlignment="1">
      <alignment horizontal="right" vertical="center" indent="3"/>
    </xf>
    <xf numFmtId="3" fontId="34" fillId="0" borderId="2" xfId="1" quotePrefix="1" applyNumberFormat="1" applyFont="1" applyFill="1" applyBorder="1" applyAlignment="1">
      <alignment horizontal="right" vertical="center" indent="3"/>
    </xf>
    <xf numFmtId="0" fontId="34" fillId="0" borderId="6" xfId="0" applyFont="1" applyFill="1" applyBorder="1" applyAlignment="1">
      <alignment horizontal="left" vertical="center" indent="1"/>
    </xf>
    <xf numFmtId="3" fontId="34" fillId="0" borderId="6" xfId="7" applyNumberFormat="1" applyFont="1" applyFill="1" applyBorder="1" applyAlignment="1">
      <alignment horizontal="right" vertical="center" indent="4"/>
    </xf>
    <xf numFmtId="3" fontId="46" fillId="0" borderId="6" xfId="7" applyNumberFormat="1" applyFont="1" applyFill="1" applyBorder="1" applyAlignment="1">
      <alignment horizontal="right" vertical="center" indent="3"/>
    </xf>
    <xf numFmtId="3" fontId="34" fillId="0" borderId="6" xfId="7" applyNumberFormat="1" applyFont="1" applyFill="1" applyBorder="1" applyAlignment="1">
      <alignment horizontal="right" vertical="center" indent="3"/>
    </xf>
    <xf numFmtId="0" fontId="34" fillId="0" borderId="0" xfId="96" applyFont="1"/>
    <xf numFmtId="0" fontId="34" fillId="0" borderId="0" xfId="96" applyFont="1" applyAlignment="1">
      <alignment horizontal="right"/>
    </xf>
    <xf numFmtId="0" fontId="46" fillId="0" borderId="6" xfId="0" applyFont="1" applyFill="1" applyBorder="1" applyAlignment="1">
      <alignment horizontal="left" vertical="center" indent="3"/>
    </xf>
    <xf numFmtId="0" fontId="34" fillId="0" borderId="2" xfId="0" applyFont="1" applyFill="1" applyBorder="1" applyAlignment="1">
      <alignment horizontal="center" vertical="center"/>
    </xf>
    <xf numFmtId="0" fontId="34" fillId="0" borderId="6" xfId="0" applyFont="1" applyFill="1" applyBorder="1" applyAlignment="1">
      <alignment horizontal="center" vertical="center"/>
    </xf>
    <xf numFmtId="0" fontId="34" fillId="0" borderId="0" xfId="0" applyFont="1" applyAlignment="1"/>
    <xf numFmtId="0" fontId="211" fillId="0" borderId="0" xfId="0" applyFont="1"/>
    <xf numFmtId="37" fontId="211" fillId="0" borderId="0" xfId="0" applyNumberFormat="1" applyFont="1"/>
    <xf numFmtId="0" fontId="208" fillId="0" borderId="0" xfId="0" applyFont="1"/>
    <xf numFmtId="0" fontId="209" fillId="0" borderId="0" xfId="0" applyFont="1"/>
    <xf numFmtId="0" fontId="208" fillId="0" borderId="3" xfId="0" applyFont="1" applyBorder="1" applyAlignment="1">
      <alignment horizontal="center" vertical="center"/>
    </xf>
    <xf numFmtId="0" fontId="209" fillId="0" borderId="16" xfId="0" applyFont="1" applyBorder="1" applyAlignment="1">
      <alignment horizontal="left" indent="1"/>
    </xf>
    <xf numFmtId="0" fontId="209" fillId="0" borderId="2" xfId="0" applyFont="1" applyBorder="1" applyAlignment="1">
      <alignment horizontal="right" indent="2"/>
    </xf>
    <xf numFmtId="0" fontId="209" fillId="0" borderId="16" xfId="0" applyFont="1" applyBorder="1" applyAlignment="1">
      <alignment horizontal="center"/>
    </xf>
    <xf numFmtId="0" fontId="85" fillId="0" borderId="16" xfId="0" applyFont="1" applyBorder="1" applyAlignment="1">
      <alignment horizontal="center"/>
    </xf>
    <xf numFmtId="0" fontId="209" fillId="0" borderId="6" xfId="0" applyFont="1" applyBorder="1" applyAlignment="1">
      <alignment horizontal="left" indent="1"/>
    </xf>
    <xf numFmtId="166" fontId="209" fillId="0" borderId="6" xfId="0" applyNumberFormat="1" applyFont="1" applyBorder="1" applyAlignment="1">
      <alignment horizontal="right" indent="2"/>
    </xf>
    <xf numFmtId="166" fontId="209" fillId="0" borderId="6" xfId="0" applyNumberFormat="1" applyFont="1" applyBorder="1" applyAlignment="1">
      <alignment horizontal="center"/>
    </xf>
    <xf numFmtId="166" fontId="85" fillId="0" borderId="6" xfId="0" applyNumberFormat="1" applyFont="1" applyBorder="1" applyAlignment="1">
      <alignment horizontal="center"/>
    </xf>
    <xf numFmtId="0" fontId="209" fillId="0" borderId="16" xfId="0" applyFont="1" applyBorder="1" applyAlignment="1">
      <alignment horizontal="left" vertical="center" indent="1"/>
    </xf>
    <xf numFmtId="0" fontId="209" fillId="0" borderId="16" xfId="0" applyFont="1" applyBorder="1" applyAlignment="1">
      <alignment horizontal="right" indent="2"/>
    </xf>
    <xf numFmtId="0" fontId="209" fillId="0" borderId="16" xfId="0" applyFont="1" applyBorder="1" applyAlignment="1">
      <alignment horizontal="center" vertical="center"/>
    </xf>
    <xf numFmtId="0" fontId="85" fillId="0" borderId="16" xfId="0" applyFont="1" applyBorder="1" applyAlignment="1">
      <alignment horizontal="center" vertical="center"/>
    </xf>
    <xf numFmtId="0" fontId="209" fillId="0" borderId="6" xfId="0" applyFont="1" applyBorder="1" applyAlignment="1">
      <alignment horizontal="right" indent="2"/>
    </xf>
    <xf numFmtId="0" fontId="209" fillId="0" borderId="6" xfId="0" applyFont="1" applyBorder="1" applyAlignment="1">
      <alignment horizontal="center" vertical="center"/>
    </xf>
    <xf numFmtId="0" fontId="85" fillId="0" borderId="6" xfId="0" applyFont="1" applyBorder="1" applyAlignment="1">
      <alignment horizontal="center" vertical="center"/>
    </xf>
    <xf numFmtId="0" fontId="209" fillId="0" borderId="2" xfId="0" applyFont="1" applyBorder="1" applyAlignment="1">
      <alignment horizontal="center"/>
    </xf>
    <xf numFmtId="0" fontId="22" fillId="0" borderId="2" xfId="0" applyFont="1" applyBorder="1" applyAlignment="1">
      <alignment horizontal="center"/>
    </xf>
    <xf numFmtId="0" fontId="209" fillId="0" borderId="6" xfId="0" applyFont="1" applyBorder="1" applyAlignment="1">
      <alignment horizontal="center"/>
    </xf>
    <xf numFmtId="0" fontId="85" fillId="0" borderId="6" xfId="0" applyFont="1" applyBorder="1" applyAlignment="1">
      <alignment horizontal="center"/>
    </xf>
    <xf numFmtId="0" fontId="22" fillId="0" borderId="0" xfId="0" applyFont="1"/>
    <xf numFmtId="3" fontId="209" fillId="0" borderId="2" xfId="0" applyNumberFormat="1" applyFont="1" applyBorder="1" applyAlignment="1">
      <alignment horizontal="right" vertical="center" indent="2"/>
    </xf>
    <xf numFmtId="3" fontId="85" fillId="0" borderId="2" xfId="0" applyNumberFormat="1" applyFont="1" applyBorder="1" applyAlignment="1">
      <alignment horizontal="right" vertical="center" indent="2"/>
    </xf>
    <xf numFmtId="0" fontId="209" fillId="0" borderId="6" xfId="0" applyFont="1" applyBorder="1" applyAlignment="1">
      <alignment horizontal="right" vertical="center" indent="2"/>
    </xf>
    <xf numFmtId="0" fontId="85" fillId="0" borderId="6" xfId="0" applyFont="1" applyBorder="1" applyAlignment="1">
      <alignment horizontal="right" vertical="center" indent="2"/>
    </xf>
    <xf numFmtId="0" fontId="208" fillId="0" borderId="0" xfId="0" applyFont="1" applyAlignment="1">
      <alignment vertical="top"/>
    </xf>
    <xf numFmtId="37" fontId="209" fillId="0" borderId="2" xfId="1" applyNumberFormat="1" applyFont="1" applyBorder="1" applyAlignment="1">
      <alignment horizontal="center" vertical="center"/>
    </xf>
    <xf numFmtId="37" fontId="85" fillId="0" borderId="2" xfId="7" applyNumberFormat="1" applyFont="1" applyBorder="1" applyAlignment="1">
      <alignment horizontal="center" vertical="center"/>
    </xf>
    <xf numFmtId="37" fontId="208" fillId="0" borderId="3" xfId="1" applyNumberFormat="1" applyFont="1" applyBorder="1" applyAlignment="1">
      <alignment horizontal="center" vertical="center"/>
    </xf>
    <xf numFmtId="37" fontId="88" fillId="0" borderId="3" xfId="7" applyNumberFormat="1" applyFont="1" applyBorder="1" applyAlignment="1">
      <alignment horizontal="center" vertical="center"/>
    </xf>
    <xf numFmtId="0" fontId="209" fillId="0" borderId="0" xfId="0" applyFont="1" applyBorder="1" applyAlignment="1">
      <alignment horizontal="left" vertical="center" wrapText="1"/>
    </xf>
    <xf numFmtId="0" fontId="209" fillId="0" borderId="0" xfId="0" applyFont="1" applyBorder="1" applyAlignment="1">
      <alignment horizontal="right" indent="1"/>
    </xf>
    <xf numFmtId="0" fontId="15" fillId="0" borderId="0" xfId="67" applyFont="1" applyBorder="1" applyAlignment="1">
      <alignment horizontal="center" vertical="center"/>
    </xf>
    <xf numFmtId="3" fontId="15" fillId="0" borderId="0" xfId="67" applyNumberFormat="1" applyFont="1" applyBorder="1" applyAlignment="1">
      <alignment horizontal="right" vertical="center" indent="2"/>
    </xf>
    <xf numFmtId="176" fontId="15" fillId="0" borderId="0" xfId="67" applyNumberFormat="1" applyFont="1" applyBorder="1" applyAlignment="1">
      <alignment horizontal="right" vertical="center" indent="2"/>
    </xf>
    <xf numFmtId="3" fontId="46" fillId="0" borderId="2" xfId="1" applyNumberFormat="1" applyFont="1" applyFill="1" applyBorder="1" applyAlignment="1">
      <alignment horizontal="center" vertical="center"/>
    </xf>
    <xf numFmtId="3" fontId="46" fillId="0" borderId="6" xfId="7" applyNumberFormat="1" applyFont="1" applyFill="1" applyBorder="1" applyAlignment="1">
      <alignment horizontal="center" vertical="center"/>
    </xf>
    <xf numFmtId="176" fontId="17" fillId="0" borderId="2" xfId="101" applyNumberFormat="1" applyFont="1" applyFill="1" applyBorder="1" applyAlignment="1">
      <alignment horizontal="right" indent="3"/>
    </xf>
    <xf numFmtId="176" fontId="25" fillId="0" borderId="16" xfId="101" applyNumberFormat="1" applyFont="1" applyFill="1" applyBorder="1" applyAlignment="1">
      <alignment horizontal="right" indent="3"/>
    </xf>
    <xf numFmtId="176" fontId="25" fillId="0" borderId="6" xfId="101" applyNumberFormat="1" applyFont="1" applyFill="1" applyBorder="1" applyAlignment="1">
      <alignment horizontal="right" indent="3"/>
    </xf>
    <xf numFmtId="166" fontId="25" fillId="0" borderId="0" xfId="101" applyNumberFormat="1" applyFont="1" applyFill="1" applyBorder="1">
      <alignment horizontal="right"/>
    </xf>
    <xf numFmtId="166" fontId="17" fillId="0" borderId="2" xfId="101" applyNumberFormat="1" applyFont="1" applyFill="1" applyBorder="1" applyAlignment="1">
      <alignment horizontal="right" indent="3"/>
    </xf>
    <xf numFmtId="166" fontId="25" fillId="0" borderId="6" xfId="101" applyNumberFormat="1" applyFont="1" applyFill="1" applyBorder="1" applyAlignment="1">
      <alignment horizontal="right" indent="3"/>
    </xf>
    <xf numFmtId="3" fontId="25" fillId="0" borderId="16" xfId="101" applyNumberFormat="1" applyFont="1" applyFill="1" applyBorder="1" applyAlignment="1">
      <alignment horizontal="right" indent="3"/>
    </xf>
    <xf numFmtId="3" fontId="25" fillId="0" borderId="6" xfId="101" applyNumberFormat="1" applyFont="1" applyFill="1" applyBorder="1" applyAlignment="1">
      <alignment horizontal="right" indent="3"/>
    </xf>
    <xf numFmtId="3" fontId="18" fillId="0" borderId="0" xfId="0" applyNumberFormat="1" applyFont="1"/>
    <xf numFmtId="0" fontId="18" fillId="0" borderId="2" xfId="0" applyFont="1" applyBorder="1" applyAlignment="1">
      <alignment horizontal="center"/>
    </xf>
    <xf numFmtId="0" fontId="4" fillId="0" borderId="3" xfId="0" applyFont="1" applyBorder="1" applyAlignment="1">
      <alignment vertical="top" wrapText="1"/>
    </xf>
    <xf numFmtId="0" fontId="4" fillId="0" borderId="6" xfId="0" applyFont="1" applyBorder="1" applyAlignment="1">
      <alignment vertical="top" wrapText="1"/>
    </xf>
    <xf numFmtId="0" fontId="212" fillId="0" borderId="0" xfId="0" applyFont="1"/>
    <xf numFmtId="0" fontId="213" fillId="0" borderId="0" xfId="0" applyFont="1"/>
    <xf numFmtId="0" fontId="212" fillId="0" borderId="3" xfId="0" applyFont="1" applyBorder="1" applyAlignment="1">
      <alignment horizontal="center" vertical="center"/>
    </xf>
    <xf numFmtId="0" fontId="14" fillId="0" borderId="0" xfId="0" applyFont="1" applyBorder="1" applyAlignment="1">
      <alignment horizontal="left" indent="1"/>
    </xf>
    <xf numFmtId="0" fontId="4" fillId="0" borderId="0" xfId="0" applyFont="1" applyAlignment="1">
      <alignment horizontal="center"/>
    </xf>
    <xf numFmtId="0" fontId="15" fillId="0" borderId="0" xfId="85" applyFont="1" applyAlignment="1">
      <alignment horizontal="left" wrapText="1"/>
    </xf>
    <xf numFmtId="0" fontId="4" fillId="0" borderId="2" xfId="85" applyFont="1" applyBorder="1" applyAlignment="1">
      <alignment horizontal="left" vertical="center" wrapText="1" indent="1"/>
    </xf>
    <xf numFmtId="0" fontId="4" fillId="0" borderId="2" xfId="85" applyFont="1" applyBorder="1" applyAlignment="1">
      <alignment horizontal="left" vertical="center" indent="1"/>
    </xf>
    <xf numFmtId="0" fontId="4" fillId="0" borderId="6" xfId="85" applyFont="1" applyBorder="1" applyAlignment="1">
      <alignment horizontal="left" vertical="center" wrapText="1" indent="1"/>
    </xf>
    <xf numFmtId="0" fontId="25" fillId="0" borderId="5" xfId="0" applyFont="1" applyBorder="1"/>
    <xf numFmtId="3" fontId="4" fillId="0" borderId="2" xfId="0" applyNumberFormat="1" applyFont="1" applyFill="1" applyBorder="1" applyAlignment="1">
      <alignment horizontal="center" vertical="center" wrapText="1"/>
    </xf>
    <xf numFmtId="0" fontId="17" fillId="0" borderId="5" xfId="0" applyFont="1" applyBorder="1" applyAlignment="1">
      <alignment horizontal="left" vertical="center" indent="2"/>
    </xf>
    <xf numFmtId="3" fontId="4" fillId="0" borderId="2" xfId="0" applyNumberFormat="1" applyFont="1" applyFill="1" applyBorder="1" applyAlignment="1">
      <alignment horizontal="right" vertical="center" wrapText="1" indent="3"/>
    </xf>
    <xf numFmtId="0" fontId="197" fillId="0" borderId="5" xfId="0" applyFont="1" applyBorder="1" applyAlignment="1">
      <alignment horizontal="left" indent="2"/>
    </xf>
    <xf numFmtId="3" fontId="4" fillId="0" borderId="2" xfId="0" applyNumberFormat="1" applyFont="1" applyFill="1" applyBorder="1" applyAlignment="1">
      <alignment horizontal="right" vertical="center" indent="3"/>
    </xf>
    <xf numFmtId="0" fontId="11" fillId="0" borderId="3" xfId="0" applyFont="1" applyFill="1" applyBorder="1" applyAlignment="1">
      <alignment horizontal="center" vertical="center" wrapText="1"/>
    </xf>
    <xf numFmtId="3" fontId="15" fillId="0" borderId="3"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3" fontId="11" fillId="0" borderId="0" xfId="0" applyNumberFormat="1" applyFont="1" applyFill="1" applyBorder="1" applyAlignment="1">
      <alignment horizontal="right" vertical="center" indent="3"/>
    </xf>
    <xf numFmtId="0" fontId="14" fillId="0" borderId="0" xfId="0" applyFont="1" applyFill="1"/>
    <xf numFmtId="0" fontId="14" fillId="0" borderId="0" xfId="0" applyFont="1" applyFill="1" applyAlignment="1">
      <alignment horizontal="center"/>
    </xf>
    <xf numFmtId="0" fontId="88" fillId="0" borderId="3" xfId="0" applyFont="1" applyBorder="1" applyAlignment="1">
      <alignment horizontal="center" vertical="center" wrapText="1"/>
    </xf>
    <xf numFmtId="0" fontId="85" fillId="0" borderId="2" xfId="0" applyFont="1" applyBorder="1" applyAlignment="1">
      <alignment horizontal="left" wrapText="1" indent="1"/>
    </xf>
    <xf numFmtId="3" fontId="85" fillId="0" borderId="2" xfId="0" applyNumberFormat="1" applyFont="1" applyBorder="1" applyAlignment="1">
      <alignment horizontal="right" indent="2"/>
    </xf>
    <xf numFmtId="0" fontId="85" fillId="0" borderId="6" xfId="0" applyFont="1" applyBorder="1" applyAlignment="1">
      <alignment horizontal="left" vertical="center" wrapText="1" indent="1"/>
    </xf>
    <xf numFmtId="3" fontId="85" fillId="0" borderId="6" xfId="0" applyNumberFormat="1" applyFont="1" applyBorder="1" applyAlignment="1">
      <alignment horizontal="right" indent="2"/>
    </xf>
    <xf numFmtId="4" fontId="85" fillId="0" borderId="6" xfId="0" applyNumberFormat="1" applyFont="1" applyBorder="1" applyAlignment="1">
      <alignment horizontal="right" indent="2"/>
    </xf>
    <xf numFmtId="0" fontId="22" fillId="0" borderId="0" xfId="63" applyFont="1" applyBorder="1" applyAlignment="1">
      <alignment horizontal="left" vertical="center"/>
    </xf>
    <xf numFmtId="0" fontId="215" fillId="0" borderId="0" xfId="46" applyFont="1" applyFill="1"/>
    <xf numFmtId="0" fontId="21" fillId="0" borderId="3" xfId="98" applyFont="1" applyBorder="1" applyAlignment="1">
      <alignment horizontal="center" vertical="center"/>
    </xf>
    <xf numFmtId="203" fontId="21" fillId="0" borderId="2" xfId="63" applyNumberFormat="1" applyFont="1" applyBorder="1" applyAlignment="1">
      <alignment horizontal="left" vertical="center" indent="1"/>
    </xf>
    <xf numFmtId="3" fontId="88" fillId="0" borderId="16" xfId="0" applyNumberFormat="1" applyFont="1" applyBorder="1" applyAlignment="1">
      <alignment horizontal="center" vertical="center"/>
    </xf>
    <xf numFmtId="0" fontId="22" fillId="0" borderId="2" xfId="63" applyFont="1" applyBorder="1" applyAlignment="1">
      <alignment horizontal="left" vertical="center" indent="1"/>
    </xf>
    <xf numFmtId="3" fontId="85" fillId="0" borderId="2" xfId="0" applyNumberFormat="1" applyFont="1" applyBorder="1" applyAlignment="1">
      <alignment horizontal="center" vertical="center"/>
    </xf>
    <xf numFmtId="0" fontId="29" fillId="0" borderId="2" xfId="63" applyFont="1" applyBorder="1" applyAlignment="1">
      <alignment horizontal="left" vertical="center" indent="3"/>
    </xf>
    <xf numFmtId="3" fontId="216" fillId="0" borderId="2" xfId="0" applyNumberFormat="1" applyFont="1" applyBorder="1" applyAlignment="1">
      <alignment horizontal="center" vertical="center"/>
    </xf>
    <xf numFmtId="3" fontId="216" fillId="0" borderId="2" xfId="0" applyNumberFormat="1" applyFont="1" applyFill="1" applyBorder="1" applyAlignment="1">
      <alignment horizontal="center" vertical="center"/>
    </xf>
    <xf numFmtId="3" fontId="216" fillId="0" borderId="6" xfId="0" applyNumberFormat="1" applyFont="1" applyBorder="1" applyAlignment="1">
      <alignment horizontal="center" vertical="center"/>
    </xf>
    <xf numFmtId="203" fontId="21" fillId="0" borderId="0" xfId="63" applyNumberFormat="1" applyFont="1" applyBorder="1" applyAlignment="1">
      <alignment horizontal="left" vertical="center" wrapText="1" indent="1"/>
    </xf>
    <xf numFmtId="0" fontId="22" fillId="0" borderId="0" xfId="0" applyFont="1" applyAlignment="1">
      <alignment horizontal="center"/>
    </xf>
    <xf numFmtId="0" fontId="85" fillId="0" borderId="0" xfId="0" applyFont="1" applyAlignment="1"/>
    <xf numFmtId="0" fontId="0" fillId="0" borderId="0" xfId="0"/>
    <xf numFmtId="0" fontId="11" fillId="0" borderId="16" xfId="0" applyFont="1" applyBorder="1" applyAlignment="1">
      <alignment horizontal="center" vertical="center" wrapText="1"/>
    </xf>
    <xf numFmtId="0" fontId="0" fillId="0" borderId="0" xfId="0" applyAlignment="1">
      <alignment wrapText="1"/>
    </xf>
    <xf numFmtId="0" fontId="0" fillId="0" borderId="0" xfId="0"/>
    <xf numFmtId="0" fontId="223" fillId="0" borderId="0" xfId="0" applyFont="1"/>
    <xf numFmtId="0" fontId="224" fillId="0" borderId="0" xfId="0" applyFont="1" applyAlignment="1">
      <alignment horizontal="right"/>
    </xf>
    <xf numFmtId="0" fontId="224" fillId="0" borderId="3" xfId="0" applyFont="1" applyBorder="1" applyAlignment="1">
      <alignment horizontal="center" vertical="center"/>
    </xf>
    <xf numFmtId="0" fontId="224" fillId="0" borderId="3" xfId="0" applyFont="1" applyBorder="1" applyAlignment="1">
      <alignment horizontal="center" vertical="center" wrapText="1"/>
    </xf>
    <xf numFmtId="0" fontId="223" fillId="0" borderId="2" xfId="0" applyFont="1" applyBorder="1" applyAlignment="1">
      <alignment horizontal="left" wrapText="1" indent="1"/>
    </xf>
    <xf numFmtId="176" fontId="223" fillId="0" borderId="2" xfId="0" applyNumberFormat="1" applyFont="1" applyFill="1" applyBorder="1" applyAlignment="1">
      <alignment horizontal="right" indent="3"/>
    </xf>
    <xf numFmtId="176" fontId="223" fillId="0" borderId="2" xfId="108" applyNumberFormat="1" applyFont="1" applyFill="1" applyBorder="1" applyAlignment="1">
      <alignment horizontal="right" indent="2"/>
    </xf>
    <xf numFmtId="176" fontId="17" fillId="0" borderId="2" xfId="108" applyNumberFormat="1" applyFont="1" applyFill="1" applyBorder="1" applyAlignment="1">
      <alignment horizontal="right" indent="2"/>
    </xf>
    <xf numFmtId="0" fontId="224" fillId="0" borderId="16" xfId="0" applyFont="1" applyBorder="1" applyAlignment="1">
      <alignment horizontal="left" indent="1"/>
    </xf>
    <xf numFmtId="176" fontId="224" fillId="0" borderId="16" xfId="0" applyNumberFormat="1" applyFont="1" applyFill="1" applyBorder="1" applyAlignment="1">
      <alignment horizontal="right" indent="3"/>
    </xf>
    <xf numFmtId="176" fontId="224" fillId="0" borderId="16" xfId="108" applyNumberFormat="1" applyFont="1" applyFill="1" applyBorder="1" applyAlignment="1">
      <alignment horizontal="right" indent="2"/>
    </xf>
    <xf numFmtId="176" fontId="25" fillId="0" borderId="16" xfId="108" applyNumberFormat="1" applyFont="1" applyFill="1" applyBorder="1" applyAlignment="1">
      <alignment horizontal="right" indent="2"/>
    </xf>
    <xf numFmtId="0" fontId="224" fillId="0" borderId="6" xfId="0" applyFont="1" applyBorder="1" applyAlignment="1">
      <alignment horizontal="left" indent="1"/>
    </xf>
    <xf numFmtId="176" fontId="224" fillId="0" borderId="6" xfId="0" applyNumberFormat="1" applyFont="1" applyFill="1" applyBorder="1" applyAlignment="1">
      <alignment horizontal="right" indent="3"/>
    </xf>
    <xf numFmtId="176" fontId="224" fillId="0" borderId="6" xfId="108" applyNumberFormat="1" applyFont="1" applyFill="1" applyBorder="1" applyAlignment="1">
      <alignment horizontal="right" indent="2"/>
    </xf>
    <xf numFmtId="0" fontId="225" fillId="0" borderId="0" xfId="0" applyFont="1" applyBorder="1"/>
    <xf numFmtId="0" fontId="225" fillId="0" borderId="0" xfId="0" applyFont="1"/>
    <xf numFmtId="166" fontId="224" fillId="0" borderId="0" xfId="0" applyNumberFormat="1" applyFont="1" applyFill="1" applyBorder="1"/>
    <xf numFmtId="166" fontId="224" fillId="0" borderId="0" xfId="108" applyNumberFormat="1" applyFont="1" applyFill="1" applyBorder="1" applyAlignment="1">
      <alignment horizontal="right"/>
    </xf>
    <xf numFmtId="166" fontId="223" fillId="0" borderId="2" xfId="0" applyNumberFormat="1" applyFont="1" applyFill="1" applyBorder="1" applyAlignment="1">
      <alignment horizontal="right" indent="3"/>
    </xf>
    <xf numFmtId="166" fontId="223" fillId="0" borderId="2" xfId="108" applyNumberFormat="1" applyFont="1" applyFill="1" applyBorder="1" applyAlignment="1">
      <alignment horizontal="right" indent="3"/>
    </xf>
    <xf numFmtId="0" fontId="224" fillId="0" borderId="16" xfId="0" applyFont="1" applyBorder="1" applyAlignment="1">
      <alignment horizontal="left" indent="7"/>
    </xf>
    <xf numFmtId="166" fontId="25" fillId="0" borderId="16" xfId="101" applyNumberFormat="1" applyFont="1" applyFill="1" applyBorder="1" applyAlignment="1">
      <alignment horizontal="right" indent="3"/>
    </xf>
    <xf numFmtId="199" fontId="25" fillId="0" borderId="16" xfId="109" applyNumberFormat="1" applyFont="1" applyFill="1" applyBorder="1" applyAlignment="1">
      <alignment horizontal="right" indent="3"/>
    </xf>
    <xf numFmtId="0" fontId="224" fillId="0" borderId="6" xfId="0" applyFont="1" applyBorder="1" applyAlignment="1">
      <alignment horizontal="left" indent="7"/>
    </xf>
    <xf numFmtId="199" fontId="25" fillId="0" borderId="6" xfId="109" applyNumberFormat="1" applyFont="1" applyFill="1" applyBorder="1" applyAlignment="1">
      <alignment horizontal="right" indent="3"/>
    </xf>
    <xf numFmtId="3" fontId="224" fillId="0" borderId="16" xfId="0" applyNumberFormat="1" applyFont="1" applyFill="1" applyBorder="1" applyAlignment="1">
      <alignment horizontal="right" indent="3"/>
    </xf>
    <xf numFmtId="3" fontId="224" fillId="0" borderId="16" xfId="108" applyNumberFormat="1" applyFont="1" applyFill="1" applyBorder="1" applyAlignment="1">
      <alignment horizontal="right" indent="3"/>
    </xf>
    <xf numFmtId="3" fontId="224" fillId="0" borderId="6" xfId="0" applyNumberFormat="1" applyFont="1" applyFill="1" applyBorder="1" applyAlignment="1">
      <alignment horizontal="right" indent="3"/>
    </xf>
    <xf numFmtId="3" fontId="224" fillId="0" borderId="6" xfId="108" applyNumberFormat="1" applyFont="1" applyFill="1" applyBorder="1" applyAlignment="1">
      <alignment horizontal="right" indent="3"/>
    </xf>
    <xf numFmtId="166" fontId="223" fillId="0" borderId="0" xfId="0" applyNumberFormat="1" applyFont="1"/>
    <xf numFmtId="0" fontId="226" fillId="0" borderId="0" xfId="0" applyFont="1"/>
    <xf numFmtId="3" fontId="227" fillId="0" borderId="0" xfId="0" applyNumberFormat="1" applyFont="1"/>
    <xf numFmtId="0" fontId="227" fillId="0" borderId="0" xfId="0" applyFont="1"/>
    <xf numFmtId="0" fontId="228" fillId="0" borderId="0" xfId="0" applyFont="1" applyAlignment="1">
      <alignment horizontal="left"/>
    </xf>
    <xf numFmtId="0" fontId="227" fillId="0" borderId="0" xfId="0" applyFont="1" applyAlignment="1">
      <alignment horizontal="left"/>
    </xf>
    <xf numFmtId="0" fontId="227" fillId="0" borderId="0" xfId="0" applyFont="1" applyAlignment="1">
      <alignment horizontal="right"/>
    </xf>
    <xf numFmtId="0" fontId="226" fillId="0" borderId="3" xfId="0" applyFont="1" applyBorder="1" applyAlignment="1">
      <alignment horizontal="center" vertical="center"/>
    </xf>
    <xf numFmtId="0" fontId="18" fillId="0" borderId="2" xfId="0" applyFont="1" applyBorder="1" applyAlignment="1">
      <alignment horizontal="left" indent="16"/>
    </xf>
    <xf numFmtId="0" fontId="18" fillId="0" borderId="6" xfId="0" applyFont="1" applyBorder="1" applyAlignment="1">
      <alignment horizontal="left" indent="16"/>
    </xf>
    <xf numFmtId="0" fontId="229" fillId="0" borderId="0" xfId="0" applyFont="1"/>
    <xf numFmtId="0" fontId="230" fillId="0" borderId="0" xfId="0" applyFont="1" applyAlignment="1">
      <alignment vertical="center"/>
    </xf>
    <xf numFmtId="0" fontId="230" fillId="0" borderId="0" xfId="0" applyFont="1"/>
    <xf numFmtId="0" fontId="231" fillId="0" borderId="0" xfId="0" applyFont="1"/>
    <xf numFmtId="0" fontId="231" fillId="0" borderId="3" xfId="0" applyFont="1" applyBorder="1" applyAlignment="1">
      <alignment horizontal="left" vertical="center" wrapText="1" indent="1"/>
    </xf>
    <xf numFmtId="0" fontId="231" fillId="0" borderId="3" xfId="0" applyFont="1" applyBorder="1" applyAlignment="1">
      <alignment horizontal="left" vertical="center" wrapText="1"/>
    </xf>
    <xf numFmtId="0" fontId="231" fillId="0" borderId="3" xfId="0" quotePrefix="1" applyFont="1" applyBorder="1" applyAlignment="1">
      <alignment horizontal="left" vertical="top" wrapText="1"/>
    </xf>
    <xf numFmtId="0" fontId="94" fillId="0" borderId="16" xfId="50" applyFont="1" applyBorder="1" applyAlignment="1" applyProtection="1">
      <alignment horizontal="center" vertical="top" wrapText="1"/>
    </xf>
    <xf numFmtId="0" fontId="231" fillId="0" borderId="16" xfId="0" applyFont="1" applyBorder="1" applyAlignment="1">
      <alignment horizontal="left" vertical="top" wrapText="1"/>
    </xf>
    <xf numFmtId="0" fontId="232" fillId="0" borderId="0" xfId="0" applyFont="1" applyAlignment="1"/>
    <xf numFmtId="0" fontId="30" fillId="0" borderId="0" xfId="0" applyFont="1" applyAlignment="1">
      <alignment horizontal="left"/>
    </xf>
    <xf numFmtId="0" fontId="233" fillId="0" borderId="0" xfId="0" applyFont="1"/>
    <xf numFmtId="0" fontId="233" fillId="0" borderId="0" xfId="0" applyFont="1" applyAlignment="1">
      <alignment horizontal="justify"/>
    </xf>
    <xf numFmtId="0" fontId="232" fillId="0" borderId="3" xfId="0" applyFont="1" applyBorder="1" applyAlignment="1">
      <alignment horizontal="center" vertical="center"/>
    </xf>
    <xf numFmtId="0" fontId="24" fillId="0" borderId="3" xfId="0" applyFont="1" applyBorder="1" applyAlignment="1">
      <alignment horizontal="center" vertical="center"/>
    </xf>
    <xf numFmtId="0" fontId="233" fillId="0" borderId="2" xfId="0" applyFont="1" applyBorder="1" applyAlignment="1">
      <alignment horizontal="left" vertical="center" indent="1"/>
    </xf>
    <xf numFmtId="0" fontId="235" fillId="0" borderId="6" xfId="0" applyFont="1" applyBorder="1" applyAlignment="1">
      <alignment vertical="justify" wrapText="1"/>
    </xf>
    <xf numFmtId="0" fontId="233" fillId="0" borderId="2" xfId="0" applyFont="1" applyBorder="1" applyAlignment="1">
      <alignment horizontal="center" vertical="center"/>
    </xf>
    <xf numFmtId="0" fontId="234" fillId="0" borderId="2" xfId="50" applyFont="1" applyBorder="1" applyAlignment="1" applyProtection="1">
      <alignment horizontal="left" vertical="center" wrapText="1"/>
    </xf>
    <xf numFmtId="0" fontId="233" fillId="0" borderId="6" xfId="0" applyFont="1" applyBorder="1" applyAlignment="1">
      <alignment horizontal="left" vertical="center" indent="1"/>
    </xf>
    <xf numFmtId="0" fontId="233" fillId="0" borderId="6" xfId="0" applyFont="1" applyBorder="1" applyAlignment="1">
      <alignment horizontal="center" vertical="center"/>
    </xf>
    <xf numFmtId="0" fontId="234" fillId="0" borderId="6" xfId="50" applyFont="1" applyBorder="1" applyAlignment="1" applyProtection="1">
      <alignment horizontal="left" vertical="center" wrapText="1"/>
    </xf>
    <xf numFmtId="0" fontId="30" fillId="0" borderId="15" xfId="0" applyFont="1" applyFill="1" applyBorder="1" applyAlignment="1">
      <alignment wrapText="1"/>
    </xf>
    <xf numFmtId="0" fontId="30" fillId="0" borderId="0" xfId="0" applyFont="1" applyFill="1" applyBorder="1" applyAlignment="1">
      <alignment horizontal="left" vertical="top" wrapText="1"/>
    </xf>
    <xf numFmtId="0" fontId="233" fillId="0" borderId="0" xfId="0" applyFont="1" applyAlignment="1">
      <alignment horizontal="right" vertical="center" textRotation="180"/>
    </xf>
    <xf numFmtId="0" fontId="232" fillId="0" borderId="0" xfId="0" applyFont="1" applyBorder="1" applyAlignment="1">
      <alignment horizontal="left"/>
    </xf>
    <xf numFmtId="0" fontId="24" fillId="0" borderId="0" xfId="0" applyFont="1" applyBorder="1" applyAlignment="1">
      <alignment horizontal="left"/>
    </xf>
    <xf numFmtId="0" fontId="233" fillId="0" borderId="16" xfId="0" applyFont="1" applyBorder="1" applyAlignment="1">
      <alignment horizontal="left" vertical="center" indent="1"/>
    </xf>
    <xf numFmtId="0" fontId="233" fillId="0" borderId="2" xfId="0" applyFont="1" applyBorder="1" applyAlignment="1">
      <alignment horizontal="left" vertical="center" wrapText="1" indent="1"/>
    </xf>
    <xf numFmtId="0" fontId="234" fillId="0" borderId="1" xfId="50" applyFont="1" applyBorder="1" applyAlignment="1" applyProtection="1">
      <alignment horizontal="left" vertical="center" wrapText="1"/>
    </xf>
    <xf numFmtId="0" fontId="234" fillId="0" borderId="2" xfId="50" applyFont="1" applyBorder="1" applyAlignment="1" applyProtection="1">
      <alignment horizontal="left" wrapText="1"/>
    </xf>
    <xf numFmtId="0" fontId="224" fillId="0" borderId="0" xfId="0" applyFont="1"/>
    <xf numFmtId="0" fontId="223" fillId="0" borderId="3" xfId="0" applyFont="1" applyBorder="1" applyAlignment="1">
      <alignment vertical="center" wrapText="1"/>
    </xf>
    <xf numFmtId="0" fontId="223" fillId="0" borderId="6" xfId="0" applyFont="1" applyBorder="1" applyAlignment="1">
      <alignment vertical="center" wrapText="1"/>
    </xf>
    <xf numFmtId="0" fontId="236" fillId="0" borderId="0" xfId="0" applyFont="1"/>
    <xf numFmtId="0" fontId="237" fillId="0" borderId="0" xfId="0" applyFont="1"/>
    <xf numFmtId="0" fontId="237" fillId="0" borderId="0" xfId="0" applyFont="1" applyAlignment="1">
      <alignment vertical="top"/>
    </xf>
    <xf numFmtId="0" fontId="236" fillId="0" borderId="3" xfId="0" applyFont="1" applyBorder="1" applyAlignment="1">
      <alignment horizontal="center" vertical="center" wrapText="1"/>
    </xf>
    <xf numFmtId="0" fontId="236" fillId="0" borderId="3" xfId="0" applyFont="1" applyBorder="1" applyAlignment="1">
      <alignment horizontal="center" vertical="center"/>
    </xf>
    <xf numFmtId="0" fontId="236" fillId="0" borderId="3" xfId="0" applyFont="1" applyBorder="1" applyAlignment="1">
      <alignment horizontal="center" vertical="top" wrapText="1"/>
    </xf>
    <xf numFmtId="0" fontId="94" fillId="0" borderId="3" xfId="0" applyFont="1" applyBorder="1" applyAlignment="1">
      <alignment horizontal="left" vertical="center" wrapText="1"/>
    </xf>
    <xf numFmtId="0" fontId="94" fillId="0" borderId="3" xfId="0" applyFont="1" applyBorder="1" applyAlignment="1">
      <alignment horizontal="center" vertical="center" wrapText="1"/>
    </xf>
    <xf numFmtId="0" fontId="237" fillId="0" borderId="3" xfId="0" applyFont="1" applyBorder="1" applyAlignment="1">
      <alignment vertical="top" wrapText="1"/>
    </xf>
    <xf numFmtId="0" fontId="237" fillId="0" borderId="3" xfId="0" applyFont="1" applyBorder="1" applyAlignment="1">
      <alignment horizontal="center" vertical="center"/>
    </xf>
    <xf numFmtId="0" fontId="94" fillId="0" borderId="3" xfId="0" applyFont="1" applyBorder="1" applyAlignment="1">
      <alignment vertical="center" wrapText="1"/>
    </xf>
    <xf numFmtId="0" fontId="94" fillId="0" borderId="3" xfId="0" applyFont="1" applyBorder="1" applyAlignment="1">
      <alignment horizontal="center" vertical="center"/>
    </xf>
    <xf numFmtId="0" fontId="94" fillId="0" borderId="3" xfId="0" applyFont="1" applyBorder="1" applyAlignment="1">
      <alignment vertical="top" wrapText="1"/>
    </xf>
    <xf numFmtId="0" fontId="94" fillId="0" borderId="3" xfId="0" applyFont="1" applyBorder="1" applyAlignment="1">
      <alignment horizontal="center" vertical="top"/>
    </xf>
    <xf numFmtId="0" fontId="237" fillId="0" borderId="3" xfId="0" applyFont="1" applyBorder="1" applyAlignment="1">
      <alignment horizontal="center" vertical="center" wrapText="1"/>
    </xf>
    <xf numFmtId="0" fontId="223" fillId="0" borderId="0" xfId="0" applyFont="1" applyAlignment="1">
      <alignment horizontal="right"/>
    </xf>
    <xf numFmtId="0" fontId="224" fillId="0" borderId="3" xfId="0" applyFont="1" applyBorder="1" applyAlignment="1">
      <alignment horizontal="center" wrapText="1"/>
    </xf>
    <xf numFmtId="0" fontId="223" fillId="0" borderId="102" xfId="0" applyFont="1" applyBorder="1" applyAlignment="1">
      <alignment horizontal="justify" vertical="center"/>
    </xf>
    <xf numFmtId="0" fontId="223" fillId="0" borderId="102" xfId="0" quotePrefix="1" applyFont="1" applyBorder="1" applyAlignment="1">
      <alignment horizontal="left" vertical="center" wrapText="1" indent="6"/>
    </xf>
    <xf numFmtId="0" fontId="223" fillId="0" borderId="102" xfId="0" quotePrefix="1" applyFont="1" applyBorder="1" applyAlignment="1">
      <alignment horizontal="left" vertical="center" indent="7"/>
    </xf>
    <xf numFmtId="0" fontId="223" fillId="0" borderId="95" xfId="0" applyFont="1" applyBorder="1" applyAlignment="1">
      <alignment horizontal="left" vertical="center" wrapText="1"/>
    </xf>
    <xf numFmtId="17" fontId="223" fillId="0" borderId="95" xfId="0" applyNumberFormat="1" applyFont="1" applyBorder="1" applyAlignment="1">
      <alignment horizontal="left" vertical="center" wrapText="1" indent="6"/>
    </xf>
    <xf numFmtId="17" fontId="223" fillId="0" borderId="95" xfId="0" applyNumberFormat="1" applyFont="1" applyBorder="1" applyAlignment="1">
      <alignment horizontal="left" vertical="center" wrapText="1" indent="7"/>
    </xf>
    <xf numFmtId="0" fontId="223" fillId="0" borderId="95" xfId="0" applyFont="1" applyBorder="1" applyAlignment="1">
      <alignment horizontal="justify" vertical="center"/>
    </xf>
    <xf numFmtId="0" fontId="223" fillId="0" borderId="95" xfId="0" quotePrefix="1" applyFont="1" applyBorder="1" applyAlignment="1">
      <alignment horizontal="left" vertical="center" wrapText="1" indent="6"/>
    </xf>
    <xf numFmtId="0" fontId="223" fillId="0" borderId="95" xfId="0" quotePrefix="1" applyFont="1" applyBorder="1" applyAlignment="1">
      <alignment horizontal="left" vertical="center" indent="7"/>
    </xf>
    <xf numFmtId="0" fontId="223" fillId="0" borderId="95" xfId="0" applyFont="1" applyBorder="1" applyAlignment="1">
      <alignment horizontal="justify" vertical="center" wrapText="1"/>
    </xf>
    <xf numFmtId="17" fontId="223" fillId="0" borderId="95" xfId="0" quotePrefix="1" applyNumberFormat="1" applyFont="1" applyBorder="1" applyAlignment="1">
      <alignment horizontal="left" vertical="center" indent="7"/>
    </xf>
    <xf numFmtId="0" fontId="223" fillId="0" borderId="97" xfId="0" applyFont="1" applyBorder="1" applyAlignment="1">
      <alignment horizontal="justify" vertical="center"/>
    </xf>
    <xf numFmtId="17" fontId="223" fillId="0" borderId="97" xfId="0" quotePrefix="1" applyNumberFormat="1" applyFont="1" applyBorder="1" applyAlignment="1">
      <alignment horizontal="left" vertical="center" wrapText="1" indent="6"/>
    </xf>
    <xf numFmtId="17" fontId="223" fillId="0" borderId="97" xfId="0" quotePrefix="1" applyNumberFormat="1" applyFont="1" applyBorder="1" applyAlignment="1">
      <alignment horizontal="left" vertical="center" indent="7"/>
    </xf>
    <xf numFmtId="17" fontId="223" fillId="0" borderId="102" xfId="0" quotePrefix="1" applyNumberFormat="1" applyFont="1" applyBorder="1" applyAlignment="1">
      <alignment horizontal="left" vertical="center" indent="6"/>
    </xf>
    <xf numFmtId="0" fontId="223" fillId="0" borderId="95" xfId="0" quotePrefix="1" applyFont="1" applyBorder="1" applyAlignment="1">
      <alignment horizontal="left" vertical="center" indent="6"/>
    </xf>
    <xf numFmtId="0" fontId="223" fillId="0" borderId="97" xfId="0" quotePrefix="1" applyFont="1" applyBorder="1" applyAlignment="1">
      <alignment horizontal="left" vertical="center" wrapText="1" indent="6"/>
    </xf>
    <xf numFmtId="0" fontId="223" fillId="0" borderId="97" xfId="0" quotePrefix="1" applyFont="1" applyBorder="1" applyAlignment="1">
      <alignment horizontal="left" vertical="center" indent="7"/>
    </xf>
    <xf numFmtId="0" fontId="223" fillId="0" borderId="0" xfId="0" applyFont="1" applyAlignment="1">
      <alignment vertical="top"/>
    </xf>
    <xf numFmtId="0" fontId="223" fillId="0" borderId="97" xfId="0" applyFont="1" applyBorder="1" applyAlignment="1">
      <alignment horizontal="left" vertical="center" wrapText="1"/>
    </xf>
    <xf numFmtId="0" fontId="223" fillId="0" borderId="97" xfId="0" quotePrefix="1" applyFont="1" applyBorder="1" applyAlignment="1">
      <alignment horizontal="left" vertical="center" indent="4"/>
    </xf>
    <xf numFmtId="0" fontId="223" fillId="0" borderId="97" xfId="0" quotePrefix="1" applyFont="1" applyBorder="1" applyAlignment="1">
      <alignment horizontal="left" vertical="center" indent="6"/>
    </xf>
    <xf numFmtId="17" fontId="223" fillId="0" borderId="102" xfId="0" quotePrefix="1" applyNumberFormat="1" applyFont="1" applyBorder="1" applyAlignment="1">
      <alignment horizontal="left" vertical="center" wrapText="1" indent="4"/>
    </xf>
    <xf numFmtId="0" fontId="223" fillId="0" borderId="102" xfId="0" quotePrefix="1" applyFont="1" applyBorder="1" applyAlignment="1">
      <alignment horizontal="left" vertical="center" indent="6"/>
    </xf>
    <xf numFmtId="0" fontId="223" fillId="0" borderId="102" xfId="0" applyFont="1" applyBorder="1" applyAlignment="1">
      <alignment vertical="center" wrapText="1"/>
    </xf>
    <xf numFmtId="0" fontId="223" fillId="0" borderId="102" xfId="0" quotePrefix="1" applyFont="1" applyBorder="1" applyAlignment="1">
      <alignment horizontal="left" vertical="center" wrapText="1" indent="4"/>
    </xf>
    <xf numFmtId="0" fontId="223" fillId="0" borderId="95" xfId="0" applyFont="1" applyBorder="1" applyAlignment="1">
      <alignment vertical="center" wrapText="1"/>
    </xf>
    <xf numFmtId="0" fontId="223" fillId="0" borderId="95" xfId="0" quotePrefix="1" applyFont="1" applyBorder="1" applyAlignment="1">
      <alignment horizontal="left" vertical="center" wrapText="1" indent="4"/>
    </xf>
    <xf numFmtId="0" fontId="223" fillId="0" borderId="97" xfId="0" applyFont="1" applyBorder="1" applyAlignment="1">
      <alignment vertical="center" wrapText="1"/>
    </xf>
    <xf numFmtId="17" fontId="223" fillId="0" borderId="97" xfId="0" quotePrefix="1" applyNumberFormat="1" applyFont="1" applyBorder="1" applyAlignment="1">
      <alignment horizontal="left" vertical="center" wrapText="1" indent="4"/>
    </xf>
    <xf numFmtId="0" fontId="223" fillId="0" borderId="97" xfId="0" applyFont="1" applyBorder="1" applyAlignment="1">
      <alignment horizontal="left" vertical="center" wrapText="1" indent="6"/>
    </xf>
    <xf numFmtId="0" fontId="0" fillId="0" borderId="0" xfId="0" applyAlignment="1">
      <alignment vertical="top"/>
    </xf>
    <xf numFmtId="0" fontId="224" fillId="0" borderId="3" xfId="0" applyFont="1" applyBorder="1" applyAlignment="1">
      <alignment horizontal="center" vertical="top" wrapText="1"/>
    </xf>
    <xf numFmtId="0" fontId="223" fillId="0" borderId="95" xfId="0" applyFont="1" applyBorder="1" applyAlignment="1">
      <alignment horizontal="left" vertical="center" indent="6"/>
    </xf>
    <xf numFmtId="0" fontId="223" fillId="0" borderId="95" xfId="0" applyFont="1" applyBorder="1" applyAlignment="1">
      <alignment horizontal="left" vertical="center" wrapText="1" indent="4"/>
    </xf>
    <xf numFmtId="0" fontId="223" fillId="0" borderId="97" xfId="0" applyFont="1" applyBorder="1" applyAlignment="1">
      <alignment horizontal="left" vertical="center" wrapText="1" indent="4"/>
    </xf>
    <xf numFmtId="0" fontId="223" fillId="0" borderId="102" xfId="0" applyFont="1" applyBorder="1" applyAlignment="1">
      <alignment horizontal="left" vertical="center" wrapText="1"/>
    </xf>
    <xf numFmtId="0" fontId="223" fillId="0" borderId="102" xfId="0" applyFont="1" applyBorder="1" applyAlignment="1">
      <alignment horizontal="left" vertical="center" wrapText="1" indent="3"/>
    </xf>
    <xf numFmtId="0" fontId="223" fillId="0" borderId="102" xfId="0" quotePrefix="1" applyFont="1" applyBorder="1" applyAlignment="1">
      <alignment horizontal="left" vertical="center" indent="4"/>
    </xf>
    <xf numFmtId="0" fontId="223" fillId="0" borderId="97" xfId="0" quotePrefix="1" applyFont="1" applyBorder="1" applyAlignment="1">
      <alignment horizontal="left" vertical="center" wrapText="1" indent="3"/>
    </xf>
    <xf numFmtId="0" fontId="226" fillId="0" borderId="0" xfId="0" applyFont="1" applyAlignment="1">
      <alignment horizontal="left"/>
    </xf>
    <xf numFmtId="0" fontId="225" fillId="0" borderId="0" xfId="0" applyFont="1" applyAlignment="1">
      <alignment vertical="top"/>
    </xf>
    <xf numFmtId="0" fontId="106" fillId="0" borderId="0" xfId="0" applyFont="1" applyFill="1"/>
    <xf numFmtId="0" fontId="240" fillId="0" borderId="0" xfId="0" applyFont="1" applyFill="1"/>
    <xf numFmtId="0" fontId="240" fillId="0" borderId="3" xfId="0" applyFont="1" applyBorder="1" applyAlignment="1">
      <alignment horizontal="center" vertical="center"/>
    </xf>
    <xf numFmtId="0" fontId="225" fillId="0" borderId="16" xfId="0" applyFont="1" applyBorder="1" applyAlignment="1">
      <alignment horizontal="left" indent="1"/>
    </xf>
    <xf numFmtId="0" fontId="225" fillId="0" borderId="2" xfId="0" applyFont="1" applyBorder="1" applyAlignment="1">
      <alignment horizontal="left" wrapText="1" indent="1"/>
    </xf>
    <xf numFmtId="0" fontId="225" fillId="0" borderId="2" xfId="0" applyFont="1" applyBorder="1" applyAlignment="1">
      <alignment horizontal="left" indent="1"/>
    </xf>
    <xf numFmtId="0" fontId="225" fillId="0" borderId="6" xfId="0" applyFont="1" applyBorder="1"/>
    <xf numFmtId="0" fontId="241" fillId="0" borderId="4" xfId="50" applyFont="1" applyBorder="1" applyAlignment="1" applyProtection="1">
      <alignment horizontal="center" vertical="center" wrapText="1"/>
    </xf>
    <xf numFmtId="0" fontId="241" fillId="0" borderId="25" xfId="50" applyFont="1" applyBorder="1" applyAlignment="1" applyProtection="1">
      <alignment horizontal="center" vertical="center" wrapText="1"/>
    </xf>
    <xf numFmtId="0" fontId="225" fillId="0" borderId="0" xfId="0" applyFont="1" applyAlignment="1">
      <alignment vertical="center"/>
    </xf>
    <xf numFmtId="0" fontId="242" fillId="0" borderId="0" xfId="0" applyFont="1"/>
    <xf numFmtId="0" fontId="243" fillId="0" borderId="3" xfId="0" applyFont="1" applyBorder="1" applyAlignment="1">
      <alignment horizontal="center" vertical="center"/>
    </xf>
    <xf numFmtId="0" fontId="243" fillId="0" borderId="3" xfId="0" applyFont="1" applyBorder="1" applyAlignment="1">
      <alignment horizontal="center" vertical="center" wrapText="1"/>
    </xf>
    <xf numFmtId="0" fontId="242" fillId="0" borderId="16" xfId="0" applyFont="1" applyBorder="1" applyAlignment="1">
      <alignment horizontal="left" indent="1"/>
    </xf>
    <xf numFmtId="0" fontId="242" fillId="0" borderId="16" xfId="0" applyFont="1" applyBorder="1" applyAlignment="1">
      <alignment horizontal="right" indent="5"/>
    </xf>
    <xf numFmtId="37" fontId="242" fillId="0" borderId="16" xfId="109" applyNumberFormat="1" applyFont="1" applyBorder="1" applyAlignment="1">
      <alignment horizontal="right" indent="5"/>
    </xf>
    <xf numFmtId="0" fontId="242" fillId="0" borderId="2" xfId="0" applyFont="1" applyBorder="1" applyAlignment="1">
      <alignment horizontal="left" indent="1"/>
    </xf>
    <xf numFmtId="0" fontId="242" fillId="0" borderId="2" xfId="0" applyFont="1" applyBorder="1" applyAlignment="1">
      <alignment horizontal="right" indent="5"/>
    </xf>
    <xf numFmtId="37" fontId="242" fillId="0" borderId="2" xfId="109" applyNumberFormat="1" applyFont="1" applyBorder="1" applyAlignment="1">
      <alignment horizontal="right" indent="5"/>
    </xf>
    <xf numFmtId="0" fontId="242" fillId="0" borderId="2" xfId="0" applyFont="1" applyBorder="1" applyAlignment="1">
      <alignment horizontal="left" wrapText="1" indent="1"/>
    </xf>
    <xf numFmtId="0" fontId="242" fillId="0" borderId="6" xfId="0" applyFont="1" applyBorder="1" applyAlignment="1">
      <alignment horizontal="left" indent="1"/>
    </xf>
    <xf numFmtId="0" fontId="242" fillId="0" borderId="6" xfId="0" applyFont="1" applyBorder="1" applyAlignment="1">
      <alignment horizontal="right" indent="5"/>
    </xf>
    <xf numFmtId="37" fontId="242" fillId="0" borderId="6" xfId="109" applyNumberFormat="1" applyFont="1" applyBorder="1" applyAlignment="1">
      <alignment horizontal="right" indent="5"/>
    </xf>
    <xf numFmtId="0" fontId="243" fillId="7" borderId="3" xfId="0" applyFont="1" applyFill="1" applyBorder="1" applyAlignment="1">
      <alignment horizontal="center" vertical="center"/>
    </xf>
    <xf numFmtId="0" fontId="243" fillId="0" borderId="3" xfId="0" applyFont="1" applyFill="1" applyBorder="1" applyAlignment="1">
      <alignment horizontal="center" vertical="center"/>
    </xf>
    <xf numFmtId="37" fontId="243" fillId="0" borderId="3" xfId="109" applyNumberFormat="1" applyFont="1" applyBorder="1" applyAlignment="1">
      <alignment horizontal="center" vertical="center"/>
    </xf>
    <xf numFmtId="0" fontId="223" fillId="0" borderId="2" xfId="0" applyFont="1" applyBorder="1" applyAlignment="1">
      <alignment vertical="center" wrapText="1"/>
    </xf>
    <xf numFmtId="0" fontId="223" fillId="0" borderId="0" xfId="0" applyFont="1" applyBorder="1" applyAlignment="1">
      <alignment wrapText="1"/>
    </xf>
    <xf numFmtId="0" fontId="223" fillId="0" borderId="3" xfId="0" applyFont="1" applyBorder="1" applyAlignment="1">
      <alignment horizontal="left" vertical="center" indent="1"/>
    </xf>
    <xf numFmtId="0" fontId="223" fillId="0" borderId="0" xfId="0" applyFont="1" applyAlignment="1">
      <alignment horizontal="center" vertical="center"/>
    </xf>
    <xf numFmtId="0" fontId="224" fillId="0" borderId="32" xfId="0" applyFont="1" applyBorder="1" applyAlignment="1">
      <alignment horizontal="center" vertical="center" wrapText="1"/>
    </xf>
    <xf numFmtId="0" fontId="223" fillId="0" borderId="3" xfId="0" quotePrefix="1" applyFont="1" applyBorder="1" applyAlignment="1">
      <alignment horizontal="center" vertical="center"/>
    </xf>
    <xf numFmtId="0" fontId="227" fillId="0" borderId="3" xfId="0" applyFont="1" applyBorder="1" applyAlignment="1">
      <alignment horizontal="center" vertical="center" wrapText="1"/>
    </xf>
    <xf numFmtId="0" fontId="223" fillId="0" borderId="0" xfId="0" applyFont="1" applyAlignment="1">
      <alignment horizontal="center"/>
    </xf>
    <xf numFmtId="0" fontId="94" fillId="0" borderId="0" xfId="85" applyFont="1"/>
    <xf numFmtId="3" fontId="223" fillId="0" borderId="2" xfId="0" applyNumberFormat="1" applyFont="1" applyBorder="1" applyAlignment="1">
      <alignment horizontal="right" vertical="center" indent="3"/>
    </xf>
    <xf numFmtId="3" fontId="223" fillId="0" borderId="2" xfId="0" applyNumberFormat="1" applyFont="1" applyBorder="1" applyAlignment="1">
      <alignment horizontal="right" vertical="center" wrapText="1" indent="3"/>
    </xf>
    <xf numFmtId="0" fontId="223" fillId="0" borderId="2" xfId="0" applyFont="1" applyBorder="1" applyAlignment="1">
      <alignment horizontal="right" vertical="center" wrapText="1" indent="3"/>
    </xf>
    <xf numFmtId="0" fontId="227" fillId="0" borderId="5" xfId="0" applyFont="1" applyBorder="1" applyAlignment="1">
      <alignment horizontal="left" vertical="center" indent="6"/>
    </xf>
    <xf numFmtId="0" fontId="244" fillId="0" borderId="0" xfId="0" applyFont="1" applyAlignment="1">
      <alignment horizontal="center"/>
    </xf>
    <xf numFmtId="0" fontId="244" fillId="0" borderId="0" xfId="0" applyFont="1"/>
    <xf numFmtId="0" fontId="245" fillId="0" borderId="3" xfId="0" applyFont="1" applyBorder="1" applyAlignment="1">
      <alignment horizontal="center" vertical="center"/>
    </xf>
    <xf numFmtId="0" fontId="244" fillId="0" borderId="2" xfId="0" applyFont="1" applyBorder="1" applyAlignment="1">
      <alignment horizontal="left" vertical="center" indent="1"/>
    </xf>
    <xf numFmtId="0" fontId="244" fillId="0" borderId="2" xfId="0" applyFont="1" applyBorder="1" applyAlignment="1">
      <alignment horizontal="left" vertical="center" wrapText="1" indent="1"/>
    </xf>
    <xf numFmtId="0" fontId="244" fillId="0" borderId="6" xfId="0" applyFont="1" applyBorder="1" applyAlignment="1">
      <alignment horizontal="left" vertical="center" indent="1"/>
    </xf>
    <xf numFmtId="0" fontId="244" fillId="0" borderId="6" xfId="0" applyFont="1" applyBorder="1" applyAlignment="1">
      <alignment horizontal="left" vertical="center" wrapText="1" indent="1"/>
    </xf>
    <xf numFmtId="0" fontId="244" fillId="0" borderId="2" xfId="0" applyNumberFormat="1" applyFont="1" applyBorder="1" applyAlignment="1">
      <alignment horizontal="left" vertical="center" wrapText="1" indent="1"/>
    </xf>
    <xf numFmtId="0" fontId="244" fillId="0" borderId="25" xfId="0" applyFont="1" applyBorder="1" applyAlignment="1">
      <alignment wrapText="1"/>
    </xf>
    <xf numFmtId="0" fontId="244" fillId="0" borderId="0" xfId="0" applyFont="1" applyBorder="1" applyAlignment="1">
      <alignment horizontal="left" vertical="center" wrapText="1"/>
    </xf>
    <xf numFmtId="0" fontId="245" fillId="0" borderId="0" xfId="0" applyFont="1" applyAlignment="1">
      <alignment horizontal="left" wrapText="1"/>
    </xf>
    <xf numFmtId="0" fontId="244" fillId="0" borderId="2" xfId="0" applyFont="1" applyBorder="1" applyAlignment="1">
      <alignment vertical="center" wrapText="1"/>
    </xf>
    <xf numFmtId="0" fontId="244" fillId="0" borderId="6" xfId="0" applyFont="1" applyBorder="1" applyAlignment="1">
      <alignment vertical="center" wrapText="1"/>
    </xf>
    <xf numFmtId="0" fontId="244" fillId="0" borderId="0" xfId="0" applyFont="1" applyBorder="1" applyAlignment="1">
      <alignment horizontal="left" vertical="center" indent="1"/>
    </xf>
    <xf numFmtId="0" fontId="244" fillId="0" borderId="0" xfId="0" applyFont="1" applyAlignment="1">
      <alignment wrapText="1"/>
    </xf>
    <xf numFmtId="0" fontId="5" fillId="0" borderId="0" xfId="63" applyFont="1" applyBorder="1"/>
    <xf numFmtId="3" fontId="75" fillId="0" borderId="3" xfId="63" applyNumberFormat="1" applyFont="1" applyFill="1" applyBorder="1" applyAlignment="1">
      <alignment horizontal="center" vertical="center" wrapText="1"/>
    </xf>
    <xf numFmtId="0" fontId="75" fillId="0" borderId="2" xfId="63" applyFont="1" applyFill="1" applyBorder="1" applyAlignment="1">
      <alignment horizontal="left" vertical="center"/>
    </xf>
    <xf numFmtId="3" fontId="75" fillId="0" borderId="16" xfId="26" applyNumberFormat="1" applyFont="1" applyFill="1" applyBorder="1" applyAlignment="1">
      <alignment horizontal="right" vertical="center" indent="2"/>
    </xf>
    <xf numFmtId="0" fontId="60" fillId="0" borderId="0" xfId="63" applyFont="1"/>
    <xf numFmtId="0" fontId="76" fillId="0" borderId="2" xfId="63" applyFont="1" applyFill="1" applyBorder="1" applyAlignment="1">
      <alignment horizontal="left" vertical="center" indent="1"/>
    </xf>
    <xf numFmtId="3" fontId="76" fillId="0" borderId="2" xfId="63" applyNumberFormat="1" applyFont="1" applyFill="1" applyBorder="1" applyAlignment="1">
      <alignment horizontal="right" vertical="center" indent="2"/>
    </xf>
    <xf numFmtId="3" fontId="76" fillId="0" borderId="2" xfId="26" applyNumberFormat="1" applyFont="1" applyFill="1" applyBorder="1" applyAlignment="1">
      <alignment horizontal="right" vertical="center" indent="2"/>
    </xf>
    <xf numFmtId="0" fontId="76" fillId="0" borderId="2" xfId="63" applyFont="1" applyFill="1" applyBorder="1" applyAlignment="1">
      <alignment horizontal="left" vertical="center" wrapText="1" indent="1"/>
    </xf>
    <xf numFmtId="3" fontId="75" fillId="0" borderId="2" xfId="63" applyNumberFormat="1" applyFont="1" applyFill="1" applyBorder="1" applyAlignment="1">
      <alignment horizontal="right" vertical="center" indent="2"/>
    </xf>
    <xf numFmtId="3" fontId="75" fillId="0" borderId="3" xfId="63" applyNumberFormat="1" applyFont="1" applyFill="1" applyBorder="1" applyAlignment="1">
      <alignment horizontal="right" vertical="center" indent="2"/>
    </xf>
    <xf numFmtId="0" fontId="19" fillId="0" borderId="0" xfId="63" applyFont="1" applyBorder="1" applyAlignment="1">
      <alignment horizontal="left" vertical="center"/>
    </xf>
    <xf numFmtId="3" fontId="106" fillId="0" borderId="0" xfId="63" applyNumberFormat="1" applyFont="1" applyBorder="1" applyAlignment="1">
      <alignment horizontal="center" vertical="center"/>
    </xf>
    <xf numFmtId="0" fontId="247" fillId="0" borderId="0" xfId="63" applyFont="1"/>
    <xf numFmtId="0" fontId="171" fillId="0" borderId="0" xfId="63" applyFont="1"/>
    <xf numFmtId="0" fontId="171" fillId="0" borderId="0" xfId="63" applyFont="1" applyBorder="1"/>
    <xf numFmtId="3" fontId="247" fillId="0" borderId="3" xfId="63" applyNumberFormat="1" applyFont="1" applyFill="1" applyBorder="1" applyAlignment="1">
      <alignment horizontal="center" vertical="center" wrapText="1"/>
    </xf>
    <xf numFmtId="0" fontId="247" fillId="0" borderId="2" xfId="63" applyFont="1" applyFill="1" applyBorder="1" applyAlignment="1">
      <alignment horizontal="left" vertical="center" indent="1"/>
    </xf>
    <xf numFmtId="37" fontId="247" fillId="0" borderId="2" xfId="26" applyNumberFormat="1" applyFont="1" applyFill="1" applyBorder="1" applyAlignment="1">
      <alignment horizontal="center" vertical="center"/>
    </xf>
    <xf numFmtId="205" fontId="247" fillId="0" borderId="16" xfId="0" applyNumberFormat="1" applyFont="1" applyBorder="1" applyAlignment="1">
      <alignment horizontal="center" vertical="center"/>
    </xf>
    <xf numFmtId="0" fontId="171" fillId="0" borderId="2" xfId="63" applyFont="1" applyFill="1" applyBorder="1" applyAlignment="1">
      <alignment horizontal="left" vertical="center" indent="2"/>
    </xf>
    <xf numFmtId="37" fontId="171" fillId="0" borderId="2" xfId="26" applyNumberFormat="1" applyFont="1" applyFill="1" applyBorder="1" applyAlignment="1">
      <alignment horizontal="center" vertical="center"/>
    </xf>
    <xf numFmtId="205" fontId="171" fillId="0" borderId="1" xfId="0" applyNumberFormat="1" applyFont="1" applyFill="1" applyBorder="1" applyAlignment="1">
      <alignment horizontal="center" vertical="center"/>
    </xf>
    <xf numFmtId="0" fontId="171" fillId="0" borderId="2" xfId="63" applyFont="1" applyFill="1" applyBorder="1" applyAlignment="1">
      <alignment horizontal="left" vertical="center" wrapText="1" indent="2"/>
    </xf>
    <xf numFmtId="3" fontId="171" fillId="0" borderId="2" xfId="0" applyNumberFormat="1" applyFont="1" applyBorder="1" applyAlignment="1">
      <alignment horizontal="center" vertical="center"/>
    </xf>
    <xf numFmtId="0" fontId="171" fillId="0" borderId="0" xfId="63" applyFont="1" applyAlignment="1">
      <alignment horizontal="center" vertical="center"/>
    </xf>
    <xf numFmtId="0" fontId="247" fillId="0" borderId="3" xfId="63" applyFont="1" applyFill="1" applyBorder="1" applyAlignment="1">
      <alignment horizontal="center" vertical="center" wrapText="1"/>
    </xf>
    <xf numFmtId="37" fontId="247" fillId="0" borderId="3" xfId="26" applyNumberFormat="1" applyFont="1" applyFill="1" applyBorder="1" applyAlignment="1">
      <alignment horizontal="center" vertical="center"/>
    </xf>
    <xf numFmtId="174" fontId="247" fillId="0" borderId="3" xfId="109" applyNumberFormat="1" applyFont="1" applyBorder="1" applyAlignment="1">
      <alignment horizontal="center" vertical="center"/>
    </xf>
    <xf numFmtId="0" fontId="20" fillId="0" borderId="0" xfId="63" applyFont="1" applyBorder="1" applyAlignment="1">
      <alignment horizontal="left" vertical="center"/>
    </xf>
    <xf numFmtId="3" fontId="247" fillId="0" borderId="0" xfId="63" applyNumberFormat="1" applyFont="1" applyBorder="1" applyAlignment="1">
      <alignment horizontal="center" vertical="center"/>
    </xf>
    <xf numFmtId="0" fontId="30" fillId="0" borderId="0" xfId="63" applyFont="1" applyAlignment="1">
      <alignment horizontal="left" indent="2"/>
    </xf>
    <xf numFmtId="218" fontId="24" fillId="0" borderId="3" xfId="63" applyNumberFormat="1" applyFont="1" applyBorder="1" applyAlignment="1">
      <alignment horizontal="center" vertical="center"/>
    </xf>
    <xf numFmtId="0" fontId="30" fillId="0" borderId="1" xfId="63" applyFont="1" applyBorder="1" applyAlignment="1">
      <alignment horizontal="left" indent="1"/>
    </xf>
    <xf numFmtId="218" fontId="30" fillId="0" borderId="2" xfId="63" applyNumberFormat="1" applyFont="1" applyFill="1" applyBorder="1" applyAlignment="1">
      <alignment horizontal="center"/>
    </xf>
    <xf numFmtId="0" fontId="30" fillId="0" borderId="2" xfId="63" applyFont="1" applyBorder="1" applyAlignment="1">
      <alignment horizontal="center"/>
    </xf>
    <xf numFmtId="0" fontId="30" fillId="0" borderId="5" xfId="63" applyFont="1" applyBorder="1" applyAlignment="1">
      <alignment horizontal="center"/>
    </xf>
    <xf numFmtId="218" fontId="30" fillId="0" borderId="2" xfId="63" quotePrefix="1" applyNumberFormat="1" applyFont="1" applyFill="1" applyBorder="1" applyAlignment="1">
      <alignment horizontal="center"/>
    </xf>
    <xf numFmtId="0" fontId="30" fillId="0" borderId="2" xfId="63" quotePrefix="1" applyFont="1" applyBorder="1" applyAlignment="1">
      <alignment horizontal="center"/>
    </xf>
    <xf numFmtId="0" fontId="30" fillId="0" borderId="5" xfId="63" quotePrefix="1" applyFont="1" applyBorder="1" applyAlignment="1">
      <alignment horizontal="center"/>
    </xf>
    <xf numFmtId="218" fontId="30" fillId="0" borderId="2" xfId="63" applyNumberFormat="1" applyFont="1" applyBorder="1" applyAlignment="1">
      <alignment horizontal="center"/>
    </xf>
    <xf numFmtId="0" fontId="30" fillId="0" borderId="1" xfId="0" applyFont="1" applyFill="1" applyBorder="1" applyAlignment="1">
      <alignment horizontal="left" wrapText="1" indent="1"/>
    </xf>
    <xf numFmtId="218" fontId="30" fillId="0" borderId="2" xfId="63" quotePrefix="1" applyNumberFormat="1" applyFont="1" applyBorder="1" applyAlignment="1">
      <alignment horizontal="center" vertical="center"/>
    </xf>
    <xf numFmtId="0" fontId="30" fillId="0" borderId="2" xfId="63" applyFont="1" applyBorder="1" applyAlignment="1">
      <alignment horizontal="center" vertical="center"/>
    </xf>
    <xf numFmtId="0" fontId="30" fillId="0" borderId="2" xfId="63" quotePrefix="1" applyFont="1" applyBorder="1" applyAlignment="1">
      <alignment horizontal="center" vertical="center"/>
    </xf>
    <xf numFmtId="0" fontId="30" fillId="0" borderId="5" xfId="63" quotePrefix="1" applyFont="1" applyBorder="1" applyAlignment="1">
      <alignment horizontal="center" vertical="center"/>
    </xf>
    <xf numFmtId="0" fontId="30" fillId="0" borderId="1" xfId="0" applyFont="1" applyFill="1" applyBorder="1" applyAlignment="1">
      <alignment horizontal="left" indent="1"/>
    </xf>
    <xf numFmtId="218" fontId="30" fillId="0" borderId="2" xfId="63" quotePrefix="1" applyNumberFormat="1" applyFont="1" applyBorder="1" applyAlignment="1">
      <alignment horizontal="center"/>
    </xf>
    <xf numFmtId="0" fontId="26" fillId="0" borderId="3" xfId="0" applyFont="1" applyBorder="1"/>
    <xf numFmtId="0" fontId="26" fillId="0" borderId="3" xfId="0" applyFont="1" applyBorder="1" applyAlignment="1">
      <alignment horizontal="center"/>
    </xf>
    <xf numFmtId="0" fontId="30" fillId="0" borderId="15" xfId="63" applyFont="1" applyBorder="1"/>
    <xf numFmtId="0" fontId="0" fillId="0" borderId="15" xfId="0" applyBorder="1"/>
    <xf numFmtId="218" fontId="0" fillId="0" borderId="0" xfId="0" applyNumberFormat="1"/>
    <xf numFmtId="0" fontId="30" fillId="0" borderId="2" xfId="63" applyFont="1" applyBorder="1" applyAlignment="1">
      <alignment horizontal="left" indent="1"/>
    </xf>
    <xf numFmtId="0" fontId="30" fillId="0" borderId="2" xfId="63" applyFont="1" applyBorder="1" applyAlignment="1">
      <alignment horizontal="left" vertical="center" indent="1"/>
    </xf>
    <xf numFmtId="0" fontId="30" fillId="0" borderId="2" xfId="0" applyFont="1" applyFill="1" applyBorder="1" applyAlignment="1">
      <alignment horizontal="left" wrapText="1" indent="1"/>
    </xf>
    <xf numFmtId="218" fontId="30" fillId="0" borderId="0" xfId="63" applyNumberFormat="1" applyFont="1"/>
    <xf numFmtId="0" fontId="18" fillId="0" borderId="2" xfId="0" applyFont="1" applyBorder="1" applyAlignment="1">
      <alignment horizontal="right" indent="3"/>
    </xf>
    <xf numFmtId="0" fontId="18" fillId="0" borderId="2" xfId="0" applyFont="1" applyBorder="1" applyAlignment="1">
      <alignment wrapText="1"/>
    </xf>
    <xf numFmtId="0" fontId="155" fillId="0" borderId="0" xfId="63" applyFont="1"/>
    <xf numFmtId="0" fontId="249" fillId="0" borderId="0" xfId="63" applyFont="1"/>
    <xf numFmtId="0" fontId="251" fillId="0" borderId="0" xfId="0" applyFont="1"/>
    <xf numFmtId="0" fontId="252" fillId="0" borderId="3" xfId="0" applyFont="1" applyBorder="1" applyAlignment="1">
      <alignment horizontal="center" vertical="center"/>
    </xf>
    <xf numFmtId="0" fontId="253" fillId="0" borderId="2" xfId="0" applyFont="1" applyBorder="1"/>
    <xf numFmtId="37" fontId="253" fillId="0" borderId="2" xfId="109" applyNumberFormat="1" applyFont="1" applyBorder="1" applyAlignment="1">
      <alignment horizontal="right" indent="1"/>
    </xf>
    <xf numFmtId="0" fontId="253" fillId="0" borderId="2" xfId="0" applyFont="1" applyBorder="1" applyAlignment="1">
      <alignment wrapText="1"/>
    </xf>
    <xf numFmtId="0" fontId="252" fillId="0" borderId="3" xfId="0" applyFont="1" applyBorder="1" applyAlignment="1">
      <alignment horizontal="left" vertical="center" indent="1"/>
    </xf>
    <xf numFmtId="37" fontId="252" fillId="0" borderId="3" xfId="109" applyNumberFormat="1" applyFont="1" applyBorder="1" applyAlignment="1">
      <alignment horizontal="right" vertical="center" indent="1"/>
    </xf>
    <xf numFmtId="174" fontId="253" fillId="0" borderId="3" xfId="109" applyNumberFormat="1" applyFont="1" applyBorder="1" applyAlignment="1"/>
    <xf numFmtId="186" fontId="83" fillId="0" borderId="3" xfId="63" applyNumberFormat="1" applyFont="1" applyFill="1" applyBorder="1" applyAlignment="1">
      <alignment horizontal="center" vertical="center" wrapText="1"/>
    </xf>
    <xf numFmtId="0" fontId="253" fillId="0" borderId="0" xfId="0" applyFont="1"/>
    <xf numFmtId="0" fontId="223" fillId="0" borderId="1" xfId="0" applyFont="1" applyBorder="1"/>
    <xf numFmtId="0" fontId="223" fillId="0" borderId="2" xfId="0" applyFont="1" applyBorder="1" applyAlignment="1">
      <alignment horizontal="center"/>
    </xf>
    <xf numFmtId="0" fontId="223" fillId="0" borderId="5" xfId="0" applyFont="1" applyBorder="1" applyAlignment="1">
      <alignment horizontal="center"/>
    </xf>
    <xf numFmtId="0" fontId="223" fillId="0" borderId="1" xfId="0" applyFont="1" applyBorder="1" applyAlignment="1">
      <alignment wrapText="1"/>
    </xf>
    <xf numFmtId="0" fontId="245" fillId="0" borderId="0" xfId="0" applyFont="1" applyAlignment="1">
      <alignment horizontal="left" vertical="center" indent="8"/>
    </xf>
    <xf numFmtId="0" fontId="254" fillId="0" borderId="3" xfId="0" applyFont="1" applyBorder="1" applyAlignment="1">
      <alignment horizontal="center" vertical="center"/>
    </xf>
    <xf numFmtId="0" fontId="255" fillId="0" borderId="2" xfId="0" applyFont="1" applyBorder="1" applyAlignment="1">
      <alignment horizontal="left" vertical="center" indent="1"/>
    </xf>
    <xf numFmtId="0" fontId="255" fillId="0" borderId="2" xfId="0" applyFont="1" applyBorder="1" applyAlignment="1">
      <alignment horizontal="center" vertical="center"/>
    </xf>
    <xf numFmtId="0" fontId="255" fillId="0" borderId="6" xfId="0" applyFont="1" applyBorder="1" applyAlignment="1">
      <alignment horizontal="left" vertical="center" indent="1"/>
    </xf>
    <xf numFmtId="0" fontId="255" fillId="0" borderId="6" xfId="0" applyFont="1" applyBorder="1" applyAlignment="1">
      <alignment horizontal="center" vertical="center"/>
    </xf>
    <xf numFmtId="0" fontId="256" fillId="0" borderId="0" xfId="0" applyFont="1" applyAlignment="1">
      <alignment vertical="center"/>
    </xf>
    <xf numFmtId="0" fontId="257" fillId="0" borderId="0" xfId="0" applyFont="1" applyAlignment="1">
      <alignment horizontal="left" vertical="center" indent="8"/>
    </xf>
    <xf numFmtId="0" fontId="254" fillId="0" borderId="3" xfId="0" applyFont="1" applyBorder="1" applyAlignment="1">
      <alignment horizontal="center" vertical="center" wrapText="1"/>
    </xf>
    <xf numFmtId="0" fontId="255" fillId="0" borderId="2" xfId="0" applyFont="1" applyBorder="1" applyAlignment="1">
      <alignment horizontal="left" vertical="center" indent="4"/>
    </xf>
    <xf numFmtId="166" fontId="255" fillId="0" borderId="2" xfId="0" applyNumberFormat="1" applyFont="1" applyBorder="1" applyAlignment="1">
      <alignment horizontal="right" vertical="center" indent="5"/>
    </xf>
    <xf numFmtId="166" fontId="255" fillId="0" borderId="2" xfId="0" applyNumberFormat="1" applyFont="1" applyBorder="1" applyAlignment="1">
      <alignment horizontal="left" vertical="center" indent="3"/>
    </xf>
    <xf numFmtId="0" fontId="255" fillId="0" borderId="2" xfId="0" applyFont="1" applyBorder="1" applyAlignment="1">
      <alignment horizontal="left" vertical="center" indent="3"/>
    </xf>
    <xf numFmtId="0" fontId="255" fillId="0" borderId="6" xfId="0" applyFont="1" applyBorder="1" applyAlignment="1">
      <alignment horizontal="left" vertical="center" indent="4"/>
    </xf>
    <xf numFmtId="166" fontId="255" fillId="0" borderId="6" xfId="0" applyNumberFormat="1" applyFont="1" applyBorder="1" applyAlignment="1">
      <alignment horizontal="right" vertical="center" indent="5"/>
    </xf>
    <xf numFmtId="166" fontId="255" fillId="0" borderId="6" xfId="0" applyNumberFormat="1" applyFont="1" applyBorder="1" applyAlignment="1">
      <alignment horizontal="left" vertical="center" indent="3"/>
    </xf>
    <xf numFmtId="0" fontId="255" fillId="0" borderId="6" xfId="0" applyFont="1" applyBorder="1" applyAlignment="1">
      <alignment horizontal="left" vertical="center" indent="3"/>
    </xf>
    <xf numFmtId="0" fontId="256" fillId="0" borderId="0" xfId="0" applyFont="1"/>
    <xf numFmtId="0" fontId="245" fillId="0" borderId="0" xfId="0" applyFont="1" applyAlignment="1">
      <alignment horizontal="justify" vertical="center"/>
    </xf>
    <xf numFmtId="0" fontId="255" fillId="0" borderId="2" xfId="0" applyFont="1" applyBorder="1" applyAlignment="1">
      <alignment horizontal="left" vertical="center" wrapText="1" indent="1"/>
    </xf>
    <xf numFmtId="166" fontId="255" fillId="0" borderId="16" xfId="0" applyNumberFormat="1" applyFont="1" applyBorder="1" applyAlignment="1">
      <alignment horizontal="right" vertical="center" indent="4"/>
    </xf>
    <xf numFmtId="166" fontId="255" fillId="0" borderId="2" xfId="0" applyNumberFormat="1" applyFont="1" applyBorder="1" applyAlignment="1">
      <alignment horizontal="right" vertical="center" indent="4"/>
    </xf>
    <xf numFmtId="166" fontId="254" fillId="0" borderId="3" xfId="0" applyNumberFormat="1" applyFont="1" applyBorder="1" applyAlignment="1">
      <alignment horizontal="right" vertical="center" indent="4"/>
    </xf>
    <xf numFmtId="0" fontId="258" fillId="0" borderId="0" xfId="0" applyFont="1"/>
    <xf numFmtId="0" fontId="227" fillId="0" borderId="2" xfId="0" applyFont="1" applyBorder="1" applyAlignment="1">
      <alignment horizontal="left" vertical="center" indent="1"/>
    </xf>
    <xf numFmtId="166" fontId="227" fillId="0" borderId="2" xfId="0" applyNumberFormat="1" applyFont="1" applyBorder="1" applyAlignment="1">
      <alignment horizontal="center" vertical="center"/>
    </xf>
    <xf numFmtId="0" fontId="227" fillId="0" borderId="6" xfId="0" applyFont="1" applyBorder="1" applyAlignment="1">
      <alignment horizontal="left" vertical="center" indent="1"/>
    </xf>
    <xf numFmtId="166" fontId="227" fillId="0" borderId="6" xfId="0" applyNumberFormat="1" applyFont="1" applyBorder="1" applyAlignment="1">
      <alignment horizontal="center" vertical="center"/>
    </xf>
    <xf numFmtId="0" fontId="227" fillId="0" borderId="0" xfId="0" applyFont="1" applyAlignment="1">
      <alignment vertical="center"/>
    </xf>
    <xf numFmtId="0" fontId="226" fillId="0" borderId="0" xfId="0" applyFont="1" applyAlignment="1">
      <alignment horizontal="left" vertical="center" indent="11"/>
    </xf>
    <xf numFmtId="0" fontId="226" fillId="0" borderId="2" xfId="0" applyFont="1" applyBorder="1" applyAlignment="1">
      <alignment vertical="center"/>
    </xf>
    <xf numFmtId="0" fontId="227" fillId="0" borderId="2" xfId="0" applyFont="1" applyBorder="1" applyAlignment="1">
      <alignment vertical="center"/>
    </xf>
    <xf numFmtId="166" fontId="227" fillId="0" borderId="2" xfId="0" applyNumberFormat="1" applyFont="1" applyBorder="1" applyAlignment="1">
      <alignment vertical="center"/>
    </xf>
    <xf numFmtId="0" fontId="227" fillId="0" borderId="6" xfId="0" applyFont="1" applyBorder="1" applyAlignment="1">
      <alignment vertical="center"/>
    </xf>
    <xf numFmtId="0" fontId="259" fillId="0" borderId="3" xfId="0" applyFont="1" applyBorder="1" applyAlignment="1">
      <alignment horizontal="center" vertical="center"/>
    </xf>
    <xf numFmtId="0" fontId="259" fillId="0" borderId="2" xfId="0" applyFont="1" applyBorder="1" applyAlignment="1">
      <alignment horizontal="left" vertical="center" indent="1"/>
    </xf>
    <xf numFmtId="0" fontId="259" fillId="0" borderId="6" xfId="0" applyFont="1" applyBorder="1" applyAlignment="1">
      <alignment horizontal="left" vertical="center" indent="1"/>
    </xf>
    <xf numFmtId="0" fontId="259" fillId="0" borderId="2" xfId="0" applyFont="1" applyBorder="1" applyAlignment="1">
      <alignment horizontal="left" wrapText="1" indent="1"/>
    </xf>
    <xf numFmtId="166" fontId="259" fillId="0" borderId="2" xfId="0" applyNumberFormat="1" applyFont="1" applyBorder="1" applyAlignment="1">
      <alignment horizontal="right" indent="3"/>
    </xf>
    <xf numFmtId="0" fontId="259" fillId="0" borderId="2" xfId="0" applyFont="1" applyBorder="1" applyAlignment="1">
      <alignment horizontal="left" indent="1"/>
    </xf>
    <xf numFmtId="166" fontId="259" fillId="0" borderId="2" xfId="0" applyNumberFormat="1" applyFont="1" applyBorder="1" applyAlignment="1">
      <alignment horizontal="right" vertical="center" indent="3"/>
    </xf>
    <xf numFmtId="0" fontId="259" fillId="0" borderId="6" xfId="0" applyFont="1" applyBorder="1" applyAlignment="1">
      <alignment horizontal="left" wrapText="1" indent="1"/>
    </xf>
    <xf numFmtId="166" fontId="259" fillId="0" borderId="6" xfId="0" applyNumberFormat="1" applyFont="1" applyBorder="1" applyAlignment="1">
      <alignment horizontal="right" indent="3"/>
    </xf>
    <xf numFmtId="0" fontId="240" fillId="0" borderId="0" xfId="0" applyFont="1" applyAlignment="1">
      <alignment horizontal="left" vertical="center" wrapText="1"/>
    </xf>
    <xf numFmtId="0" fontId="261" fillId="0" borderId="3" xfId="0" applyFont="1" applyBorder="1" applyAlignment="1">
      <alignment horizontal="center" vertical="center"/>
    </xf>
    <xf numFmtId="0" fontId="262" fillId="0" borderId="2" xfId="0" applyFont="1" applyBorder="1" applyAlignment="1">
      <alignment horizontal="center" vertical="center"/>
    </xf>
    <xf numFmtId="0" fontId="262" fillId="0" borderId="6" xfId="0" applyFont="1" applyBorder="1" applyAlignment="1">
      <alignment horizontal="center" vertical="center"/>
    </xf>
    <xf numFmtId="0" fontId="261" fillId="0" borderId="16" xfId="0" applyFont="1" applyBorder="1" applyAlignment="1">
      <alignment horizontal="center"/>
    </xf>
    <xf numFmtId="0" fontId="255" fillId="0" borderId="2" xfId="0" applyFont="1" applyBorder="1"/>
    <xf numFmtId="0" fontId="255" fillId="0" borderId="5" xfId="0" applyFont="1" applyBorder="1"/>
    <xf numFmtId="0" fontId="261" fillId="0" borderId="2" xfId="0" applyFont="1" applyBorder="1" applyAlignment="1">
      <alignment vertical="center"/>
    </xf>
    <xf numFmtId="0" fontId="261" fillId="0" borderId="6" xfId="0" applyFont="1" applyBorder="1" applyAlignment="1">
      <alignment vertical="center"/>
    </xf>
    <xf numFmtId="0" fontId="263" fillId="0" borderId="0" xfId="0" applyFont="1" applyBorder="1" applyAlignment="1">
      <alignment horizontal="center" vertical="center"/>
    </xf>
    <xf numFmtId="0" fontId="226" fillId="0" borderId="0" xfId="0" applyFont="1" applyAlignment="1">
      <alignment horizontal="left" vertical="center" wrapText="1"/>
    </xf>
    <xf numFmtId="3" fontId="227" fillId="0" borderId="2" xfId="0" applyNumberFormat="1" applyFont="1" applyBorder="1" applyAlignment="1">
      <alignment horizontal="center" vertical="center"/>
    </xf>
    <xf numFmtId="0" fontId="227" fillId="0" borderId="2" xfId="0" applyFont="1" applyBorder="1" applyAlignment="1">
      <alignment horizontal="center" vertical="center"/>
    </xf>
    <xf numFmtId="3" fontId="227" fillId="0" borderId="6" xfId="0" applyNumberFormat="1" applyFont="1" applyBorder="1" applyAlignment="1">
      <alignment horizontal="center" vertical="center"/>
    </xf>
    <xf numFmtId="0" fontId="227" fillId="0" borderId="6" xfId="0" applyFont="1" applyBorder="1" applyAlignment="1">
      <alignment horizontal="center" vertical="center"/>
    </xf>
    <xf numFmtId="0" fontId="226" fillId="0" borderId="0" xfId="0" applyFont="1" applyAlignment="1">
      <alignment horizontal="left" vertical="center" indent="15"/>
    </xf>
    <xf numFmtId="0" fontId="227" fillId="0" borderId="2" xfId="0" applyFont="1" applyBorder="1" applyAlignment="1">
      <alignment horizontal="right" vertical="center" indent="2"/>
    </xf>
    <xf numFmtId="166" fontId="227" fillId="0" borderId="2" xfId="0" applyNumberFormat="1" applyFont="1" applyBorder="1" applyAlignment="1">
      <alignment horizontal="right" vertical="center" indent="2"/>
    </xf>
    <xf numFmtId="166" fontId="227" fillId="0" borderId="6" xfId="0" applyNumberFormat="1" applyFont="1" applyBorder="1" applyAlignment="1">
      <alignment horizontal="right" vertical="center" indent="2"/>
    </xf>
    <xf numFmtId="0" fontId="227" fillId="0" borderId="6" xfId="0" applyFont="1" applyBorder="1" applyAlignment="1">
      <alignment horizontal="right" vertical="center" indent="2"/>
    </xf>
    <xf numFmtId="0" fontId="226" fillId="0" borderId="0" xfId="0" applyFont="1" applyAlignment="1">
      <alignment vertical="center"/>
    </xf>
    <xf numFmtId="0" fontId="227" fillId="0" borderId="0" xfId="0" applyFont="1" applyAlignment="1">
      <alignment horizontal="left" wrapText="1"/>
    </xf>
    <xf numFmtId="0" fontId="227" fillId="0" borderId="2" xfId="0" applyFont="1" applyBorder="1" applyAlignment="1">
      <alignment horizontal="left" indent="1"/>
    </xf>
    <xf numFmtId="0" fontId="227" fillId="0" borderId="2" xfId="0" applyFont="1" applyBorder="1" applyAlignment="1">
      <alignment horizontal="left" wrapText="1" indent="1"/>
    </xf>
    <xf numFmtId="0" fontId="227" fillId="0" borderId="6" xfId="0" applyFont="1" applyBorder="1"/>
    <xf numFmtId="199" fontId="227" fillId="0" borderId="38" xfId="109" applyNumberFormat="1" applyFont="1" applyBorder="1" applyAlignment="1">
      <alignment horizontal="left" indent="6"/>
    </xf>
    <xf numFmtId="0" fontId="227" fillId="0" borderId="4" xfId="0" applyFont="1" applyBorder="1"/>
    <xf numFmtId="0" fontId="227" fillId="0" borderId="25" xfId="0" applyFont="1" applyBorder="1"/>
    <xf numFmtId="0" fontId="227" fillId="0" borderId="38" xfId="0" applyFont="1" applyBorder="1"/>
    <xf numFmtId="199" fontId="227" fillId="0" borderId="25" xfId="109" applyNumberFormat="1" applyFont="1" applyBorder="1" applyAlignment="1">
      <alignment horizontal="left" indent="6"/>
    </xf>
    <xf numFmtId="0" fontId="265" fillId="0" borderId="0" xfId="0" applyFont="1"/>
    <xf numFmtId="0" fontId="224" fillId="0" borderId="0" xfId="0" applyFont="1" applyAlignment="1">
      <alignment horizontal="left" vertical="center" indent="8"/>
    </xf>
    <xf numFmtId="0" fontId="224" fillId="0" borderId="0" xfId="0" applyFont="1" applyBorder="1" applyAlignment="1">
      <alignment vertical="center" wrapText="1"/>
    </xf>
    <xf numFmtId="37" fontId="227" fillId="0" borderId="2" xfId="109" applyNumberFormat="1" applyFont="1" applyBorder="1" applyAlignment="1">
      <alignment horizontal="center"/>
    </xf>
    <xf numFmtId="0" fontId="227" fillId="0" borderId="6" xfId="0" applyFont="1" applyBorder="1" applyAlignment="1">
      <alignment horizontal="left" indent="1"/>
    </xf>
    <xf numFmtId="0" fontId="227" fillId="0" borderId="6" xfId="0" applyFont="1" applyFill="1" applyBorder="1" applyAlignment="1">
      <alignment horizontal="center" vertical="center"/>
    </xf>
    <xf numFmtId="166" fontId="227" fillId="0" borderId="25" xfId="0" applyNumberFormat="1" applyFont="1" applyBorder="1" applyAlignment="1">
      <alignment horizontal="center" vertical="center"/>
    </xf>
    <xf numFmtId="0" fontId="225" fillId="0" borderId="0" xfId="0" applyFont="1" applyFill="1" applyBorder="1" applyAlignment="1">
      <alignment horizontal="center" vertical="center"/>
    </xf>
    <xf numFmtId="0" fontId="226" fillId="0" borderId="0" xfId="0" applyFont="1" applyAlignment="1">
      <alignment horizontal="left" vertical="top" wrapText="1"/>
    </xf>
    <xf numFmtId="0" fontId="226" fillId="0" borderId="3" xfId="0" applyFont="1" applyBorder="1" applyAlignment="1">
      <alignment horizontal="center" vertical="center" wrapText="1"/>
    </xf>
    <xf numFmtId="0" fontId="227" fillId="0" borderId="2" xfId="0" applyFont="1" applyBorder="1" applyAlignment="1">
      <alignment horizontal="left" vertical="center" wrapText="1" indent="1"/>
    </xf>
    <xf numFmtId="37" fontId="227" fillId="0" borderId="2" xfId="109" applyNumberFormat="1" applyFont="1" applyBorder="1" applyAlignment="1">
      <alignment horizontal="center" vertical="center"/>
    </xf>
    <xf numFmtId="199" fontId="227" fillId="0" borderId="2" xfId="109" applyNumberFormat="1" applyFont="1" applyBorder="1" applyAlignment="1">
      <alignment horizontal="center" vertical="center"/>
    </xf>
    <xf numFmtId="37" fontId="227" fillId="0" borderId="6" xfId="109" applyNumberFormat="1" applyFont="1" applyBorder="1" applyAlignment="1">
      <alignment horizontal="left" indent="6"/>
    </xf>
    <xf numFmtId="199" fontId="227" fillId="0" borderId="6" xfId="109" applyNumberFormat="1" applyFont="1" applyBorder="1" applyAlignment="1">
      <alignment horizontal="left" indent="5"/>
    </xf>
    <xf numFmtId="0" fontId="266" fillId="0" borderId="2" xfId="0" applyFont="1" applyBorder="1" applyAlignment="1">
      <alignment horizontal="left" indent="3"/>
    </xf>
    <xf numFmtId="166" fontId="240" fillId="0" borderId="0" xfId="0" applyNumberFormat="1" applyFont="1" applyBorder="1" applyAlignment="1">
      <alignment horizontal="center" vertical="center"/>
    </xf>
    <xf numFmtId="0" fontId="226" fillId="0" borderId="6" xfId="0" applyFont="1" applyBorder="1" applyAlignment="1">
      <alignment horizontal="center" vertical="center"/>
    </xf>
    <xf numFmtId="199" fontId="227" fillId="0" borderId="2" xfId="109" applyNumberFormat="1" applyFont="1" applyBorder="1" applyAlignment="1">
      <alignment horizontal="left" indent="7"/>
    </xf>
    <xf numFmtId="0" fontId="227" fillId="0" borderId="2" xfId="0" applyFont="1" applyFill="1" applyBorder="1" applyAlignment="1">
      <alignment horizontal="left" indent="1"/>
    </xf>
    <xf numFmtId="199" fontId="227" fillId="0" borderId="2" xfId="109" applyNumberFormat="1" applyFont="1" applyFill="1" applyBorder="1" applyAlignment="1">
      <alignment horizontal="left" indent="7"/>
    </xf>
    <xf numFmtId="0" fontId="226" fillId="0" borderId="3" xfId="0" applyFont="1" applyFill="1" applyBorder="1" applyAlignment="1">
      <alignment horizontal="center" vertical="center"/>
    </xf>
    <xf numFmtId="199" fontId="226" fillId="0" borderId="3" xfId="109" applyNumberFormat="1" applyFont="1" applyFill="1" applyBorder="1" applyAlignment="1">
      <alignment horizontal="left" vertical="center" indent="7"/>
    </xf>
    <xf numFmtId="199" fontId="226" fillId="0" borderId="3" xfId="109" applyNumberFormat="1" applyFont="1" applyFill="1" applyBorder="1" applyAlignment="1">
      <alignment horizontal="center" vertical="center"/>
    </xf>
    <xf numFmtId="166" fontId="227" fillId="0" borderId="38" xfId="0" applyNumberFormat="1" applyFont="1" applyBorder="1" applyAlignment="1">
      <alignment horizontal="center"/>
    </xf>
    <xf numFmtId="166" fontId="227" fillId="0" borderId="25" xfId="0" applyNumberFormat="1" applyFont="1" applyBorder="1" applyAlignment="1">
      <alignment horizontal="center"/>
    </xf>
    <xf numFmtId="0" fontId="226" fillId="0" borderId="0" xfId="0" applyFont="1" applyAlignment="1">
      <alignment wrapText="1"/>
    </xf>
    <xf numFmtId="199" fontId="227" fillId="0" borderId="2" xfId="109" applyNumberFormat="1" applyFont="1" applyBorder="1" applyAlignment="1">
      <alignment horizontal="center"/>
    </xf>
    <xf numFmtId="0" fontId="227" fillId="0" borderId="6" xfId="0" applyFont="1" applyFill="1" applyBorder="1" applyAlignment="1">
      <alignment horizontal="left" indent="1"/>
    </xf>
    <xf numFmtId="199" fontId="227" fillId="0" borderId="6" xfId="109" applyNumberFormat="1" applyFont="1" applyBorder="1" applyAlignment="1">
      <alignment horizontal="center"/>
    </xf>
    <xf numFmtId="0" fontId="245" fillId="0" borderId="0" xfId="0" applyFont="1" applyAlignment="1">
      <alignment wrapText="1"/>
    </xf>
    <xf numFmtId="199" fontId="227" fillId="0" borderId="2" xfId="109" applyNumberFormat="1" applyFont="1" applyBorder="1" applyAlignment="1">
      <alignment horizontal="right" indent="3"/>
    </xf>
    <xf numFmtId="0" fontId="227" fillId="0" borderId="6" xfId="0" applyFont="1" applyBorder="1" applyAlignment="1">
      <alignment horizontal="left" wrapText="1" indent="1"/>
    </xf>
    <xf numFmtId="199" fontId="227" fillId="0" borderId="25" xfId="109" applyNumberFormat="1" applyFont="1" applyBorder="1" applyAlignment="1">
      <alignment horizontal="center"/>
    </xf>
    <xf numFmtId="0" fontId="227" fillId="0" borderId="0" xfId="0" applyFont="1" applyAlignment="1">
      <alignment wrapText="1"/>
    </xf>
    <xf numFmtId="0" fontId="226" fillId="0" borderId="3" xfId="0" applyFont="1" applyBorder="1" applyAlignment="1">
      <alignment horizontal="left" vertical="center" wrapText="1" indent="2"/>
    </xf>
    <xf numFmtId="3" fontId="227" fillId="0" borderId="2" xfId="0" applyNumberFormat="1" applyFont="1" applyBorder="1" applyAlignment="1">
      <alignment horizontal="right" indent="8"/>
    </xf>
    <xf numFmtId="166" fontId="227" fillId="0" borderId="2" xfId="0" applyNumberFormat="1" applyFont="1" applyBorder="1" applyAlignment="1">
      <alignment horizontal="right" indent="8"/>
    </xf>
    <xf numFmtId="3" fontId="226" fillId="0" borderId="3" xfId="0" applyNumberFormat="1" applyFont="1" applyBorder="1" applyAlignment="1">
      <alignment horizontal="left" vertical="center" indent="6"/>
    </xf>
    <xf numFmtId="166" fontId="226" fillId="0" borderId="3" xfId="0" applyNumberFormat="1" applyFont="1" applyBorder="1" applyAlignment="1">
      <alignment horizontal="center" vertical="center"/>
    </xf>
    <xf numFmtId="1" fontId="227" fillId="0" borderId="0" xfId="0" applyNumberFormat="1" applyFont="1" applyBorder="1" applyAlignment="1">
      <alignment horizontal="right" indent="8"/>
    </xf>
    <xf numFmtId="0" fontId="227" fillId="0" borderId="0" xfId="0" applyFont="1" applyBorder="1"/>
    <xf numFmtId="0" fontId="226" fillId="0" borderId="3" xfId="0" applyFont="1" applyBorder="1" applyAlignment="1">
      <alignment horizontal="left" vertical="center" wrapText="1" indent="3"/>
    </xf>
    <xf numFmtId="166" fontId="226" fillId="0" borderId="3" xfId="0" applyNumberFormat="1" applyFont="1" applyBorder="1" applyAlignment="1">
      <alignment horizontal="left" vertical="center" indent="6"/>
    </xf>
    <xf numFmtId="166" fontId="227" fillId="0" borderId="6" xfId="0" applyNumberFormat="1" applyFont="1" applyBorder="1" applyAlignment="1">
      <alignment horizontal="right" indent="8"/>
    </xf>
    <xf numFmtId="176" fontId="227" fillId="0" borderId="6" xfId="0" applyNumberFormat="1" applyFont="1" applyFill="1" applyBorder="1" applyAlignment="1">
      <alignment horizontal="center"/>
    </xf>
    <xf numFmtId="176" fontId="227" fillId="0" borderId="0" xfId="0" applyNumberFormat="1" applyFont="1" applyFill="1" applyAlignment="1">
      <alignment horizontal="center"/>
    </xf>
    <xf numFmtId="176" fontId="227" fillId="0" borderId="0" xfId="0" applyNumberFormat="1" applyFont="1" applyBorder="1" applyAlignment="1">
      <alignment horizontal="center" vertical="center"/>
    </xf>
    <xf numFmtId="3" fontId="226" fillId="0" borderId="3" xfId="0" applyNumberFormat="1" applyFont="1" applyBorder="1" applyAlignment="1">
      <alignment horizontal="center" vertical="center"/>
    </xf>
    <xf numFmtId="3" fontId="227" fillId="0" borderId="0" xfId="0" applyNumberFormat="1" applyFont="1" applyFill="1" applyAlignment="1">
      <alignment horizontal="center"/>
    </xf>
    <xf numFmtId="0" fontId="226" fillId="0" borderId="3" xfId="0" applyFont="1" applyBorder="1" applyAlignment="1">
      <alignment horizontal="left" vertical="center" indent="1"/>
    </xf>
    <xf numFmtId="176" fontId="227" fillId="0" borderId="4" xfId="0" applyNumberFormat="1" applyFont="1" applyFill="1" applyBorder="1" applyAlignment="1">
      <alignment horizontal="center" vertical="center"/>
    </xf>
    <xf numFmtId="176" fontId="227" fillId="0" borderId="2" xfId="0" applyNumberFormat="1" applyFont="1" applyBorder="1" applyAlignment="1">
      <alignment horizontal="center" vertical="center"/>
    </xf>
    <xf numFmtId="0" fontId="226" fillId="0" borderId="3" xfId="0" applyFont="1" applyFill="1" applyBorder="1" applyAlignment="1">
      <alignment horizontal="left" vertical="center" wrapText="1" indent="2"/>
    </xf>
    <xf numFmtId="0" fontId="227" fillId="0" borderId="16" xfId="0" applyFont="1" applyBorder="1" applyAlignment="1">
      <alignment horizontal="center" vertical="center"/>
    </xf>
    <xf numFmtId="0" fontId="0" fillId="0" borderId="0" xfId="0" applyBorder="1"/>
    <xf numFmtId="0" fontId="227" fillId="0" borderId="3" xfId="0" applyFont="1" applyBorder="1" applyAlignment="1">
      <alignment horizontal="left" vertical="center" wrapText="1" indent="1"/>
    </xf>
    <xf numFmtId="0" fontId="227" fillId="0" borderId="3" xfId="0" applyFont="1" applyBorder="1" applyAlignment="1">
      <alignment horizontal="left" vertical="center" indent="1"/>
    </xf>
    <xf numFmtId="176" fontId="227" fillId="0" borderId="0" xfId="0" applyNumberFormat="1" applyFont="1" applyBorder="1" applyAlignment="1">
      <alignment horizontal="right" vertical="center" indent="3"/>
    </xf>
    <xf numFmtId="176" fontId="227" fillId="0" borderId="2" xfId="0" applyNumberFormat="1" applyFont="1" applyBorder="1" applyAlignment="1">
      <alignment horizontal="right" vertical="center" indent="3"/>
    </xf>
    <xf numFmtId="176" fontId="227" fillId="0" borderId="4" xfId="0" applyNumberFormat="1" applyFont="1" applyFill="1" applyBorder="1" applyAlignment="1">
      <alignment horizontal="right" vertical="center" indent="3"/>
    </xf>
    <xf numFmtId="166" fontId="227" fillId="0" borderId="6" xfId="0" applyNumberFormat="1" applyFont="1" applyBorder="1" applyAlignment="1">
      <alignment horizontal="right" vertical="center" indent="3"/>
    </xf>
    <xf numFmtId="0" fontId="226" fillId="0" borderId="0" xfId="0" applyFont="1" applyAlignment="1">
      <alignment vertical="center" wrapText="1"/>
    </xf>
    <xf numFmtId="0" fontId="227" fillId="0" borderId="6" xfId="0" applyFont="1" applyBorder="1" applyAlignment="1">
      <alignment horizontal="left" vertical="center" wrapText="1" indent="1"/>
    </xf>
    <xf numFmtId="176" fontId="227" fillId="0" borderId="6" xfId="0" applyNumberFormat="1" applyFont="1" applyBorder="1" applyAlignment="1">
      <alignment horizontal="center" vertical="center"/>
    </xf>
    <xf numFmtId="0" fontId="227" fillId="0" borderId="0" xfId="0" applyFont="1" applyAlignment="1">
      <alignment vertical="center" textRotation="180"/>
    </xf>
    <xf numFmtId="166" fontId="227" fillId="0" borderId="2" xfId="0" applyNumberFormat="1" applyFont="1" applyBorder="1" applyAlignment="1">
      <alignment horizontal="center"/>
    </xf>
    <xf numFmtId="166" fontId="227" fillId="0" borderId="6" xfId="0" applyNumberFormat="1" applyFont="1" applyBorder="1" applyAlignment="1">
      <alignment horizontal="center"/>
    </xf>
    <xf numFmtId="0" fontId="0" fillId="0" borderId="0" xfId="0" applyFont="1" applyAlignment="1">
      <alignment wrapText="1"/>
    </xf>
    <xf numFmtId="0" fontId="0" fillId="0" borderId="0" xfId="0" applyFont="1"/>
    <xf numFmtId="0" fontId="11" fillId="0" borderId="0" xfId="0" applyFont="1" applyBorder="1" applyAlignment="1">
      <alignment horizontal="center"/>
    </xf>
    <xf numFmtId="0" fontId="227" fillId="0" borderId="0" xfId="0" applyFont="1" applyFill="1" applyAlignment="1">
      <alignment horizontal="right"/>
    </xf>
    <xf numFmtId="0" fontId="226" fillId="0" borderId="2" xfId="0" applyNumberFormat="1" applyFont="1" applyBorder="1" applyAlignment="1">
      <alignment horizontal="left" vertical="center" wrapText="1" indent="2"/>
    </xf>
    <xf numFmtId="0" fontId="226" fillId="0" borderId="2" xfId="0" applyNumberFormat="1" applyFont="1" applyBorder="1" applyAlignment="1">
      <alignment horizontal="left" vertical="center" wrapText="1" indent="1"/>
    </xf>
    <xf numFmtId="0" fontId="226" fillId="0" borderId="0" xfId="0" applyNumberFormat="1" applyFont="1" applyBorder="1" applyAlignment="1">
      <alignment wrapText="1"/>
    </xf>
    <xf numFmtId="199" fontId="11" fillId="0" borderId="3" xfId="109" applyNumberFormat="1" applyFont="1" applyBorder="1" applyAlignment="1">
      <alignment horizontal="right" vertical="center" indent="6"/>
    </xf>
    <xf numFmtId="0" fontId="227" fillId="0" borderId="16" xfId="0" applyFont="1" applyBorder="1" applyAlignment="1">
      <alignment horizontal="left" indent="1"/>
    </xf>
    <xf numFmtId="199" fontId="14" fillId="0" borderId="16" xfId="109" applyNumberFormat="1" applyFont="1" applyBorder="1" applyAlignment="1">
      <alignment horizontal="right" indent="6"/>
    </xf>
    <xf numFmtId="199" fontId="227" fillId="0" borderId="16" xfId="0" applyNumberFormat="1" applyFont="1" applyBorder="1" applyAlignment="1">
      <alignment horizontal="right" indent="6"/>
    </xf>
    <xf numFmtId="0" fontId="227" fillId="0" borderId="2" xfId="0" applyFont="1" applyFill="1" applyBorder="1" applyAlignment="1">
      <alignment horizontal="left" wrapText="1" indent="1"/>
    </xf>
    <xf numFmtId="199" fontId="14" fillId="0" borderId="2" xfId="109" applyNumberFormat="1" applyFont="1" applyBorder="1" applyAlignment="1">
      <alignment horizontal="right" indent="6"/>
    </xf>
    <xf numFmtId="199" fontId="227" fillId="0" borderId="2" xfId="0" applyNumberFormat="1" applyFont="1" applyBorder="1" applyAlignment="1">
      <alignment horizontal="right" indent="6"/>
    </xf>
    <xf numFmtId="199" fontId="227" fillId="0" borderId="2" xfId="0" applyNumberFormat="1" applyFont="1" applyFill="1" applyBorder="1" applyAlignment="1">
      <alignment horizontal="right" indent="6"/>
    </xf>
    <xf numFmtId="199" fontId="14" fillId="0" borderId="2" xfId="0" applyNumberFormat="1" applyFont="1" applyBorder="1" applyAlignment="1">
      <alignment horizontal="right" indent="6"/>
    </xf>
    <xf numFmtId="199" fontId="227" fillId="0" borderId="6" xfId="0" applyNumberFormat="1" applyFont="1" applyBorder="1" applyAlignment="1">
      <alignment horizontal="right" indent="6"/>
    </xf>
    <xf numFmtId="0" fontId="0" fillId="0" borderId="0" xfId="0" applyFont="1" applyFill="1" applyAlignment="1">
      <alignment horizontal="right"/>
    </xf>
    <xf numFmtId="176" fontId="11" fillId="0" borderId="3" xfId="109" applyNumberFormat="1" applyFont="1" applyBorder="1" applyAlignment="1">
      <alignment horizontal="right" vertical="center" indent="4"/>
    </xf>
    <xf numFmtId="176" fontId="14" fillId="0" borderId="16" xfId="109" applyNumberFormat="1" applyFont="1" applyBorder="1" applyAlignment="1">
      <alignment horizontal="right" indent="4"/>
    </xf>
    <xf numFmtId="176" fontId="227" fillId="0" borderId="16" xfId="0" applyNumberFormat="1" applyFont="1" applyBorder="1" applyAlignment="1">
      <alignment horizontal="right" indent="4"/>
    </xf>
    <xf numFmtId="176" fontId="14" fillId="0" borderId="2" xfId="0" applyNumberFormat="1" applyFont="1" applyBorder="1" applyAlignment="1">
      <alignment horizontal="right" indent="4"/>
    </xf>
    <xf numFmtId="176" fontId="14" fillId="0" borderId="2" xfId="109" applyNumberFormat="1" applyFont="1" applyBorder="1" applyAlignment="1">
      <alignment horizontal="right" indent="4"/>
    </xf>
    <xf numFmtId="176" fontId="227" fillId="0" borderId="2" xfId="0" applyNumberFormat="1" applyFont="1" applyBorder="1" applyAlignment="1">
      <alignment horizontal="right" indent="4"/>
    </xf>
    <xf numFmtId="176" fontId="227" fillId="0" borderId="2" xfId="0" applyNumberFormat="1" applyFont="1" applyFill="1" applyBorder="1" applyAlignment="1">
      <alignment horizontal="right" indent="4"/>
    </xf>
    <xf numFmtId="176" fontId="227" fillId="0" borderId="6" xfId="0" applyNumberFormat="1" applyFont="1" applyBorder="1" applyAlignment="1">
      <alignment horizontal="right" indent="4"/>
    </xf>
    <xf numFmtId="176" fontId="14" fillId="0" borderId="6" xfId="0" applyNumberFormat="1" applyFont="1" applyBorder="1" applyAlignment="1">
      <alignment horizontal="right" indent="4"/>
    </xf>
    <xf numFmtId="0" fontId="0" fillId="0" borderId="0" xfId="0"/>
    <xf numFmtId="0" fontId="268" fillId="0" borderId="0" xfId="46" applyFont="1"/>
    <xf numFmtId="0" fontId="269" fillId="0" borderId="0" xfId="46" applyFont="1"/>
    <xf numFmtId="0" fontId="219" fillId="0" borderId="0" xfId="46" applyBorder="1" applyAlignment="1">
      <alignment wrapText="1"/>
    </xf>
    <xf numFmtId="0" fontId="219" fillId="0" borderId="0" xfId="46" applyAlignment="1">
      <alignment horizontal="center" vertical="center"/>
    </xf>
    <xf numFmtId="0" fontId="267" fillId="0" borderId="0" xfId="46" applyFont="1" applyFill="1"/>
    <xf numFmtId="0" fontId="15" fillId="0" borderId="3" xfId="63" applyFont="1" applyFill="1" applyBorder="1" applyAlignment="1">
      <alignment horizontal="center" vertical="center" wrapText="1"/>
    </xf>
    <xf numFmtId="0" fontId="219" fillId="0" borderId="0" xfId="46" applyAlignment="1">
      <alignment horizontal="justify" vertical="center"/>
    </xf>
    <xf numFmtId="0" fontId="219" fillId="0" borderId="0" xfId="46" applyFill="1" applyBorder="1" applyAlignment="1">
      <alignment horizontal="left" vertical="center" wrapText="1" indent="1"/>
    </xf>
    <xf numFmtId="0" fontId="25" fillId="0" borderId="3" xfId="0" applyFont="1" applyBorder="1" applyAlignment="1">
      <alignment horizontal="center" vertical="center"/>
    </xf>
    <xf numFmtId="0" fontId="15" fillId="0" borderId="3" xfId="0" applyFont="1" applyBorder="1" applyAlignment="1">
      <alignment horizontal="center" vertical="center"/>
    </xf>
    <xf numFmtId="0" fontId="141" fillId="0" borderId="0" xfId="46" applyFont="1" applyAlignment="1">
      <alignment vertical="center"/>
    </xf>
    <xf numFmtId="0" fontId="270" fillId="0" borderId="0" xfId="46" applyFont="1"/>
    <xf numFmtId="0" fontId="15" fillId="0" borderId="0" xfId="63" applyFont="1" applyFill="1" applyBorder="1"/>
    <xf numFmtId="4" fontId="15" fillId="0" borderId="0" xfId="63" applyNumberFormat="1" applyFont="1" applyFill="1" applyBorder="1"/>
    <xf numFmtId="0" fontId="15" fillId="0" borderId="4" xfId="63" applyFont="1" applyFill="1" applyBorder="1"/>
    <xf numFmtId="0" fontId="4" fillId="0" borderId="4" xfId="63" applyFont="1" applyFill="1" applyBorder="1" applyAlignment="1">
      <alignment horizontal="left"/>
    </xf>
    <xf numFmtId="0" fontId="15" fillId="0" borderId="2" xfId="63" applyFont="1" applyFill="1" applyBorder="1" applyAlignment="1">
      <alignment horizontal="left" indent="1"/>
    </xf>
    <xf numFmtId="0" fontId="4" fillId="0" borderId="2" xfId="63" applyFont="1" applyFill="1" applyBorder="1"/>
    <xf numFmtId="4" fontId="13" fillId="0" borderId="2" xfId="63" applyNumberFormat="1" applyFont="1" applyFill="1" applyBorder="1" applyAlignment="1">
      <alignment horizontal="center"/>
    </xf>
    <xf numFmtId="4" fontId="13" fillId="0" borderId="2" xfId="63" applyNumberFormat="1" applyFont="1" applyFill="1" applyBorder="1" applyAlignment="1">
      <alignment horizontal="left"/>
    </xf>
    <xf numFmtId="4" fontId="15" fillId="0" borderId="6" xfId="63" applyNumberFormat="1" applyFont="1" applyFill="1" applyBorder="1" applyAlignment="1">
      <alignment horizontal="center" wrapText="1"/>
    </xf>
    <xf numFmtId="0" fontId="4" fillId="0" borderId="0" xfId="57" applyFont="1" applyFill="1" applyAlignment="1"/>
    <xf numFmtId="4" fontId="15" fillId="0" borderId="0" xfId="63" applyNumberFormat="1" applyFont="1" applyFill="1" applyBorder="1" applyAlignment="1">
      <alignment horizontal="center" vertical="center" wrapText="1"/>
    </xf>
    <xf numFmtId="0" fontId="4" fillId="0" borderId="0" xfId="63" quotePrefix="1" applyFont="1" applyFill="1" applyBorder="1"/>
    <xf numFmtId="0" fontId="270" fillId="0" borderId="0" xfId="46" quotePrefix="1" applyFont="1" applyFill="1" applyBorder="1"/>
    <xf numFmtId="0" fontId="36" fillId="0" borderId="0" xfId="63" applyFont="1" applyFill="1" applyBorder="1" applyAlignment="1">
      <alignment horizontal="left" vertical="center" indent="6"/>
    </xf>
    <xf numFmtId="0" fontId="15" fillId="0" borderId="4" xfId="63" applyFont="1" applyFill="1" applyBorder="1" applyAlignment="1">
      <alignment vertical="center"/>
    </xf>
    <xf numFmtId="0" fontId="15" fillId="0" borderId="4" xfId="63" applyFont="1" applyFill="1" applyBorder="1" applyAlignment="1">
      <alignment horizontal="center" vertical="center"/>
    </xf>
    <xf numFmtId="0" fontId="15" fillId="0" borderId="5" xfId="63" applyFont="1" applyFill="1" applyBorder="1" applyAlignment="1">
      <alignment horizontal="left" indent="1"/>
    </xf>
    <xf numFmtId="209" fontId="15" fillId="0" borderId="2" xfId="63" applyNumberFormat="1" applyFont="1" applyFill="1" applyBorder="1" applyAlignment="1">
      <alignment horizontal="center"/>
    </xf>
    <xf numFmtId="209" fontId="13" fillId="0" borderId="2" xfId="63" applyNumberFormat="1" applyFont="1" applyFill="1" applyBorder="1" applyAlignment="1">
      <alignment horizontal="center"/>
    </xf>
    <xf numFmtId="209" fontId="12" fillId="0" borderId="2" xfId="63" applyNumberFormat="1" applyFont="1" applyFill="1" applyBorder="1" applyAlignment="1">
      <alignment horizontal="center" wrapText="1"/>
    </xf>
    <xf numFmtId="209" fontId="15" fillId="0" borderId="2" xfId="63" applyNumberFormat="1" applyFont="1" applyFill="1" applyBorder="1" applyAlignment="1">
      <alignment horizontal="center" wrapText="1"/>
    </xf>
    <xf numFmtId="209" fontId="15" fillId="0" borderId="3" xfId="63" applyNumberFormat="1" applyFont="1" applyFill="1" applyBorder="1" applyAlignment="1">
      <alignment horizontal="center" vertical="center" wrapText="1"/>
    </xf>
    <xf numFmtId="209" fontId="15" fillId="0" borderId="0" xfId="63" applyNumberFormat="1" applyFont="1" applyFill="1" applyBorder="1" applyAlignment="1">
      <alignment horizontal="center" vertical="center" wrapText="1"/>
    </xf>
    <xf numFmtId="0" fontId="4" fillId="0" borderId="1" xfId="63" applyFont="1" applyFill="1" applyBorder="1" applyAlignment="1">
      <alignment horizontal="left" indent="2"/>
    </xf>
    <xf numFmtId="0" fontId="12" fillId="0" borderId="5" xfId="63" applyFont="1" applyFill="1" applyBorder="1" applyAlignment="1">
      <alignment horizontal="left" indent="2"/>
    </xf>
    <xf numFmtId="0" fontId="271" fillId="0" borderId="0" xfId="46" applyFont="1"/>
    <xf numFmtId="0" fontId="255" fillId="0" borderId="0" xfId="0" applyFont="1"/>
    <xf numFmtId="0" fontId="46" fillId="0" borderId="0" xfId="63" applyFont="1"/>
    <xf numFmtId="0" fontId="46" fillId="0" borderId="0" xfId="63" applyFont="1" applyAlignment="1"/>
    <xf numFmtId="0" fontId="272" fillId="0" borderId="3" xfId="63" applyFont="1" applyBorder="1" applyAlignment="1">
      <alignment horizontal="center" vertical="center"/>
    </xf>
    <xf numFmtId="0" fontId="34" fillId="0" borderId="1" xfId="63" applyFont="1" applyBorder="1" applyAlignment="1">
      <alignment horizontal="left" vertical="center"/>
    </xf>
    <xf numFmtId="166" fontId="34" fillId="0" borderId="2" xfId="0" applyNumberFormat="1" applyFont="1" applyBorder="1" applyAlignment="1">
      <alignment horizontal="right" vertical="center" indent="1"/>
    </xf>
    <xf numFmtId="166" fontId="34" fillId="0" borderId="2" xfId="0" applyNumberFormat="1" applyFont="1" applyFill="1" applyBorder="1" applyAlignment="1">
      <alignment horizontal="right" vertical="center" indent="1"/>
    </xf>
    <xf numFmtId="166" fontId="34" fillId="0" borderId="5" xfId="0" applyNumberFormat="1" applyFont="1" applyFill="1" applyBorder="1" applyAlignment="1">
      <alignment horizontal="right" vertical="center" indent="1"/>
    </xf>
    <xf numFmtId="0" fontId="34" fillId="0" borderId="1" xfId="63" applyFont="1" applyBorder="1" applyAlignment="1">
      <alignment horizontal="left" vertical="center" wrapText="1"/>
    </xf>
    <xf numFmtId="0" fontId="34" fillId="0" borderId="6" xfId="63" applyFont="1" applyBorder="1" applyAlignment="1">
      <alignment horizontal="left" indent="1"/>
    </xf>
    <xf numFmtId="166" fontId="34" fillId="0" borderId="6" xfId="63" applyNumberFormat="1" applyFont="1" applyBorder="1" applyAlignment="1">
      <alignment horizontal="right" indent="1"/>
    </xf>
    <xf numFmtId="166" fontId="34" fillId="0" borderId="6" xfId="63" applyNumberFormat="1" applyFont="1" applyFill="1" applyBorder="1" applyAlignment="1">
      <alignment horizontal="right" indent="1"/>
    </xf>
    <xf numFmtId="0" fontId="34" fillId="0" borderId="0" xfId="63" applyFont="1" applyBorder="1"/>
    <xf numFmtId="166" fontId="34" fillId="0" borderId="0" xfId="63" applyNumberFormat="1" applyFont="1" applyBorder="1"/>
    <xf numFmtId="0" fontId="274" fillId="0" borderId="0" xfId="63" applyFont="1" applyBorder="1"/>
    <xf numFmtId="0" fontId="34" fillId="0" borderId="4" xfId="63" applyFont="1" applyBorder="1"/>
    <xf numFmtId="0" fontId="34" fillId="0" borderId="0" xfId="63" applyFont="1" applyAlignment="1">
      <alignment horizontal="right"/>
    </xf>
    <xf numFmtId="0" fontId="34" fillId="0" borderId="0" xfId="63" applyFont="1" applyBorder="1" applyAlignment="1">
      <alignment horizontal="center"/>
    </xf>
    <xf numFmtId="0" fontId="34" fillId="0" borderId="4" xfId="63" applyFont="1" applyBorder="1" applyAlignment="1">
      <alignment horizontal="right"/>
    </xf>
    <xf numFmtId="0" fontId="46" fillId="0" borderId="25" xfId="63" applyFont="1" applyBorder="1" applyAlignment="1">
      <alignment horizontal="center" vertical="center"/>
    </xf>
    <xf numFmtId="0" fontId="46" fillId="0" borderId="6" xfId="63" applyFont="1" applyFill="1" applyBorder="1" applyAlignment="1">
      <alignment horizontal="center" vertical="center"/>
    </xf>
    <xf numFmtId="0" fontId="46" fillId="0" borderId="38" xfId="63" applyFont="1" applyFill="1" applyBorder="1" applyAlignment="1">
      <alignment horizontal="center" vertical="center"/>
    </xf>
    <xf numFmtId="0" fontId="46" fillId="0" borderId="6" xfId="63" applyFont="1" applyBorder="1" applyAlignment="1">
      <alignment horizontal="center" vertical="center"/>
    </xf>
    <xf numFmtId="210" fontId="34" fillId="0" borderId="2" xfId="63" applyNumberFormat="1" applyFont="1" applyBorder="1" applyAlignment="1">
      <alignment horizontal="right" vertical="center"/>
    </xf>
    <xf numFmtId="210" fontId="34" fillId="0" borderId="5" xfId="63" applyNumberFormat="1" applyFont="1" applyBorder="1" applyAlignment="1">
      <alignment horizontal="right" vertical="center"/>
    </xf>
    <xf numFmtId="0" fontId="275" fillId="0" borderId="0" xfId="46" applyFont="1"/>
    <xf numFmtId="0" fontId="276" fillId="0" borderId="0" xfId="0" applyFont="1"/>
    <xf numFmtId="0" fontId="4" fillId="0" borderId="0" xfId="53" applyFont="1" applyBorder="1" applyAlignment="1">
      <alignment horizontal="center" vertical="center"/>
    </xf>
    <xf numFmtId="0" fontId="4" fillId="0" borderId="2" xfId="53" applyFont="1" applyBorder="1" applyAlignment="1">
      <alignment horizontal="left" vertical="center" indent="1"/>
    </xf>
    <xf numFmtId="3" fontId="4" fillId="0" borderId="2" xfId="26" applyNumberFormat="1" applyFont="1" applyBorder="1" applyAlignment="1">
      <alignment horizontal="center" vertical="center"/>
    </xf>
    <xf numFmtId="3" fontId="15" fillId="0" borderId="3" xfId="26" applyNumberFormat="1" applyFont="1" applyBorder="1" applyAlignment="1">
      <alignment horizontal="center" vertical="center"/>
    </xf>
    <xf numFmtId="2" fontId="4" fillId="0" borderId="16" xfId="53" applyNumberFormat="1" applyFont="1" applyBorder="1" applyAlignment="1">
      <alignment horizontal="right" vertical="center" indent="2"/>
    </xf>
    <xf numFmtId="0" fontId="4" fillId="0" borderId="6" xfId="53" applyFont="1" applyFill="1" applyBorder="1" applyAlignment="1">
      <alignment horizontal="left" vertical="center" wrapText="1" indent="1"/>
    </xf>
    <xf numFmtId="2" fontId="4" fillId="0" borderId="6" xfId="53" applyNumberFormat="1" applyFont="1" applyBorder="1" applyAlignment="1">
      <alignment horizontal="right" vertical="center" indent="2"/>
    </xf>
    <xf numFmtId="0" fontId="4" fillId="0" borderId="0" xfId="0" applyFont="1" applyAlignment="1">
      <alignment vertical="center"/>
    </xf>
    <xf numFmtId="0" fontId="277" fillId="0" borderId="0" xfId="46" applyFont="1"/>
    <xf numFmtId="0" fontId="278" fillId="0" borderId="0" xfId="0" applyFont="1"/>
    <xf numFmtId="0" fontId="235" fillId="0" borderId="0" xfId="0" applyFont="1"/>
    <xf numFmtId="0" fontId="279" fillId="0" borderId="3" xfId="0" applyFont="1" applyFill="1" applyBorder="1" applyAlignment="1">
      <alignment horizontal="center" vertical="center"/>
    </xf>
    <xf numFmtId="0" fontId="279" fillId="0" borderId="3" xfId="0" applyFont="1" applyFill="1" applyBorder="1" applyAlignment="1">
      <alignment horizontal="left" vertical="center" wrapText="1" indent="3"/>
    </xf>
    <xf numFmtId="0" fontId="279" fillId="0" borderId="3" xfId="0" applyFont="1" applyFill="1" applyBorder="1" applyAlignment="1">
      <alignment horizontal="center" vertical="center" wrapText="1"/>
    </xf>
    <xf numFmtId="0" fontId="279" fillId="0" borderId="3" xfId="0" applyFont="1" applyFill="1" applyBorder="1" applyAlignment="1">
      <alignment horizontal="left" vertical="center" wrapText="1" indent="2"/>
    </xf>
    <xf numFmtId="0" fontId="235" fillId="0" borderId="2" xfId="0" applyFont="1" applyFill="1" applyBorder="1" applyAlignment="1">
      <alignment horizontal="left" indent="1"/>
    </xf>
    <xf numFmtId="0" fontId="235" fillId="0" borderId="2" xfId="0" applyFont="1" applyFill="1" applyBorder="1" applyAlignment="1">
      <alignment horizontal="left" indent="3"/>
    </xf>
    <xf numFmtId="0" fontId="235" fillId="0" borderId="2" xfId="0" applyFont="1" applyFill="1" applyBorder="1" applyAlignment="1">
      <alignment horizontal="right" indent="4"/>
    </xf>
    <xf numFmtId="0" fontId="235" fillId="0" borderId="6" xfId="0" applyFont="1" applyFill="1" applyBorder="1" applyAlignment="1">
      <alignment horizontal="left" indent="1"/>
    </xf>
    <xf numFmtId="0" fontId="235" fillId="0" borderId="6" xfId="0" applyFont="1" applyFill="1" applyBorder="1" applyAlignment="1">
      <alignment horizontal="left" indent="3"/>
    </xf>
    <xf numFmtId="0" fontId="235" fillId="0" borderId="6" xfId="0" applyFont="1" applyFill="1" applyBorder="1" applyAlignment="1">
      <alignment horizontal="right" indent="4"/>
    </xf>
    <xf numFmtId="0" fontId="80" fillId="0" borderId="0" xfId="85" applyFont="1"/>
    <xf numFmtId="0" fontId="15" fillId="0" borderId="0" xfId="63" applyFont="1" applyFill="1" applyAlignment="1">
      <alignment vertical="center"/>
    </xf>
    <xf numFmtId="0" fontId="17" fillId="0" borderId="0" xfId="0" applyFont="1" applyFill="1"/>
    <xf numFmtId="3" fontId="25" fillId="0" borderId="2" xfId="1" applyNumberFormat="1" applyFont="1" applyFill="1" applyBorder="1" applyAlignment="1">
      <alignment horizontal="right" vertical="top" wrapText="1" indent="2"/>
    </xf>
    <xf numFmtId="176" fontId="17" fillId="0" borderId="16" xfId="1" applyNumberFormat="1" applyFont="1" applyFill="1" applyBorder="1" applyAlignment="1">
      <alignment horizontal="right" vertical="top" wrapText="1" indent="2"/>
    </xf>
    <xf numFmtId="176" fontId="17" fillId="0" borderId="16" xfId="1" applyNumberFormat="1" applyFont="1" applyFill="1" applyBorder="1" applyAlignment="1">
      <alignment horizontal="right" vertical="top" wrapText="1" indent="3"/>
    </xf>
    <xf numFmtId="176" fontId="17" fillId="0" borderId="2" xfId="1" applyNumberFormat="1" applyFont="1" applyFill="1" applyBorder="1" applyAlignment="1">
      <alignment horizontal="right" vertical="top" wrapText="1" indent="2"/>
    </xf>
    <xf numFmtId="176" fontId="17" fillId="0" borderId="2" xfId="1" quotePrefix="1" applyNumberFormat="1" applyFont="1" applyFill="1" applyBorder="1" applyAlignment="1">
      <alignment horizontal="right" vertical="top" wrapText="1" indent="3"/>
    </xf>
    <xf numFmtId="176" fontId="17" fillId="0" borderId="2" xfId="1" quotePrefix="1" applyNumberFormat="1" applyFont="1" applyFill="1" applyBorder="1" applyAlignment="1">
      <alignment horizontal="center" vertical="top" wrapText="1"/>
    </xf>
    <xf numFmtId="176" fontId="17" fillId="0" borderId="2" xfId="1" applyNumberFormat="1" applyFont="1" applyFill="1" applyBorder="1" applyAlignment="1">
      <alignment horizontal="right" vertical="top" wrapText="1" indent="3"/>
    </xf>
    <xf numFmtId="3" fontId="25" fillId="0" borderId="3" xfId="1" applyNumberFormat="1" applyFont="1" applyFill="1" applyBorder="1" applyAlignment="1">
      <alignment horizontal="right" vertical="top" wrapText="1" indent="2"/>
    </xf>
    <xf numFmtId="176" fontId="17" fillId="0" borderId="3" xfId="1" applyNumberFormat="1" applyFont="1" applyFill="1" applyBorder="1" applyAlignment="1">
      <alignment horizontal="right" vertical="top" wrapText="1" indent="2"/>
    </xf>
    <xf numFmtId="176" fontId="17" fillId="0" borderId="3" xfId="1" applyNumberFormat="1" applyFont="1" applyFill="1" applyBorder="1" applyAlignment="1">
      <alignment horizontal="right" vertical="top" wrapText="1" indent="3"/>
    </xf>
    <xf numFmtId="0" fontId="12" fillId="0" borderId="3" xfId="85" applyFont="1" applyFill="1" applyBorder="1" applyAlignment="1">
      <alignment horizontal="left" vertical="top" indent="1"/>
    </xf>
    <xf numFmtId="0" fontId="4" fillId="0" borderId="3" xfId="85" applyFont="1" applyFill="1" applyBorder="1" applyAlignment="1">
      <alignment horizontal="left" vertical="top"/>
    </xf>
    <xf numFmtId="176" fontId="25" fillId="0" borderId="3" xfId="1" applyNumberFormat="1" applyFont="1" applyFill="1" applyBorder="1" applyAlignment="1">
      <alignment horizontal="right" vertical="top" wrapText="1" indent="2"/>
    </xf>
    <xf numFmtId="176" fontId="25" fillId="0" borderId="3" xfId="1" applyNumberFormat="1" applyFont="1" applyFill="1" applyBorder="1" applyAlignment="1">
      <alignment horizontal="right" vertical="top" wrapText="1" indent="3"/>
    </xf>
    <xf numFmtId="0" fontId="12" fillId="0" borderId="3" xfId="85" applyFont="1" applyFill="1" applyBorder="1" applyAlignment="1">
      <alignment horizontal="left" vertical="top" indent="6"/>
    </xf>
    <xf numFmtId="0" fontId="4" fillId="0" borderId="3" xfId="85" applyFont="1" applyFill="1" applyBorder="1" applyAlignment="1">
      <alignment horizontal="left" vertical="top" indent="1"/>
    </xf>
    <xf numFmtId="3" fontId="197" fillId="0" borderId="6" xfId="1" applyNumberFormat="1" applyFont="1" applyFill="1" applyBorder="1" applyAlignment="1">
      <alignment horizontal="right" vertical="top" wrapText="1" indent="2"/>
    </xf>
    <xf numFmtId="176" fontId="281" fillId="0" borderId="6" xfId="1" applyNumberFormat="1" applyFont="1" applyFill="1" applyBorder="1" applyAlignment="1">
      <alignment horizontal="right" vertical="top" wrapText="1" indent="2"/>
    </xf>
    <xf numFmtId="176" fontId="281" fillId="0" borderId="6" xfId="1" applyNumberFormat="1" applyFont="1" applyFill="1" applyBorder="1" applyAlignment="1">
      <alignment horizontal="right" vertical="top" wrapText="1" indent="3"/>
    </xf>
    <xf numFmtId="0" fontId="17" fillId="0" borderId="0" xfId="0" applyFont="1" applyFill="1" applyBorder="1"/>
    <xf numFmtId="0" fontId="4" fillId="0" borderId="0" xfId="85" applyFont="1" applyFill="1" applyBorder="1" applyAlignment="1">
      <alignment horizontal="left" vertical="center" indent="1"/>
    </xf>
    <xf numFmtId="174" fontId="25" fillId="0" borderId="0" xfId="0" applyNumberFormat="1" applyFont="1" applyFill="1" applyBorder="1"/>
    <xf numFmtId="0" fontId="15" fillId="0" borderId="0" xfId="66" applyFont="1" applyAlignment="1"/>
    <xf numFmtId="0" fontId="4" fillId="0" borderId="0" xfId="66" applyFont="1" applyAlignment="1"/>
    <xf numFmtId="0" fontId="4" fillId="0" borderId="0" xfId="66" applyFont="1"/>
    <xf numFmtId="0" fontId="15" fillId="0" borderId="3" xfId="66" applyFont="1" applyBorder="1" applyAlignment="1">
      <alignment horizontal="center" vertical="center" wrapText="1"/>
    </xf>
    <xf numFmtId="3" fontId="17" fillId="0" borderId="2" xfId="1" applyNumberFormat="1" applyFont="1" applyBorder="1" applyAlignment="1">
      <alignment horizontal="right" indent="4"/>
    </xf>
    <xf numFmtId="176" fontId="17" fillId="0" borderId="2" xfId="1" applyNumberFormat="1" applyFont="1" applyBorder="1" applyAlignment="1">
      <alignment horizontal="center"/>
    </xf>
    <xf numFmtId="3" fontId="25" fillId="0" borderId="3" xfId="1" applyNumberFormat="1" applyFont="1" applyBorder="1" applyAlignment="1">
      <alignment horizontal="right" vertical="center" indent="4"/>
    </xf>
    <xf numFmtId="0" fontId="17" fillId="0" borderId="0" xfId="0" applyFont="1" applyAlignment="1"/>
    <xf numFmtId="174" fontId="17" fillId="0" borderId="0" xfId="1" applyNumberFormat="1" applyFont="1" applyAlignment="1">
      <alignment horizontal="right"/>
    </xf>
    <xf numFmtId="176" fontId="25" fillId="0" borderId="3" xfId="1" applyNumberFormat="1" applyFont="1" applyBorder="1" applyAlignment="1">
      <alignment horizontal="right" vertical="center" indent="8"/>
    </xf>
    <xf numFmtId="176" fontId="17" fillId="0" borderId="2" xfId="1" applyNumberFormat="1" applyFont="1" applyBorder="1" applyAlignment="1">
      <alignment horizontal="left" indent="6"/>
    </xf>
    <xf numFmtId="176" fontId="25" fillId="0" borderId="3" xfId="1" applyNumberFormat="1" applyFont="1" applyBorder="1" applyAlignment="1">
      <alignment horizontal="left" vertical="center" indent="6"/>
    </xf>
    <xf numFmtId="3" fontId="17" fillId="0" borderId="2" xfId="1" applyNumberFormat="1" applyFont="1" applyBorder="1" applyAlignment="1">
      <alignment horizontal="right" indent="6"/>
    </xf>
    <xf numFmtId="3" fontId="25" fillId="0" borderId="3" xfId="1" applyNumberFormat="1" applyFont="1" applyBorder="1" applyAlignment="1">
      <alignment horizontal="right" vertical="center" indent="6"/>
    </xf>
    <xf numFmtId="3" fontId="17" fillId="0" borderId="2" xfId="1" applyNumberFormat="1" applyFont="1" applyBorder="1" applyAlignment="1">
      <alignment horizontal="right" indent="7"/>
    </xf>
    <xf numFmtId="3" fontId="25" fillId="0" borderId="3" xfId="1" applyNumberFormat="1" applyFont="1" applyBorder="1" applyAlignment="1">
      <alignment horizontal="right" vertical="center" indent="7"/>
    </xf>
    <xf numFmtId="0" fontId="15" fillId="0" borderId="0" xfId="67" applyFont="1" applyAlignment="1">
      <alignment wrapText="1"/>
    </xf>
    <xf numFmtId="0" fontId="15" fillId="0" borderId="0" xfId="85" applyFont="1" applyAlignment="1">
      <alignment vertical="top"/>
    </xf>
    <xf numFmtId="0" fontId="15" fillId="0" borderId="3" xfId="85" applyFont="1" applyFill="1" applyBorder="1" applyAlignment="1">
      <alignment horizontal="center" vertical="center" textRotation="90"/>
    </xf>
    <xf numFmtId="0" fontId="4" fillId="0" borderId="2" xfId="85" applyFont="1" applyFill="1" applyBorder="1" applyAlignment="1">
      <alignment horizontal="center" vertical="center"/>
    </xf>
    <xf numFmtId="37" fontId="4" fillId="0" borderId="2" xfId="1" applyNumberFormat="1" applyFont="1" applyFill="1" applyBorder="1" applyAlignment="1">
      <alignment horizontal="center" vertical="center"/>
    </xf>
    <xf numFmtId="37" fontId="4" fillId="0" borderId="5" xfId="1" applyNumberFormat="1" applyFont="1" applyFill="1" applyBorder="1" applyAlignment="1">
      <alignment horizontal="center" vertical="center"/>
    </xf>
    <xf numFmtId="0" fontId="17" fillId="0" borderId="0" xfId="70" applyFont="1" applyAlignment="1">
      <alignment horizontal="left" vertical="top"/>
    </xf>
    <xf numFmtId="0" fontId="15" fillId="0" borderId="3" xfId="0" applyFont="1" applyBorder="1" applyAlignment="1">
      <alignment horizontal="center" vertical="center" wrapText="1"/>
    </xf>
    <xf numFmtId="0" fontId="4" fillId="0" borderId="2" xfId="0" applyFont="1" applyBorder="1" applyAlignment="1">
      <alignment horizontal="center"/>
    </xf>
    <xf numFmtId="37" fontId="4" fillId="0" borderId="2" xfId="1" applyNumberFormat="1" applyFont="1" applyBorder="1" applyAlignment="1">
      <alignment horizontal="center"/>
    </xf>
    <xf numFmtId="37" fontId="4" fillId="0" borderId="2" xfId="1" applyNumberFormat="1" applyFont="1" applyFill="1" applyBorder="1" applyAlignment="1">
      <alignment horizontal="center"/>
    </xf>
    <xf numFmtId="0" fontId="4" fillId="0" borderId="6" xfId="0" applyFont="1" applyBorder="1" applyAlignment="1">
      <alignment horizontal="center"/>
    </xf>
    <xf numFmtId="37" fontId="4" fillId="0" borderId="6" xfId="7" applyNumberFormat="1" applyFont="1" applyBorder="1" applyAlignment="1">
      <alignment horizontal="center"/>
    </xf>
    <xf numFmtId="37" fontId="4" fillId="0" borderId="6" xfId="7" applyNumberFormat="1" applyFont="1" applyFill="1" applyBorder="1" applyAlignment="1">
      <alignment horizontal="center"/>
    </xf>
    <xf numFmtId="0" fontId="4" fillId="0" borderId="0" xfId="0" applyFont="1" applyBorder="1" applyAlignment="1">
      <alignment horizontal="center"/>
    </xf>
    <xf numFmtId="37" fontId="4" fillId="0" borderId="0" xfId="1" applyNumberFormat="1" applyFont="1" applyBorder="1" applyAlignment="1">
      <alignment horizontal="center"/>
    </xf>
    <xf numFmtId="37" fontId="4" fillId="0" borderId="0" xfId="1" applyNumberFormat="1" applyFont="1" applyFill="1" applyBorder="1" applyAlignment="1">
      <alignment horizontal="center"/>
    </xf>
    <xf numFmtId="0" fontId="4" fillId="0" borderId="0" xfId="63" applyFont="1" applyBorder="1" applyAlignment="1">
      <alignment wrapText="1"/>
    </xf>
    <xf numFmtId="0" fontId="282" fillId="0" borderId="0" xfId="46" applyFont="1"/>
    <xf numFmtId="0" fontId="17" fillId="0" borderId="16" xfId="0" applyFont="1" applyBorder="1" applyAlignment="1">
      <alignment horizontal="left" indent="1"/>
    </xf>
    <xf numFmtId="3" fontId="17" fillId="0" borderId="16" xfId="0" applyNumberFormat="1" applyFont="1" applyBorder="1" applyAlignment="1">
      <alignment horizontal="center"/>
    </xf>
    <xf numFmtId="3" fontId="17" fillId="0" borderId="2" xfId="0" applyNumberFormat="1" applyFont="1" applyBorder="1" applyAlignment="1">
      <alignment horizontal="center"/>
    </xf>
    <xf numFmtId="0" fontId="25" fillId="0" borderId="19" xfId="0" applyFont="1" applyBorder="1" applyAlignment="1">
      <alignment horizontal="left" indent="1"/>
    </xf>
    <xf numFmtId="3" fontId="25" fillId="0" borderId="19" xfId="0" applyNumberFormat="1" applyFont="1" applyBorder="1" applyAlignment="1">
      <alignment horizontal="center"/>
    </xf>
    <xf numFmtId="3" fontId="15" fillId="0" borderId="19" xfId="0" applyNumberFormat="1" applyFont="1" applyBorder="1" applyAlignment="1">
      <alignment horizontal="center"/>
    </xf>
    <xf numFmtId="0" fontId="17" fillId="0" borderId="20" xfId="0" applyFont="1" applyBorder="1" applyAlignment="1">
      <alignment horizontal="left" indent="1"/>
    </xf>
    <xf numFmtId="3" fontId="17" fillId="0" borderId="20" xfId="0" applyNumberFormat="1" applyFont="1" applyBorder="1" applyAlignment="1">
      <alignment horizontal="center"/>
    </xf>
    <xf numFmtId="0" fontId="25" fillId="0" borderId="6" xfId="0" applyFont="1" applyBorder="1" applyAlignment="1">
      <alignment horizontal="left" indent="1"/>
    </xf>
    <xf numFmtId="3" fontId="25" fillId="0" borderId="6" xfId="0" applyNumberFormat="1" applyFont="1" applyBorder="1" applyAlignment="1">
      <alignment horizontal="center"/>
    </xf>
    <xf numFmtId="0" fontId="4" fillId="0" borderId="0" xfId="0" applyFont="1" applyAlignment="1">
      <alignment horizontal="right"/>
    </xf>
    <xf numFmtId="0" fontId="15" fillId="0" borderId="16" xfId="0" applyFont="1" applyBorder="1" applyAlignment="1">
      <alignment horizontal="centerContinuous" vertical="center" wrapText="1"/>
    </xf>
    <xf numFmtId="0" fontId="15" fillId="0" borderId="16" xfId="0" applyFont="1" applyBorder="1" applyAlignment="1">
      <alignment horizontal="centerContinuous" vertical="center"/>
    </xf>
    <xf numFmtId="0" fontId="15" fillId="0" borderId="3" xfId="0" applyFont="1" applyBorder="1" applyAlignment="1">
      <alignment horizontal="centerContinuous" vertical="center"/>
    </xf>
    <xf numFmtId="0" fontId="4" fillId="0" borderId="2" xfId="0" applyFont="1" applyBorder="1" applyAlignment="1">
      <alignment horizontal="left" vertical="center" indent="2"/>
    </xf>
    <xf numFmtId="3" fontId="4" fillId="0" borderId="2" xfId="0" applyNumberFormat="1" applyFont="1" applyBorder="1" applyAlignment="1">
      <alignment horizontal="centerContinuous" vertical="center"/>
    </xf>
    <xf numFmtId="0" fontId="4" fillId="0" borderId="6" xfId="0" applyFont="1" applyBorder="1" applyAlignment="1">
      <alignment horizontal="left" vertical="center" indent="2"/>
    </xf>
    <xf numFmtId="3" fontId="4" fillId="0" borderId="6" xfId="0" applyNumberFormat="1" applyFont="1" applyBorder="1" applyAlignment="1">
      <alignment horizontal="centerContinuous" vertical="center"/>
    </xf>
    <xf numFmtId="3" fontId="4" fillId="0" borderId="6" xfId="0" applyNumberFormat="1" applyFont="1" applyBorder="1" applyAlignment="1">
      <alignment horizontal="center" vertical="center"/>
    </xf>
    <xf numFmtId="0" fontId="275" fillId="0" borderId="0" xfId="46" quotePrefix="1" applyFont="1"/>
    <xf numFmtId="0" fontId="4" fillId="0" borderId="2" xfId="0" applyFont="1" applyBorder="1" applyAlignment="1">
      <alignment horizontal="centerContinuous" vertical="center"/>
    </xf>
    <xf numFmtId="0" fontId="4" fillId="0" borderId="2" xfId="0" applyFont="1" applyBorder="1" applyAlignment="1">
      <alignment horizontal="center" vertical="center"/>
    </xf>
    <xf numFmtId="0" fontId="4" fillId="0" borderId="6" xfId="0" applyFont="1" applyBorder="1" applyAlignment="1">
      <alignment horizontal="centerContinuous"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3" fontId="34" fillId="0" borderId="2" xfId="1" applyNumberFormat="1" applyFont="1" applyFill="1" applyBorder="1" applyAlignment="1">
      <alignment horizontal="right" vertical="center" indent="2"/>
    </xf>
    <xf numFmtId="3" fontId="34" fillId="0" borderId="6" xfId="7" applyNumberFormat="1" applyFont="1" applyFill="1" applyBorder="1" applyAlignment="1">
      <alignment horizontal="right" vertical="center" indent="2"/>
    </xf>
    <xf numFmtId="0" fontId="26" fillId="0" borderId="17" xfId="0" applyFont="1" applyBorder="1" applyAlignment="1">
      <alignment horizontal="center" vertical="center" wrapText="1"/>
    </xf>
    <xf numFmtId="0" fontId="34" fillId="0" borderId="62" xfId="0" quotePrefix="1" applyFont="1" applyFill="1" applyBorder="1" applyAlignment="1">
      <alignment horizontal="center" vertical="center"/>
    </xf>
    <xf numFmtId="0" fontId="34" fillId="0" borderId="62" xfId="0" applyFont="1" applyFill="1" applyBorder="1" applyAlignment="1">
      <alignment horizontal="center" vertical="center"/>
    </xf>
    <xf numFmtId="0" fontId="34" fillId="0" borderId="61" xfId="0" applyFont="1" applyFill="1" applyBorder="1" applyAlignment="1">
      <alignment horizontal="center" vertical="center"/>
    </xf>
    <xf numFmtId="0" fontId="227" fillId="0" borderId="0" xfId="0" applyFont="1" applyAlignment="1">
      <alignment horizontal="center" vertical="center"/>
    </xf>
    <xf numFmtId="0" fontId="277" fillId="0" borderId="0" xfId="46" applyFont="1" applyFill="1"/>
    <xf numFmtId="0" fontId="233" fillId="0" borderId="0" xfId="0" applyFont="1" applyFill="1"/>
    <xf numFmtId="0" fontId="232" fillId="0" borderId="0" xfId="0" applyFont="1"/>
    <xf numFmtId="0" fontId="233" fillId="0" borderId="0" xfId="0" applyFont="1" applyAlignment="1">
      <alignment horizontal="right"/>
    </xf>
    <xf numFmtId="0" fontId="233" fillId="0" borderId="2" xfId="0" applyFont="1" applyFill="1" applyBorder="1" applyAlignment="1">
      <alignment wrapText="1"/>
    </xf>
    <xf numFmtId="176" fontId="233" fillId="0" borderId="2" xfId="109" applyNumberFormat="1" applyFont="1" applyFill="1" applyBorder="1" applyAlignment="1">
      <alignment horizontal="right" indent="2"/>
    </xf>
    <xf numFmtId="176" fontId="232" fillId="0" borderId="2" xfId="0" applyNumberFormat="1" applyFont="1" applyBorder="1" applyAlignment="1">
      <alignment horizontal="right" indent="2"/>
    </xf>
    <xf numFmtId="3" fontId="233" fillId="0" borderId="0" xfId="0" applyNumberFormat="1" applyFont="1"/>
    <xf numFmtId="0" fontId="233" fillId="0" borderId="2" xfId="0" applyFont="1" applyFill="1" applyBorder="1"/>
    <xf numFmtId="0" fontId="232" fillId="0" borderId="3" xfId="0" applyFont="1" applyBorder="1" applyAlignment="1">
      <alignment horizontal="center"/>
    </xf>
    <xf numFmtId="176" fontId="232" fillId="0" borderId="3" xfId="0" applyNumberFormat="1" applyFont="1" applyBorder="1" applyAlignment="1">
      <alignment horizontal="right" indent="2"/>
    </xf>
    <xf numFmtId="0" fontId="233" fillId="0" borderId="16" xfId="0" applyFont="1" applyFill="1" applyBorder="1"/>
    <xf numFmtId="199" fontId="30" fillId="0" borderId="16" xfId="109" applyNumberFormat="1" applyFont="1" applyFill="1" applyBorder="1" applyAlignment="1">
      <alignment horizontal="right" indent="2"/>
    </xf>
    <xf numFmtId="199" fontId="233" fillId="0" borderId="16" xfId="109" applyNumberFormat="1" applyFont="1" applyFill="1" applyBorder="1" applyAlignment="1">
      <alignment horizontal="right" indent="2"/>
    </xf>
    <xf numFmtId="199" fontId="232" fillId="0" borderId="16" xfId="0" applyNumberFormat="1" applyFont="1" applyBorder="1" applyAlignment="1">
      <alignment horizontal="right" indent="2"/>
    </xf>
    <xf numFmtId="199" fontId="30" fillId="0" borderId="2" xfId="109" applyNumberFormat="1" applyFont="1" applyFill="1" applyBorder="1" applyAlignment="1">
      <alignment horizontal="right" indent="2"/>
    </xf>
    <xf numFmtId="199" fontId="233" fillId="0" borderId="2" xfId="109" applyNumberFormat="1" applyFont="1" applyFill="1" applyBorder="1" applyAlignment="1">
      <alignment horizontal="right" indent="2"/>
    </xf>
    <xf numFmtId="199" fontId="232" fillId="0" borderId="2" xfId="0" applyNumberFormat="1" applyFont="1" applyBorder="1" applyAlignment="1">
      <alignment horizontal="right" indent="2"/>
    </xf>
    <xf numFmtId="199" fontId="232" fillId="0" borderId="3" xfId="0" applyNumberFormat="1" applyFont="1" applyBorder="1" applyAlignment="1">
      <alignment horizontal="right" indent="2"/>
    </xf>
    <xf numFmtId="0" fontId="15" fillId="0" borderId="0" xfId="79" applyFont="1" applyBorder="1" applyAlignment="1">
      <alignment horizontal="left"/>
    </xf>
    <xf numFmtId="0" fontId="14" fillId="0" borderId="38" xfId="79" applyFont="1" applyFill="1" applyBorder="1" applyAlignment="1">
      <alignment horizontal="left" vertical="center" indent="1"/>
    </xf>
    <xf numFmtId="0" fontId="14" fillId="0" borderId="4" xfId="79" applyFont="1" applyFill="1" applyBorder="1" applyAlignment="1">
      <alignment horizontal="left" vertical="center" indent="1"/>
    </xf>
    <xf numFmtId="0" fontId="14" fillId="0" borderId="25" xfId="79" applyFont="1" applyFill="1" applyBorder="1" applyAlignment="1">
      <alignment horizontal="left" vertical="center" indent="1"/>
    </xf>
    <xf numFmtId="0" fontId="14" fillId="0" borderId="5" xfId="68" applyFont="1" applyBorder="1" applyAlignment="1">
      <alignment horizontal="left" indent="1"/>
    </xf>
    <xf numFmtId="0" fontId="14" fillId="0" borderId="0" xfId="68" applyFont="1" applyBorder="1" applyAlignment="1">
      <alignment horizontal="left" indent="1"/>
    </xf>
    <xf numFmtId="0" fontId="14" fillId="0" borderId="1" xfId="68" applyFont="1" applyBorder="1" applyAlignment="1">
      <alignment horizontal="left" indent="1"/>
    </xf>
    <xf numFmtId="0" fontId="11" fillId="0" borderId="4" xfId="79" applyFont="1" applyFill="1" applyBorder="1" applyAlignment="1">
      <alignment horizontal="center" vertical="center"/>
    </xf>
    <xf numFmtId="0" fontId="14" fillId="0" borderId="38" xfId="79" applyFont="1" applyFill="1" applyBorder="1" applyAlignment="1">
      <alignment horizontal="left" indent="1"/>
    </xf>
    <xf numFmtId="0" fontId="14" fillId="0" borderId="4" xfId="79" applyFont="1" applyFill="1" applyBorder="1" applyAlignment="1">
      <alignment horizontal="left" indent="1"/>
    </xf>
    <xf numFmtId="0" fontId="14" fillId="0" borderId="25" xfId="79" applyFont="1" applyFill="1" applyBorder="1" applyAlignment="1">
      <alignment horizontal="left" indent="1"/>
    </xf>
    <xf numFmtId="188" fontId="14" fillId="0" borderId="38" xfId="79" applyNumberFormat="1" applyFont="1" applyFill="1" applyBorder="1" applyAlignment="1">
      <alignment horizontal="center"/>
    </xf>
    <xf numFmtId="188" fontId="14" fillId="0" borderId="25" xfId="79" applyNumberFormat="1" applyFont="1" applyFill="1" applyBorder="1" applyAlignment="1">
      <alignment horizontal="center"/>
    </xf>
    <xf numFmtId="0" fontId="14" fillId="0" borderId="5" xfId="79" applyFont="1" applyFill="1" applyBorder="1" applyAlignment="1">
      <alignment horizontal="left" indent="1"/>
    </xf>
    <xf numFmtId="0" fontId="14" fillId="0" borderId="0" xfId="79" applyFont="1" applyFill="1" applyBorder="1" applyAlignment="1">
      <alignment horizontal="left" indent="1"/>
    </xf>
    <xf numFmtId="0" fontId="14" fillId="0" borderId="1" xfId="79" applyFont="1" applyFill="1" applyBorder="1" applyAlignment="1">
      <alignment horizontal="left" indent="1"/>
    </xf>
    <xf numFmtId="188" fontId="14" fillId="0" borderId="5" xfId="79" applyNumberFormat="1" applyFont="1" applyFill="1" applyBorder="1" applyAlignment="1">
      <alignment horizontal="center"/>
    </xf>
    <xf numFmtId="188" fontId="14" fillId="0" borderId="1" xfId="79" applyNumberFormat="1" applyFont="1" applyFill="1" applyBorder="1" applyAlignment="1">
      <alignment horizontal="center"/>
    </xf>
    <xf numFmtId="0" fontId="14" fillId="0" borderId="37" xfId="79" applyFont="1" applyFill="1" applyBorder="1" applyAlignment="1">
      <alignment horizontal="left" indent="1"/>
    </xf>
    <xf numFmtId="0" fontId="14" fillId="0" borderId="15" xfId="79" applyFont="1" applyFill="1" applyBorder="1" applyAlignment="1">
      <alignment horizontal="left" indent="1"/>
    </xf>
    <xf numFmtId="0" fontId="14" fillId="0" borderId="33" xfId="79" applyFont="1" applyFill="1" applyBorder="1" applyAlignment="1">
      <alignment horizontal="left" indent="1"/>
    </xf>
    <xf numFmtId="188" fontId="14" fillId="0" borderId="37" xfId="79" applyNumberFormat="1" applyFont="1" applyFill="1" applyBorder="1" applyAlignment="1">
      <alignment horizontal="center"/>
    </xf>
    <xf numFmtId="188" fontId="14" fillId="0" borderId="33" xfId="79" applyNumberFormat="1" applyFont="1" applyFill="1" applyBorder="1" applyAlignment="1">
      <alignment horizontal="center"/>
    </xf>
    <xf numFmtId="0" fontId="15" fillId="0" borderId="3" xfId="0" applyFont="1" applyFill="1" applyBorder="1" applyAlignment="1">
      <alignment horizontal="center" vertical="center"/>
    </xf>
    <xf numFmtId="0" fontId="120" fillId="0" borderId="22" xfId="0" applyFont="1" applyBorder="1" applyAlignment="1">
      <alignment horizontal="left" vertical="center" indent="13"/>
    </xf>
    <xf numFmtId="0" fontId="120" fillId="0" borderId="24" xfId="0" applyFont="1" applyBorder="1" applyAlignment="1">
      <alignment horizontal="left" vertical="center" indent="13"/>
    </xf>
    <xf numFmtId="0" fontId="120" fillId="0" borderId="32" xfId="0" applyFont="1" applyBorder="1" applyAlignment="1">
      <alignment horizontal="left" vertical="center" indent="13"/>
    </xf>
    <xf numFmtId="0" fontId="4" fillId="0" borderId="2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19" xfId="0" applyFont="1" applyFill="1" applyBorder="1" applyAlignment="1">
      <alignment horizontal="center" vertical="center"/>
    </xf>
    <xf numFmtId="0" fontId="11" fillId="0" borderId="43" xfId="63" applyFont="1" applyBorder="1" applyAlignment="1">
      <alignment horizontal="left" vertical="center" indent="2"/>
    </xf>
    <xf numFmtId="0" fontId="11" fillId="0" borderId="44" xfId="63" applyFont="1" applyBorder="1" applyAlignment="1">
      <alignment horizontal="left" vertical="center" indent="2"/>
    </xf>
    <xf numFmtId="0" fontId="11" fillId="0" borderId="37" xfId="63" applyFont="1" applyBorder="1" applyAlignment="1">
      <alignment horizontal="left" vertical="top" wrapText="1"/>
    </xf>
    <xf numFmtId="0" fontId="11" fillId="0" borderId="5" xfId="63" applyFont="1" applyBorder="1" applyAlignment="1">
      <alignment horizontal="left" vertical="top" wrapText="1"/>
    </xf>
    <xf numFmtId="0" fontId="11" fillId="0" borderId="38" xfId="63" applyFont="1" applyBorder="1" applyAlignment="1">
      <alignment horizontal="left" vertical="top" wrapText="1"/>
    </xf>
    <xf numFmtId="0" fontId="14" fillId="0" borderId="4" xfId="63" applyFont="1" applyBorder="1" applyAlignment="1">
      <alignment horizontal="right"/>
    </xf>
    <xf numFmtId="0" fontId="5" fillId="0" borderId="103" xfId="63" applyFont="1" applyBorder="1" applyAlignment="1">
      <alignment horizontal="center" vertical="center" wrapText="1"/>
    </xf>
    <xf numFmtId="0" fontId="5" fillId="0" borderId="104" xfId="63" applyFont="1" applyBorder="1" applyAlignment="1">
      <alignment horizontal="center" vertical="center" wrapText="1"/>
    </xf>
    <xf numFmtId="0" fontId="11" fillId="0" borderId="43" xfId="63" applyFont="1" applyBorder="1" applyAlignment="1">
      <alignment horizontal="left" vertical="center" indent="3"/>
    </xf>
    <xf numFmtId="0" fontId="11" fillId="0" borderId="44" xfId="63" applyFont="1" applyBorder="1" applyAlignment="1">
      <alignment horizontal="left" vertical="center" indent="3"/>
    </xf>
    <xf numFmtId="0" fontId="11" fillId="0" borderId="43" xfId="63" applyFont="1" applyBorder="1" applyAlignment="1">
      <alignment horizontal="left" vertical="center" wrapText="1" indent="1"/>
    </xf>
    <xf numFmtId="0" fontId="11" fillId="0" borderId="32" xfId="63" applyFont="1" applyBorder="1" applyAlignment="1">
      <alignment horizontal="left" vertical="center" wrapText="1" indent="1"/>
    </xf>
    <xf numFmtId="0" fontId="4" fillId="0" borderId="0" xfId="63" applyFont="1" applyAlignment="1">
      <alignment horizontal="right" vertical="center" textRotation="180"/>
    </xf>
    <xf numFmtId="0" fontId="5" fillId="0" borderId="105" xfId="63" applyFont="1" applyBorder="1" applyAlignment="1">
      <alignment horizontal="center" vertical="center" wrapText="1"/>
    </xf>
    <xf numFmtId="0" fontId="5" fillId="0" borderId="106" xfId="63" applyFont="1" applyBorder="1" applyAlignment="1">
      <alignment horizontal="center" vertical="center" wrapText="1"/>
    </xf>
    <xf numFmtId="0" fontId="11" fillId="0" borderId="43" xfId="63" applyFont="1" applyBorder="1" applyAlignment="1">
      <alignment horizontal="center" vertical="center" wrapText="1"/>
    </xf>
    <xf numFmtId="0" fontId="11" fillId="0" borderId="44" xfId="63" applyFont="1" applyBorder="1" applyAlignment="1">
      <alignment horizontal="center" vertical="center" wrapText="1"/>
    </xf>
    <xf numFmtId="0" fontId="11" fillId="0" borderId="44" xfId="63" applyFont="1" applyBorder="1" applyAlignment="1">
      <alignment horizontal="center" vertical="center"/>
    </xf>
    <xf numFmtId="0" fontId="11" fillId="0" borderId="37" xfId="63" applyFont="1" applyBorder="1" applyAlignment="1">
      <alignment vertical="center" wrapText="1"/>
    </xf>
    <xf numFmtId="0" fontId="11" fillId="0" borderId="5" xfId="63" applyFont="1" applyBorder="1" applyAlignment="1">
      <alignment vertical="center" wrapText="1"/>
    </xf>
    <xf numFmtId="0" fontId="11" fillId="0" borderId="38" xfId="63" applyFont="1" applyBorder="1" applyAlignment="1">
      <alignment vertical="center" wrapText="1"/>
    </xf>
    <xf numFmtId="49" fontId="15" fillId="0" borderId="0" xfId="63" applyNumberFormat="1" applyFont="1" applyFill="1" applyBorder="1" applyAlignment="1">
      <alignment horizontal="left" vertical="center"/>
    </xf>
    <xf numFmtId="0" fontId="120" fillId="0" borderId="22" xfId="0" applyFont="1" applyBorder="1" applyAlignment="1">
      <alignment horizontal="center" vertical="center"/>
    </xf>
    <xf numFmtId="0" fontId="120" fillId="0" borderId="32" xfId="0" applyFont="1" applyBorder="1" applyAlignment="1">
      <alignment horizontal="center" vertical="center"/>
    </xf>
    <xf numFmtId="0" fontId="120" fillId="0" borderId="16" xfId="0" applyFont="1" applyBorder="1" applyAlignment="1">
      <alignment horizontal="left" vertical="center" wrapText="1" indent="1"/>
    </xf>
    <xf numFmtId="0" fontId="120" fillId="0" borderId="6" xfId="0" applyFont="1" applyBorder="1" applyAlignment="1">
      <alignment horizontal="left" vertical="center" wrapText="1" indent="1"/>
    </xf>
    <xf numFmtId="0" fontId="119" fillId="0" borderId="0" xfId="0" applyFont="1" applyBorder="1" applyAlignment="1">
      <alignment horizontal="right" vertical="center" textRotation="180"/>
    </xf>
    <xf numFmtId="0" fontId="78" fillId="0" borderId="0" xfId="63" applyFont="1" applyFill="1" applyBorder="1" applyAlignment="1">
      <alignment horizontal="left" wrapText="1"/>
    </xf>
    <xf numFmtId="0" fontId="22" fillId="0" borderId="0" xfId="63" applyFont="1" applyBorder="1" applyAlignment="1">
      <alignment horizontal="right" vertical="center" textRotation="180"/>
    </xf>
    <xf numFmtId="0" fontId="18" fillId="0" borderId="15" xfId="63" applyFont="1" applyFill="1" applyBorder="1" applyAlignment="1">
      <alignment horizontal="left" wrapText="1"/>
    </xf>
    <xf numFmtId="0" fontId="11" fillId="0" borderId="18" xfId="63" applyFont="1" applyFill="1" applyBorder="1" applyAlignment="1">
      <alignment horizontal="center" vertical="center"/>
    </xf>
    <xf numFmtId="0" fontId="11" fillId="0" borderId="3" xfId="63" applyFont="1" applyFill="1" applyBorder="1" applyAlignment="1">
      <alignment horizontal="center" vertical="center"/>
    </xf>
    <xf numFmtId="0" fontId="11" fillId="0" borderId="17" xfId="63" applyFont="1" applyFill="1" applyBorder="1" applyAlignment="1">
      <alignment horizontal="center" vertical="center"/>
    </xf>
    <xf numFmtId="0" fontId="11" fillId="0" borderId="32" xfId="63" applyFont="1" applyFill="1" applyBorder="1" applyAlignment="1">
      <alignment horizontal="center" vertical="center"/>
    </xf>
    <xf numFmtId="0" fontId="42" fillId="0" borderId="22" xfId="0" applyFont="1" applyBorder="1" applyAlignment="1">
      <alignment horizontal="center" vertical="center"/>
    </xf>
    <xf numFmtId="0" fontId="42" fillId="0" borderId="24" xfId="0" applyFont="1" applyBorder="1" applyAlignment="1">
      <alignment horizontal="center" vertical="center"/>
    </xf>
    <xf numFmtId="0" fontId="42" fillId="0" borderId="32" xfId="0" applyFont="1" applyBorder="1" applyAlignment="1">
      <alignment horizontal="center" vertical="center"/>
    </xf>
    <xf numFmtId="0" fontId="116" fillId="0" borderId="0" xfId="0" applyFont="1" applyBorder="1" applyAlignment="1">
      <alignment horizontal="left" vertical="top" wrapText="1"/>
    </xf>
    <xf numFmtId="0" fontId="117" fillId="0" borderId="0" xfId="0" applyFont="1" applyBorder="1"/>
    <xf numFmtId="0" fontId="42" fillId="0" borderId="3" xfId="0" applyFont="1" applyBorder="1" applyAlignment="1">
      <alignment horizontal="center" vertical="center"/>
    </xf>
    <xf numFmtId="0" fontId="114" fillId="0" borderId="4" xfId="0" applyFont="1" applyBorder="1" applyAlignment="1">
      <alignment horizontal="right"/>
    </xf>
    <xf numFmtId="0" fontId="116" fillId="0" borderId="0" xfId="0" applyFont="1" applyBorder="1" applyAlignment="1">
      <alignment horizontal="left" vertical="top"/>
    </xf>
    <xf numFmtId="0" fontId="14" fillId="0" borderId="0" xfId="0" applyFont="1" applyBorder="1" applyAlignment="1">
      <alignment horizontal="right" vertical="center" textRotation="180"/>
    </xf>
    <xf numFmtId="0" fontId="14" fillId="0" borderId="16" xfId="0" applyFont="1" applyBorder="1" applyAlignment="1">
      <alignment horizontal="center" vertical="center"/>
    </xf>
    <xf numFmtId="0" fontId="14" fillId="0" borderId="2" xfId="0" applyFont="1" applyBorder="1" applyAlignment="1">
      <alignment horizontal="center" vertical="center"/>
    </xf>
    <xf numFmtId="0" fontId="14" fillId="0" borderId="6" xfId="0" applyFont="1" applyBorder="1" applyAlignment="1">
      <alignment horizontal="center" vertical="center"/>
    </xf>
    <xf numFmtId="0" fontId="14" fillId="0" borderId="16" xfId="0" applyFont="1" applyBorder="1" applyAlignment="1">
      <alignment horizontal="left" vertical="center" indent="2"/>
    </xf>
    <xf numFmtId="0" fontId="0" fillId="0" borderId="2" xfId="0" applyFont="1" applyBorder="1" applyAlignment="1">
      <alignment horizontal="left" vertical="center" indent="2"/>
    </xf>
    <xf numFmtId="0" fontId="0" fillId="0" borderId="6" xfId="0" applyFont="1" applyBorder="1" applyAlignment="1">
      <alignment horizontal="left" vertical="center" indent="2"/>
    </xf>
    <xf numFmtId="0" fontId="14" fillId="0" borderId="16" xfId="0" applyFont="1" applyBorder="1" applyAlignment="1">
      <alignment horizontal="left" vertical="center" wrapText="1" indent="2"/>
    </xf>
    <xf numFmtId="0" fontId="0" fillId="0" borderId="2" xfId="0" applyFont="1" applyBorder="1" applyAlignment="1">
      <alignment horizontal="left" vertical="center" wrapText="1" indent="2"/>
    </xf>
    <xf numFmtId="0" fontId="0" fillId="0" borderId="6" xfId="0" applyFont="1" applyBorder="1" applyAlignment="1">
      <alignment horizontal="left" vertical="center" wrapText="1" indent="2"/>
    </xf>
    <xf numFmtId="0" fontId="14" fillId="0" borderId="0" xfId="63" applyFont="1" applyBorder="1" applyAlignment="1">
      <alignment horizontal="left" vertical="center" wrapText="1"/>
    </xf>
    <xf numFmtId="0" fontId="0" fillId="0" borderId="2" xfId="0" applyFont="1" applyBorder="1" applyAlignment="1">
      <alignment horizontal="center" vertical="center"/>
    </xf>
    <xf numFmtId="0" fontId="0" fillId="0" borderId="6" xfId="0" applyFont="1" applyBorder="1" applyAlignment="1">
      <alignment horizontal="center" vertical="center"/>
    </xf>
    <xf numFmtId="0" fontId="14" fillId="0" borderId="2" xfId="0" applyFont="1" applyBorder="1" applyAlignment="1">
      <alignment horizontal="left" vertical="center" indent="2"/>
    </xf>
    <xf numFmtId="0" fontId="75" fillId="0" borderId="10" xfId="53" applyFont="1" applyBorder="1" applyAlignment="1">
      <alignment horizontal="left" vertical="center" indent="1"/>
    </xf>
    <xf numFmtId="0" fontId="75" fillId="0" borderId="11" xfId="53" applyFont="1" applyBorder="1" applyAlignment="1">
      <alignment horizontal="left" vertical="center" indent="1"/>
    </xf>
    <xf numFmtId="0" fontId="75" fillId="0" borderId="9" xfId="53" applyFont="1" applyBorder="1" applyAlignment="1">
      <alignment horizontal="left" vertical="center" indent="1"/>
    </xf>
    <xf numFmtId="0" fontId="75" fillId="0" borderId="12" xfId="53" applyFont="1" applyBorder="1" applyAlignment="1">
      <alignment horizontal="left" vertical="center" indent="1"/>
    </xf>
    <xf numFmtId="0" fontId="98" fillId="0" borderId="0" xfId="53" applyNumberFormat="1" applyFont="1" applyFill="1" applyBorder="1" applyAlignment="1">
      <alignment horizontal="left" vertical="center" wrapText="1"/>
    </xf>
    <xf numFmtId="0" fontId="98" fillId="0" borderId="0" xfId="53" applyNumberFormat="1" applyFont="1" applyFill="1" applyBorder="1" applyAlignment="1">
      <alignment horizontal="left" vertical="center"/>
    </xf>
    <xf numFmtId="0" fontId="98" fillId="0" borderId="107" xfId="53" applyNumberFormat="1" applyFont="1" applyFill="1" applyBorder="1" applyAlignment="1">
      <alignment horizontal="left" vertical="center" wrapText="1" indent="1"/>
    </xf>
    <xf numFmtId="0" fontId="98" fillId="0" borderId="108" xfId="53" applyNumberFormat="1" applyFont="1" applyFill="1" applyBorder="1" applyAlignment="1">
      <alignment horizontal="left" vertical="center" indent="1"/>
    </xf>
    <xf numFmtId="0" fontId="26" fillId="0" borderId="107" xfId="52" applyNumberFormat="1" applyFont="1" applyFill="1" applyBorder="1" applyAlignment="1">
      <alignment horizontal="left" vertical="center" wrapText="1" indent="1"/>
    </xf>
    <xf numFmtId="0" fontId="44" fillId="0" borderId="108" xfId="52" applyNumberFormat="1" applyFont="1" applyFill="1" applyBorder="1" applyAlignment="1">
      <alignment horizontal="left" vertical="center" indent="1"/>
    </xf>
    <xf numFmtId="0" fontId="11" fillId="0" borderId="10" xfId="52" applyFont="1" applyBorder="1" applyAlignment="1">
      <alignment horizontal="left" vertical="center" indent="1"/>
    </xf>
    <xf numFmtId="0" fontId="11" fillId="0" borderId="9" xfId="52" applyFont="1" applyBorder="1" applyAlignment="1">
      <alignment horizontal="left" vertical="center" indent="1"/>
    </xf>
    <xf numFmtId="0" fontId="11" fillId="0" borderId="12" xfId="52" applyFont="1" applyBorder="1" applyAlignment="1">
      <alignment horizontal="left" vertical="center" indent="1"/>
    </xf>
    <xf numFmtId="0" fontId="11" fillId="0" borderId="8" xfId="52" applyFont="1" applyBorder="1" applyAlignment="1">
      <alignment horizontal="left" vertical="center" indent="1"/>
    </xf>
    <xf numFmtId="0" fontId="11" fillId="0" borderId="11" xfId="52" applyFont="1" applyBorder="1" applyAlignment="1">
      <alignment horizontal="left" vertical="center" indent="1"/>
    </xf>
    <xf numFmtId="0" fontId="11" fillId="0" borderId="22" xfId="63" applyFont="1" applyBorder="1" applyAlignment="1">
      <alignment horizontal="center" vertical="center"/>
    </xf>
    <xf numFmtId="0" fontId="11" fillId="0" borderId="24" xfId="63" applyFont="1" applyBorder="1" applyAlignment="1">
      <alignment horizontal="center" vertical="center"/>
    </xf>
    <xf numFmtId="0" fontId="11" fillId="0" borderId="32" xfId="63" applyFont="1" applyBorder="1" applyAlignment="1">
      <alignment horizontal="center" vertical="center"/>
    </xf>
    <xf numFmtId="0" fontId="11" fillId="0" borderId="3" xfId="63" applyFont="1" applyBorder="1" applyAlignment="1">
      <alignment horizontal="center" vertical="center"/>
    </xf>
    <xf numFmtId="0" fontId="15" fillId="0" borderId="22" xfId="54" applyFont="1" applyFill="1" applyBorder="1" applyAlignment="1">
      <alignment horizontal="center" vertical="center" wrapText="1"/>
    </xf>
    <xf numFmtId="0" fontId="15" fillId="0" borderId="32" xfId="54" applyFont="1" applyFill="1" applyBorder="1" applyAlignment="1">
      <alignment horizontal="center" vertical="center" wrapText="1"/>
    </xf>
    <xf numFmtId="175" fontId="4" fillId="0" borderId="22" xfId="63" applyNumberFormat="1" applyFont="1" applyBorder="1" applyAlignment="1">
      <alignment horizontal="center" vertical="center"/>
    </xf>
    <xf numFmtId="175" fontId="4" fillId="0" borderId="32" xfId="63" applyNumberFormat="1" applyFont="1" applyBorder="1" applyAlignment="1">
      <alignment horizontal="center" vertical="center"/>
    </xf>
    <xf numFmtId="0" fontId="4" fillId="0" borderId="22" xfId="54" applyFont="1" applyBorder="1" applyAlignment="1">
      <alignment horizontal="center" vertical="center"/>
    </xf>
    <xf numFmtId="0" fontId="4" fillId="0" borderId="32" xfId="54" applyFont="1" applyBorder="1" applyAlignment="1">
      <alignment horizontal="center" vertical="center"/>
    </xf>
    <xf numFmtId="0" fontId="15" fillId="0" borderId="2" xfId="92" applyFont="1" applyBorder="1" applyAlignment="1">
      <alignment horizontal="center" vertical="center"/>
    </xf>
    <xf numFmtId="0" fontId="15" fillId="0" borderId="6" xfId="92" applyFont="1" applyBorder="1" applyAlignment="1">
      <alignment horizontal="center" vertical="center"/>
    </xf>
    <xf numFmtId="0" fontId="15" fillId="0" borderId="16" xfId="92" applyFont="1" applyBorder="1" applyAlignment="1">
      <alignment horizontal="center" vertical="center"/>
    </xf>
    <xf numFmtId="1" fontId="15" fillId="0" borderId="22" xfId="93" applyNumberFormat="1" applyFont="1" applyBorder="1" applyAlignment="1">
      <alignment horizontal="center" vertical="center" wrapText="1"/>
    </xf>
    <xf numFmtId="0" fontId="4" fillId="0" borderId="32" xfId="74" applyFont="1" applyBorder="1" applyAlignment="1">
      <alignment horizontal="center" vertical="center"/>
    </xf>
    <xf numFmtId="0" fontId="4" fillId="0" borderId="24" xfId="74" applyFont="1" applyBorder="1" applyAlignment="1">
      <alignment horizontal="center" vertical="center"/>
    </xf>
    <xf numFmtId="1" fontId="15" fillId="0" borderId="3" xfId="93" applyNumberFormat="1" applyFont="1" applyBorder="1" applyAlignment="1">
      <alignment horizontal="center" vertical="center" wrapText="1"/>
    </xf>
    <xf numFmtId="0" fontId="4" fillId="0" borderId="3" xfId="74" applyFont="1" applyBorder="1" applyAlignment="1">
      <alignment horizontal="center" vertical="center"/>
    </xf>
    <xf numFmtId="1" fontId="15" fillId="0" borderId="22" xfId="93" applyNumberFormat="1" applyFont="1" applyBorder="1" applyAlignment="1">
      <alignment horizontal="center" wrapText="1"/>
    </xf>
    <xf numFmtId="0" fontId="136" fillId="0" borderId="24" xfId="0" applyFont="1" applyBorder="1"/>
    <xf numFmtId="0" fontId="136" fillId="0" borderId="32" xfId="0" applyFont="1" applyBorder="1"/>
    <xf numFmtId="185" fontId="15" fillId="0" borderId="22" xfId="93" applyFont="1" applyBorder="1" applyAlignment="1">
      <alignment horizontal="center" wrapText="1"/>
    </xf>
    <xf numFmtId="185" fontId="15" fillId="0" borderId="0" xfId="93" applyFont="1" applyBorder="1" applyAlignment="1">
      <alignment horizontal="left" vertical="center"/>
    </xf>
    <xf numFmtId="0" fontId="15" fillId="0" borderId="22" xfId="92" applyFont="1" applyBorder="1" applyAlignment="1">
      <alignment horizontal="center" vertical="center"/>
    </xf>
    <xf numFmtId="0" fontId="15" fillId="0" borderId="32" xfId="92" applyFont="1" applyBorder="1" applyAlignment="1">
      <alignment horizontal="center" vertical="center"/>
    </xf>
    <xf numFmtId="0" fontId="4" fillId="0" borderId="32" xfId="74" applyFont="1" applyBorder="1" applyAlignment="1">
      <alignment horizontal="center"/>
    </xf>
    <xf numFmtId="0" fontId="118" fillId="0" borderId="22" xfId="0" applyFont="1" applyBorder="1" applyAlignment="1">
      <alignment horizontal="center" vertical="center"/>
    </xf>
    <xf numFmtId="0" fontId="118" fillId="0" borderId="32" xfId="0" applyFont="1" applyBorder="1" applyAlignment="1">
      <alignment horizontal="center" vertical="center"/>
    </xf>
    <xf numFmtId="0" fontId="120" fillId="0" borderId="3" xfId="0" applyFont="1" applyBorder="1" applyAlignment="1">
      <alignment horizontal="center" vertical="center"/>
    </xf>
    <xf numFmtId="0" fontId="119" fillId="0" borderId="0" xfId="0" applyFont="1" applyAlignment="1">
      <alignment horizontal="right" vertical="center" textRotation="180"/>
    </xf>
    <xf numFmtId="0" fontId="119" fillId="0" borderId="15" xfId="0" applyFont="1" applyBorder="1" applyAlignment="1">
      <alignment horizontal="left" vertical="center" wrapText="1"/>
    </xf>
    <xf numFmtId="0" fontId="119" fillId="0" borderId="16" xfId="0" applyFont="1" applyBorder="1" applyAlignment="1">
      <alignment horizontal="left" vertical="center" wrapText="1" indent="1"/>
    </xf>
    <xf numFmtId="0" fontId="119" fillId="0" borderId="2" xfId="0" applyFont="1" applyBorder="1" applyAlignment="1">
      <alignment horizontal="left" vertical="center" wrapText="1" indent="1"/>
    </xf>
    <xf numFmtId="0" fontId="119" fillId="0" borderId="6" xfId="0" applyFont="1" applyBorder="1" applyAlignment="1">
      <alignment horizontal="left" vertical="center" wrapText="1" indent="1"/>
    </xf>
    <xf numFmtId="0" fontId="119" fillId="0" borderId="16" xfId="0" quotePrefix="1" applyFont="1" applyBorder="1" applyAlignment="1">
      <alignment horizontal="left" vertical="center" wrapText="1" indent="1"/>
    </xf>
    <xf numFmtId="0" fontId="119" fillId="0" borderId="16" xfId="0" applyFont="1" applyBorder="1" applyAlignment="1">
      <alignment horizontal="left" vertical="center" wrapText="1" indent="2"/>
    </xf>
    <xf numFmtId="0" fontId="119" fillId="0" borderId="6" xfId="0" applyFont="1" applyBorder="1" applyAlignment="1">
      <alignment horizontal="left" vertical="center" wrapText="1" indent="2"/>
    </xf>
    <xf numFmtId="0" fontId="21" fillId="0" borderId="0" xfId="63" applyFont="1" applyFill="1" applyBorder="1" applyAlignment="1">
      <alignment horizontal="left" vertical="top" wrapText="1"/>
    </xf>
    <xf numFmtId="0" fontId="85" fillId="0" borderId="5" xfId="0" applyFont="1" applyFill="1" applyBorder="1" applyAlignment="1">
      <alignment horizontal="right" vertical="center" wrapText="1" indent="11"/>
    </xf>
    <xf numFmtId="0" fontId="85" fillId="0" borderId="0" xfId="0" applyFont="1" applyFill="1" applyBorder="1" applyAlignment="1">
      <alignment horizontal="right" vertical="center" wrapText="1" indent="11"/>
    </xf>
    <xf numFmtId="0" fontId="85" fillId="0" borderId="1" xfId="0" applyFont="1" applyFill="1" applyBorder="1" applyAlignment="1">
      <alignment horizontal="right" vertical="center" wrapText="1" indent="11"/>
    </xf>
    <xf numFmtId="0" fontId="118" fillId="0" borderId="22" xfId="0" applyFont="1" applyFill="1" applyBorder="1" applyAlignment="1">
      <alignment horizontal="center" vertical="center" wrapText="1"/>
    </xf>
    <xf numFmtId="0" fontId="118" fillId="0" borderId="24" xfId="0" applyFont="1" applyFill="1" applyBorder="1" applyAlignment="1">
      <alignment horizontal="center" vertical="center" wrapText="1"/>
    </xf>
    <xf numFmtId="0" fontId="118" fillId="0" borderId="32" xfId="0" applyFont="1" applyFill="1" applyBorder="1" applyAlignment="1">
      <alignment horizontal="center" vertical="center" wrapText="1"/>
    </xf>
    <xf numFmtId="0" fontId="131" fillId="0" borderId="37" xfId="0" applyFont="1" applyFill="1" applyBorder="1" applyAlignment="1">
      <alignment horizontal="right" vertical="center" wrapText="1" indent="11"/>
    </xf>
    <xf numFmtId="0" fontId="131" fillId="0" borderId="15" xfId="0" applyFont="1" applyFill="1" applyBorder="1" applyAlignment="1">
      <alignment horizontal="right" vertical="center" wrapText="1" indent="11"/>
    </xf>
    <xf numFmtId="0" fontId="131" fillId="0" borderId="33" xfId="0" applyFont="1" applyFill="1" applyBorder="1" applyAlignment="1">
      <alignment horizontal="right" vertical="center" wrapText="1" indent="11"/>
    </xf>
    <xf numFmtId="3" fontId="131" fillId="0" borderId="5" xfId="0" applyNumberFormat="1" applyFont="1" applyFill="1" applyBorder="1" applyAlignment="1">
      <alignment horizontal="right" vertical="center" indent="11"/>
    </xf>
    <xf numFmtId="0" fontId="131" fillId="0" borderId="0" xfId="0" applyFont="1" applyFill="1" applyBorder="1" applyAlignment="1">
      <alignment horizontal="right" vertical="center" indent="11"/>
    </xf>
    <xf numFmtId="0" fontId="131" fillId="0" borderId="1" xfId="0" applyFont="1" applyFill="1" applyBorder="1" applyAlignment="1">
      <alignment horizontal="right" vertical="center" indent="11"/>
    </xf>
    <xf numFmtId="0" fontId="131" fillId="0" borderId="5" xfId="0" applyFont="1" applyFill="1" applyBorder="1" applyAlignment="1">
      <alignment horizontal="right" vertical="center" wrapText="1" indent="11"/>
    </xf>
    <xf numFmtId="0" fontId="131" fillId="0" borderId="0" xfId="0" applyFont="1" applyFill="1" applyBorder="1" applyAlignment="1">
      <alignment horizontal="right" vertical="center" wrapText="1" indent="11"/>
    </xf>
    <xf numFmtId="0" fontId="131" fillId="0" borderId="1" xfId="0" applyFont="1" applyFill="1" applyBorder="1" applyAlignment="1">
      <alignment horizontal="right" vertical="center" wrapText="1" indent="11"/>
    </xf>
    <xf numFmtId="3" fontId="131" fillId="0" borderId="37" xfId="0" applyNumberFormat="1" applyFont="1" applyFill="1" applyBorder="1" applyAlignment="1">
      <alignment horizontal="right" vertical="center" wrapText="1" indent="5"/>
    </xf>
    <xf numFmtId="3" fontId="131" fillId="0" borderId="15" xfId="0" applyNumberFormat="1" applyFont="1" applyFill="1" applyBorder="1" applyAlignment="1">
      <alignment horizontal="right" vertical="center" wrapText="1" indent="5"/>
    </xf>
    <xf numFmtId="0" fontId="118" fillId="0" borderId="22" xfId="0" applyFont="1" applyFill="1" applyBorder="1" applyAlignment="1">
      <alignment horizontal="center" vertical="center"/>
    </xf>
    <xf numFmtId="0" fontId="118" fillId="0" borderId="24" xfId="0" applyFont="1" applyFill="1" applyBorder="1" applyAlignment="1">
      <alignment horizontal="center" vertical="center"/>
    </xf>
    <xf numFmtId="0" fontId="118" fillId="0" borderId="32" xfId="0" applyFont="1" applyFill="1" applyBorder="1" applyAlignment="1">
      <alignment horizontal="center" vertical="center"/>
    </xf>
    <xf numFmtId="3" fontId="131" fillId="0" borderId="37" xfId="0" applyNumberFormat="1" applyFont="1" applyFill="1" applyBorder="1" applyAlignment="1">
      <alignment horizontal="right" vertical="center" wrapText="1" indent="11"/>
    </xf>
    <xf numFmtId="3" fontId="131" fillId="0" borderId="15" xfId="0" applyNumberFormat="1" applyFont="1" applyFill="1" applyBorder="1" applyAlignment="1">
      <alignment horizontal="right" vertical="center" wrapText="1" indent="11"/>
    </xf>
    <xf numFmtId="3" fontId="131" fillId="0" borderId="33" xfId="0" applyNumberFormat="1" applyFont="1" applyFill="1" applyBorder="1" applyAlignment="1">
      <alignment horizontal="right" vertical="center" wrapText="1" indent="11"/>
    </xf>
    <xf numFmtId="3" fontId="131" fillId="0" borderId="5" xfId="0" applyNumberFormat="1" applyFont="1" applyFill="1" applyBorder="1" applyAlignment="1">
      <alignment horizontal="right" vertical="center" indent="5"/>
    </xf>
    <xf numFmtId="0" fontId="131" fillId="0" borderId="0" xfId="0" applyFont="1" applyFill="1" applyBorder="1" applyAlignment="1">
      <alignment horizontal="right" vertical="center" indent="5"/>
    </xf>
    <xf numFmtId="3" fontId="131" fillId="0" borderId="0" xfId="0" applyNumberFormat="1" applyFont="1" applyFill="1" applyBorder="1" applyAlignment="1">
      <alignment horizontal="right" vertical="center" indent="11"/>
    </xf>
    <xf numFmtId="3" fontId="131" fillId="0" borderId="1" xfId="0" applyNumberFormat="1" applyFont="1" applyFill="1" applyBorder="1" applyAlignment="1">
      <alignment horizontal="right" vertical="center" indent="11"/>
    </xf>
    <xf numFmtId="0" fontId="131" fillId="0" borderId="15" xfId="63" applyFont="1" applyBorder="1" applyAlignment="1">
      <alignment horizontal="left" vertical="center" wrapText="1"/>
    </xf>
    <xf numFmtId="0" fontId="131" fillId="0" borderId="37" xfId="63" applyFont="1" applyBorder="1" applyAlignment="1">
      <alignment horizontal="left" wrapText="1" indent="1"/>
    </xf>
    <xf numFmtId="0" fontId="131" fillId="0" borderId="15" xfId="63" applyFont="1" applyBorder="1" applyAlignment="1">
      <alignment horizontal="left" wrapText="1" indent="1"/>
    </xf>
    <xf numFmtId="0" fontId="131" fillId="0" borderId="33" xfId="63" applyFont="1" applyBorder="1" applyAlignment="1">
      <alignment horizontal="left" wrapText="1" indent="1"/>
    </xf>
    <xf numFmtId="0" fontId="131" fillId="0" borderId="5" xfId="63" applyFont="1" applyBorder="1" applyAlignment="1">
      <alignment horizontal="left" wrapText="1" indent="1"/>
    </xf>
    <xf numFmtId="0" fontId="131" fillId="0" borderId="0" xfId="63" applyFont="1" applyBorder="1" applyAlignment="1">
      <alignment horizontal="left" wrapText="1" indent="1"/>
    </xf>
    <xf numFmtId="0" fontId="131" fillId="0" borderId="1" xfId="63" applyFont="1" applyBorder="1" applyAlignment="1">
      <alignment horizontal="left" wrapText="1" indent="1"/>
    </xf>
    <xf numFmtId="0" fontId="131" fillId="0" borderId="38" xfId="63" applyFont="1" applyBorder="1" applyAlignment="1">
      <alignment horizontal="left" wrapText="1" indent="1"/>
    </xf>
    <xf numFmtId="0" fontId="131" fillId="0" borderId="4" xfId="63" applyFont="1" applyBorder="1" applyAlignment="1">
      <alignment horizontal="left" wrapText="1" indent="1"/>
    </xf>
    <xf numFmtId="0" fontId="131" fillId="0" borderId="25" xfId="63" applyFont="1" applyBorder="1" applyAlignment="1">
      <alignment horizontal="left" wrapText="1" indent="1"/>
    </xf>
    <xf numFmtId="0" fontId="131" fillId="0" borderId="22" xfId="63" applyFont="1" applyBorder="1" applyAlignment="1">
      <alignment horizontal="center" vertical="center" wrapText="1"/>
    </xf>
    <xf numFmtId="0" fontId="131" fillId="0" borderId="24" xfId="63" applyFont="1" applyBorder="1" applyAlignment="1">
      <alignment horizontal="center" vertical="center" wrapText="1"/>
    </xf>
    <xf numFmtId="0" fontId="131" fillId="0" borderId="32" xfId="63" applyFont="1" applyBorder="1" applyAlignment="1">
      <alignment horizontal="center" vertical="center" wrapText="1"/>
    </xf>
    <xf numFmtId="3" fontId="85" fillId="0" borderId="38" xfId="0" applyNumberFormat="1" applyFont="1" applyFill="1" applyBorder="1" applyAlignment="1">
      <alignment horizontal="right" vertical="center" indent="5"/>
    </xf>
    <xf numFmtId="3" fontId="85" fillId="0" borderId="4" xfId="0" applyNumberFormat="1" applyFont="1" applyFill="1" applyBorder="1" applyAlignment="1">
      <alignment horizontal="right" vertical="center" indent="5"/>
    </xf>
    <xf numFmtId="3" fontId="21" fillId="0" borderId="22" xfId="0" applyNumberFormat="1" applyFont="1" applyBorder="1" applyAlignment="1">
      <alignment horizontal="right" vertical="center" indent="5"/>
    </xf>
    <xf numFmtId="3" fontId="21" fillId="0" borderId="24" xfId="0" applyNumberFormat="1" applyFont="1" applyBorder="1" applyAlignment="1">
      <alignment horizontal="right" vertical="center" indent="5"/>
    </xf>
    <xf numFmtId="0" fontId="21" fillId="0" borderId="22" xfId="53" applyFont="1" applyBorder="1" applyAlignment="1">
      <alignment horizontal="center" vertical="center"/>
    </xf>
    <xf numFmtId="0" fontId="21" fillId="0" borderId="32" xfId="53" applyFont="1" applyBorder="1" applyAlignment="1">
      <alignment horizontal="center" vertical="center"/>
    </xf>
    <xf numFmtId="0" fontId="21" fillId="0" borderId="3" xfId="52" applyFont="1" applyBorder="1" applyAlignment="1">
      <alignment horizontal="center" vertical="center"/>
    </xf>
    <xf numFmtId="0" fontId="21" fillId="0" borderId="17" xfId="52" applyFont="1" applyBorder="1" applyAlignment="1">
      <alignment horizontal="center" vertical="center"/>
    </xf>
    <xf numFmtId="0" fontId="21" fillId="0" borderId="32" xfId="52" applyFont="1" applyBorder="1" applyAlignment="1">
      <alignment horizontal="center" vertical="center"/>
    </xf>
    <xf numFmtId="0" fontId="22" fillId="0" borderId="37" xfId="52" applyFont="1" applyBorder="1" applyAlignment="1">
      <alignment horizontal="center" vertical="center"/>
    </xf>
    <xf numFmtId="0" fontId="22" fillId="0" borderId="15" xfId="52" applyFont="1" applyBorder="1" applyAlignment="1">
      <alignment horizontal="center" vertical="center"/>
    </xf>
    <xf numFmtId="0" fontId="22" fillId="0" borderId="33" xfId="52" applyFont="1" applyBorder="1" applyAlignment="1">
      <alignment horizontal="center" vertical="center"/>
    </xf>
    <xf numFmtId="0" fontId="22" fillId="0" borderId="38" xfId="52" applyFont="1" applyBorder="1" applyAlignment="1">
      <alignment horizontal="center" vertical="center"/>
    </xf>
    <xf numFmtId="0" fontId="22" fillId="0" borderId="4" xfId="52" applyFont="1" applyBorder="1" applyAlignment="1">
      <alignment horizontal="center" vertical="center"/>
    </xf>
    <xf numFmtId="0" fontId="22" fillId="0" borderId="25" xfId="52" applyFont="1" applyBorder="1" applyAlignment="1">
      <alignment horizontal="center" vertical="center"/>
    </xf>
    <xf numFmtId="0" fontId="21" fillId="0" borderId="23" xfId="52" applyFont="1" applyBorder="1" applyAlignment="1">
      <alignment horizontal="center" vertical="center"/>
    </xf>
    <xf numFmtId="0" fontId="21" fillId="0" borderId="24" xfId="52" applyFont="1" applyBorder="1" applyAlignment="1">
      <alignment horizontal="center" vertical="center"/>
    </xf>
    <xf numFmtId="0" fontId="118" fillId="0" borderId="16" xfId="63" applyFont="1" applyFill="1" applyBorder="1" applyAlignment="1">
      <alignment horizontal="center" vertical="center"/>
    </xf>
    <xf numFmtId="0" fontId="118" fillId="0" borderId="6" xfId="63" applyFont="1" applyFill="1" applyBorder="1" applyAlignment="1">
      <alignment horizontal="center" vertical="center"/>
    </xf>
    <xf numFmtId="0" fontId="118" fillId="0" borderId="3" xfId="52" applyFont="1" applyFill="1" applyBorder="1" applyAlignment="1">
      <alignment horizontal="center" vertical="center"/>
    </xf>
    <xf numFmtId="3" fontId="85" fillId="0" borderId="38" xfId="0" applyNumberFormat="1" applyFont="1" applyFill="1" applyBorder="1" applyAlignment="1">
      <alignment horizontal="right" vertical="center" indent="11"/>
    </xf>
    <xf numFmtId="3" fontId="85" fillId="0" borderId="4" xfId="0" applyNumberFormat="1" applyFont="1" applyFill="1" applyBorder="1" applyAlignment="1">
      <alignment horizontal="right" vertical="center" indent="11"/>
    </xf>
    <xf numFmtId="3" fontId="85" fillId="0" borderId="25" xfId="0" applyNumberFormat="1" applyFont="1" applyFill="1" applyBorder="1" applyAlignment="1">
      <alignment horizontal="right" vertical="center" indent="11"/>
    </xf>
    <xf numFmtId="3" fontId="21" fillId="0" borderId="22" xfId="0" applyNumberFormat="1" applyFont="1" applyBorder="1" applyAlignment="1">
      <alignment horizontal="right" vertical="center" indent="11"/>
    </xf>
    <xf numFmtId="3" fontId="21" fillId="0" borderId="24" xfId="0" applyNumberFormat="1" applyFont="1" applyBorder="1" applyAlignment="1">
      <alignment horizontal="right" vertical="center" indent="11"/>
    </xf>
    <xf numFmtId="3" fontId="21" fillId="0" borderId="32" xfId="0" applyNumberFormat="1" applyFont="1" applyBorder="1" applyAlignment="1">
      <alignment horizontal="right" vertical="center" indent="11"/>
    </xf>
    <xf numFmtId="3" fontId="85" fillId="0" borderId="5" xfId="0" applyNumberFormat="1" applyFont="1" applyFill="1" applyBorder="1" applyAlignment="1">
      <alignment horizontal="right" vertical="center" indent="5"/>
    </xf>
    <xf numFmtId="3" fontId="85" fillId="0" borderId="0" xfId="0" applyNumberFormat="1" applyFont="1" applyFill="1" applyBorder="1" applyAlignment="1">
      <alignment horizontal="right" vertical="center" indent="5"/>
    </xf>
    <xf numFmtId="0" fontId="131" fillId="0" borderId="5" xfId="0" applyFont="1" applyFill="1" applyBorder="1" applyAlignment="1">
      <alignment horizontal="right" vertical="center" indent="5"/>
    </xf>
    <xf numFmtId="3" fontId="85" fillId="0" borderId="5" xfId="0" applyNumberFormat="1" applyFont="1" applyFill="1" applyBorder="1" applyAlignment="1">
      <alignment horizontal="right" vertical="center" indent="11"/>
    </xf>
    <xf numFmtId="3" fontId="85" fillId="0" borderId="0" xfId="0" applyNumberFormat="1" applyFont="1" applyFill="1" applyBorder="1" applyAlignment="1">
      <alignment horizontal="right" vertical="center" indent="11"/>
    </xf>
    <xf numFmtId="3" fontId="85" fillId="0" borderId="1" xfId="0" applyNumberFormat="1" applyFont="1" applyFill="1" applyBorder="1" applyAlignment="1">
      <alignment horizontal="right" vertical="center" indent="11"/>
    </xf>
    <xf numFmtId="0" fontId="88" fillId="2" borderId="3" xfId="0" applyFont="1" applyFill="1" applyBorder="1" applyAlignment="1">
      <alignment horizontal="left" vertical="center" wrapText="1" indent="1"/>
    </xf>
    <xf numFmtId="0" fontId="122" fillId="0" borderId="37" xfId="0" applyFont="1" applyBorder="1" applyAlignment="1">
      <alignment horizontal="left" vertical="center" indent="1"/>
    </xf>
    <xf numFmtId="0" fontId="122" fillId="0" borderId="33" xfId="0" applyFont="1" applyBorder="1" applyAlignment="1">
      <alignment horizontal="left" vertical="center" indent="1"/>
    </xf>
    <xf numFmtId="0" fontId="122" fillId="0" borderId="5" xfId="0" applyFont="1" applyBorder="1" applyAlignment="1">
      <alignment horizontal="left" vertical="top" indent="1"/>
    </xf>
    <xf numFmtId="0" fontId="122" fillId="0" borderId="1" xfId="0" applyFont="1" applyBorder="1" applyAlignment="1">
      <alignment horizontal="left" vertical="top" indent="1"/>
    </xf>
    <xf numFmtId="0" fontId="122" fillId="0" borderId="15" xfId="0" applyFont="1" applyBorder="1" applyAlignment="1">
      <alignment horizontal="left" wrapText="1"/>
    </xf>
    <xf numFmtId="0" fontId="122" fillId="0" borderId="5" xfId="0" applyFont="1" applyBorder="1" applyAlignment="1">
      <alignment horizontal="left" vertical="center" indent="1"/>
    </xf>
    <xf numFmtId="0" fontId="122" fillId="0" borderId="1" xfId="0" applyFont="1" applyBorder="1" applyAlignment="1">
      <alignment horizontal="left" vertical="center" indent="1"/>
    </xf>
    <xf numFmtId="0" fontId="122" fillId="0" borderId="22" xfId="0" applyFont="1" applyBorder="1" applyAlignment="1">
      <alignment horizontal="left" vertical="center" indent="1"/>
    </xf>
    <xf numFmtId="0" fontId="122" fillId="0" borderId="32" xfId="0" applyFont="1" applyBorder="1" applyAlignment="1">
      <alignment horizontal="left" vertical="center" indent="1"/>
    </xf>
    <xf numFmtId="0" fontId="121" fillId="0" borderId="3" xfId="0" applyFont="1" applyBorder="1" applyAlignment="1">
      <alignment horizontal="center" vertical="center" wrapText="1"/>
    </xf>
    <xf numFmtId="0" fontId="121" fillId="0" borderId="3" xfId="0" applyFont="1" applyBorder="1" applyAlignment="1">
      <alignment horizontal="center" vertical="center"/>
    </xf>
    <xf numFmtId="0" fontId="129" fillId="0" borderId="0" xfId="0" applyFont="1" applyBorder="1" applyAlignment="1">
      <alignment horizontal="right" vertical="center" textRotation="180"/>
    </xf>
    <xf numFmtId="0" fontId="122" fillId="0" borderId="16" xfId="0" applyFont="1" applyBorder="1" applyAlignment="1">
      <alignment horizontal="left" vertical="top" wrapText="1" indent="3"/>
    </xf>
    <xf numFmtId="0" fontId="122" fillId="0" borderId="6" xfId="0" applyFont="1" applyBorder="1" applyAlignment="1">
      <alignment horizontal="left" vertical="top" wrapText="1" indent="3"/>
    </xf>
    <xf numFmtId="0" fontId="122" fillId="0" borderId="16" xfId="0" applyFont="1" applyBorder="1" applyAlignment="1">
      <alignment horizontal="left" vertical="top" wrapText="1" indent="1"/>
    </xf>
    <xf numFmtId="0" fontId="122" fillId="0" borderId="6" xfId="0" applyFont="1" applyBorder="1" applyAlignment="1">
      <alignment horizontal="left" vertical="top" indent="1"/>
    </xf>
    <xf numFmtId="0" fontId="122" fillId="0" borderId="16" xfId="0" applyFont="1" applyBorder="1" applyAlignment="1">
      <alignment horizontal="left" vertical="top" indent="1"/>
    </xf>
    <xf numFmtId="0" fontId="122" fillId="0" borderId="5" xfId="0" applyFont="1" applyBorder="1" applyAlignment="1">
      <alignment horizontal="left" vertical="top" indent="5"/>
    </xf>
    <xf numFmtId="0" fontId="122" fillId="0" borderId="1" xfId="0" applyFont="1" applyBorder="1" applyAlignment="1">
      <alignment horizontal="left" vertical="top" indent="5"/>
    </xf>
    <xf numFmtId="0" fontId="121" fillId="0" borderId="22" xfId="0" applyFont="1" applyBorder="1" applyAlignment="1">
      <alignment horizontal="center" vertical="center"/>
    </xf>
    <xf numFmtId="0" fontId="121" fillId="0" borderId="24" xfId="0" applyFont="1" applyBorder="1" applyAlignment="1">
      <alignment horizontal="center" vertical="center"/>
    </xf>
    <xf numFmtId="0" fontId="121" fillId="0" borderId="32" xfId="0" applyFont="1" applyBorder="1" applyAlignment="1">
      <alignment horizontal="center" vertical="center"/>
    </xf>
    <xf numFmtId="0" fontId="122" fillId="0" borderId="37" xfId="0" applyFont="1" applyBorder="1" applyAlignment="1">
      <alignment horizontal="left" indent="1"/>
    </xf>
    <xf numFmtId="0" fontId="122" fillId="0" borderId="33" xfId="0" applyFont="1" applyBorder="1" applyAlignment="1">
      <alignment horizontal="left" indent="1"/>
    </xf>
    <xf numFmtId="0" fontId="121" fillId="0" borderId="16" xfId="0" applyFont="1" applyBorder="1" applyAlignment="1">
      <alignment horizontal="center" wrapText="1"/>
    </xf>
    <xf numFmtId="0" fontId="122" fillId="0" borderId="5" xfId="0" applyFont="1" applyBorder="1" applyAlignment="1">
      <alignment horizontal="left" indent="1"/>
    </xf>
    <xf numFmtId="0" fontId="122" fillId="0" borderId="1" xfId="0" applyFont="1" applyBorder="1" applyAlignment="1">
      <alignment horizontal="left" indent="1"/>
    </xf>
    <xf numFmtId="0" fontId="122" fillId="0" borderId="37" xfId="0" applyFont="1" applyBorder="1" applyAlignment="1">
      <alignment horizontal="left" vertical="top" indent="1"/>
    </xf>
    <xf numFmtId="0" fontId="122" fillId="0" borderId="33" xfId="0" applyFont="1" applyBorder="1" applyAlignment="1">
      <alignment horizontal="left" vertical="top" indent="1"/>
    </xf>
    <xf numFmtId="0" fontId="122" fillId="0" borderId="38" xfId="0" applyFont="1" applyBorder="1" applyAlignment="1">
      <alignment horizontal="left" vertical="top" indent="1"/>
    </xf>
    <xf numFmtId="0" fontId="122" fillId="0" borderId="25" xfId="0" applyFont="1" applyBorder="1" applyAlignment="1">
      <alignment horizontal="left" vertical="top" indent="1"/>
    </xf>
    <xf numFmtId="0" fontId="75" fillId="0" borderId="0" xfId="85" applyFont="1" applyAlignment="1">
      <alignment horizontal="left" wrapText="1"/>
    </xf>
    <xf numFmtId="0" fontId="75" fillId="0" borderId="3" xfId="85" applyFont="1" applyBorder="1" applyAlignment="1">
      <alignment horizontal="center" vertical="center"/>
    </xf>
    <xf numFmtId="0" fontId="75" fillId="0" borderId="22" xfId="85" applyFont="1" applyBorder="1" applyAlignment="1">
      <alignment horizontal="center" vertical="center"/>
    </xf>
    <xf numFmtId="0" fontId="75" fillId="0" borderId="24" xfId="85" applyFont="1" applyBorder="1" applyAlignment="1">
      <alignment horizontal="center" vertical="center"/>
    </xf>
    <xf numFmtId="0" fontId="75" fillId="0" borderId="32" xfId="85" applyFont="1" applyBorder="1" applyAlignment="1">
      <alignment horizontal="center" vertical="center"/>
    </xf>
    <xf numFmtId="0" fontId="5" fillId="0" borderId="15" xfId="85" applyFont="1" applyBorder="1" applyAlignment="1">
      <alignment horizontal="left" wrapText="1"/>
    </xf>
    <xf numFmtId="0" fontId="83" fillId="0" borderId="20" xfId="63" applyFont="1" applyBorder="1" applyAlignment="1">
      <alignment horizontal="center" vertical="center"/>
    </xf>
    <xf numFmtId="0" fontId="83" fillId="0" borderId="2" xfId="63" applyFont="1" applyBorder="1" applyAlignment="1">
      <alignment horizontal="center" vertical="center"/>
    </xf>
    <xf numFmtId="0" fontId="83" fillId="0" borderId="19" xfId="63" applyFont="1" applyBorder="1" applyAlignment="1">
      <alignment horizontal="center" vertical="center"/>
    </xf>
    <xf numFmtId="0" fontId="86" fillId="0" borderId="0" xfId="0" applyFont="1" applyFill="1" applyBorder="1" applyAlignment="1">
      <alignment horizontal="left" wrapText="1"/>
    </xf>
    <xf numFmtId="0" fontId="82" fillId="0" borderId="0" xfId="63" applyFont="1" applyBorder="1" applyAlignment="1">
      <alignment horizontal="left"/>
    </xf>
    <xf numFmtId="0" fontId="83" fillId="0" borderId="2" xfId="63" applyFont="1" applyBorder="1" applyAlignment="1">
      <alignment horizontal="left" vertical="center" indent="8"/>
    </xf>
    <xf numFmtId="0" fontId="83" fillId="0" borderId="19" xfId="63" applyFont="1" applyBorder="1" applyAlignment="1">
      <alignment horizontal="left" vertical="center" indent="8"/>
    </xf>
    <xf numFmtId="0" fontId="83" fillId="0" borderId="20" xfId="63" applyFont="1" applyBorder="1" applyAlignment="1">
      <alignment horizontal="left" vertical="center" indent="8"/>
    </xf>
    <xf numFmtId="168" fontId="30" fillId="0" borderId="21" xfId="63" applyNumberFormat="1" applyFont="1" applyFill="1" applyBorder="1" applyAlignment="1">
      <alignment horizontal="left" vertical="center" indent="3"/>
    </xf>
    <xf numFmtId="168" fontId="30" fillId="0" borderId="26" xfId="63" applyNumberFormat="1" applyFont="1" applyFill="1" applyBorder="1" applyAlignment="1">
      <alignment horizontal="left" vertical="center" indent="3"/>
    </xf>
    <xf numFmtId="168" fontId="24" fillId="0" borderId="21" xfId="63" applyNumberFormat="1" applyFont="1" applyFill="1" applyBorder="1" applyAlignment="1">
      <alignment horizontal="left" vertical="center" wrapText="1" indent="1"/>
    </xf>
    <xf numFmtId="168" fontId="24" fillId="0" borderId="26" xfId="63" applyNumberFormat="1" applyFont="1" applyFill="1" applyBorder="1" applyAlignment="1">
      <alignment horizontal="left" vertical="center" wrapText="1" indent="1"/>
    </xf>
    <xf numFmtId="168" fontId="24" fillId="0" borderId="109" xfId="63" applyNumberFormat="1" applyFont="1" applyFill="1" applyBorder="1" applyAlignment="1">
      <alignment horizontal="left" vertical="center" indent="3"/>
    </xf>
    <xf numFmtId="168" fontId="24" fillId="0" borderId="110" xfId="63" applyNumberFormat="1" applyFont="1" applyFill="1" applyBorder="1" applyAlignment="1">
      <alignment horizontal="left" vertical="center" indent="3"/>
    </xf>
    <xf numFmtId="0" fontId="24" fillId="0" borderId="3" xfId="63" applyFont="1" applyFill="1" applyBorder="1" applyAlignment="1">
      <alignment horizontal="center" vertical="center"/>
    </xf>
    <xf numFmtId="0" fontId="24" fillId="0" borderId="22" xfId="63" applyFont="1" applyFill="1" applyBorder="1" applyAlignment="1">
      <alignment horizontal="center" vertical="center"/>
    </xf>
    <xf numFmtId="0" fontId="24" fillId="0" borderId="21" xfId="63" applyFont="1" applyFill="1" applyBorder="1" applyAlignment="1">
      <alignment horizontal="left" vertical="center" indent="1"/>
    </xf>
    <xf numFmtId="0" fontId="24" fillId="0" borderId="26" xfId="63" applyFont="1" applyFill="1" applyBorder="1" applyAlignment="1">
      <alignment horizontal="left" vertical="center" indent="1"/>
    </xf>
    <xf numFmtId="0" fontId="30" fillId="0" borderId="0" xfId="63" applyFont="1" applyAlignment="1">
      <alignment horizontal="left" vertical="center" wrapText="1"/>
    </xf>
    <xf numFmtId="168" fontId="24" fillId="0" borderId="22" xfId="63" applyNumberFormat="1" applyFont="1" applyFill="1" applyBorder="1" applyAlignment="1">
      <alignment horizontal="center" vertical="center" wrapText="1"/>
    </xf>
    <xf numFmtId="168" fontId="24" fillId="0" borderId="24" xfId="63" applyNumberFormat="1" applyFont="1" applyFill="1" applyBorder="1" applyAlignment="1">
      <alignment horizontal="center" vertical="center" wrapText="1"/>
    </xf>
    <xf numFmtId="168" fontId="30" fillId="0" borderId="21" xfId="63" applyNumberFormat="1" applyFont="1" applyFill="1" applyBorder="1" applyAlignment="1">
      <alignment horizontal="left" vertical="center" wrapText="1" indent="3"/>
    </xf>
    <xf numFmtId="168" fontId="30" fillId="0" borderId="26" xfId="63" applyNumberFormat="1" applyFont="1" applyFill="1" applyBorder="1" applyAlignment="1">
      <alignment horizontal="left" vertical="center" wrapText="1" indent="3"/>
    </xf>
    <xf numFmtId="168" fontId="24" fillId="0" borderId="109" xfId="63" applyNumberFormat="1" applyFont="1" applyFill="1" applyBorder="1" applyAlignment="1">
      <alignment horizontal="left" vertical="center" wrapText="1" indent="3"/>
    </xf>
    <xf numFmtId="168" fontId="24" fillId="0" borderId="110" xfId="63" applyNumberFormat="1" applyFont="1" applyFill="1" applyBorder="1" applyAlignment="1">
      <alignment horizontal="left" vertical="center" wrapText="1" indent="3"/>
    </xf>
    <xf numFmtId="0" fontId="13" fillId="0" borderId="38" xfId="63" applyFont="1" applyBorder="1" applyAlignment="1">
      <alignment horizontal="left" vertical="center" wrapText="1"/>
    </xf>
    <xf numFmtId="0" fontId="13" fillId="0" borderId="4" xfId="63" applyFont="1" applyBorder="1" applyAlignment="1">
      <alignment horizontal="left" vertical="center" wrapText="1"/>
    </xf>
    <xf numFmtId="0" fontId="13" fillId="0" borderId="25" xfId="63" applyFont="1" applyBorder="1" applyAlignment="1">
      <alignment horizontal="left" vertical="center" wrapText="1"/>
    </xf>
    <xf numFmtId="0" fontId="15" fillId="0" borderId="22" xfId="63" applyFont="1" applyBorder="1" applyAlignment="1">
      <alignment horizontal="center" vertical="center"/>
    </xf>
    <xf numFmtId="0" fontId="15" fillId="0" borderId="24" xfId="63" applyFont="1" applyBorder="1" applyAlignment="1">
      <alignment horizontal="center" vertical="center"/>
    </xf>
    <xf numFmtId="164" fontId="13" fillId="0" borderId="5" xfId="63" applyNumberFormat="1" applyFont="1" applyFill="1" applyBorder="1" applyAlignment="1">
      <alignment horizontal="left" vertical="center"/>
    </xf>
    <xf numFmtId="164" fontId="13" fillId="0" borderId="0" xfId="63" applyNumberFormat="1" applyFont="1" applyFill="1" applyBorder="1" applyAlignment="1">
      <alignment horizontal="left" vertical="center"/>
    </xf>
    <xf numFmtId="164" fontId="13" fillId="0" borderId="1" xfId="63" applyNumberFormat="1" applyFont="1" applyFill="1" applyBorder="1" applyAlignment="1">
      <alignment horizontal="left" vertical="center"/>
    </xf>
    <xf numFmtId="164" fontId="13" fillId="0" borderId="5" xfId="63" applyNumberFormat="1" applyFont="1" applyFill="1" applyBorder="1" applyAlignment="1">
      <alignment horizontal="left" vertical="center" indent="1"/>
    </xf>
    <xf numFmtId="164" fontId="13" fillId="0" borderId="0" xfId="63" applyNumberFormat="1" applyFont="1" applyFill="1" applyBorder="1" applyAlignment="1">
      <alignment horizontal="left" vertical="center" indent="1"/>
    </xf>
    <xf numFmtId="164" fontId="13" fillId="0" borderId="1" xfId="63" applyNumberFormat="1" applyFont="1" applyFill="1" applyBorder="1" applyAlignment="1">
      <alignment horizontal="left" vertical="center" indent="1"/>
    </xf>
    <xf numFmtId="0" fontId="12" fillId="0" borderId="5" xfId="63" applyFont="1" applyBorder="1" applyAlignment="1">
      <alignment horizontal="left" vertical="center" wrapText="1" indent="3"/>
    </xf>
    <xf numFmtId="0" fontId="12" fillId="0" borderId="0" xfId="63" applyFont="1" applyBorder="1" applyAlignment="1">
      <alignment horizontal="left" vertical="center" wrapText="1" indent="3"/>
    </xf>
    <xf numFmtId="0" fontId="12" fillId="0" borderId="1" xfId="63" applyFont="1" applyBorder="1" applyAlignment="1">
      <alignment horizontal="left" vertical="center" wrapText="1" indent="3"/>
    </xf>
    <xf numFmtId="0" fontId="15" fillId="0" borderId="22" xfId="63" applyFont="1" applyBorder="1" applyAlignment="1">
      <alignment horizontal="left" vertical="center" indent="9"/>
    </xf>
    <xf numFmtId="0" fontId="15" fillId="0" borderId="24" xfId="63" applyFont="1" applyBorder="1" applyAlignment="1">
      <alignment horizontal="left" vertical="center" indent="9"/>
    </xf>
    <xf numFmtId="0" fontId="15" fillId="0" borderId="32" xfId="63" applyFont="1" applyBorder="1" applyAlignment="1">
      <alignment horizontal="left" vertical="center" indent="9"/>
    </xf>
    <xf numFmtId="0" fontId="13" fillId="0" borderId="37" xfId="63" applyFont="1" applyBorder="1" applyAlignment="1">
      <alignment horizontal="left" vertical="center" wrapText="1"/>
    </xf>
    <xf numFmtId="0" fontId="13" fillId="0" borderId="15" xfId="63" applyFont="1" applyBorder="1" applyAlignment="1">
      <alignment horizontal="left" vertical="center" wrapText="1"/>
    </xf>
    <xf numFmtId="0" fontId="13" fillId="0" borderId="33" xfId="63" applyFont="1" applyBorder="1" applyAlignment="1">
      <alignment horizontal="left" vertical="center" wrapText="1"/>
    </xf>
    <xf numFmtId="164" fontId="12" fillId="0" borderId="38" xfId="63" applyNumberFormat="1" applyFont="1" applyFill="1" applyBorder="1" applyAlignment="1">
      <alignment horizontal="center" vertical="center"/>
    </xf>
    <xf numFmtId="164" fontId="12" fillId="0" borderId="25" xfId="63" applyNumberFormat="1" applyFont="1" applyFill="1" applyBorder="1" applyAlignment="1">
      <alignment horizontal="center" vertical="center"/>
    </xf>
    <xf numFmtId="164" fontId="12" fillId="0" borderId="4" xfId="63" applyNumberFormat="1" applyFont="1" applyFill="1" applyBorder="1" applyAlignment="1">
      <alignment horizontal="center" vertical="center"/>
    </xf>
    <xf numFmtId="165" fontId="12" fillId="0" borderId="38" xfId="63" applyNumberFormat="1" applyFont="1" applyFill="1" applyBorder="1" applyAlignment="1">
      <alignment horizontal="center" vertical="center"/>
    </xf>
    <xf numFmtId="165" fontId="12" fillId="0" borderId="4" xfId="63" applyNumberFormat="1" applyFont="1" applyFill="1" applyBorder="1" applyAlignment="1">
      <alignment horizontal="center" vertical="center"/>
    </xf>
    <xf numFmtId="165" fontId="12" fillId="0" borderId="25" xfId="63" applyNumberFormat="1" applyFont="1" applyFill="1" applyBorder="1" applyAlignment="1">
      <alignment horizontal="center" vertical="center"/>
    </xf>
    <xf numFmtId="164" fontId="4" fillId="0" borderId="5" xfId="63" applyNumberFormat="1" applyFont="1" applyFill="1" applyBorder="1" applyAlignment="1">
      <alignment horizontal="center" vertical="center"/>
    </xf>
    <xf numFmtId="164" fontId="4" fillId="0" borderId="1" xfId="63" applyNumberFormat="1" applyFont="1" applyFill="1" applyBorder="1" applyAlignment="1">
      <alignment horizontal="center" vertical="center"/>
    </xf>
    <xf numFmtId="164" fontId="4" fillId="0" borderId="0" xfId="63" applyNumberFormat="1" applyFont="1" applyFill="1" applyBorder="1" applyAlignment="1">
      <alignment horizontal="center" vertical="center"/>
    </xf>
    <xf numFmtId="165" fontId="4" fillId="0" borderId="5" xfId="63" applyNumberFormat="1" applyFont="1" applyFill="1" applyBorder="1" applyAlignment="1">
      <alignment horizontal="center" vertical="center"/>
    </xf>
    <xf numFmtId="165" fontId="4" fillId="0" borderId="0" xfId="63" applyNumberFormat="1" applyFont="1" applyFill="1" applyBorder="1" applyAlignment="1">
      <alignment horizontal="center" vertical="center"/>
    </xf>
    <xf numFmtId="165" fontId="4" fillId="0" borderId="1" xfId="63" applyNumberFormat="1" applyFont="1" applyFill="1" applyBorder="1" applyAlignment="1">
      <alignment horizontal="center" vertical="center"/>
    </xf>
    <xf numFmtId="164" fontId="12" fillId="0" borderId="5" xfId="63" applyNumberFormat="1" applyFont="1" applyFill="1" applyBorder="1" applyAlignment="1">
      <alignment horizontal="center" vertical="center"/>
    </xf>
    <xf numFmtId="164" fontId="12" fillId="0" borderId="1" xfId="63" applyNumberFormat="1" applyFont="1" applyFill="1" applyBorder="1" applyAlignment="1">
      <alignment horizontal="center" vertical="center"/>
    </xf>
    <xf numFmtId="164" fontId="12" fillId="0" borderId="0" xfId="63" applyNumberFormat="1" applyFont="1" applyFill="1" applyBorder="1" applyAlignment="1">
      <alignment horizontal="center" vertical="center"/>
    </xf>
    <xf numFmtId="165" fontId="12" fillId="0" borderId="5" xfId="63" applyNumberFormat="1" applyFont="1" applyFill="1" applyBorder="1" applyAlignment="1">
      <alignment horizontal="center" vertical="center"/>
    </xf>
    <xf numFmtId="165" fontId="12" fillId="0" borderId="0" xfId="63" applyNumberFormat="1" applyFont="1" applyFill="1" applyBorder="1" applyAlignment="1">
      <alignment horizontal="center" vertical="center"/>
    </xf>
    <xf numFmtId="165" fontId="12" fillId="0" borderId="1" xfId="63" applyNumberFormat="1" applyFont="1" applyFill="1" applyBorder="1" applyAlignment="1">
      <alignment horizontal="center" vertical="center"/>
    </xf>
    <xf numFmtId="0" fontId="15" fillId="0" borderId="0" xfId="0" applyFont="1" applyAlignment="1">
      <alignment horizontal="center"/>
    </xf>
    <xf numFmtId="0" fontId="15" fillId="0" borderId="24" xfId="63" applyFont="1" applyFill="1" applyBorder="1" applyAlignment="1">
      <alignment horizontal="center" vertical="center"/>
    </xf>
    <xf numFmtId="0" fontId="15" fillId="0" borderId="32" xfId="63" applyFont="1" applyFill="1" applyBorder="1" applyAlignment="1">
      <alignment horizontal="center" vertical="center"/>
    </xf>
    <xf numFmtId="0" fontId="4" fillId="0" borderId="16" xfId="63" applyFont="1" applyFill="1" applyBorder="1" applyAlignment="1">
      <alignment horizontal="left" wrapText="1" indent="1"/>
    </xf>
    <xf numFmtId="0" fontId="4" fillId="0" borderId="2" xfId="63" applyFont="1" applyFill="1" applyBorder="1" applyAlignment="1">
      <alignment horizontal="left" wrapText="1" indent="1"/>
    </xf>
    <xf numFmtId="0" fontId="15" fillId="0" borderId="22" xfId="63" applyFont="1" applyFill="1" applyBorder="1" applyAlignment="1">
      <alignment horizontal="center" vertical="center"/>
    </xf>
    <xf numFmtId="0" fontId="15" fillId="0" borderId="3" xfId="63" applyFont="1" applyFill="1" applyBorder="1" applyAlignment="1">
      <alignment horizontal="center" vertical="center"/>
    </xf>
    <xf numFmtId="165" fontId="15" fillId="0" borderId="5" xfId="63" applyNumberFormat="1" applyFont="1" applyFill="1" applyBorder="1" applyAlignment="1">
      <alignment horizontal="center" vertical="center"/>
    </xf>
    <xf numFmtId="165" fontId="15" fillId="0" borderId="0" xfId="63" applyNumberFormat="1" applyFont="1" applyFill="1" applyBorder="1" applyAlignment="1">
      <alignment horizontal="center" vertical="center"/>
    </xf>
    <xf numFmtId="165" fontId="15" fillId="0" borderId="1" xfId="63" applyNumberFormat="1" applyFont="1" applyFill="1" applyBorder="1" applyAlignment="1">
      <alignment horizontal="center" vertical="center"/>
    </xf>
    <xf numFmtId="165" fontId="15" fillId="0" borderId="15" xfId="63" applyNumberFormat="1" applyFont="1" applyFill="1" applyBorder="1" applyAlignment="1">
      <alignment horizontal="center" vertical="center"/>
    </xf>
    <xf numFmtId="165" fontId="15" fillId="0" borderId="33" xfId="63" applyNumberFormat="1" applyFont="1" applyFill="1" applyBorder="1" applyAlignment="1">
      <alignment horizontal="center" vertical="center"/>
    </xf>
    <xf numFmtId="164" fontId="15" fillId="0" borderId="37" xfId="63" applyNumberFormat="1" applyFont="1" applyFill="1" applyBorder="1" applyAlignment="1">
      <alignment horizontal="center" vertical="center"/>
    </xf>
    <xf numFmtId="164" fontId="15" fillId="0" borderId="33" xfId="63" applyNumberFormat="1" applyFont="1" applyFill="1" applyBorder="1" applyAlignment="1">
      <alignment horizontal="center" vertical="center"/>
    </xf>
    <xf numFmtId="164" fontId="15" fillId="0" borderId="15" xfId="63" applyNumberFormat="1" applyFont="1" applyFill="1" applyBorder="1" applyAlignment="1">
      <alignment horizontal="center" vertical="center"/>
    </xf>
    <xf numFmtId="0" fontId="15" fillId="0" borderId="22" xfId="56" applyFont="1" applyFill="1" applyBorder="1" applyAlignment="1">
      <alignment horizontal="left" vertical="center" wrapText="1" indent="2"/>
    </xf>
    <xf numFmtId="0" fontId="15" fillId="0" borderId="24" xfId="56" applyFont="1" applyFill="1" applyBorder="1" applyAlignment="1">
      <alignment horizontal="left" vertical="center" wrapText="1" indent="2"/>
    </xf>
    <xf numFmtId="0" fontId="15" fillId="0" borderId="32" xfId="56" applyFont="1" applyFill="1" applyBorder="1" applyAlignment="1">
      <alignment horizontal="left" vertical="center" wrapText="1" indent="2"/>
    </xf>
    <xf numFmtId="0" fontId="4" fillId="0" borderId="0" xfId="56" applyFont="1" applyBorder="1" applyAlignment="1">
      <alignment horizontal="left" vertical="top" wrapText="1"/>
    </xf>
    <xf numFmtId="0" fontId="15" fillId="0" borderId="22" xfId="56" applyFont="1" applyFill="1" applyBorder="1" applyAlignment="1">
      <alignment horizontal="center" vertical="center" wrapText="1"/>
    </xf>
    <xf numFmtId="0" fontId="15" fillId="0" borderId="24" xfId="56" applyFont="1" applyFill="1" applyBorder="1" applyAlignment="1">
      <alignment horizontal="center" vertical="center" wrapText="1"/>
    </xf>
    <xf numFmtId="0" fontId="15" fillId="0" borderId="32" xfId="56" applyFont="1" applyFill="1" applyBorder="1" applyAlignment="1">
      <alignment horizontal="center" vertical="center" wrapText="1"/>
    </xf>
    <xf numFmtId="0" fontId="4" fillId="0" borderId="0" xfId="56" applyFont="1" applyAlignment="1">
      <alignment horizontal="right" vertical="center" textRotation="180"/>
    </xf>
    <xf numFmtId="0" fontId="15" fillId="0" borderId="3" xfId="56" applyFont="1" applyFill="1" applyBorder="1" applyAlignment="1">
      <alignment horizontal="center" vertical="center"/>
    </xf>
    <xf numFmtId="0" fontId="15" fillId="0" borderId="3" xfId="56" applyFont="1" applyFill="1" applyBorder="1" applyAlignment="1">
      <alignment horizontal="center" vertical="center" wrapText="1"/>
    </xf>
    <xf numFmtId="0" fontId="15" fillId="0" borderId="3" xfId="56" applyFont="1" applyBorder="1" applyAlignment="1">
      <alignment horizontal="center" vertical="center"/>
    </xf>
    <xf numFmtId="0" fontId="4" fillId="0" borderId="0" xfId="56" applyFont="1" applyFill="1" applyBorder="1" applyAlignment="1">
      <alignment horizontal="left" vertical="center" wrapText="1"/>
    </xf>
    <xf numFmtId="0" fontId="4" fillId="0" borderId="0" xfId="56" applyFont="1" applyFill="1" applyBorder="1" applyAlignment="1">
      <alignment horizontal="left" vertical="top" wrapText="1"/>
    </xf>
    <xf numFmtId="0" fontId="15" fillId="0" borderId="22" xfId="56" applyFont="1" applyFill="1" applyBorder="1" applyAlignment="1">
      <alignment horizontal="left" vertical="center" wrapText="1" indent="3"/>
    </xf>
    <xf numFmtId="0" fontId="15" fillId="0" borderId="24" xfId="56" applyFont="1" applyFill="1" applyBorder="1" applyAlignment="1">
      <alignment horizontal="left" vertical="center" wrapText="1" indent="3"/>
    </xf>
    <xf numFmtId="0" fontId="15" fillId="0" borderId="32" xfId="56" applyFont="1" applyFill="1" applyBorder="1" applyAlignment="1">
      <alignment horizontal="left" vertical="center" wrapText="1" indent="3"/>
    </xf>
    <xf numFmtId="0" fontId="130" fillId="0" borderId="4" xfId="56" applyFont="1" applyBorder="1" applyAlignment="1">
      <alignment horizontal="right"/>
    </xf>
    <xf numFmtId="0" fontId="137" fillId="0" borderId="0" xfId="0" applyFont="1" applyAlignment="1">
      <alignment horizontal="right" vertical="center" textRotation="180"/>
    </xf>
    <xf numFmtId="0" fontId="113" fillId="0" borderId="4" xfId="56" applyFont="1" applyBorder="1" applyAlignment="1">
      <alignment horizontal="right"/>
    </xf>
    <xf numFmtId="0" fontId="131" fillId="0" borderId="0" xfId="0" applyFont="1" applyAlignment="1">
      <alignment horizontal="right" vertical="center" textRotation="180"/>
    </xf>
    <xf numFmtId="0" fontId="113" fillId="0" borderId="0" xfId="0" applyFont="1" applyBorder="1" applyAlignment="1">
      <alignment horizontal="left" vertical="top" wrapText="1"/>
    </xf>
    <xf numFmtId="0" fontId="124" fillId="0" borderId="3" xfId="0" applyFont="1" applyBorder="1" applyAlignment="1">
      <alignment horizontal="center" vertical="center"/>
    </xf>
    <xf numFmtId="0" fontId="124" fillId="0" borderId="16" xfId="0" applyFont="1" applyBorder="1" applyAlignment="1">
      <alignment horizontal="center" vertical="center"/>
    </xf>
    <xf numFmtId="0" fontId="124" fillId="0" borderId="2" xfId="0" applyFont="1" applyBorder="1" applyAlignment="1">
      <alignment horizontal="center" vertical="center"/>
    </xf>
    <xf numFmtId="0" fontId="124" fillId="0" borderId="6" xfId="0" applyFont="1" applyBorder="1" applyAlignment="1">
      <alignment horizontal="center" vertical="center"/>
    </xf>
    <xf numFmtId="0" fontId="124" fillId="0" borderId="22" xfId="0" applyFont="1" applyBorder="1" applyAlignment="1">
      <alignment horizontal="center" vertical="center"/>
    </xf>
    <xf numFmtId="0" fontId="124" fillId="0" borderId="24" xfId="0" applyFont="1" applyBorder="1" applyAlignment="1">
      <alignment horizontal="center" vertical="center"/>
    </xf>
    <xf numFmtId="0" fontId="124" fillId="0" borderId="32" xfId="0" applyFont="1" applyBorder="1" applyAlignment="1">
      <alignment horizontal="center" vertical="center"/>
    </xf>
    <xf numFmtId="166" fontId="125" fillId="0" borderId="22" xfId="0" applyNumberFormat="1" applyFont="1" applyBorder="1" applyAlignment="1">
      <alignment horizontal="left" vertical="center"/>
    </xf>
    <xf numFmtId="166" fontId="125" fillId="0" borderId="32" xfId="0" applyNumberFormat="1" applyFont="1" applyBorder="1" applyAlignment="1">
      <alignment horizontal="left" vertical="center"/>
    </xf>
    <xf numFmtId="166" fontId="125" fillId="0" borderId="3" xfId="0" applyNumberFormat="1" applyFont="1" applyBorder="1" applyAlignment="1">
      <alignment horizontal="left" vertical="center"/>
    </xf>
    <xf numFmtId="0" fontId="85" fillId="0" borderId="0" xfId="0" applyFont="1" applyAlignment="1">
      <alignment horizontal="right" vertical="center" textRotation="180"/>
    </xf>
    <xf numFmtId="0" fontId="21" fillId="0" borderId="3" xfId="63" applyFont="1" applyFill="1" applyBorder="1" applyAlignment="1">
      <alignment horizontal="center" vertical="justify" textRotation="90" wrapText="1"/>
    </xf>
    <xf numFmtId="0" fontId="21" fillId="0" borderId="3" xfId="63" applyFont="1" applyFill="1" applyBorder="1" applyAlignment="1">
      <alignment horizontal="center" vertical="center" wrapText="1"/>
    </xf>
    <xf numFmtId="0" fontId="22" fillId="0" borderId="15" xfId="63" applyFont="1" applyBorder="1" applyAlignment="1">
      <alignment horizontal="left" vertical="center" wrapText="1"/>
    </xf>
    <xf numFmtId="0" fontId="22" fillId="0" borderId="0" xfId="63" applyFont="1" applyFill="1" applyBorder="1" applyAlignment="1">
      <alignment horizontal="left" vertical="center" wrapText="1"/>
    </xf>
    <xf numFmtId="0" fontId="18" fillId="0" borderId="0" xfId="0" applyFont="1" applyAlignment="1">
      <alignment horizontal="left" wrapText="1"/>
    </xf>
    <xf numFmtId="0" fontId="11" fillId="0" borderId="0" xfId="63" applyFont="1" applyBorder="1" applyAlignment="1">
      <alignment horizontal="left" vertical="center" wrapText="1"/>
    </xf>
    <xf numFmtId="0" fontId="26" fillId="0" borderId="3" xfId="0" applyFont="1" applyBorder="1" applyAlignment="1">
      <alignment horizontal="center" vertical="center"/>
    </xf>
    <xf numFmtId="0" fontId="18" fillId="0" borderId="0" xfId="0" applyFont="1" applyAlignment="1">
      <alignment wrapText="1"/>
    </xf>
    <xf numFmtId="0" fontId="73" fillId="0" borderId="0" xfId="96" applyFont="1" applyBorder="1" applyAlignment="1">
      <alignment horizontal="left" vertical="center" wrapText="1"/>
    </xf>
    <xf numFmtId="0" fontId="97" fillId="0" borderId="0" xfId="0" applyFont="1" applyAlignment="1">
      <alignment horizontal="left" wrapText="1"/>
    </xf>
    <xf numFmtId="0" fontId="97" fillId="0" borderId="0" xfId="0" applyFont="1" applyAlignment="1">
      <alignment wrapText="1"/>
    </xf>
    <xf numFmtId="0" fontId="113" fillId="0" borderId="0" xfId="0" applyFont="1" applyBorder="1" applyAlignment="1">
      <alignment horizontal="left" vertical="top"/>
    </xf>
    <xf numFmtId="0" fontId="114" fillId="0" borderId="0" xfId="0" applyFont="1" applyBorder="1" applyAlignment="1">
      <alignment horizontal="left" vertical="top"/>
    </xf>
    <xf numFmtId="0" fontId="124" fillId="0" borderId="0" xfId="0" applyFont="1" applyBorder="1" applyAlignment="1">
      <alignment horizontal="left" vertical="center" wrapText="1"/>
    </xf>
    <xf numFmtId="0" fontId="11" fillId="0" borderId="16" xfId="63" applyFont="1" applyFill="1" applyBorder="1" applyAlignment="1">
      <alignment horizontal="center" vertical="center"/>
    </xf>
    <xf numFmtId="0" fontId="11" fillId="0" borderId="2" xfId="63" applyFont="1" applyFill="1" applyBorder="1" applyAlignment="1">
      <alignment horizontal="center" vertical="center"/>
    </xf>
    <xf numFmtId="0" fontId="11" fillId="0" borderId="6" xfId="63" applyFont="1" applyFill="1" applyBorder="1" applyAlignment="1">
      <alignment horizontal="center" vertical="center"/>
    </xf>
    <xf numFmtId="0" fontId="11" fillId="0" borderId="22" xfId="63" applyFont="1" applyFill="1" applyBorder="1" applyAlignment="1">
      <alignment horizontal="center" vertical="center"/>
    </xf>
    <xf numFmtId="0" fontId="11" fillId="0" borderId="24" xfId="63" applyFont="1" applyFill="1" applyBorder="1" applyAlignment="1">
      <alignment horizontal="center" vertical="center"/>
    </xf>
    <xf numFmtId="0" fontId="113" fillId="0" borderId="16" xfId="0" applyFont="1" applyBorder="1" applyAlignment="1">
      <alignment horizontal="left" vertical="center" wrapText="1" indent="1"/>
    </xf>
    <xf numFmtId="0" fontId="34" fillId="0" borderId="2" xfId="0" applyFont="1" applyBorder="1" applyAlignment="1">
      <alignment horizontal="left" vertical="center" wrapText="1" indent="1"/>
    </xf>
    <xf numFmtId="0" fontId="113" fillId="0" borderId="2" xfId="0" applyFont="1" applyBorder="1" applyAlignment="1">
      <alignment horizontal="left" vertical="center" wrapText="1" indent="1"/>
    </xf>
    <xf numFmtId="0" fontId="113" fillId="0" borderId="29" xfId="0" applyFont="1" applyBorder="1" applyAlignment="1">
      <alignment horizontal="left" vertical="center" wrapText="1" indent="1"/>
    </xf>
    <xf numFmtId="0" fontId="113" fillId="0" borderId="31" xfId="0" applyFont="1" applyBorder="1" applyAlignment="1">
      <alignment horizontal="left" vertical="center" wrapText="1" indent="1"/>
    </xf>
    <xf numFmtId="0" fontId="113" fillId="0" borderId="31"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6" xfId="0" applyFont="1" applyBorder="1" applyAlignment="1">
      <alignment horizontal="center" vertical="center" wrapText="1"/>
    </xf>
    <xf numFmtId="0" fontId="39" fillId="0" borderId="0" xfId="0" applyFont="1" applyBorder="1" applyAlignment="1">
      <alignment horizontal="left" vertical="top" wrapText="1"/>
    </xf>
    <xf numFmtId="0" fontId="114" fillId="0" borderId="0" xfId="0" applyFont="1" applyBorder="1" applyAlignment="1">
      <alignment horizontal="left" vertical="top" wrapText="1"/>
    </xf>
    <xf numFmtId="0" fontId="131" fillId="0" borderId="0" xfId="0" applyFont="1" applyBorder="1" applyAlignment="1">
      <alignment horizontal="right" vertical="center" textRotation="180"/>
    </xf>
    <xf numFmtId="0" fontId="73" fillId="0" borderId="15" xfId="96" applyFont="1" applyBorder="1" applyAlignment="1">
      <alignment horizontal="left" vertical="center" wrapText="1"/>
    </xf>
    <xf numFmtId="0" fontId="11" fillId="0" borderId="16" xfId="63" applyFont="1" applyFill="1" applyBorder="1" applyAlignment="1">
      <alignment horizontal="center" vertical="center" wrapText="1"/>
    </xf>
    <xf numFmtId="0" fontId="11" fillId="0" borderId="2" xfId="63" applyFont="1" applyFill="1" applyBorder="1" applyAlignment="1">
      <alignment horizontal="center" vertical="center" wrapText="1"/>
    </xf>
    <xf numFmtId="0" fontId="11" fillId="0" borderId="6" xfId="63" applyFont="1" applyFill="1" applyBorder="1" applyAlignment="1">
      <alignment horizontal="center" vertical="center" wrapText="1"/>
    </xf>
    <xf numFmtId="0" fontId="113" fillId="0" borderId="6" xfId="0" applyFont="1" applyBorder="1" applyAlignment="1">
      <alignment horizontal="left" vertical="center" wrapText="1" indent="1"/>
    </xf>
    <xf numFmtId="0" fontId="113" fillId="0" borderId="0" xfId="0" applyFont="1" applyAlignment="1">
      <alignment horizontal="left" wrapText="1"/>
    </xf>
    <xf numFmtId="0" fontId="106" fillId="0" borderId="22" xfId="63" applyFont="1" applyFill="1" applyBorder="1" applyAlignment="1">
      <alignment horizontal="center" vertical="center"/>
    </xf>
    <xf numFmtId="0" fontId="106" fillId="0" borderId="24" xfId="63" applyFont="1" applyFill="1" applyBorder="1" applyAlignment="1">
      <alignment horizontal="center" vertical="center"/>
    </xf>
    <xf numFmtId="0" fontId="106" fillId="0" borderId="32" xfId="63" applyFont="1" applyFill="1" applyBorder="1" applyAlignment="1">
      <alignment horizontal="center" vertical="center"/>
    </xf>
    <xf numFmtId="0" fontId="39" fillId="0" borderId="111" xfId="0" applyFont="1" applyBorder="1" applyAlignment="1">
      <alignment horizontal="left" wrapText="1"/>
    </xf>
    <xf numFmtId="0" fontId="106" fillId="0" borderId="3" xfId="63" applyFont="1" applyFill="1" applyBorder="1" applyAlignment="1">
      <alignment horizontal="center" vertical="center"/>
    </xf>
    <xf numFmtId="0" fontId="106" fillId="0" borderId="16" xfId="63" applyFont="1" applyFill="1" applyBorder="1" applyAlignment="1">
      <alignment horizontal="center" vertical="center"/>
    </xf>
    <xf numFmtId="0" fontId="106" fillId="0" borderId="6" xfId="63" applyFont="1" applyFill="1" applyBorder="1" applyAlignment="1">
      <alignment horizontal="center" vertical="center"/>
    </xf>
    <xf numFmtId="0" fontId="26" fillId="0" borderId="0" xfId="0" applyFont="1" applyBorder="1" applyAlignment="1">
      <alignment horizontal="left" vertical="center" wrapText="1"/>
    </xf>
    <xf numFmtId="0" fontId="39" fillId="0" borderId="0" xfId="0" applyFont="1" applyAlignment="1">
      <alignment horizontal="right" vertical="center" textRotation="180"/>
    </xf>
    <xf numFmtId="0" fontId="5" fillId="0" borderId="0" xfId="63" applyFont="1" applyFill="1" applyBorder="1" applyAlignment="1">
      <alignment horizontal="right" vertical="center" textRotation="180"/>
    </xf>
    <xf numFmtId="0" fontId="14" fillId="0" borderId="15" xfId="63" applyFont="1" applyBorder="1" applyAlignment="1">
      <alignment horizontal="left" vertical="center" wrapText="1"/>
    </xf>
    <xf numFmtId="0" fontId="22" fillId="0" borderId="16" xfId="63" applyFont="1" applyBorder="1" applyAlignment="1">
      <alignment horizontal="center" vertical="center"/>
    </xf>
    <xf numFmtId="0" fontId="22" fillId="0" borderId="6" xfId="63" applyFont="1" applyBorder="1" applyAlignment="1">
      <alignment horizontal="center" vertical="center"/>
    </xf>
    <xf numFmtId="0" fontId="94" fillId="0" borderId="0" xfId="63" applyFont="1" applyBorder="1" applyAlignment="1">
      <alignment horizontal="right" vertical="center" textRotation="180"/>
    </xf>
    <xf numFmtId="0" fontId="22" fillId="0" borderId="15" xfId="63" applyFont="1" applyBorder="1" applyAlignment="1">
      <alignment horizontal="left"/>
    </xf>
    <xf numFmtId="0" fontId="22" fillId="0" borderId="2" xfId="63" applyFont="1" applyBorder="1" applyAlignment="1">
      <alignment horizontal="center" vertical="center"/>
    </xf>
    <xf numFmtId="166" fontId="21" fillId="0" borderId="22" xfId="63" applyNumberFormat="1" applyFont="1" applyBorder="1" applyAlignment="1">
      <alignment horizontal="center" vertical="center"/>
    </xf>
    <xf numFmtId="166" fontId="21" fillId="0" borderId="32" xfId="63" applyNumberFormat="1" applyFont="1" applyBorder="1" applyAlignment="1">
      <alignment horizontal="center" vertical="center"/>
    </xf>
    <xf numFmtId="166" fontId="21" fillId="0" borderId="3" xfId="63" applyNumberFormat="1" applyFont="1" applyBorder="1" applyAlignment="1">
      <alignment horizontal="center" vertical="center"/>
    </xf>
    <xf numFmtId="0" fontId="17" fillId="0" borderId="38" xfId="0" applyFont="1" applyBorder="1" applyAlignment="1">
      <alignment horizontal="left" vertical="center" indent="1"/>
    </xf>
    <xf numFmtId="0" fontId="17" fillId="0" borderId="4" xfId="0" applyFont="1" applyBorder="1" applyAlignment="1">
      <alignment horizontal="left" vertical="center" indent="1"/>
    </xf>
    <xf numFmtId="0" fontId="17" fillId="0" borderId="25" xfId="0" applyFont="1" applyBorder="1" applyAlignment="1">
      <alignment horizontal="left" vertical="center" indent="1"/>
    </xf>
    <xf numFmtId="0" fontId="17" fillId="0" borderId="2" xfId="0" applyFont="1" applyBorder="1" applyAlignment="1">
      <alignment horizontal="left" vertical="center" indent="1"/>
    </xf>
    <xf numFmtId="0" fontId="30" fillId="0" borderId="0" xfId="53" applyFont="1" applyAlignment="1">
      <alignment horizontal="right" vertical="center" textRotation="180"/>
    </xf>
    <xf numFmtId="0" fontId="25" fillId="0" borderId="0" xfId="0" applyFont="1" applyAlignment="1">
      <alignment wrapText="1"/>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25" fillId="0" borderId="32" xfId="0" applyFont="1" applyBorder="1" applyAlignment="1">
      <alignment horizontal="center" vertical="center"/>
    </xf>
    <xf numFmtId="0" fontId="15" fillId="0" borderId="15" xfId="91" applyFont="1" applyBorder="1" applyAlignment="1">
      <alignment horizontal="center" vertical="center" wrapText="1"/>
    </xf>
    <xf numFmtId="0" fontId="15" fillId="0" borderId="4" xfId="91" applyFont="1" applyBorder="1" applyAlignment="1">
      <alignment horizontal="center" vertical="center" wrapText="1"/>
    </xf>
    <xf numFmtId="0" fontId="22" fillId="0" borderId="0" xfId="91" applyFont="1" applyAlignment="1">
      <alignment horizontal="right" vertical="center" textRotation="180"/>
    </xf>
    <xf numFmtId="0" fontId="15" fillId="0" borderId="114" xfId="91" applyFont="1" applyBorder="1" applyAlignment="1">
      <alignment horizontal="center" vertical="center"/>
    </xf>
    <xf numFmtId="0" fontId="15" fillId="0" borderId="115" xfId="91" applyFont="1" applyBorder="1" applyAlignment="1">
      <alignment horizontal="center" vertical="center"/>
    </xf>
    <xf numFmtId="0" fontId="15" fillId="0" borderId="116" xfId="91" applyFont="1" applyBorder="1" applyAlignment="1">
      <alignment horizontal="center" vertical="center"/>
    </xf>
    <xf numFmtId="0" fontId="15" fillId="0" borderId="117" xfId="91" applyFont="1" applyBorder="1" applyAlignment="1">
      <alignment horizontal="center" vertical="center"/>
    </xf>
    <xf numFmtId="0" fontId="15" fillId="0" borderId="118" xfId="91" applyFont="1" applyBorder="1" applyAlignment="1">
      <alignment horizontal="center" vertical="center"/>
    </xf>
    <xf numFmtId="0" fontId="15" fillId="0" borderId="4" xfId="91" applyFont="1" applyBorder="1" applyAlignment="1">
      <alignment horizontal="center" vertical="center"/>
    </xf>
    <xf numFmtId="0" fontId="15" fillId="0" borderId="92" xfId="91" applyFont="1" applyBorder="1" applyAlignment="1">
      <alignment horizontal="center" vertical="center"/>
    </xf>
    <xf numFmtId="0" fontId="11" fillId="0" borderId="119" xfId="91" applyFont="1" applyBorder="1" applyAlignment="1">
      <alignment horizontal="center" vertical="center"/>
    </xf>
    <xf numFmtId="0" fontId="11" fillId="0" borderId="76" xfId="91" applyFont="1" applyBorder="1" applyAlignment="1">
      <alignment horizontal="center" vertical="center"/>
    </xf>
    <xf numFmtId="0" fontId="11" fillId="0" borderId="89" xfId="91" applyFont="1" applyBorder="1" applyAlignment="1">
      <alignment horizontal="center" vertical="center"/>
    </xf>
    <xf numFmtId="0" fontId="15" fillId="0" borderId="120" xfId="91" applyFont="1" applyBorder="1" applyAlignment="1">
      <alignment horizontal="center" vertical="center"/>
    </xf>
    <xf numFmtId="0" fontId="15" fillId="0" borderId="121" xfId="91" applyFont="1" applyBorder="1" applyAlignment="1">
      <alignment horizontal="center" vertical="center"/>
    </xf>
    <xf numFmtId="0" fontId="15" fillId="0" borderId="122" xfId="91" applyFont="1" applyBorder="1" applyAlignment="1">
      <alignment horizontal="center" vertical="center"/>
    </xf>
    <xf numFmtId="0" fontId="15" fillId="0" borderId="78" xfId="91" applyFont="1" applyBorder="1" applyAlignment="1">
      <alignment horizontal="center" vertical="center"/>
    </xf>
    <xf numFmtId="0" fontId="15" fillId="0" borderId="91" xfId="91" applyFont="1" applyBorder="1" applyAlignment="1">
      <alignment horizontal="center" vertical="center"/>
    </xf>
    <xf numFmtId="0" fontId="15" fillId="0" borderId="81" xfId="91" applyFont="1" applyBorder="1" applyAlignment="1">
      <alignment horizontal="center" vertical="center"/>
    </xf>
    <xf numFmtId="0" fontId="15" fillId="0" borderId="24" xfId="91" applyFont="1" applyBorder="1" applyAlignment="1">
      <alignment horizontal="center" vertical="center"/>
    </xf>
    <xf numFmtId="0" fontId="15" fillId="0" borderId="123" xfId="91" applyFont="1" applyBorder="1" applyAlignment="1">
      <alignment horizontal="center" vertical="center"/>
    </xf>
    <xf numFmtId="0" fontId="15" fillId="0" borderId="0" xfId="91" applyFont="1" applyBorder="1" applyAlignment="1">
      <alignment horizontal="center" vertical="center" wrapText="1"/>
    </xf>
    <xf numFmtId="0" fontId="15" fillId="0" borderId="112" xfId="91" applyFont="1" applyBorder="1" applyAlignment="1">
      <alignment horizontal="center" vertical="center" wrapText="1"/>
    </xf>
    <xf numFmtId="0" fontId="15" fillId="0" borderId="113" xfId="91" applyFont="1" applyBorder="1" applyAlignment="1">
      <alignment horizontal="center" vertical="center" wrapText="1"/>
    </xf>
    <xf numFmtId="0" fontId="83" fillId="0" borderId="0" xfId="91" applyFont="1" applyAlignment="1">
      <alignment horizontal="right" vertical="center" textRotation="180"/>
    </xf>
    <xf numFmtId="0" fontId="15" fillId="0" borderId="124" xfId="91" applyFont="1" applyBorder="1" applyAlignment="1">
      <alignment horizontal="center" vertical="center"/>
    </xf>
    <xf numFmtId="0" fontId="0" fillId="0" borderId="124" xfId="0" applyBorder="1"/>
    <xf numFmtId="0" fontId="15" fillId="0" borderId="5" xfId="91" applyFont="1" applyBorder="1" applyAlignment="1">
      <alignment horizontal="center" vertical="center"/>
    </xf>
    <xf numFmtId="0" fontId="15" fillId="0" borderId="3" xfId="91" applyFont="1" applyBorder="1" applyAlignment="1">
      <alignment horizontal="center" vertical="center"/>
    </xf>
    <xf numFmtId="0" fontId="0" fillId="0" borderId="3" xfId="0" applyBorder="1"/>
    <xf numFmtId="0" fontId="22" fillId="0" borderId="4" xfId="63" applyFont="1" applyBorder="1" applyAlignment="1">
      <alignment horizontal="right"/>
    </xf>
    <xf numFmtId="0" fontId="4" fillId="0" borderId="4" xfId="63" applyFont="1" applyBorder="1" applyAlignment="1">
      <alignment horizontal="right"/>
    </xf>
    <xf numFmtId="0" fontId="147" fillId="0" borderId="22" xfId="63" applyFont="1" applyBorder="1" applyAlignment="1">
      <alignment horizontal="center" vertical="center"/>
    </xf>
    <xf numFmtId="0" fontId="147" fillId="0" borderId="24" xfId="63" applyFont="1" applyBorder="1" applyAlignment="1">
      <alignment horizontal="center" vertical="center"/>
    </xf>
    <xf numFmtId="0" fontId="147" fillId="0" borderId="32" xfId="63" applyFont="1" applyBorder="1" applyAlignment="1">
      <alignment horizontal="center" vertical="center"/>
    </xf>
    <xf numFmtId="0" fontId="151" fillId="0" borderId="22" xfId="63" applyFont="1" applyBorder="1" applyAlignment="1">
      <alignment horizontal="left" vertical="center" wrapText="1" indent="3"/>
    </xf>
    <xf numFmtId="0" fontId="151" fillId="0" borderId="24" xfId="63" applyFont="1" applyBorder="1" applyAlignment="1">
      <alignment horizontal="left" vertical="center" wrapText="1" indent="3"/>
    </xf>
    <xf numFmtId="0" fontId="151" fillId="0" borderId="32" xfId="63" applyFont="1" applyBorder="1" applyAlignment="1">
      <alignment horizontal="left" vertical="center" wrapText="1" indent="3"/>
    </xf>
    <xf numFmtId="0" fontId="150" fillId="0" borderId="5" xfId="63" applyFont="1" applyBorder="1" applyAlignment="1">
      <alignment horizontal="left" vertical="center" indent="2"/>
    </xf>
    <xf numFmtId="0" fontId="150" fillId="0" borderId="0" xfId="63" applyFont="1" applyBorder="1" applyAlignment="1">
      <alignment horizontal="left" vertical="center" indent="2"/>
    </xf>
    <xf numFmtId="0" fontId="150" fillId="0" borderId="1" xfId="63" applyFont="1" applyBorder="1" applyAlignment="1">
      <alignment horizontal="left" vertical="center" indent="2"/>
    </xf>
    <xf numFmtId="0" fontId="147" fillId="0" borderId="5" xfId="63" applyFont="1" applyBorder="1" applyAlignment="1">
      <alignment horizontal="left" vertical="center" indent="1"/>
    </xf>
    <xf numFmtId="0" fontId="147" fillId="0" borderId="0" xfId="63" applyFont="1" applyBorder="1" applyAlignment="1">
      <alignment horizontal="left" vertical="center" indent="1"/>
    </xf>
    <xf numFmtId="0" fontId="147" fillId="0" borderId="1" xfId="63" applyFont="1" applyBorder="1" applyAlignment="1">
      <alignment horizontal="left" vertical="center" indent="1"/>
    </xf>
    <xf numFmtId="0" fontId="144" fillId="0" borderId="16" xfId="97" applyFont="1" applyBorder="1" applyAlignment="1">
      <alignment horizontal="center" vertical="center"/>
    </xf>
    <xf numFmtId="0" fontId="144" fillId="0" borderId="2" xfId="97" applyFont="1" applyBorder="1" applyAlignment="1">
      <alignment horizontal="center" vertical="center"/>
    </xf>
    <xf numFmtId="0" fontId="144" fillId="0" borderId="6" xfId="97" applyFont="1" applyBorder="1" applyAlignment="1">
      <alignment horizontal="center" vertical="center"/>
    </xf>
    <xf numFmtId="0" fontId="144" fillId="0" borderId="22" xfId="97" applyFont="1" applyBorder="1" applyAlignment="1">
      <alignment horizontal="center" vertical="center"/>
    </xf>
    <xf numFmtId="0" fontId="144" fillId="0" borderId="24" xfId="97" applyFont="1" applyBorder="1" applyAlignment="1">
      <alignment horizontal="center" vertical="center"/>
    </xf>
    <xf numFmtId="0" fontId="144" fillId="0" borderId="32" xfId="97" applyFont="1" applyBorder="1" applyAlignment="1">
      <alignment horizontal="center" vertical="center"/>
    </xf>
    <xf numFmtId="0" fontId="144" fillId="0" borderId="16" xfId="97" applyFont="1" applyBorder="1" applyAlignment="1">
      <alignment horizontal="center" vertical="center" wrapText="1"/>
    </xf>
    <xf numFmtId="0" fontId="144" fillId="0" borderId="6" xfId="97" applyFont="1" applyBorder="1" applyAlignment="1">
      <alignment horizontal="center" vertical="center" wrapText="1"/>
    </xf>
    <xf numFmtId="0" fontId="32" fillId="0" borderId="5" xfId="90" applyFont="1" applyBorder="1" applyAlignment="1">
      <alignment horizontal="left" vertical="center" wrapText="1" indent="1"/>
    </xf>
    <xf numFmtId="0" fontId="32" fillId="0" borderId="1" xfId="90" applyFont="1" applyBorder="1" applyAlignment="1">
      <alignment horizontal="left" vertical="center" wrapText="1" indent="1"/>
    </xf>
    <xf numFmtId="0" fontId="32" fillId="0" borderId="5" xfId="90" applyFont="1" applyBorder="1" applyAlignment="1">
      <alignment horizontal="left" vertical="center" indent="1"/>
    </xf>
    <xf numFmtId="0" fontId="32" fillId="0" borderId="1" xfId="90" applyFont="1" applyBorder="1" applyAlignment="1">
      <alignment horizontal="left" vertical="center" indent="1"/>
    </xf>
    <xf numFmtId="0" fontId="32" fillId="0" borderId="38" xfId="90" applyFont="1" applyBorder="1" applyAlignment="1">
      <alignment horizontal="left" vertical="center" indent="1"/>
    </xf>
    <xf numFmtId="0" fontId="32" fillId="0" borderId="25" xfId="90" applyFont="1" applyBorder="1" applyAlignment="1">
      <alignment horizontal="left" vertical="center" indent="1"/>
    </xf>
    <xf numFmtId="0" fontId="31" fillId="0" borderId="22" xfId="90" applyFont="1" applyBorder="1" applyAlignment="1">
      <alignment horizontal="center" vertical="center"/>
    </xf>
    <xf numFmtId="0" fontId="31" fillId="0" borderId="32" xfId="90" applyFont="1" applyBorder="1" applyAlignment="1">
      <alignment horizontal="center" vertical="center"/>
    </xf>
    <xf numFmtId="0" fontId="32" fillId="0" borderId="37" xfId="90" applyFont="1" applyBorder="1" applyAlignment="1">
      <alignment horizontal="left" vertical="center" indent="1"/>
    </xf>
    <xf numFmtId="0" fontId="32" fillId="0" borderId="33" xfId="90" applyFont="1" applyBorder="1" applyAlignment="1">
      <alignment horizontal="left" vertical="center" indent="1"/>
    </xf>
    <xf numFmtId="0" fontId="158" fillId="0" borderId="5" xfId="90" applyFont="1" applyBorder="1" applyAlignment="1">
      <alignment horizontal="left" vertical="center" indent="2"/>
    </xf>
    <xf numFmtId="0" fontId="158" fillId="0" borderId="1" xfId="90" applyFont="1" applyBorder="1" applyAlignment="1">
      <alignment horizontal="left" vertical="center" indent="2"/>
    </xf>
    <xf numFmtId="0" fontId="15" fillId="0" borderId="16" xfId="85" applyFont="1" applyBorder="1" applyAlignment="1">
      <alignment horizontal="center" vertical="center"/>
    </xf>
    <xf numFmtId="0" fontId="15" fillId="0" borderId="6" xfId="85" applyFont="1" applyBorder="1" applyAlignment="1">
      <alignment horizontal="center" vertical="center"/>
    </xf>
    <xf numFmtId="0" fontId="15" fillId="0" borderId="22" xfId="85" applyFont="1" applyBorder="1" applyAlignment="1">
      <alignment horizontal="center" vertical="center"/>
    </xf>
    <xf numFmtId="0" fontId="15" fillId="0" borderId="32" xfId="85" applyFont="1" applyBorder="1" applyAlignment="1">
      <alignment horizontal="center" vertical="center"/>
    </xf>
    <xf numFmtId="0" fontId="15" fillId="0" borderId="3" xfId="85" applyFont="1" applyBorder="1" applyAlignment="1">
      <alignment horizontal="center" vertical="center"/>
    </xf>
    <xf numFmtId="0" fontId="4" fillId="0" borderId="15" xfId="77" applyFont="1" applyBorder="1" applyAlignment="1">
      <alignment horizontal="left" wrapText="1"/>
    </xf>
    <xf numFmtId="0" fontId="5" fillId="0" borderId="0" xfId="0" applyFont="1" applyBorder="1" applyAlignment="1">
      <alignment horizontal="left" vertical="top" wrapText="1"/>
    </xf>
    <xf numFmtId="0" fontId="88" fillId="0" borderId="4" xfId="0" applyFont="1" applyBorder="1" applyAlignment="1">
      <alignment horizontal="left" vertical="top"/>
    </xf>
    <xf numFmtId="0" fontId="85" fillId="0" borderId="16" xfId="0" applyFont="1" applyBorder="1" applyAlignment="1">
      <alignment horizontal="left" wrapText="1" indent="1"/>
    </xf>
    <xf numFmtId="0" fontId="85" fillId="0" borderId="2" xfId="0" applyFont="1" applyBorder="1" applyAlignment="1">
      <alignment horizontal="left" wrapText="1" indent="1"/>
    </xf>
    <xf numFmtId="0" fontId="85" fillId="0" borderId="4" xfId="0" applyFont="1" applyBorder="1" applyAlignment="1">
      <alignment horizontal="right"/>
    </xf>
    <xf numFmtId="0" fontId="17" fillId="0" borderId="0" xfId="0" applyFont="1" applyAlignment="1">
      <alignment horizontal="right" vertical="center" textRotation="180"/>
    </xf>
    <xf numFmtId="0" fontId="25" fillId="0" borderId="3" xfId="0" applyFont="1" applyBorder="1" applyAlignment="1">
      <alignment horizontal="center" vertical="center" wrapText="1"/>
    </xf>
    <xf numFmtId="0" fontId="25" fillId="0" borderId="3" xfId="0" applyFont="1" applyBorder="1" applyAlignment="1">
      <alignment horizontal="center" vertical="center"/>
    </xf>
    <xf numFmtId="0" fontId="39" fillId="0" borderId="0" xfId="0" applyFont="1" applyAlignment="1">
      <alignment horizontal="left" vertical="top" wrapText="1" indent="1"/>
    </xf>
    <xf numFmtId="0" fontId="17" fillId="0" borderId="0" xfId="0" applyFont="1" applyAlignment="1" applyProtection="1">
      <alignment horizontal="right" vertical="center" textRotation="180"/>
    </xf>
    <xf numFmtId="0" fontId="18" fillId="0" borderId="16" xfId="0" applyFont="1" applyBorder="1" applyAlignment="1" applyProtection="1">
      <alignment horizontal="center" vertical="center"/>
    </xf>
    <xf numFmtId="0" fontId="18" fillId="0" borderId="6" xfId="0" applyFont="1" applyBorder="1" applyAlignment="1" applyProtection="1">
      <alignment horizontal="center" vertical="center"/>
    </xf>
    <xf numFmtId="0" fontId="14" fillId="0" borderId="16" xfId="0" applyFont="1" applyFill="1" applyBorder="1" applyAlignment="1" applyProtection="1">
      <alignment horizontal="left" vertical="center" wrapText="1" indent="1"/>
    </xf>
    <xf numFmtId="0" fontId="14" fillId="0" borderId="6" xfId="0" applyFont="1" applyFill="1" applyBorder="1" applyAlignment="1" applyProtection="1">
      <alignment horizontal="left" vertical="center" wrapText="1" indent="1"/>
    </xf>
    <xf numFmtId="0" fontId="18" fillId="0" borderId="2" xfId="0" applyFont="1" applyBorder="1" applyAlignment="1" applyProtection="1">
      <alignment horizontal="center" vertical="center"/>
    </xf>
    <xf numFmtId="0" fontId="14" fillId="0" borderId="2" xfId="0" applyFont="1" applyFill="1" applyBorder="1" applyAlignment="1" applyProtection="1">
      <alignment horizontal="left" vertical="center" wrapText="1" indent="1"/>
    </xf>
    <xf numFmtId="0" fontId="4" fillId="0" borderId="0" xfId="98" applyFont="1" applyBorder="1" applyAlignment="1">
      <alignment horizontal="right" vertical="center" textRotation="180"/>
    </xf>
    <xf numFmtId="3" fontId="14" fillId="0" borderId="38" xfId="63" applyNumberFormat="1" applyFont="1" applyFill="1" applyBorder="1" applyAlignment="1">
      <alignment horizontal="right" vertical="center" indent="5"/>
    </xf>
    <xf numFmtId="3" fontId="14" fillId="0" borderId="25" xfId="63" applyNumberFormat="1" applyFont="1" applyFill="1" applyBorder="1" applyAlignment="1">
      <alignment horizontal="right" vertical="center" indent="5"/>
    </xf>
    <xf numFmtId="3" fontId="14" fillId="0" borderId="38" xfId="63" applyNumberFormat="1" applyFont="1" applyFill="1" applyBorder="1" applyAlignment="1">
      <alignment horizontal="right" vertical="center" indent="4"/>
    </xf>
    <xf numFmtId="3" fontId="14" fillId="0" borderId="25" xfId="63" applyNumberFormat="1" applyFont="1" applyFill="1" applyBorder="1" applyAlignment="1">
      <alignment horizontal="right" vertical="center" indent="4"/>
    </xf>
    <xf numFmtId="3" fontId="14" fillId="0" borderId="38" xfId="63" applyNumberFormat="1" applyFont="1" applyFill="1" applyBorder="1" applyAlignment="1">
      <alignment horizontal="center" vertical="center"/>
    </xf>
    <xf numFmtId="3" fontId="14" fillId="0" borderId="25" xfId="63" applyNumberFormat="1" applyFont="1" applyFill="1" applyBorder="1" applyAlignment="1">
      <alignment horizontal="center" vertical="center"/>
    </xf>
    <xf numFmtId="3" fontId="14" fillId="0" borderId="38" xfId="63" applyNumberFormat="1" applyFont="1" applyFill="1" applyBorder="1" applyAlignment="1">
      <alignment horizontal="right" vertical="center" indent="2"/>
    </xf>
    <xf numFmtId="3" fontId="14" fillId="0" borderId="25" xfId="63" applyNumberFormat="1" applyFont="1" applyFill="1" applyBorder="1" applyAlignment="1">
      <alignment horizontal="right" vertical="center" indent="2"/>
    </xf>
    <xf numFmtId="176" fontId="14" fillId="0" borderId="5" xfId="63" applyNumberFormat="1" applyFont="1" applyFill="1" applyBorder="1" applyAlignment="1">
      <alignment horizontal="right" vertical="center" indent="5"/>
    </xf>
    <xf numFmtId="176" fontId="14" fillId="0" borderId="1" xfId="63" applyNumberFormat="1" applyFont="1" applyFill="1" applyBorder="1" applyAlignment="1">
      <alignment horizontal="right" vertical="center" indent="5"/>
    </xf>
    <xf numFmtId="176" fontId="14" fillId="0" borderId="5" xfId="63" applyNumberFormat="1" applyFont="1" applyFill="1" applyBorder="1" applyAlignment="1">
      <alignment horizontal="right" vertical="center" indent="4"/>
    </xf>
    <xf numFmtId="176" fontId="14" fillId="0" borderId="1" xfId="63" applyNumberFormat="1" applyFont="1" applyFill="1" applyBorder="1" applyAlignment="1">
      <alignment horizontal="right" vertical="center" indent="4"/>
    </xf>
    <xf numFmtId="3" fontId="18" fillId="0" borderId="5" xfId="63" applyNumberFormat="1" applyFont="1" applyFill="1" applyBorder="1" applyAlignment="1">
      <alignment horizontal="right" vertical="center" indent="5"/>
    </xf>
    <xf numFmtId="3" fontId="18" fillId="0" borderId="1" xfId="63" applyNumberFormat="1" applyFont="1" applyFill="1" applyBorder="1" applyAlignment="1">
      <alignment horizontal="right" vertical="center" indent="5"/>
    </xf>
    <xf numFmtId="3" fontId="18" fillId="0" borderId="5" xfId="63" applyNumberFormat="1" applyFont="1" applyFill="1" applyBorder="1" applyAlignment="1">
      <alignment horizontal="center" vertical="center"/>
    </xf>
    <xf numFmtId="3" fontId="18" fillId="0" borderId="1" xfId="63" applyNumberFormat="1" applyFont="1" applyFill="1" applyBorder="1" applyAlignment="1">
      <alignment horizontal="center" vertical="center"/>
    </xf>
    <xf numFmtId="3" fontId="18" fillId="0" borderId="5" xfId="63" applyNumberFormat="1" applyFont="1" applyFill="1" applyBorder="1" applyAlignment="1">
      <alignment horizontal="right" vertical="center" indent="2"/>
    </xf>
    <xf numFmtId="3" fontId="18" fillId="0" borderId="1" xfId="63" applyNumberFormat="1" applyFont="1" applyFill="1" applyBorder="1" applyAlignment="1">
      <alignment horizontal="right" vertical="center" indent="2"/>
    </xf>
    <xf numFmtId="176" fontId="14" fillId="0" borderId="5" xfId="63" applyNumberFormat="1" applyFont="1" applyFill="1" applyBorder="1" applyAlignment="1">
      <alignment horizontal="center" vertical="center"/>
    </xf>
    <xf numFmtId="176" fontId="14" fillId="0" borderId="1" xfId="63" applyNumberFormat="1" applyFont="1" applyFill="1" applyBorder="1" applyAlignment="1">
      <alignment horizontal="center" vertical="center"/>
    </xf>
    <xf numFmtId="176" fontId="14" fillId="0" borderId="5" xfId="63" applyNumberFormat="1" applyFont="1" applyFill="1" applyBorder="1" applyAlignment="1">
      <alignment horizontal="right" vertical="center" indent="2"/>
    </xf>
    <xf numFmtId="176" fontId="14" fillId="0" borderId="1" xfId="63" applyNumberFormat="1" applyFont="1" applyFill="1" applyBorder="1" applyAlignment="1">
      <alignment horizontal="right" vertical="center" indent="2"/>
    </xf>
    <xf numFmtId="176" fontId="14" fillId="0" borderId="5" xfId="63" applyNumberFormat="1" applyFont="1" applyFill="1" applyBorder="1" applyAlignment="1">
      <alignment horizontal="right" vertical="center" wrapText="1" indent="5"/>
    </xf>
    <xf numFmtId="176" fontId="14" fillId="0" borderId="1" xfId="63" applyNumberFormat="1" applyFont="1" applyFill="1" applyBorder="1" applyAlignment="1">
      <alignment horizontal="right" vertical="center" wrapText="1" indent="5"/>
    </xf>
    <xf numFmtId="176" fontId="14" fillId="0" borderId="5" xfId="63" applyNumberFormat="1" applyFont="1" applyFill="1" applyBorder="1" applyAlignment="1">
      <alignment horizontal="right" vertical="center" wrapText="1" indent="4"/>
    </xf>
    <xf numFmtId="176" fontId="14" fillId="0" borderId="1" xfId="63" applyNumberFormat="1" applyFont="1" applyFill="1" applyBorder="1" applyAlignment="1">
      <alignment horizontal="right" vertical="center" wrapText="1" indent="4"/>
    </xf>
    <xf numFmtId="4" fontId="14" fillId="0" borderId="5" xfId="63" applyNumberFormat="1" applyFont="1" applyFill="1" applyBorder="1" applyAlignment="1">
      <alignment horizontal="right" vertical="center" wrapText="1" indent="5"/>
    </xf>
    <xf numFmtId="4" fontId="14" fillId="0" borderId="1" xfId="63" applyNumberFormat="1" applyFont="1" applyFill="1" applyBorder="1" applyAlignment="1">
      <alignment horizontal="right" vertical="center" wrapText="1" indent="5"/>
    </xf>
    <xf numFmtId="176" fontId="14" fillId="0" borderId="5" xfId="63" applyNumberFormat="1" applyFont="1" applyFill="1" applyBorder="1" applyAlignment="1">
      <alignment horizontal="center" vertical="center" wrapText="1"/>
    </xf>
    <xf numFmtId="176" fontId="14" fillId="0" borderId="1" xfId="63" applyNumberFormat="1" applyFont="1" applyFill="1" applyBorder="1" applyAlignment="1">
      <alignment horizontal="center" vertical="center" wrapText="1"/>
    </xf>
    <xf numFmtId="176" fontId="14" fillId="0" borderId="5" xfId="63" applyNumberFormat="1" applyFont="1" applyFill="1" applyBorder="1" applyAlignment="1">
      <alignment horizontal="right" vertical="center" wrapText="1" indent="2"/>
    </xf>
    <xf numFmtId="176" fontId="14" fillId="0" borderId="1" xfId="63" applyNumberFormat="1" applyFont="1" applyFill="1" applyBorder="1" applyAlignment="1">
      <alignment horizontal="right" vertical="center" wrapText="1" indent="2"/>
    </xf>
    <xf numFmtId="176" fontId="14" fillId="0" borderId="37" xfId="63" applyNumberFormat="1" applyFont="1" applyFill="1" applyBorder="1" applyAlignment="1">
      <alignment horizontal="right" vertical="center" indent="5"/>
    </xf>
    <xf numFmtId="176" fontId="14" fillId="0" borderId="33" xfId="63" applyNumberFormat="1" applyFont="1" applyFill="1" applyBorder="1" applyAlignment="1">
      <alignment horizontal="right" vertical="center" indent="5"/>
    </xf>
    <xf numFmtId="176" fontId="14" fillId="0" borderId="37" xfId="63" applyNumberFormat="1" applyFont="1" applyFill="1" applyBorder="1" applyAlignment="1">
      <alignment horizontal="right" vertical="center" indent="4"/>
    </xf>
    <xf numFmtId="176" fontId="14" fillId="0" borderId="33" xfId="63" applyNumberFormat="1" applyFont="1" applyFill="1" applyBorder="1" applyAlignment="1">
      <alignment horizontal="right" vertical="center" indent="4"/>
    </xf>
    <xf numFmtId="176" fontId="14" fillId="0" borderId="37" xfId="63" applyNumberFormat="1" applyFont="1" applyFill="1" applyBorder="1" applyAlignment="1">
      <alignment horizontal="center" vertical="center"/>
    </xf>
    <xf numFmtId="176" fontId="14" fillId="0" borderId="33" xfId="63" applyNumberFormat="1" applyFont="1" applyFill="1" applyBorder="1" applyAlignment="1">
      <alignment horizontal="center" vertical="center"/>
    </xf>
    <xf numFmtId="176" fontId="14" fillId="0" borderId="37" xfId="63" applyNumberFormat="1" applyFont="1" applyFill="1" applyBorder="1" applyAlignment="1">
      <alignment horizontal="right" vertical="center" indent="2"/>
    </xf>
    <xf numFmtId="176" fontId="14" fillId="0" borderId="33" xfId="63" applyNumberFormat="1" applyFont="1" applyFill="1" applyBorder="1" applyAlignment="1">
      <alignment horizontal="right" vertical="center" indent="2"/>
    </xf>
    <xf numFmtId="3" fontId="11" fillId="0" borderId="38" xfId="38" applyNumberFormat="1" applyFont="1" applyFill="1" applyBorder="1" applyAlignment="1">
      <alignment horizontal="center"/>
    </xf>
    <xf numFmtId="3" fontId="11" fillId="0" borderId="25" xfId="38" applyNumberFormat="1" applyFont="1" applyFill="1" applyBorder="1" applyAlignment="1">
      <alignment horizontal="center"/>
    </xf>
    <xf numFmtId="0" fontId="11" fillId="0" borderId="22" xfId="98" applyFont="1" applyFill="1" applyBorder="1" applyAlignment="1">
      <alignment horizontal="center" vertical="center"/>
    </xf>
    <xf numFmtId="0" fontId="11" fillId="0" borderId="32" xfId="98" applyFont="1" applyFill="1" applyBorder="1" applyAlignment="1">
      <alignment horizontal="center" vertical="center"/>
    </xf>
    <xf numFmtId="0" fontId="0" fillId="0" borderId="32" xfId="0" applyBorder="1"/>
    <xf numFmtId="3" fontId="11" fillId="0" borderId="5" xfId="38" applyNumberFormat="1" applyFont="1" applyFill="1" applyBorder="1" applyAlignment="1">
      <alignment horizontal="center"/>
    </xf>
    <xf numFmtId="3" fontId="11" fillId="0" borderId="1" xfId="38" applyNumberFormat="1" applyFont="1" applyFill="1" applyBorder="1" applyAlignment="1">
      <alignment horizontal="center"/>
    </xf>
    <xf numFmtId="0" fontId="161" fillId="0" borderId="0" xfId="63" applyFont="1" applyBorder="1" applyAlignment="1">
      <alignment horizontal="left"/>
    </xf>
    <xf numFmtId="0" fontId="4" fillId="0" borderId="0" xfId="53" applyFont="1" applyBorder="1" applyAlignment="1">
      <alignment horizontal="right" vertical="center" textRotation="180" wrapText="1"/>
    </xf>
    <xf numFmtId="0" fontId="11" fillId="0" borderId="3" xfId="53" applyFont="1" applyBorder="1" applyAlignment="1">
      <alignment horizontal="center" vertical="center"/>
    </xf>
    <xf numFmtId="0" fontId="11" fillId="0" borderId="22" xfId="71" applyFont="1" applyBorder="1" applyAlignment="1">
      <alignment horizontal="center" vertical="center"/>
    </xf>
    <xf numFmtId="0" fontId="11" fillId="0" borderId="32" xfId="71" applyFont="1" applyBorder="1" applyAlignment="1">
      <alignment horizontal="center" vertical="center"/>
    </xf>
    <xf numFmtId="0" fontId="11" fillId="0" borderId="3" xfId="71" applyFont="1" applyBorder="1" applyAlignment="1">
      <alignment horizontal="center" vertical="center"/>
    </xf>
    <xf numFmtId="0" fontId="4" fillId="0" borderId="5" xfId="60" applyFont="1" applyBorder="1" applyAlignment="1">
      <alignment horizontal="right" vertical="center" textRotation="180"/>
    </xf>
    <xf numFmtId="0" fontId="4" fillId="0" borderId="0" xfId="60" applyFont="1" applyBorder="1" applyAlignment="1">
      <alignment horizontal="right" vertical="center" textRotation="180"/>
    </xf>
    <xf numFmtId="0" fontId="106" fillId="0" borderId="3" xfId="60" applyFont="1" applyBorder="1" applyAlignment="1">
      <alignment horizontal="center" vertical="center"/>
    </xf>
    <xf numFmtId="0" fontId="106" fillId="0" borderId="22" xfId="60" applyFont="1" applyBorder="1" applyAlignment="1">
      <alignment horizontal="center" vertical="center"/>
    </xf>
    <xf numFmtId="0" fontId="106" fillId="0" borderId="32" xfId="60" applyFont="1" applyBorder="1" applyAlignment="1">
      <alignment horizontal="center" vertical="center"/>
    </xf>
    <xf numFmtId="0" fontId="5" fillId="0" borderId="0" xfId="60" applyFont="1" applyAlignment="1">
      <alignment horizontal="right" vertical="top"/>
    </xf>
    <xf numFmtId="0" fontId="17" fillId="0" borderId="0" xfId="0" applyFont="1" applyBorder="1" applyAlignment="1">
      <alignment horizontal="right" vertical="center" textRotation="180"/>
    </xf>
    <xf numFmtId="0" fontId="17" fillId="0" borderId="0" xfId="0" applyFont="1" applyBorder="1" applyAlignment="1">
      <alignment horizontal="center" vertical="center" textRotation="180"/>
    </xf>
    <xf numFmtId="0" fontId="17" fillId="0" borderId="5" xfId="0" applyFont="1" applyBorder="1" applyAlignment="1">
      <alignment horizontal="right" vertical="center" textRotation="180"/>
    </xf>
    <xf numFmtId="174" fontId="26" fillId="0" borderId="16" xfId="14" applyNumberFormat="1" applyFont="1" applyBorder="1" applyAlignment="1">
      <alignment horizontal="left"/>
    </xf>
    <xf numFmtId="174" fontId="26" fillId="0" borderId="2" xfId="14" applyNumberFormat="1" applyFont="1" applyBorder="1" applyAlignment="1">
      <alignment horizontal="left"/>
    </xf>
    <xf numFmtId="0" fontId="37" fillId="0" borderId="16" xfId="63" applyFont="1" applyFill="1" applyBorder="1" applyAlignment="1">
      <alignment horizontal="center" vertical="center" wrapText="1"/>
    </xf>
    <xf numFmtId="0" fontId="37" fillId="0" borderId="6" xfId="63" applyFont="1" applyFill="1" applyBorder="1" applyAlignment="1">
      <alignment horizontal="center" vertical="center" wrapText="1"/>
    </xf>
    <xf numFmtId="0" fontId="37" fillId="0" borderId="22" xfId="63" applyFont="1" applyFill="1" applyBorder="1" applyAlignment="1">
      <alignment horizontal="center" vertical="center"/>
    </xf>
    <xf numFmtId="0" fontId="37" fillId="0" borderId="24" xfId="63" applyFont="1" applyFill="1" applyBorder="1" applyAlignment="1">
      <alignment horizontal="center" vertical="center"/>
    </xf>
    <xf numFmtId="0" fontId="37" fillId="0" borderId="32" xfId="63" applyFont="1" applyFill="1" applyBorder="1" applyAlignment="1">
      <alignment horizontal="center" vertical="center"/>
    </xf>
    <xf numFmtId="0" fontId="37" fillId="0" borderId="22" xfId="63" applyFont="1" applyFill="1" applyBorder="1" applyAlignment="1">
      <alignment horizontal="center" vertical="center" wrapText="1"/>
    </xf>
    <xf numFmtId="0" fontId="37" fillId="0" borderId="32" xfId="63" applyFont="1" applyFill="1" applyBorder="1" applyAlignment="1">
      <alignment horizontal="center" vertical="center" wrapText="1"/>
    </xf>
    <xf numFmtId="3" fontId="37" fillId="0" borderId="22" xfId="19" applyNumberFormat="1" applyFont="1" applyFill="1" applyBorder="1" applyAlignment="1">
      <alignment horizontal="right" vertical="center" wrapText="1" indent="5"/>
    </xf>
    <xf numFmtId="3" fontId="37" fillId="0" borderId="32" xfId="19" applyNumberFormat="1" applyFont="1" applyFill="1" applyBorder="1" applyAlignment="1">
      <alignment horizontal="right" vertical="center" wrapText="1" indent="5"/>
    </xf>
    <xf numFmtId="3" fontId="37" fillId="0" borderId="22" xfId="19" applyNumberFormat="1" applyFont="1" applyFill="1" applyBorder="1" applyAlignment="1">
      <alignment horizontal="right" vertical="center" indent="5"/>
    </xf>
    <xf numFmtId="3" fontId="37" fillId="0" borderId="32" xfId="19" applyNumberFormat="1" applyFont="1" applyFill="1" applyBorder="1" applyAlignment="1">
      <alignment horizontal="right" vertical="center" indent="5"/>
    </xf>
    <xf numFmtId="0" fontId="94" fillId="0" borderId="38" xfId="63" applyFont="1" applyFill="1" applyBorder="1" applyAlignment="1">
      <alignment horizontal="left" vertical="center" wrapText="1" indent="1"/>
    </xf>
    <xf numFmtId="0" fontId="94" fillId="0" borderId="25" xfId="63" applyFont="1" applyFill="1" applyBorder="1" applyAlignment="1">
      <alignment horizontal="left" vertical="center" wrapText="1" indent="1"/>
    </xf>
    <xf numFmtId="3" fontId="94" fillId="0" borderId="38" xfId="14" applyNumberFormat="1" applyFont="1" applyFill="1" applyBorder="1" applyAlignment="1">
      <alignment horizontal="right" vertical="center" indent="5"/>
    </xf>
    <xf numFmtId="3" fontId="94" fillId="0" borderId="25" xfId="14" applyNumberFormat="1" applyFont="1" applyFill="1" applyBorder="1" applyAlignment="1">
      <alignment horizontal="right" vertical="center" indent="5"/>
    </xf>
    <xf numFmtId="0" fontId="94" fillId="0" borderId="5" xfId="63" applyFont="1" applyFill="1" applyBorder="1" applyAlignment="1">
      <alignment horizontal="left" vertical="center" wrapText="1" indent="1"/>
    </xf>
    <xf numFmtId="0" fontId="94" fillId="0" borderId="1" xfId="63" applyFont="1" applyFill="1" applyBorder="1" applyAlignment="1">
      <alignment horizontal="left" vertical="center" wrapText="1" indent="1"/>
    </xf>
    <xf numFmtId="3" fontId="94" fillId="0" borderId="5" xfId="0" applyNumberFormat="1" applyFont="1" applyFill="1" applyBorder="1" applyAlignment="1">
      <alignment horizontal="right" vertical="center" indent="5"/>
    </xf>
    <xf numFmtId="3" fontId="94" fillId="0" borderId="1" xfId="0" applyNumberFormat="1" applyFont="1" applyFill="1" applyBorder="1" applyAlignment="1">
      <alignment horizontal="right" vertical="center" indent="5"/>
    </xf>
    <xf numFmtId="0" fontId="94" fillId="0" borderId="37" xfId="63" applyFont="1" applyFill="1" applyBorder="1" applyAlignment="1">
      <alignment horizontal="left" vertical="center" wrapText="1" indent="1"/>
    </xf>
    <xf numFmtId="0" fontId="94" fillId="0" borderId="33" xfId="63" applyFont="1" applyFill="1" applyBorder="1" applyAlignment="1">
      <alignment horizontal="left" vertical="center" wrapText="1" indent="1"/>
    </xf>
    <xf numFmtId="3" fontId="94" fillId="0" borderId="37" xfId="0" applyNumberFormat="1" applyFont="1" applyFill="1" applyBorder="1" applyAlignment="1">
      <alignment horizontal="right" vertical="center" indent="5"/>
    </xf>
    <xf numFmtId="3" fontId="94" fillId="0" borderId="33" xfId="0" applyNumberFormat="1" applyFont="1" applyFill="1" applyBorder="1" applyAlignment="1">
      <alignment horizontal="right" vertical="center" indent="5"/>
    </xf>
    <xf numFmtId="0" fontId="94" fillId="0" borderId="0" xfId="63" applyFont="1" applyAlignment="1">
      <alignment horizontal="right" vertical="center" textRotation="180"/>
    </xf>
    <xf numFmtId="0" fontId="37" fillId="0" borderId="37" xfId="63" applyFont="1" applyFill="1" applyBorder="1" applyAlignment="1">
      <alignment horizontal="center" vertical="center" wrapText="1"/>
    </xf>
    <xf numFmtId="0" fontId="37" fillId="0" borderId="33" xfId="63" applyFont="1" applyFill="1" applyBorder="1" applyAlignment="1">
      <alignment horizontal="center" vertical="center" wrapText="1"/>
    </xf>
    <xf numFmtId="0" fontId="37" fillId="0" borderId="38" xfId="63" applyFont="1" applyFill="1" applyBorder="1" applyAlignment="1">
      <alignment horizontal="center" vertical="center" wrapText="1"/>
    </xf>
    <xf numFmtId="0" fontId="37" fillId="0" borderId="25" xfId="63" applyFont="1" applyFill="1" applyBorder="1" applyAlignment="1">
      <alignment horizontal="center" vertical="center" wrapText="1"/>
    </xf>
    <xf numFmtId="0" fontId="15" fillId="0" borderId="16" xfId="63" applyFont="1" applyBorder="1" applyAlignment="1">
      <alignment horizontal="center" vertical="center" wrapText="1"/>
    </xf>
    <xf numFmtId="0" fontId="15" fillId="0" borderId="6" xfId="63" applyFont="1" applyBorder="1" applyAlignment="1">
      <alignment horizontal="center" vertical="center" wrapText="1"/>
    </xf>
    <xf numFmtId="0" fontId="15" fillId="0" borderId="16" xfId="63" applyFont="1" applyBorder="1" applyAlignment="1">
      <alignment horizontal="center" vertical="center"/>
    </xf>
    <xf numFmtId="0" fontId="4" fillId="0" borderId="5" xfId="63" applyFont="1" applyBorder="1" applyAlignment="1">
      <alignment horizontal="right" vertical="center" textRotation="180"/>
    </xf>
    <xf numFmtId="0" fontId="25" fillId="0" borderId="16" xfId="0" applyFont="1" applyBorder="1" applyAlignment="1">
      <alignment horizontal="center" vertical="center"/>
    </xf>
    <xf numFmtId="0" fontId="25" fillId="0" borderId="6" xfId="0" applyFont="1" applyBorder="1" applyAlignment="1">
      <alignment horizontal="center" vertical="center"/>
    </xf>
    <xf numFmtId="0" fontId="25" fillId="0" borderId="37" xfId="0" applyFont="1" applyBorder="1" applyAlignment="1">
      <alignment horizontal="center" vertical="center"/>
    </xf>
    <xf numFmtId="0" fontId="25" fillId="0" borderId="33" xfId="0" applyFont="1" applyBorder="1" applyAlignment="1">
      <alignment horizontal="center" vertical="center"/>
    </xf>
    <xf numFmtId="0" fontId="25" fillId="0" borderId="38" xfId="0" applyFont="1" applyBorder="1" applyAlignment="1">
      <alignment horizontal="center" vertical="center"/>
    </xf>
    <xf numFmtId="0" fontId="25" fillId="0" borderId="25" xfId="0" applyFont="1" applyBorder="1" applyAlignment="1">
      <alignment horizontal="center" vertical="center"/>
    </xf>
    <xf numFmtId="0" fontId="15" fillId="0" borderId="22"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xf>
    <xf numFmtId="0" fontId="15" fillId="0" borderId="32" xfId="0" applyNumberFormat="1" applyFont="1" applyFill="1" applyBorder="1" applyAlignment="1" applyProtection="1">
      <alignment horizontal="center" vertical="center" wrapText="1"/>
    </xf>
    <xf numFmtId="0" fontId="17" fillId="5" borderId="22" xfId="0" applyNumberFormat="1" applyFont="1" applyFill="1" applyBorder="1" applyAlignment="1" applyProtection="1">
      <alignment horizontal="left" vertical="center" wrapText="1" indent="1"/>
    </xf>
    <xf numFmtId="0" fontId="17" fillId="5" borderId="32" xfId="0" applyNumberFormat="1" applyFont="1" applyFill="1" applyBorder="1" applyAlignment="1" applyProtection="1">
      <alignment horizontal="left" vertical="center" wrapText="1" indent="1"/>
    </xf>
    <xf numFmtId="0" fontId="26" fillId="0" borderId="22" xfId="0" applyFont="1" applyBorder="1" applyAlignment="1">
      <alignment horizontal="center" vertical="center"/>
    </xf>
    <xf numFmtId="0" fontId="26" fillId="0" borderId="32" xfId="0" applyFont="1" applyBorder="1" applyAlignment="1">
      <alignment horizontal="center" vertical="center"/>
    </xf>
    <xf numFmtId="0" fontId="88" fillId="0" borderId="3" xfId="0" applyFont="1" applyBorder="1" applyAlignment="1">
      <alignment horizontal="center" vertical="center" wrapText="1"/>
    </xf>
    <xf numFmtId="0" fontId="88" fillId="0" borderId="3" xfId="0" applyFont="1" applyBorder="1" applyAlignment="1">
      <alignment horizontal="center" vertical="center"/>
    </xf>
    <xf numFmtId="0" fontId="88" fillId="0" borderId="22" xfId="0" applyFont="1" applyBorder="1" applyAlignment="1">
      <alignment horizontal="center" vertical="center"/>
    </xf>
    <xf numFmtId="0" fontId="88" fillId="0" borderId="24" xfId="0" applyFont="1" applyBorder="1" applyAlignment="1">
      <alignment horizontal="center" vertical="center"/>
    </xf>
    <xf numFmtId="0" fontId="88" fillId="0" borderId="32" xfId="0" applyFont="1" applyBorder="1" applyAlignment="1">
      <alignment horizontal="center" vertical="center"/>
    </xf>
    <xf numFmtId="0" fontId="86" fillId="0" borderId="0" xfId="0" applyFont="1" applyAlignment="1">
      <alignment horizontal="right" vertical="center" textRotation="180"/>
    </xf>
    <xf numFmtId="0" fontId="26" fillId="0" borderId="0" xfId="0" applyFont="1" applyAlignment="1">
      <alignment vertical="top" wrapText="1"/>
    </xf>
    <xf numFmtId="0" fontId="97" fillId="0" borderId="0" xfId="0" applyFont="1" applyAlignment="1">
      <alignment vertical="top" wrapText="1"/>
    </xf>
    <xf numFmtId="0" fontId="19" fillId="0" borderId="0" xfId="0" applyFont="1" applyAlignment="1">
      <alignment horizontal="left" vertical="center"/>
    </xf>
    <xf numFmtId="0" fontId="170" fillId="0" borderId="3" xfId="0" applyFont="1" applyBorder="1" applyAlignment="1">
      <alignment horizontal="center" vertical="center"/>
    </xf>
    <xf numFmtId="0" fontId="94" fillId="0" borderId="15" xfId="0" applyFont="1" applyBorder="1" applyAlignment="1">
      <alignment vertical="top" wrapText="1"/>
    </xf>
    <xf numFmtId="0" fontId="94" fillId="0" borderId="75" xfId="0" applyFont="1" applyBorder="1" applyAlignment="1">
      <alignment vertical="top" wrapText="1"/>
    </xf>
    <xf numFmtId="0" fontId="94" fillId="0" borderId="15" xfId="0" applyFont="1" applyBorder="1" applyAlignment="1">
      <alignment horizontal="left" vertical="top" wrapText="1"/>
    </xf>
    <xf numFmtId="0" fontId="94" fillId="0" borderId="0" xfId="0" applyFont="1" applyBorder="1" applyAlignment="1">
      <alignment vertical="top" wrapText="1"/>
    </xf>
    <xf numFmtId="0" fontId="170" fillId="0" borderId="0" xfId="0" applyFont="1" applyAlignment="1">
      <alignment horizontal="left"/>
    </xf>
    <xf numFmtId="0" fontId="170" fillId="0" borderId="3" xfId="0" applyFont="1" applyBorder="1" applyAlignment="1">
      <alignment horizontal="center" vertical="center" wrapText="1"/>
    </xf>
    <xf numFmtId="0" fontId="170" fillId="0" borderId="16" xfId="0" applyFont="1" applyBorder="1" applyAlignment="1">
      <alignment horizontal="center" vertical="center" wrapText="1"/>
    </xf>
    <xf numFmtId="0" fontId="170" fillId="0" borderId="6" xfId="0" applyFont="1" applyBorder="1" applyAlignment="1">
      <alignment horizontal="center" vertical="center" wrapText="1"/>
    </xf>
    <xf numFmtId="0" fontId="25" fillId="0" borderId="0" xfId="0" applyFont="1" applyAlignment="1">
      <alignment horizontal="left" wrapText="1"/>
    </xf>
    <xf numFmtId="0" fontId="14" fillId="0" borderId="38" xfId="63" applyFont="1" applyFill="1" applyBorder="1" applyAlignment="1">
      <alignment horizontal="center" vertical="center"/>
    </xf>
    <xf numFmtId="0" fontId="14" fillId="0" borderId="4" xfId="63" applyFont="1" applyFill="1" applyBorder="1" applyAlignment="1">
      <alignment horizontal="center" vertical="center"/>
    </xf>
    <xf numFmtId="0" fontId="14" fillId="0" borderId="25" xfId="63" applyFont="1" applyFill="1" applyBorder="1" applyAlignment="1">
      <alignment horizontal="center" vertical="center"/>
    </xf>
    <xf numFmtId="1" fontId="14" fillId="0" borderId="38" xfId="63" applyNumberFormat="1" applyFont="1" applyFill="1" applyBorder="1" applyAlignment="1">
      <alignment horizontal="center" vertical="center"/>
    </xf>
    <xf numFmtId="1" fontId="14" fillId="0" borderId="4" xfId="63" applyNumberFormat="1" applyFont="1" applyFill="1" applyBorder="1" applyAlignment="1">
      <alignment horizontal="center" vertical="center"/>
    </xf>
    <xf numFmtId="1" fontId="14" fillId="0" borderId="25" xfId="63" applyNumberFormat="1" applyFont="1" applyFill="1" applyBorder="1" applyAlignment="1">
      <alignment horizontal="center" vertical="center"/>
    </xf>
    <xf numFmtId="0" fontId="5" fillId="0" borderId="15" xfId="63" applyFont="1" applyBorder="1" applyAlignment="1">
      <alignment horizontal="left"/>
    </xf>
    <xf numFmtId="0" fontId="14" fillId="0" borderId="5" xfId="63" applyFont="1" applyFill="1" applyBorder="1" applyAlignment="1">
      <alignment horizontal="center" vertical="center"/>
    </xf>
    <xf numFmtId="0" fontId="14" fillId="0" borderId="0" xfId="63" applyFont="1" applyFill="1" applyBorder="1" applyAlignment="1">
      <alignment horizontal="center" vertical="center"/>
    </xf>
    <xf numFmtId="0" fontId="14" fillId="0" borderId="1" xfId="63" applyFont="1" applyFill="1" applyBorder="1" applyAlignment="1">
      <alignment horizontal="center" vertical="center"/>
    </xf>
    <xf numFmtId="1" fontId="14" fillId="0" borderId="5" xfId="63" applyNumberFormat="1" applyFont="1" applyFill="1" applyBorder="1" applyAlignment="1">
      <alignment horizontal="center" vertical="center"/>
    </xf>
    <xf numFmtId="1" fontId="14" fillId="0" borderId="0" xfId="63" applyNumberFormat="1" applyFont="1" applyFill="1" applyBorder="1" applyAlignment="1">
      <alignment horizontal="center" vertical="center"/>
    </xf>
    <xf numFmtId="1" fontId="14" fillId="0" borderId="1" xfId="63" applyNumberFormat="1" applyFont="1" applyFill="1" applyBorder="1" applyAlignment="1">
      <alignment horizontal="center" vertical="center"/>
    </xf>
    <xf numFmtId="0" fontId="11" fillId="0" borderId="22" xfId="63" applyFont="1" applyFill="1" applyBorder="1" applyAlignment="1">
      <alignment horizontal="center" vertical="center" wrapText="1"/>
    </xf>
    <xf numFmtId="0" fontId="5" fillId="0" borderId="24" xfId="63" applyFont="1" applyFill="1" applyBorder="1"/>
    <xf numFmtId="0" fontId="5" fillId="0" borderId="32" xfId="63" applyFont="1" applyFill="1" applyBorder="1"/>
    <xf numFmtId="0" fontId="11" fillId="0" borderId="24" xfId="63" applyFont="1" applyFill="1" applyBorder="1" applyAlignment="1">
      <alignment horizontal="center" vertical="center" wrapText="1"/>
    </xf>
    <xf numFmtId="0" fontId="11" fillId="0" borderId="32" xfId="63" applyFont="1" applyFill="1" applyBorder="1" applyAlignment="1">
      <alignment horizontal="center" vertical="center" wrapText="1"/>
    </xf>
    <xf numFmtId="0" fontId="14" fillId="0" borderId="37" xfId="63" applyFont="1" applyFill="1" applyBorder="1" applyAlignment="1">
      <alignment horizontal="center" vertical="center"/>
    </xf>
    <xf numFmtId="0" fontId="14" fillId="0" borderId="15" xfId="63" applyFont="1" applyFill="1" applyBorder="1" applyAlignment="1">
      <alignment horizontal="center" vertical="center"/>
    </xf>
    <xf numFmtId="0" fontId="14" fillId="0" borderId="33" xfId="63" applyFont="1" applyFill="1" applyBorder="1" applyAlignment="1">
      <alignment horizontal="center" vertical="center"/>
    </xf>
    <xf numFmtId="1" fontId="14" fillId="0" borderId="37" xfId="63" applyNumberFormat="1" applyFont="1" applyFill="1" applyBorder="1" applyAlignment="1">
      <alignment horizontal="center" vertical="center"/>
    </xf>
    <xf numFmtId="1" fontId="14" fillId="0" borderId="15" xfId="63" applyNumberFormat="1" applyFont="1" applyFill="1" applyBorder="1" applyAlignment="1">
      <alignment horizontal="center" vertical="center"/>
    </xf>
    <xf numFmtId="1" fontId="14" fillId="0" borderId="33" xfId="63" applyNumberFormat="1" applyFont="1" applyFill="1" applyBorder="1" applyAlignment="1">
      <alignment horizontal="center" vertical="center"/>
    </xf>
    <xf numFmtId="0" fontId="4" fillId="0" borderId="0" xfId="0" applyFont="1" applyFill="1" applyAlignment="1" applyProtection="1">
      <alignment horizontal="right" vertical="center" textRotation="180"/>
    </xf>
    <xf numFmtId="0" fontId="4" fillId="0" borderId="2" xfId="61" applyFont="1" applyBorder="1" applyAlignment="1">
      <alignment horizontal="left" vertical="center" wrapText="1"/>
    </xf>
    <xf numFmtId="0" fontId="15" fillId="0" borderId="15" xfId="61" applyFont="1" applyBorder="1" applyAlignment="1">
      <alignment horizontal="left" vertical="center" wrapText="1" indent="1"/>
    </xf>
    <xf numFmtId="0" fontId="15" fillId="0" borderId="100" xfId="61" applyFont="1" applyBorder="1" applyAlignment="1">
      <alignment horizontal="left" vertical="center" wrapText="1" indent="1"/>
    </xf>
    <xf numFmtId="0" fontId="15" fillId="0" borderId="0" xfId="61" applyFont="1" applyBorder="1" applyAlignment="1">
      <alignment horizontal="left" vertical="center" wrapText="1" indent="1"/>
    </xf>
    <xf numFmtId="0" fontId="15" fillId="0" borderId="99" xfId="61" applyFont="1" applyBorder="1" applyAlignment="1">
      <alignment horizontal="left" vertical="center" wrapText="1" indent="1"/>
    </xf>
    <xf numFmtId="0" fontId="15" fillId="0" borderId="4" xfId="61" applyFont="1" applyBorder="1" applyAlignment="1">
      <alignment horizontal="left" vertical="center" wrapText="1" indent="1"/>
    </xf>
    <xf numFmtId="0" fontId="15" fillId="0" borderId="125" xfId="61" applyFont="1" applyBorder="1" applyAlignment="1">
      <alignment horizontal="left" vertical="center" wrapText="1" indent="1"/>
    </xf>
    <xf numFmtId="0" fontId="15" fillId="0" borderId="15" xfId="61" applyFont="1" applyBorder="1" applyAlignment="1">
      <alignment horizontal="center" vertical="center" wrapText="1"/>
    </xf>
    <xf numFmtId="0" fontId="15" fillId="0" borderId="33" xfId="61" applyFont="1" applyBorder="1" applyAlignment="1">
      <alignment horizontal="center" vertical="center" wrapText="1"/>
    </xf>
    <xf numFmtId="0" fontId="15" fillId="0" borderId="0" xfId="61" applyFont="1" applyBorder="1" applyAlignment="1">
      <alignment horizontal="center" vertical="center" wrapText="1"/>
    </xf>
    <xf numFmtId="0" fontId="15" fillId="0" borderId="1" xfId="61" applyFont="1" applyBorder="1" applyAlignment="1">
      <alignment horizontal="center" vertical="center" wrapText="1"/>
    </xf>
    <xf numFmtId="0" fontId="15" fillId="0" borderId="4" xfId="61" applyFont="1" applyBorder="1" applyAlignment="1">
      <alignment horizontal="center" vertical="center" wrapText="1"/>
    </xf>
    <xf numFmtId="0" fontId="15" fillId="0" borderId="25" xfId="61" applyFont="1" applyBorder="1" applyAlignment="1">
      <alignment horizontal="center" vertical="center" wrapText="1"/>
    </xf>
    <xf numFmtId="0" fontId="15" fillId="0" borderId="37" xfId="61" applyFont="1" applyBorder="1" applyAlignment="1">
      <alignment horizontal="center" vertical="center"/>
    </xf>
    <xf numFmtId="0" fontId="15" fillId="0" borderId="15" xfId="61" applyFont="1" applyBorder="1" applyAlignment="1">
      <alignment horizontal="center" vertical="center"/>
    </xf>
    <xf numFmtId="0" fontId="15" fillId="0" borderId="100" xfId="61" applyFont="1" applyBorder="1" applyAlignment="1">
      <alignment horizontal="center" vertical="center"/>
    </xf>
    <xf numFmtId="0" fontId="15" fillId="0" borderId="126" xfId="61" applyFont="1" applyBorder="1" applyAlignment="1">
      <alignment horizontal="center" vertical="center"/>
    </xf>
    <xf numFmtId="0" fontId="4" fillId="0" borderId="37" xfId="61" applyFont="1" applyBorder="1" applyAlignment="1">
      <alignment horizontal="left" vertical="center"/>
    </xf>
    <xf numFmtId="0" fontId="4" fillId="0" borderId="33" xfId="61" applyFont="1" applyBorder="1" applyAlignment="1">
      <alignment horizontal="left" vertical="center"/>
    </xf>
    <xf numFmtId="0" fontId="4" fillId="0" borderId="5" xfId="61" applyFont="1" applyBorder="1" applyAlignment="1">
      <alignment horizontal="left" vertical="center"/>
    </xf>
    <xf numFmtId="0" fontId="4" fillId="0" borderId="1" xfId="61" applyFont="1" applyBorder="1" applyAlignment="1">
      <alignment horizontal="left" vertical="center"/>
    </xf>
    <xf numFmtId="0" fontId="15" fillId="0" borderId="22" xfId="61" applyFont="1" applyBorder="1" applyAlignment="1">
      <alignment horizontal="left" vertical="center" wrapText="1"/>
    </xf>
    <xf numFmtId="0" fontId="15" fillId="0" borderId="32" xfId="61" applyFont="1" applyBorder="1" applyAlignment="1">
      <alignment horizontal="left" vertical="center"/>
    </xf>
    <xf numFmtId="193" fontId="12" fillId="0" borderId="37" xfId="61" applyNumberFormat="1" applyFont="1" applyFill="1" applyBorder="1" applyAlignment="1">
      <alignment horizontal="center" vertical="center"/>
    </xf>
    <xf numFmtId="193" fontId="12" fillId="0" borderId="15" xfId="61" applyNumberFormat="1" applyFont="1" applyFill="1" applyBorder="1" applyAlignment="1">
      <alignment horizontal="center" vertical="center"/>
    </xf>
    <xf numFmtId="193" fontId="12" fillId="0" borderId="33" xfId="61" applyNumberFormat="1" applyFont="1" applyFill="1" applyBorder="1" applyAlignment="1">
      <alignment horizontal="center" vertical="center"/>
    </xf>
    <xf numFmtId="193" fontId="4" fillId="0" borderId="37" xfId="61" applyNumberFormat="1" applyFont="1" applyFill="1" applyBorder="1" applyAlignment="1">
      <alignment horizontal="center" vertical="center"/>
    </xf>
    <xf numFmtId="193" fontId="4" fillId="0" borderId="15" xfId="61" applyNumberFormat="1" applyFont="1" applyFill="1" applyBorder="1" applyAlignment="1">
      <alignment horizontal="center" vertical="center"/>
    </xf>
    <xf numFmtId="193" fontId="4" fillId="0" borderId="33" xfId="61" applyNumberFormat="1" applyFont="1" applyFill="1" applyBorder="1" applyAlignment="1">
      <alignment horizontal="center" vertical="center"/>
    </xf>
    <xf numFmtId="193" fontId="4" fillId="0" borderId="2" xfId="61" applyNumberFormat="1" applyFont="1" applyFill="1" applyBorder="1" applyAlignment="1">
      <alignment horizontal="center" vertical="center"/>
    </xf>
    <xf numFmtId="0" fontId="15" fillId="0" borderId="3" xfId="61" applyFont="1" applyBorder="1" applyAlignment="1">
      <alignment horizontal="center" vertical="center" wrapText="1"/>
    </xf>
    <xf numFmtId="0" fontId="15" fillId="0" borderId="3" xfId="61" applyFont="1" applyBorder="1" applyAlignment="1">
      <alignment horizontal="center" vertical="center"/>
    </xf>
    <xf numFmtId="0" fontId="15" fillId="0" borderId="22" xfId="61" applyFont="1" applyBorder="1" applyAlignment="1">
      <alignment horizontal="center" vertical="center"/>
    </xf>
    <xf numFmtId="0" fontId="15" fillId="0" borderId="24" xfId="61" applyFont="1" applyBorder="1" applyAlignment="1">
      <alignment horizontal="center" vertical="center"/>
    </xf>
    <xf numFmtId="0" fontId="15" fillId="0" borderId="32" xfId="61" applyFont="1" applyBorder="1" applyAlignment="1">
      <alignment horizontal="center" vertical="center"/>
    </xf>
    <xf numFmtId="0" fontId="4" fillId="0" borderId="0" xfId="61" applyFont="1" applyBorder="1" applyAlignment="1">
      <alignment horizontal="left" wrapText="1" indent="3"/>
    </xf>
    <xf numFmtId="193" fontId="4" fillId="0" borderId="5" xfId="61" applyNumberFormat="1" applyFont="1" applyFill="1" applyBorder="1" applyAlignment="1">
      <alignment horizontal="center" vertical="center"/>
    </xf>
    <xf numFmtId="193" fontId="4" fillId="0" borderId="0" xfId="61" applyNumberFormat="1" applyFont="1" applyFill="1" applyBorder="1" applyAlignment="1">
      <alignment horizontal="center" vertical="center"/>
    </xf>
    <xf numFmtId="193" fontId="4" fillId="0" borderId="1" xfId="61" applyNumberFormat="1" applyFont="1" applyFill="1" applyBorder="1" applyAlignment="1">
      <alignment horizontal="center" vertical="center"/>
    </xf>
    <xf numFmtId="0" fontId="4" fillId="0" borderId="6" xfId="61" applyFont="1" applyBorder="1" applyAlignment="1">
      <alignment horizontal="left" vertical="center" wrapText="1"/>
    </xf>
    <xf numFmtId="193" fontId="4" fillId="0" borderId="38" xfId="61" applyNumberFormat="1" applyFont="1" applyFill="1" applyBorder="1" applyAlignment="1">
      <alignment horizontal="center" vertical="center"/>
    </xf>
    <xf numFmtId="193" fontId="4" fillId="0" borderId="4" xfId="61" applyNumberFormat="1" applyFont="1" applyFill="1" applyBorder="1" applyAlignment="1">
      <alignment horizontal="center" vertical="center"/>
    </xf>
    <xf numFmtId="193" fontId="4" fillId="0" borderId="25" xfId="61" applyNumberFormat="1" applyFont="1" applyFill="1" applyBorder="1" applyAlignment="1">
      <alignment horizontal="center" vertical="center"/>
    </xf>
    <xf numFmtId="193" fontId="4" fillId="0" borderId="6" xfId="61" applyNumberFormat="1" applyFont="1" applyFill="1" applyBorder="1" applyAlignment="1">
      <alignment horizontal="center" vertical="center"/>
    </xf>
    <xf numFmtId="0" fontId="4" fillId="0" borderId="5" xfId="61" applyFont="1" applyBorder="1" applyAlignment="1">
      <alignment horizontal="left" vertical="center" wrapText="1"/>
    </xf>
    <xf numFmtId="0" fontId="4" fillId="0" borderId="1" xfId="61" applyFont="1" applyBorder="1" applyAlignment="1">
      <alignment horizontal="left" vertical="center" wrapText="1"/>
    </xf>
    <xf numFmtId="0" fontId="15" fillId="0" borderId="17" xfId="61" applyFont="1" applyBorder="1" applyAlignment="1">
      <alignment horizontal="center" vertical="center"/>
    </xf>
    <xf numFmtId="0" fontId="15" fillId="0" borderId="23" xfId="61" applyFont="1" applyBorder="1" applyAlignment="1">
      <alignment horizontal="center" vertical="center"/>
    </xf>
    <xf numFmtId="0" fontId="15" fillId="0" borderId="98" xfId="61" applyFont="1" applyBorder="1" applyAlignment="1">
      <alignment horizontal="center" vertical="center"/>
    </xf>
    <xf numFmtId="0" fontId="15" fillId="0" borderId="126" xfId="61" applyFont="1" applyBorder="1" applyAlignment="1">
      <alignment horizontal="center" wrapText="1"/>
    </xf>
    <xf numFmtId="0" fontId="15" fillId="0" borderId="15" xfId="61" applyFont="1" applyBorder="1" applyAlignment="1">
      <alignment horizontal="center" wrapText="1"/>
    </xf>
    <xf numFmtId="0" fontId="15" fillId="0" borderId="100" xfId="61" applyFont="1" applyBorder="1" applyAlignment="1">
      <alignment horizontal="center" wrapText="1"/>
    </xf>
    <xf numFmtId="0" fontId="15" fillId="0" borderId="38" xfId="61" applyFont="1" applyBorder="1" applyAlignment="1">
      <alignment horizontal="center" vertical="center"/>
    </xf>
    <xf numFmtId="0" fontId="15" fillId="0" borderId="4" xfId="61" applyFont="1" applyBorder="1" applyAlignment="1">
      <alignment horizontal="center" vertical="center"/>
    </xf>
    <xf numFmtId="0" fontId="15" fillId="0" borderId="125" xfId="61" applyFont="1" applyBorder="1" applyAlignment="1">
      <alignment horizontal="center" vertical="center"/>
    </xf>
    <xf numFmtId="0" fontId="15" fillId="0" borderId="127" xfId="61" applyFont="1" applyBorder="1" applyAlignment="1">
      <alignment horizontal="center" vertical="center"/>
    </xf>
    <xf numFmtId="0" fontId="15" fillId="0" borderId="5" xfId="63" applyFont="1" applyFill="1" applyBorder="1" applyAlignment="1">
      <alignment horizontal="left" wrapText="1"/>
    </xf>
    <xf numFmtId="0" fontId="15" fillId="0" borderId="1" xfId="63" applyFont="1" applyFill="1" applyBorder="1" applyAlignment="1">
      <alignment horizontal="left" wrapText="1"/>
    </xf>
    <xf numFmtId="0" fontId="4" fillId="0" borderId="5" xfId="63" applyFont="1" applyFill="1" applyBorder="1" applyAlignment="1"/>
    <xf numFmtId="0" fontId="183" fillId="0" borderId="1" xfId="63" applyFont="1" applyFill="1" applyBorder="1" applyAlignment="1"/>
    <xf numFmtId="0" fontId="4" fillId="0" borderId="38" xfId="63" applyFont="1" applyFill="1" applyBorder="1" applyAlignment="1">
      <alignment horizontal="left" vertical="center" wrapText="1"/>
    </xf>
    <xf numFmtId="0" fontId="4" fillId="0" borderId="25" xfId="63" applyFont="1" applyFill="1" applyBorder="1" applyAlignment="1">
      <alignment horizontal="left" vertical="center" wrapText="1"/>
    </xf>
    <xf numFmtId="0" fontId="14" fillId="0" borderId="15" xfId="57" applyFont="1" applyFill="1" applyBorder="1" applyAlignment="1">
      <alignment horizontal="left" wrapText="1"/>
    </xf>
    <xf numFmtId="0" fontId="15" fillId="0" borderId="3" xfId="63" applyFont="1" applyFill="1" applyBorder="1" applyAlignment="1">
      <alignment horizontal="center" vertical="center" wrapText="1"/>
    </xf>
    <xf numFmtId="0" fontId="12" fillId="0" borderId="2" xfId="63" applyFont="1" applyFill="1" applyBorder="1" applyAlignment="1">
      <alignment horizontal="left" wrapText="1" indent="1"/>
    </xf>
    <xf numFmtId="0" fontId="12" fillId="0" borderId="5" xfId="63" applyFont="1" applyFill="1" applyBorder="1" applyAlignment="1">
      <alignment horizontal="left" wrapText="1" indent="1"/>
    </xf>
    <xf numFmtId="0" fontId="12" fillId="0" borderId="1" xfId="63" applyFont="1" applyFill="1" applyBorder="1" applyAlignment="1">
      <alignment horizontal="left" wrapText="1" indent="1"/>
    </xf>
    <xf numFmtId="0" fontId="15" fillId="0" borderId="22" xfId="63" applyFont="1" applyFill="1" applyBorder="1" applyAlignment="1">
      <alignment horizontal="center" vertical="center" wrapText="1"/>
    </xf>
    <xf numFmtId="0" fontId="15" fillId="0" borderId="32" xfId="63" applyFont="1" applyFill="1" applyBorder="1" applyAlignment="1">
      <alignment horizontal="center" vertical="center" wrapText="1"/>
    </xf>
    <xf numFmtId="0" fontId="4" fillId="0" borderId="37" xfId="63" applyFont="1" applyFill="1" applyBorder="1" applyAlignment="1">
      <alignment wrapText="1"/>
    </xf>
    <xf numFmtId="0" fontId="183" fillId="0" borderId="33" xfId="63" applyFont="1" applyFill="1" applyBorder="1" applyAlignment="1"/>
    <xf numFmtId="0" fontId="12" fillId="0" borderId="2" xfId="63" applyFont="1" applyFill="1" applyBorder="1" applyAlignment="1">
      <alignment horizontal="left" wrapText="1" indent="2"/>
    </xf>
    <xf numFmtId="0" fontId="15" fillId="0" borderId="5" xfId="63" applyFont="1" applyFill="1" applyBorder="1" applyAlignment="1">
      <alignment horizontal="left" vertical="center" wrapText="1" indent="1"/>
    </xf>
    <xf numFmtId="0" fontId="15" fillId="0" borderId="1" xfId="63" applyFont="1" applyFill="1" applyBorder="1" applyAlignment="1">
      <alignment horizontal="left" vertical="center" wrapText="1" indent="1"/>
    </xf>
    <xf numFmtId="0" fontId="15" fillId="0" borderId="5" xfId="63" applyFont="1" applyFill="1" applyBorder="1" applyAlignment="1">
      <alignment horizontal="left" wrapText="1" indent="1"/>
    </xf>
    <xf numFmtId="0" fontId="15" fillId="0" borderId="1" xfId="63" applyFont="1" applyFill="1" applyBorder="1" applyAlignment="1">
      <alignment horizontal="left" wrapText="1" indent="1"/>
    </xf>
    <xf numFmtId="0" fontId="4" fillId="0" borderId="15" xfId="57" applyFont="1" applyFill="1" applyBorder="1" applyAlignment="1">
      <alignment horizontal="left" wrapText="1"/>
    </xf>
    <xf numFmtId="0" fontId="12" fillId="0" borderId="5" xfId="63" applyFont="1" applyFill="1" applyBorder="1" applyAlignment="1">
      <alignment horizontal="left" wrapText="1" indent="2"/>
    </xf>
    <xf numFmtId="0" fontId="12" fillId="0" borderId="0" xfId="63" applyFont="1" applyFill="1" applyBorder="1" applyAlignment="1">
      <alignment horizontal="left" wrapText="1" indent="2"/>
    </xf>
    <xf numFmtId="0" fontId="12" fillId="0" borderId="5" xfId="63" applyFont="1" applyFill="1" applyBorder="1" applyAlignment="1">
      <alignment horizontal="center" wrapText="1"/>
    </xf>
    <xf numFmtId="0" fontId="12" fillId="0" borderId="0" xfId="63" applyFont="1" applyFill="1" applyBorder="1" applyAlignment="1">
      <alignment horizontal="center" wrapText="1"/>
    </xf>
    <xf numFmtId="0" fontId="11" fillId="0" borderId="0" xfId="63" applyFont="1" applyFill="1" applyAlignment="1">
      <alignment horizontal="left" vertical="top" wrapText="1"/>
    </xf>
    <xf numFmtId="0" fontId="14" fillId="0" borderId="4" xfId="63" applyFont="1" applyFill="1" applyBorder="1" applyAlignment="1">
      <alignment horizontal="center"/>
    </xf>
    <xf numFmtId="0" fontId="14" fillId="0" borderId="0" xfId="57" applyFont="1" applyFill="1" applyAlignment="1">
      <alignment horizontal="left" wrapText="1"/>
    </xf>
    <xf numFmtId="0" fontId="11" fillId="0" borderId="0" xfId="0" applyFont="1" applyAlignment="1">
      <alignment horizontal="left" vertical="center" wrapText="1"/>
    </xf>
    <xf numFmtId="0" fontId="14" fillId="0" borderId="4" xfId="0" applyFont="1" applyBorder="1" applyAlignment="1">
      <alignment horizontal="center"/>
    </xf>
    <xf numFmtId="0" fontId="11" fillId="0" borderId="3" xfId="0" applyFont="1" applyBorder="1" applyAlignment="1">
      <alignment horizontal="center" vertical="center"/>
    </xf>
    <xf numFmtId="0" fontId="11" fillId="0" borderId="22" xfId="0" quotePrefix="1" applyFont="1" applyBorder="1" applyAlignment="1">
      <alignment horizontal="center" vertical="center"/>
    </xf>
    <xf numFmtId="0" fontId="11" fillId="0" borderId="32" xfId="0" quotePrefix="1" applyFont="1" applyBorder="1" applyAlignment="1">
      <alignment horizontal="center" vertical="center"/>
    </xf>
    <xf numFmtId="0" fontId="4" fillId="0" borderId="4" xfId="63" applyFont="1" applyFill="1" applyBorder="1" applyAlignment="1">
      <alignment horizontal="right"/>
    </xf>
    <xf numFmtId="0" fontId="224" fillId="0" borderId="0" xfId="0" applyFont="1"/>
    <xf numFmtId="0" fontId="4" fillId="0" borderId="5" xfId="63" applyFont="1" applyFill="1" applyBorder="1" applyAlignment="1">
      <alignment wrapText="1"/>
    </xf>
    <xf numFmtId="0" fontId="183" fillId="0" borderId="1" xfId="63" applyFont="1" applyFill="1" applyBorder="1" applyAlignment="1">
      <alignment wrapText="1"/>
    </xf>
    <xf numFmtId="0" fontId="34" fillId="0" borderId="4" xfId="63" applyFont="1" applyBorder="1" applyAlignment="1">
      <alignment horizontal="right"/>
    </xf>
    <xf numFmtId="0" fontId="34" fillId="0" borderId="0" xfId="0" applyFont="1" applyBorder="1" applyAlignment="1">
      <alignment horizontal="left" wrapText="1"/>
    </xf>
    <xf numFmtId="0" fontId="34" fillId="0" borderId="0" xfId="0" applyFont="1" applyBorder="1" applyAlignment="1">
      <alignment horizontal="left" vertical="center" wrapText="1"/>
    </xf>
    <xf numFmtId="0" fontId="15" fillId="0" borderId="0" xfId="96" applyFont="1" applyFill="1" applyBorder="1" applyAlignment="1">
      <alignment horizontal="left" vertical="top" wrapText="1"/>
    </xf>
    <xf numFmtId="0" fontId="4" fillId="0" borderId="5" xfId="0" applyFont="1" applyFill="1" applyBorder="1" applyAlignment="1" applyProtection="1">
      <alignment horizontal="left" vertical="center" wrapText="1" indent="1"/>
    </xf>
    <xf numFmtId="0" fontId="4" fillId="0" borderId="0" xfId="0" applyFont="1" applyFill="1" applyBorder="1" applyAlignment="1" applyProtection="1">
      <alignment horizontal="left" vertical="center" wrapText="1" indent="1"/>
    </xf>
    <xf numFmtId="0" fontId="4" fillId="0" borderId="1" xfId="0" applyFont="1" applyFill="1" applyBorder="1" applyAlignment="1" applyProtection="1">
      <alignment horizontal="left" vertical="center" wrapText="1" indent="1"/>
    </xf>
    <xf numFmtId="0" fontId="4" fillId="0" borderId="38" xfId="0" applyFont="1" applyFill="1" applyBorder="1" applyAlignment="1" applyProtection="1">
      <alignment horizontal="left" vertical="center" wrapText="1" indent="1"/>
    </xf>
    <xf numFmtId="0" fontId="4" fillId="0" borderId="4" xfId="0" applyFont="1" applyFill="1" applyBorder="1" applyAlignment="1" applyProtection="1">
      <alignment horizontal="left" vertical="center" wrapText="1" indent="1"/>
    </xf>
    <xf numFmtId="0" fontId="4" fillId="0" borderId="25" xfId="0" applyFont="1" applyFill="1" applyBorder="1" applyAlignment="1" applyProtection="1">
      <alignment horizontal="left" vertical="center" wrapText="1" indent="1"/>
    </xf>
    <xf numFmtId="0" fontId="15" fillId="0" borderId="16"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indent="1"/>
    </xf>
    <xf numFmtId="0" fontId="4" fillId="0" borderId="6"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5" fillId="0" borderId="3" xfId="0" applyFont="1" applyFill="1" applyBorder="1" applyAlignment="1">
      <alignment horizontal="left" vertical="center" wrapText="1" indent="1"/>
    </xf>
    <xf numFmtId="0" fontId="15" fillId="0" borderId="3" xfId="0" applyFont="1" applyFill="1" applyBorder="1" applyAlignment="1">
      <alignment horizontal="left" vertical="center" wrapText="1" indent="2"/>
    </xf>
    <xf numFmtId="0" fontId="4" fillId="0" borderId="3" xfId="0" applyFont="1" applyFill="1" applyBorder="1" applyAlignment="1">
      <alignment horizontal="center" vertical="center"/>
    </xf>
    <xf numFmtId="37" fontId="4" fillId="0" borderId="3" xfId="15" applyNumberFormat="1" applyFont="1" applyFill="1" applyBorder="1" applyAlignment="1">
      <alignment horizontal="center" vertical="center"/>
    </xf>
    <xf numFmtId="37" fontId="4" fillId="0" borderId="16" xfId="15" applyNumberFormat="1" applyFont="1" applyFill="1" applyBorder="1" applyAlignment="1">
      <alignment horizontal="center" vertical="center"/>
    </xf>
    <xf numFmtId="0" fontId="18" fillId="0" borderId="3" xfId="0" applyFont="1" applyBorder="1" applyAlignment="1">
      <alignment horizontal="center" vertical="center"/>
    </xf>
    <xf numFmtId="3" fontId="4" fillId="0" borderId="3" xfId="0"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xf>
    <xf numFmtId="0" fontId="15" fillId="0" borderId="4" xfId="0" applyFont="1" applyFill="1" applyBorder="1" applyAlignment="1">
      <alignment horizontal="left" vertical="center" wrapText="1"/>
    </xf>
    <xf numFmtId="0" fontId="4" fillId="0" borderId="15" xfId="0" applyFont="1" applyBorder="1" applyAlignment="1">
      <alignment horizontal="lef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5" fillId="2" borderId="3" xfId="0" applyFont="1" applyFill="1" applyBorder="1" applyAlignment="1">
      <alignment horizontal="center" vertical="center" wrapText="1"/>
    </xf>
    <xf numFmtId="0" fontId="4" fillId="2" borderId="2" xfId="0" applyFont="1" applyFill="1" applyBorder="1" applyAlignment="1">
      <alignment horizontal="left" wrapText="1" indent="3"/>
    </xf>
    <xf numFmtId="0" fontId="4" fillId="2" borderId="2" xfId="0" applyFont="1" applyFill="1" applyBorder="1" applyAlignment="1">
      <alignment horizontal="center" wrapText="1"/>
    </xf>
    <xf numFmtId="3" fontId="4" fillId="2" borderId="2" xfId="0" applyNumberFormat="1" applyFont="1" applyFill="1" applyBorder="1" applyAlignment="1">
      <alignment horizontal="center" wrapText="1"/>
    </xf>
    <xf numFmtId="0" fontId="4" fillId="2" borderId="5" xfId="0" applyFont="1" applyFill="1" applyBorder="1" applyAlignment="1">
      <alignment horizontal="left" wrapText="1" indent="3"/>
    </xf>
    <xf numFmtId="0" fontId="4" fillId="2" borderId="0" xfId="0" applyFont="1" applyFill="1" applyBorder="1" applyAlignment="1">
      <alignment horizontal="left" wrapText="1" indent="3"/>
    </xf>
    <xf numFmtId="0" fontId="4" fillId="2" borderId="1" xfId="0" applyFont="1" applyFill="1" applyBorder="1" applyAlignment="1">
      <alignment horizontal="left" wrapText="1" indent="3"/>
    </xf>
    <xf numFmtId="0" fontId="4" fillId="2" borderId="6" xfId="0" applyFont="1" applyFill="1" applyBorder="1" applyAlignment="1">
      <alignment horizontal="left" vertical="center" wrapText="1" indent="3"/>
    </xf>
    <xf numFmtId="0" fontId="4" fillId="2" borderId="6" xfId="0" applyFont="1" applyFill="1" applyBorder="1" applyAlignment="1">
      <alignment horizontal="center" vertical="center" wrapText="1"/>
    </xf>
    <xf numFmtId="3" fontId="4" fillId="2" borderId="6" xfId="0" applyNumberFormat="1" applyFont="1" applyFill="1" applyBorder="1" applyAlignment="1">
      <alignment horizontal="center" vertical="center" wrapText="1"/>
    </xf>
    <xf numFmtId="0" fontId="26" fillId="0" borderId="22" xfId="0" applyFont="1" applyBorder="1" applyAlignment="1">
      <alignment horizontal="center" vertical="center" wrapText="1"/>
    </xf>
    <xf numFmtId="0" fontId="26" fillId="0" borderId="32" xfId="0" applyFont="1" applyBorder="1" applyAlignment="1">
      <alignment horizontal="center" vertical="center" wrapText="1"/>
    </xf>
    <xf numFmtId="0" fontId="279" fillId="0" borderId="0" xfId="0" applyFont="1" applyBorder="1" applyAlignment="1">
      <alignment horizontal="left"/>
    </xf>
    <xf numFmtId="0" fontId="279" fillId="0" borderId="5" xfId="0" applyFont="1" applyFill="1" applyBorder="1" applyAlignment="1">
      <alignment horizontal="center"/>
    </xf>
    <xf numFmtId="0" fontId="279" fillId="0" borderId="0" xfId="0" applyFont="1" applyFill="1" applyBorder="1" applyAlignment="1">
      <alignment horizontal="center"/>
    </xf>
    <xf numFmtId="0" fontId="279" fillId="0" borderId="1" xfId="0" applyFont="1" applyFill="1" applyBorder="1" applyAlignment="1">
      <alignment horizontal="center"/>
    </xf>
    <xf numFmtId="0" fontId="15" fillId="0" borderId="0" xfId="0" applyFont="1" applyFill="1" applyAlignment="1">
      <alignment horizontal="left" wrapText="1"/>
    </xf>
    <xf numFmtId="0" fontId="195" fillId="0" borderId="3" xfId="0" applyFont="1" applyFill="1" applyBorder="1" applyAlignment="1">
      <alignment horizontal="center" vertical="center"/>
    </xf>
    <xf numFmtId="0" fontId="15" fillId="0" borderId="0" xfId="85" applyFont="1" applyBorder="1" applyAlignment="1">
      <alignment horizontal="left" wrapText="1"/>
    </xf>
    <xf numFmtId="0" fontId="15" fillId="0" borderId="3" xfId="85" applyFont="1" applyBorder="1" applyAlignment="1">
      <alignment horizontal="center" vertical="center" wrapText="1"/>
    </xf>
    <xf numFmtId="0" fontId="25" fillId="0" borderId="0" xfId="85" applyFont="1" applyAlignment="1">
      <alignment horizontal="left" wrapText="1"/>
    </xf>
    <xf numFmtId="0" fontId="4" fillId="0" borderId="0" xfId="85" applyFont="1" applyBorder="1" applyAlignment="1">
      <alignment horizontal="center" wrapText="1"/>
    </xf>
    <xf numFmtId="0" fontId="25" fillId="0" borderId="16" xfId="85" applyFont="1" applyBorder="1" applyAlignment="1">
      <alignment horizontal="center" vertical="center" wrapText="1"/>
    </xf>
    <xf numFmtId="0" fontId="4" fillId="0" borderId="6" xfId="85" applyFont="1" applyBorder="1" applyAlignment="1">
      <alignment vertical="center"/>
    </xf>
    <xf numFmtId="0" fontId="25" fillId="0" borderId="3" xfId="85" applyFont="1" applyBorder="1" applyAlignment="1">
      <alignment horizontal="center" vertical="center" wrapText="1"/>
    </xf>
    <xf numFmtId="0" fontId="4" fillId="0" borderId="3" xfId="85" applyFont="1" applyBorder="1" applyAlignment="1">
      <alignment horizontal="center" vertical="center"/>
    </xf>
    <xf numFmtId="0" fontId="4" fillId="0" borderId="3" xfId="85" applyFont="1" applyBorder="1" applyAlignment="1">
      <alignment vertical="center"/>
    </xf>
    <xf numFmtId="0" fontId="15" fillId="0" borderId="4" xfId="0" quotePrefix="1" applyFont="1" applyFill="1" applyBorder="1" applyAlignment="1">
      <alignment horizontal="left" vertical="center" wrapText="1"/>
    </xf>
    <xf numFmtId="0" fontId="15" fillId="0" borderId="16" xfId="0" applyFont="1" applyFill="1" applyBorder="1" applyAlignment="1">
      <alignment horizontal="center" vertical="center"/>
    </xf>
    <xf numFmtId="0" fontId="34" fillId="0" borderId="0" xfId="0" quotePrefix="1" applyFont="1" applyFill="1" applyBorder="1" applyAlignment="1">
      <alignment horizontal="left" vertical="top" wrapText="1"/>
    </xf>
    <xf numFmtId="0" fontId="34" fillId="0" borderId="0" xfId="63" applyFont="1" applyAlignment="1" applyProtection="1">
      <alignment horizontal="left" vertical="top" wrapText="1"/>
    </xf>
    <xf numFmtId="0" fontId="4" fillId="0" borderId="16" xfId="0" quotePrefix="1" applyFont="1" applyFill="1" applyBorder="1" applyAlignment="1">
      <alignment horizontal="left" wrapText="1"/>
    </xf>
    <xf numFmtId="0" fontId="4" fillId="0" borderId="2" xfId="0" quotePrefix="1" applyFont="1" applyFill="1" applyBorder="1" applyAlignment="1">
      <alignment horizontal="left" wrapText="1"/>
    </xf>
    <xf numFmtId="0" fontId="4" fillId="0" borderId="0" xfId="0" applyFont="1" applyFill="1" applyBorder="1" applyAlignment="1">
      <alignment horizontal="left" wrapText="1"/>
    </xf>
    <xf numFmtId="0" fontId="14" fillId="0" borderId="5" xfId="85" applyFont="1" applyFill="1" applyBorder="1" applyAlignment="1">
      <alignment horizontal="left" vertical="top" indent="1"/>
    </xf>
    <xf numFmtId="0" fontId="14" fillId="0" borderId="1" xfId="85" applyFont="1" applyFill="1" applyBorder="1" applyAlignment="1">
      <alignment horizontal="left" vertical="top" indent="1"/>
    </xf>
    <xf numFmtId="0" fontId="195" fillId="0" borderId="22" xfId="0" applyFont="1" applyFill="1" applyBorder="1" applyAlignment="1">
      <alignment horizontal="center" vertical="center"/>
    </xf>
    <xf numFmtId="0" fontId="195" fillId="0" borderId="32" xfId="0" applyFont="1" applyFill="1" applyBorder="1" applyAlignment="1">
      <alignment horizontal="center" vertical="center"/>
    </xf>
    <xf numFmtId="174" fontId="11" fillId="0" borderId="3" xfId="1" applyNumberFormat="1" applyFont="1" applyFill="1" applyBorder="1" applyAlignment="1">
      <alignment horizontal="center" vertical="center" wrapText="1"/>
    </xf>
    <xf numFmtId="0" fontId="11" fillId="0" borderId="3" xfId="63" applyFont="1" applyFill="1" applyBorder="1" applyAlignment="1">
      <alignment horizontal="center" vertical="center" wrapText="1"/>
    </xf>
    <xf numFmtId="0" fontId="14" fillId="0" borderId="37" xfId="85" applyFont="1" applyFill="1" applyBorder="1" applyAlignment="1">
      <alignment horizontal="left" vertical="top" indent="1"/>
    </xf>
    <xf numFmtId="0" fontId="14" fillId="0" borderId="33" xfId="85" applyFont="1" applyFill="1" applyBorder="1" applyAlignment="1">
      <alignment horizontal="left" vertical="top" indent="1"/>
    </xf>
    <xf numFmtId="0" fontId="15" fillId="0" borderId="16" xfId="63" applyFont="1" applyFill="1" applyBorder="1" applyAlignment="1">
      <alignment horizontal="center" vertical="center" wrapText="1"/>
    </xf>
    <xf numFmtId="0" fontId="15" fillId="0" borderId="6" xfId="63" applyFont="1" applyFill="1" applyBorder="1" applyAlignment="1">
      <alignment horizontal="center" vertical="center" wrapText="1"/>
    </xf>
    <xf numFmtId="0" fontId="4" fillId="0" borderId="5" xfId="85" applyFont="1" applyFill="1" applyBorder="1" applyAlignment="1">
      <alignment horizontal="left" vertical="top" indent="2"/>
    </xf>
    <xf numFmtId="0" fontId="4" fillId="0" borderId="1" xfId="85" applyFont="1" applyFill="1" applyBorder="1" applyAlignment="1">
      <alignment horizontal="left" vertical="top" indent="2"/>
    </xf>
    <xf numFmtId="174" fontId="15" fillId="0" borderId="3" xfId="1" applyNumberFormat="1" applyFont="1" applyFill="1" applyBorder="1" applyAlignment="1">
      <alignment horizontal="center" vertical="center" wrapText="1"/>
    </xf>
    <xf numFmtId="0" fontId="15" fillId="0" borderId="2" xfId="63" applyFont="1" applyFill="1" applyBorder="1" applyAlignment="1">
      <alignment horizontal="center" vertical="center" wrapText="1"/>
    </xf>
    <xf numFmtId="0" fontId="15" fillId="0" borderId="24" xfId="63" applyFont="1" applyFill="1" applyBorder="1" applyAlignment="1">
      <alignment horizontal="center" vertical="center" wrapText="1"/>
    </xf>
    <xf numFmtId="0" fontId="25" fillId="0" borderId="22" xfId="0" applyFont="1" applyFill="1" applyBorder="1" applyAlignment="1">
      <alignment horizontal="center" vertical="center"/>
    </xf>
    <xf numFmtId="0" fontId="25" fillId="0" borderId="32" xfId="0" applyFont="1" applyFill="1" applyBorder="1" applyAlignment="1">
      <alignment horizontal="center" vertical="center"/>
    </xf>
    <xf numFmtId="0" fontId="4" fillId="0" borderId="37" xfId="85" applyFont="1" applyFill="1" applyBorder="1" applyAlignment="1">
      <alignment horizontal="left" vertical="top" indent="2"/>
    </xf>
    <xf numFmtId="0" fontId="4" fillId="0" borderId="33" xfId="85" applyFont="1" applyFill="1" applyBorder="1" applyAlignment="1">
      <alignment horizontal="left" vertical="top" indent="2"/>
    </xf>
    <xf numFmtId="0" fontId="4" fillId="0" borderId="38" xfId="85" applyFont="1" applyFill="1" applyBorder="1" applyAlignment="1">
      <alignment horizontal="left" vertical="top" indent="2"/>
    </xf>
    <xf numFmtId="0" fontId="4" fillId="0" borderId="25" xfId="85" applyFont="1" applyFill="1" applyBorder="1" applyAlignment="1">
      <alignment horizontal="left" vertical="top" indent="2"/>
    </xf>
    <xf numFmtId="174" fontId="11" fillId="0" borderId="3" xfId="1" applyNumberFormat="1" applyFont="1" applyBorder="1" applyAlignment="1">
      <alignment horizontal="center" vertical="center" wrapText="1"/>
    </xf>
    <xf numFmtId="174" fontId="11" fillId="0" borderId="16" xfId="1" applyNumberFormat="1" applyFont="1" applyBorder="1" applyAlignment="1">
      <alignment horizontal="center" vertical="center" wrapText="1"/>
    </xf>
    <xf numFmtId="174" fontId="11" fillId="0" borderId="6" xfId="1" applyNumberFormat="1" applyFont="1" applyBorder="1" applyAlignment="1">
      <alignment horizontal="center" vertical="center" wrapText="1"/>
    </xf>
    <xf numFmtId="0" fontId="14" fillId="0" borderId="5" xfId="85" applyFont="1" applyBorder="1" applyAlignment="1">
      <alignment horizontal="left"/>
    </xf>
    <xf numFmtId="0" fontId="14" fillId="0" borderId="1" xfId="85" applyFont="1" applyBorder="1" applyAlignment="1">
      <alignment horizontal="left"/>
    </xf>
    <xf numFmtId="0" fontId="195" fillId="0" borderId="22" xfId="0" applyFont="1" applyBorder="1" applyAlignment="1">
      <alignment horizontal="center" vertical="center"/>
    </xf>
    <xf numFmtId="0" fontId="195" fillId="0" borderId="32" xfId="0" applyFont="1" applyBorder="1" applyAlignment="1">
      <alignment horizontal="center" vertical="center"/>
    </xf>
    <xf numFmtId="0" fontId="14" fillId="0" borderId="37" xfId="85" applyFont="1" applyBorder="1" applyAlignment="1">
      <alignment horizontal="left"/>
    </xf>
    <xf numFmtId="0" fontId="14" fillId="0" borderId="33" xfId="85" applyFont="1" applyBorder="1" applyAlignment="1">
      <alignment horizontal="left"/>
    </xf>
    <xf numFmtId="0" fontId="11" fillId="0" borderId="0" xfId="66" applyFont="1" applyFill="1" applyAlignment="1">
      <alignment horizontal="left" vertical="center" wrapText="1"/>
    </xf>
    <xf numFmtId="0" fontId="11" fillId="0" borderId="3" xfId="66" applyFont="1" applyFill="1" applyBorder="1" applyAlignment="1">
      <alignment horizontal="center" vertical="center" wrapText="1"/>
    </xf>
    <xf numFmtId="0" fontId="14" fillId="0" borderId="37" xfId="85" applyFont="1" applyFill="1" applyBorder="1" applyAlignment="1">
      <alignment vertical="top"/>
    </xf>
    <xf numFmtId="0" fontId="14" fillId="0" borderId="33" xfId="85" applyFont="1" applyFill="1" applyBorder="1" applyAlignment="1">
      <alignment vertical="top"/>
    </xf>
    <xf numFmtId="0" fontId="14" fillId="0" borderId="5" xfId="85" applyFont="1" applyFill="1" applyBorder="1" applyAlignment="1">
      <alignment horizontal="left" vertical="top"/>
    </xf>
    <xf numFmtId="0" fontId="14" fillId="0" borderId="1" xfId="85" applyFont="1" applyFill="1" applyBorder="1" applyAlignment="1">
      <alignment horizontal="left" vertical="top"/>
    </xf>
    <xf numFmtId="0" fontId="195" fillId="0" borderId="22" xfId="0" applyFont="1" applyFill="1" applyBorder="1" applyAlignment="1">
      <alignment horizontal="left" vertical="center" indent="3"/>
    </xf>
    <xf numFmtId="0" fontId="195" fillId="0" borderId="32" xfId="0" applyFont="1" applyFill="1" applyBorder="1" applyAlignment="1">
      <alignment horizontal="left" vertical="center" indent="3"/>
    </xf>
    <xf numFmtId="0" fontId="202" fillId="0" borderId="3" xfId="0" applyFont="1" applyFill="1" applyBorder="1" applyAlignment="1">
      <alignment horizontal="left" vertical="top" indent="1"/>
    </xf>
    <xf numFmtId="0" fontId="15" fillId="0" borderId="16" xfId="100" applyFont="1" applyBorder="1" applyAlignment="1">
      <alignment horizontal="center" vertical="center" wrapText="1"/>
    </xf>
    <xf numFmtId="0" fontId="15" fillId="0" borderId="6" xfId="100" applyFont="1" applyBorder="1" applyAlignment="1">
      <alignment horizontal="center" vertical="center" wrapText="1"/>
    </xf>
    <xf numFmtId="0" fontId="25" fillId="0" borderId="22" xfId="0" applyFont="1" applyBorder="1" applyAlignment="1">
      <alignment vertical="center" wrapText="1"/>
    </xf>
    <xf numFmtId="0" fontId="0" fillId="0" borderId="32" xfId="0" applyBorder="1" applyAlignment="1">
      <alignment wrapText="1"/>
    </xf>
    <xf numFmtId="0" fontId="15" fillId="0" borderId="37" xfId="100" applyFont="1" applyBorder="1" applyAlignment="1">
      <alignment horizontal="center" vertical="center"/>
    </xf>
    <xf numFmtId="0" fontId="15" fillId="0" borderId="33" xfId="100" applyFont="1" applyBorder="1" applyAlignment="1">
      <alignment horizontal="center" vertical="center"/>
    </xf>
    <xf numFmtId="0" fontId="15" fillId="0" borderId="5" xfId="100" applyFont="1" applyBorder="1" applyAlignment="1">
      <alignment horizontal="center" vertical="center"/>
    </xf>
    <xf numFmtId="0" fontId="15" fillId="0" borderId="1" xfId="100" applyFont="1" applyBorder="1" applyAlignment="1">
      <alignment horizontal="center" vertical="center"/>
    </xf>
    <xf numFmtId="0" fontId="15" fillId="0" borderId="38" xfId="100" applyFont="1" applyBorder="1" applyAlignment="1">
      <alignment horizontal="center" vertical="center"/>
    </xf>
    <xf numFmtId="0" fontId="15" fillId="0" borderId="25" xfId="100" applyFont="1" applyBorder="1" applyAlignment="1">
      <alignment horizontal="center" vertical="center"/>
    </xf>
    <xf numFmtId="0" fontId="15" fillId="0" borderId="22" xfId="100" applyFont="1" applyBorder="1" applyAlignment="1">
      <alignment horizontal="center" vertical="center"/>
    </xf>
    <xf numFmtId="0" fontId="15" fillId="0" borderId="24" xfId="100" applyFont="1" applyBorder="1" applyAlignment="1">
      <alignment horizontal="center" vertical="center"/>
    </xf>
    <xf numFmtId="0" fontId="15" fillId="0" borderId="98" xfId="100" applyFont="1" applyBorder="1" applyAlignment="1">
      <alignment horizontal="center" vertical="center"/>
    </xf>
    <xf numFmtId="0" fontId="15" fillId="0" borderId="32" xfId="100" applyFont="1" applyBorder="1" applyAlignment="1">
      <alignment horizontal="center" vertical="center"/>
    </xf>
    <xf numFmtId="0" fontId="15" fillId="0" borderId="22" xfId="100" applyFont="1" applyBorder="1" applyAlignment="1">
      <alignment horizontal="center" vertical="center" wrapText="1"/>
    </xf>
    <xf numFmtId="0" fontId="15" fillId="0" borderId="32" xfId="100" applyFont="1" applyBorder="1" applyAlignment="1">
      <alignment horizontal="center" vertical="center" wrapText="1"/>
    </xf>
    <xf numFmtId="0" fontId="15" fillId="0" borderId="60" xfId="100" applyFont="1" applyBorder="1" applyAlignment="1">
      <alignment horizontal="center" vertical="center" wrapText="1"/>
    </xf>
    <xf numFmtId="0" fontId="15" fillId="0" borderId="128" xfId="100" applyFont="1" applyBorder="1" applyAlignment="1">
      <alignment horizontal="center" vertical="center" wrapText="1"/>
    </xf>
    <xf numFmtId="0" fontId="15" fillId="0" borderId="24" xfId="100" applyFont="1" applyBorder="1" applyAlignment="1">
      <alignment horizontal="center" vertical="center" wrapText="1"/>
    </xf>
    <xf numFmtId="0" fontId="15" fillId="0" borderId="37" xfId="66" applyFont="1" applyBorder="1" applyAlignment="1">
      <alignment horizontal="center" vertical="center" wrapText="1"/>
    </xf>
    <xf numFmtId="0" fontId="15" fillId="0" borderId="33" xfId="66" applyFont="1" applyBorder="1" applyAlignment="1">
      <alignment horizontal="center" vertical="center" wrapText="1"/>
    </xf>
    <xf numFmtId="0" fontId="15" fillId="0" borderId="5" xfId="66" applyFont="1" applyBorder="1" applyAlignment="1">
      <alignment horizontal="center" vertical="center" wrapText="1"/>
    </xf>
    <xf numFmtId="0" fontId="15" fillId="0" borderId="1" xfId="66" applyFont="1" applyBorder="1" applyAlignment="1">
      <alignment horizontal="center" vertical="center" wrapText="1"/>
    </xf>
    <xf numFmtId="0" fontId="15" fillId="0" borderId="38" xfId="66" applyFont="1" applyBorder="1" applyAlignment="1">
      <alignment horizontal="center" vertical="center" wrapText="1"/>
    </xf>
    <xf numFmtId="0" fontId="15" fillId="0" borderId="25" xfId="66" applyFont="1" applyBorder="1" applyAlignment="1">
      <alignment horizontal="center" vertical="center" wrapText="1"/>
    </xf>
    <xf numFmtId="0" fontId="15" fillId="0" borderId="3" xfId="66" applyFont="1" applyBorder="1" applyAlignment="1">
      <alignment horizontal="center" vertical="center" wrapText="1"/>
    </xf>
    <xf numFmtId="0" fontId="25" fillId="0" borderId="3" xfId="0" applyFont="1" applyBorder="1"/>
    <xf numFmtId="0" fontId="4" fillId="0" borderId="5" xfId="85" applyFont="1" applyBorder="1" applyAlignment="1">
      <alignment horizontal="left"/>
    </xf>
    <xf numFmtId="0" fontId="4" fillId="0" borderId="1" xfId="85" applyFont="1" applyBorder="1" applyAlignment="1">
      <alignment horizontal="left"/>
    </xf>
    <xf numFmtId="0" fontId="4" fillId="0" borderId="37" xfId="85" applyFont="1" applyBorder="1" applyAlignment="1">
      <alignment horizontal="left"/>
    </xf>
    <xf numFmtId="0" fontId="4" fillId="0" borderId="33" xfId="85" applyFont="1" applyBorder="1" applyAlignment="1">
      <alignment horizontal="left"/>
    </xf>
    <xf numFmtId="0" fontId="11" fillId="0" borderId="22" xfId="65" applyFont="1" applyBorder="1" applyAlignment="1">
      <alignment horizontal="center" vertical="center"/>
    </xf>
    <xf numFmtId="0" fontId="11" fillId="0" borderId="24" xfId="65" applyFont="1" applyBorder="1" applyAlignment="1">
      <alignment horizontal="center" vertical="center"/>
    </xf>
    <xf numFmtId="0" fontId="11" fillId="0" borderId="32" xfId="65" applyFont="1" applyBorder="1" applyAlignment="1">
      <alignment horizontal="center" vertical="center"/>
    </xf>
    <xf numFmtId="0" fontId="27" fillId="0" borderId="0" xfId="65" applyFont="1" applyBorder="1" applyAlignment="1">
      <alignment horizontal="left" vertical="center"/>
    </xf>
    <xf numFmtId="0" fontId="14" fillId="0" borderId="37" xfId="65" applyFont="1" applyBorder="1" applyAlignment="1">
      <alignment horizontal="left"/>
    </xf>
    <xf numFmtId="0" fontId="14" fillId="0" borderId="15" xfId="65" applyFont="1" applyBorder="1" applyAlignment="1">
      <alignment horizontal="left"/>
    </xf>
    <xf numFmtId="0" fontId="14" fillId="0" borderId="33" xfId="65" applyFont="1" applyBorder="1" applyAlignment="1">
      <alignment horizontal="left"/>
    </xf>
    <xf numFmtId="0" fontId="14" fillId="0" borderId="5" xfId="65" applyFont="1" applyBorder="1" applyAlignment="1">
      <alignment horizontal="left"/>
    </xf>
    <xf numFmtId="0" fontId="14" fillId="0" borderId="0" xfId="65" applyFont="1" applyBorder="1" applyAlignment="1">
      <alignment horizontal="left"/>
    </xf>
    <xf numFmtId="0" fontId="14" fillId="0" borderId="1" xfId="65" applyFont="1" applyBorder="1" applyAlignment="1">
      <alignment horizontal="left"/>
    </xf>
    <xf numFmtId="0" fontId="11" fillId="0" borderId="16" xfId="65" applyFont="1" applyBorder="1" applyAlignment="1">
      <alignment horizontal="center" vertical="center" wrapText="1"/>
    </xf>
    <xf numFmtId="0" fontId="11" fillId="0" borderId="6" xfId="65" applyFont="1" applyBorder="1" applyAlignment="1">
      <alignment horizontal="center" vertical="center" wrapText="1"/>
    </xf>
    <xf numFmtId="0" fontId="11" fillId="0" borderId="3" xfId="65" applyFont="1" applyBorder="1" applyAlignment="1">
      <alignment horizontal="center" vertical="center"/>
    </xf>
    <xf numFmtId="0" fontId="11" fillId="0" borderId="3" xfId="65" applyFont="1" applyBorder="1" applyAlignment="1">
      <alignment horizontal="center" vertical="center" wrapText="1"/>
    </xf>
    <xf numFmtId="0" fontId="15" fillId="0" borderId="16" xfId="67" applyFont="1" applyBorder="1" applyAlignment="1">
      <alignment horizontal="center" vertical="center"/>
    </xf>
    <xf numFmtId="0" fontId="15" fillId="0" borderId="6" xfId="67" applyFont="1" applyBorder="1" applyAlignment="1">
      <alignment horizontal="center" vertical="center"/>
    </xf>
    <xf numFmtId="0" fontId="15" fillId="0" borderId="3" xfId="67" applyFont="1" applyBorder="1" applyAlignment="1">
      <alignment horizontal="center" vertical="center"/>
    </xf>
    <xf numFmtId="0" fontId="15" fillId="0" borderId="0" xfId="67" applyFont="1" applyAlignment="1">
      <alignment horizontal="left" wrapText="1"/>
    </xf>
    <xf numFmtId="0" fontId="206" fillId="0" borderId="0" xfId="0" applyFont="1" applyAlignment="1">
      <alignment horizontal="left" vertical="top" wrapText="1"/>
    </xf>
    <xf numFmtId="0" fontId="205" fillId="0" borderId="15" xfId="0" applyFont="1" applyBorder="1" applyAlignment="1">
      <alignment horizontal="left" vertical="top" wrapText="1"/>
    </xf>
    <xf numFmtId="0" fontId="15" fillId="0" borderId="37" xfId="67" applyFont="1" applyBorder="1" applyAlignment="1">
      <alignment horizontal="center" vertical="center"/>
    </xf>
    <xf numFmtId="0" fontId="15" fillId="0" borderId="33" xfId="67" applyFont="1" applyBorder="1" applyAlignment="1">
      <alignment horizontal="center" vertical="center"/>
    </xf>
    <xf numFmtId="217" fontId="12" fillId="0" borderId="5" xfId="67" applyNumberFormat="1" applyFont="1" applyBorder="1" applyAlignment="1">
      <alignment horizontal="right" vertical="center" indent="3"/>
    </xf>
    <xf numFmtId="217" fontId="12" fillId="0" borderId="1" xfId="67" applyNumberFormat="1" applyFont="1" applyBorder="1" applyAlignment="1">
      <alignment horizontal="right" vertical="center" indent="3"/>
    </xf>
    <xf numFmtId="217" fontId="15" fillId="0" borderId="2" xfId="67" applyNumberFormat="1" applyFont="1" applyBorder="1" applyAlignment="1">
      <alignment horizontal="right" vertical="center" indent="3"/>
    </xf>
    <xf numFmtId="217" fontId="15" fillId="0" borderId="2" xfId="67" applyNumberFormat="1" applyFont="1" applyFill="1" applyBorder="1" applyAlignment="1">
      <alignment horizontal="right" vertical="center" indent="3"/>
    </xf>
    <xf numFmtId="217" fontId="12" fillId="0" borderId="5" xfId="67" applyNumberFormat="1" applyFont="1" applyFill="1" applyBorder="1" applyAlignment="1">
      <alignment horizontal="right" vertical="center" indent="3"/>
    </xf>
    <xf numFmtId="217" fontId="12" fillId="0" borderId="1" xfId="67" applyNumberFormat="1" applyFont="1" applyFill="1" applyBorder="1" applyAlignment="1">
      <alignment horizontal="right" vertical="center" indent="3"/>
    </xf>
    <xf numFmtId="3" fontId="15" fillId="0" borderId="3" xfId="67" applyNumberFormat="1" applyFont="1" applyBorder="1" applyAlignment="1">
      <alignment horizontal="right" vertical="center" indent="3"/>
    </xf>
    <xf numFmtId="0" fontId="15" fillId="0" borderId="2" xfId="67" applyFont="1" applyBorder="1" applyAlignment="1">
      <alignment horizontal="center" vertical="center"/>
    </xf>
    <xf numFmtId="0" fontId="15" fillId="0" borderId="38" xfId="67" applyFont="1" applyBorder="1" applyAlignment="1">
      <alignment horizontal="center" vertical="center"/>
    </xf>
    <xf numFmtId="0" fontId="15" fillId="0" borderId="25" xfId="67" applyFont="1" applyBorder="1" applyAlignment="1">
      <alignment horizontal="center" vertical="center"/>
    </xf>
    <xf numFmtId="0" fontId="22" fillId="0" borderId="4" xfId="68" applyFont="1" applyBorder="1" applyAlignment="1">
      <alignment horizontal="right"/>
    </xf>
    <xf numFmtId="0" fontId="4" fillId="0" borderId="15" xfId="85" applyFont="1" applyBorder="1" applyAlignment="1">
      <alignment horizontal="left" wrapText="1"/>
    </xf>
    <xf numFmtId="0" fontId="4" fillId="0" borderId="0" xfId="85" applyFont="1" applyBorder="1" applyAlignment="1">
      <alignment horizontal="left" wrapText="1"/>
    </xf>
    <xf numFmtId="2" fontId="4" fillId="0" borderId="5"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1" fontId="4" fillId="0" borderId="5" xfId="1" applyNumberFormat="1" applyFont="1" applyFill="1" applyBorder="1" applyAlignment="1">
      <alignment horizontal="center" vertical="center"/>
    </xf>
    <xf numFmtId="1" fontId="4" fillId="0" borderId="1" xfId="1" applyNumberFormat="1" applyFont="1" applyFill="1" applyBorder="1" applyAlignment="1">
      <alignment horizontal="center" vertical="center"/>
    </xf>
    <xf numFmtId="2" fontId="4" fillId="0" borderId="38" xfId="1" applyNumberFormat="1" applyFont="1" applyFill="1" applyBorder="1" applyAlignment="1">
      <alignment horizontal="center" vertical="center"/>
    </xf>
    <xf numFmtId="2" fontId="4" fillId="0" borderId="25" xfId="1" applyNumberFormat="1" applyFont="1" applyFill="1" applyBorder="1" applyAlignment="1">
      <alignment horizontal="center" vertical="center"/>
    </xf>
    <xf numFmtId="1" fontId="4" fillId="0" borderId="38" xfId="1" applyNumberFormat="1" applyFont="1" applyFill="1" applyBorder="1" applyAlignment="1">
      <alignment horizontal="center" vertical="center"/>
    </xf>
    <xf numFmtId="1" fontId="4" fillId="0" borderId="25" xfId="1" applyNumberFormat="1" applyFont="1" applyFill="1" applyBorder="1" applyAlignment="1">
      <alignment horizontal="center" vertical="center"/>
    </xf>
    <xf numFmtId="2" fontId="4" fillId="0" borderId="37" xfId="1" applyNumberFormat="1" applyFont="1" applyFill="1" applyBorder="1" applyAlignment="1">
      <alignment horizontal="center" vertical="center"/>
    </xf>
    <xf numFmtId="2" fontId="4" fillId="0" borderId="33" xfId="1" applyNumberFormat="1" applyFont="1" applyFill="1" applyBorder="1" applyAlignment="1">
      <alignment horizontal="center" vertical="center"/>
    </xf>
    <xf numFmtId="1" fontId="4" fillId="0" borderId="37" xfId="1" applyNumberFormat="1" applyFont="1" applyFill="1" applyBorder="1" applyAlignment="1">
      <alignment horizontal="center" vertical="center"/>
    </xf>
    <xf numFmtId="1" fontId="4" fillId="0" borderId="33" xfId="1" applyNumberFormat="1" applyFont="1" applyFill="1" applyBorder="1" applyAlignment="1">
      <alignment horizontal="center" vertical="center"/>
    </xf>
    <xf numFmtId="0" fontId="15" fillId="0" borderId="16" xfId="85" applyFont="1" applyFill="1" applyBorder="1" applyAlignment="1">
      <alignment horizontal="center" vertical="center" wrapText="1"/>
    </xf>
    <xf numFmtId="0" fontId="15" fillId="0" borderId="6" xfId="85" applyFont="1" applyFill="1" applyBorder="1" applyAlignment="1">
      <alignment horizontal="center" vertical="center" wrapText="1"/>
    </xf>
    <xf numFmtId="0" fontId="15" fillId="0" borderId="16" xfId="85" applyFont="1" applyFill="1" applyBorder="1" applyAlignment="1">
      <alignment horizontal="center" vertical="center"/>
    </xf>
    <xf numFmtId="0" fontId="15" fillId="0" borderId="16" xfId="85" applyFont="1" applyFill="1" applyBorder="1" applyAlignment="1">
      <alignment horizontal="center" vertical="center" textRotation="90"/>
    </xf>
    <xf numFmtId="0" fontId="15" fillId="0" borderId="6" xfId="85" applyFont="1" applyFill="1" applyBorder="1" applyAlignment="1">
      <alignment horizontal="center" vertical="center" textRotation="90"/>
    </xf>
    <xf numFmtId="0" fontId="15" fillId="0" borderId="37" xfId="85" applyFont="1" applyFill="1" applyBorder="1" applyAlignment="1">
      <alignment horizontal="left" vertical="center" wrapText="1" indent="1"/>
    </xf>
    <xf numFmtId="0" fontId="15" fillId="0" borderId="33" xfId="85" applyFont="1" applyFill="1" applyBorder="1" applyAlignment="1">
      <alignment horizontal="left" vertical="center" wrapText="1" indent="1"/>
    </xf>
    <xf numFmtId="0" fontId="15" fillId="0" borderId="38" xfId="85" applyFont="1" applyFill="1" applyBorder="1" applyAlignment="1">
      <alignment horizontal="left" vertical="center" wrapText="1" indent="1"/>
    </xf>
    <xf numFmtId="0" fontId="15" fillId="0" borderId="25" xfId="85" applyFont="1" applyFill="1" applyBorder="1" applyAlignment="1">
      <alignment horizontal="left" vertical="center" wrapText="1" indent="1"/>
    </xf>
    <xf numFmtId="0" fontId="4" fillId="0" borderId="0" xfId="63" applyFont="1" applyBorder="1" applyAlignment="1">
      <alignment horizontal="left" wrapText="1"/>
    </xf>
    <xf numFmtId="0" fontId="15" fillId="0" borderId="16" xfId="0" applyFont="1" applyBorder="1" applyAlignment="1">
      <alignment horizontal="center" vertical="center" wrapText="1"/>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32" xfId="0" applyFont="1" applyBorder="1" applyAlignment="1">
      <alignment horizontal="center" vertical="center" wrapText="1"/>
    </xf>
    <xf numFmtId="0" fontId="17" fillId="0" borderId="6" xfId="0" applyFont="1" applyBorder="1" applyAlignment="1">
      <alignment horizontal="left" vertical="center" indent="1"/>
    </xf>
    <xf numFmtId="0" fontId="25" fillId="0" borderId="0" xfId="0" applyFont="1" applyAlignment="1">
      <alignment horizontal="left" vertical="top" wrapText="1"/>
    </xf>
    <xf numFmtId="0" fontId="17" fillId="0" borderId="16"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19" xfId="0" applyFont="1" applyBorder="1" applyAlignment="1">
      <alignment horizontal="left" vertical="center" wrapText="1" indent="1"/>
    </xf>
    <xf numFmtId="0" fontId="17" fillId="0" borderId="20" xfId="0" applyFont="1" applyBorder="1" applyAlignment="1">
      <alignment horizontal="left" vertical="center" wrapText="1" indent="1"/>
    </xf>
    <xf numFmtId="0" fontId="46" fillId="0" borderId="0" xfId="0" applyFont="1" applyAlignment="1">
      <alignment horizontal="left" vertical="top" wrapText="1"/>
    </xf>
    <xf numFmtId="0" fontId="11" fillId="0" borderId="1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6" xfId="0" applyFont="1" applyBorder="1" applyAlignment="1">
      <alignment horizontal="center" vertical="center"/>
    </xf>
    <xf numFmtId="0" fontId="46" fillId="0" borderId="16"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16" xfId="0" applyFont="1" applyFill="1" applyBorder="1" applyAlignment="1">
      <alignment horizontal="center" vertical="center" wrapText="1"/>
    </xf>
    <xf numFmtId="0" fontId="34" fillId="0" borderId="0" xfId="0" applyFont="1" applyFill="1" applyBorder="1" applyAlignment="1">
      <alignment horizontal="center" vertical="center"/>
    </xf>
    <xf numFmtId="0" fontId="34" fillId="0" borderId="1" xfId="0" applyFont="1" applyFill="1" applyBorder="1" applyAlignment="1">
      <alignment horizontal="center" vertical="center"/>
    </xf>
    <xf numFmtId="0" fontId="46" fillId="0" borderId="59" xfId="0" applyFont="1" applyFill="1" applyBorder="1" applyAlignment="1">
      <alignment horizontal="center" vertical="center" wrapText="1"/>
    </xf>
    <xf numFmtId="0" fontId="46" fillId="0" borderId="129" xfId="0" applyFont="1" applyFill="1" applyBorder="1" applyAlignment="1">
      <alignment horizontal="center" vertical="center" wrapText="1"/>
    </xf>
    <xf numFmtId="0" fontId="46" fillId="0" borderId="60" xfId="0" applyFont="1" applyFill="1" applyBorder="1" applyAlignment="1">
      <alignment horizontal="center" vertical="center" wrapText="1"/>
    </xf>
    <xf numFmtId="0" fontId="46" fillId="0" borderId="128" xfId="0" applyFont="1" applyFill="1" applyBorder="1" applyAlignment="1">
      <alignment horizontal="center" vertical="center" wrapText="1"/>
    </xf>
    <xf numFmtId="0" fontId="34" fillId="0" borderId="6" xfId="0" applyFont="1" applyFill="1" applyBorder="1" applyAlignment="1">
      <alignment horizontal="center" vertical="center"/>
    </xf>
    <xf numFmtId="0" fontId="46" fillId="0" borderId="15" xfId="0" applyFont="1" applyFill="1" applyBorder="1" applyAlignment="1">
      <alignment horizontal="center" vertical="center" wrapText="1"/>
    </xf>
    <xf numFmtId="0" fontId="46" fillId="0" borderId="33" xfId="0" applyFont="1" applyFill="1" applyBorder="1" applyAlignment="1">
      <alignment horizontal="center" vertical="center" wrapText="1"/>
    </xf>
    <xf numFmtId="0" fontId="46" fillId="0" borderId="4" xfId="0" applyFont="1" applyFill="1" applyBorder="1" applyAlignment="1">
      <alignment horizontal="center" vertical="center" wrapText="1"/>
    </xf>
    <xf numFmtId="0" fontId="46" fillId="0" borderId="25" xfId="0" applyFont="1" applyFill="1" applyBorder="1" applyAlignment="1">
      <alignment horizontal="center" vertical="center" wrapText="1"/>
    </xf>
    <xf numFmtId="0" fontId="34" fillId="0" borderId="15"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2" xfId="0" applyFont="1" applyFill="1" applyBorder="1" applyAlignment="1">
      <alignment horizontal="center" vertical="center"/>
    </xf>
    <xf numFmtId="0" fontId="46" fillId="0" borderId="16" xfId="0" applyFont="1" applyFill="1" applyBorder="1" applyAlignment="1">
      <alignment horizontal="right" vertical="center"/>
    </xf>
    <xf numFmtId="0" fontId="46" fillId="0" borderId="2" xfId="0" applyFont="1" applyFill="1" applyBorder="1" applyAlignment="1">
      <alignment horizontal="right"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26" fillId="0" borderId="24" xfId="0" applyFont="1" applyBorder="1" applyAlignment="1">
      <alignment horizontal="center" vertical="center" wrapText="1"/>
    </xf>
    <xf numFmtId="0" fontId="46" fillId="0" borderId="59" xfId="0" applyFont="1" applyFill="1" applyBorder="1" applyAlignment="1">
      <alignment horizontal="center" vertical="center"/>
    </xf>
    <xf numFmtId="0" fontId="46" fillId="0" borderId="129"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28" xfId="0" applyFont="1" applyFill="1" applyBorder="1" applyAlignment="1">
      <alignment horizontal="center" vertical="center"/>
    </xf>
    <xf numFmtId="0" fontId="209" fillId="0" borderId="38" xfId="0" applyFont="1" applyBorder="1" applyAlignment="1">
      <alignment horizontal="left" vertical="center" wrapText="1"/>
    </xf>
    <xf numFmtId="0" fontId="209" fillId="0" borderId="25" xfId="0" applyFont="1" applyBorder="1" applyAlignment="1">
      <alignment horizontal="left" vertical="center" wrapText="1"/>
    </xf>
    <xf numFmtId="0" fontId="208" fillId="0" borderId="22" xfId="0" applyFont="1" applyBorder="1" applyAlignment="1">
      <alignment horizontal="left" vertical="center" wrapText="1"/>
    </xf>
    <xf numFmtId="0" fontId="208" fillId="0" borderId="32" xfId="0" applyFont="1" applyBorder="1" applyAlignment="1">
      <alignment horizontal="left" vertical="center" wrapText="1"/>
    </xf>
    <xf numFmtId="0" fontId="209" fillId="0" borderId="16" xfId="0" applyFont="1" applyBorder="1" applyAlignment="1">
      <alignment horizontal="left" vertical="center"/>
    </xf>
    <xf numFmtId="0" fontId="208" fillId="0" borderId="0" xfId="0" applyFont="1" applyAlignment="1">
      <alignment horizontal="left" vertical="top" wrapText="1"/>
    </xf>
    <xf numFmtId="0" fontId="208" fillId="0" borderId="37" xfId="0" applyFont="1" applyBorder="1" applyAlignment="1">
      <alignment horizontal="center" vertical="center"/>
    </xf>
    <xf numFmtId="0" fontId="208" fillId="0" borderId="33" xfId="0" applyFont="1" applyBorder="1" applyAlignment="1">
      <alignment horizontal="center" vertical="center"/>
    </xf>
    <xf numFmtId="0" fontId="208" fillId="0" borderId="38" xfId="0" applyFont="1" applyBorder="1" applyAlignment="1">
      <alignment horizontal="center" vertical="center"/>
    </xf>
    <xf numFmtId="0" fontId="208" fillId="0" borderId="25" xfId="0" applyFont="1" applyBorder="1" applyAlignment="1">
      <alignment horizontal="center" vertical="center"/>
    </xf>
    <xf numFmtId="0" fontId="208" fillId="0" borderId="22" xfId="0" applyFont="1" applyBorder="1" applyAlignment="1">
      <alignment horizontal="center" vertical="center"/>
    </xf>
    <xf numFmtId="0" fontId="208" fillId="0" borderId="24" xfId="0" applyFont="1" applyBorder="1" applyAlignment="1">
      <alignment horizontal="center" vertical="center"/>
    </xf>
    <xf numFmtId="0" fontId="208" fillId="0" borderId="32" xfId="0" applyFont="1" applyBorder="1" applyAlignment="1">
      <alignment horizontal="center" vertical="center"/>
    </xf>
    <xf numFmtId="0" fontId="209" fillId="0" borderId="2" xfId="0" applyFont="1" applyBorder="1" applyAlignment="1">
      <alignment horizontal="left" vertical="center" indent="1"/>
    </xf>
    <xf numFmtId="0" fontId="209" fillId="0" borderId="6" xfId="0" applyFont="1" applyBorder="1" applyAlignment="1">
      <alignment horizontal="left" vertical="center" indent="1"/>
    </xf>
    <xf numFmtId="0" fontId="209" fillId="0" borderId="16" xfId="0" applyFont="1" applyBorder="1" applyAlignment="1">
      <alignment horizontal="left" vertical="center" indent="1"/>
    </xf>
    <xf numFmtId="0" fontId="224" fillId="0" borderId="0" xfId="0" applyFont="1" applyAlignment="1">
      <alignment horizontal="left" wrapText="1"/>
    </xf>
    <xf numFmtId="0" fontId="225" fillId="0" borderId="0" xfId="0" applyFont="1" applyBorder="1" applyAlignment="1">
      <alignment horizontal="left" wrapText="1"/>
    </xf>
    <xf numFmtId="0" fontId="224" fillId="0" borderId="0" xfId="0" applyFont="1" applyFill="1" applyAlignment="1">
      <alignment horizontal="left" vertical="center" wrapText="1"/>
    </xf>
    <xf numFmtId="0" fontId="4" fillId="0" borderId="15" xfId="0" applyFont="1" applyFill="1" applyBorder="1" applyAlignment="1">
      <alignment horizontal="left" wrapText="1"/>
    </xf>
    <xf numFmtId="3" fontId="18" fillId="0" borderId="2" xfId="0" applyNumberFormat="1" applyFont="1" applyBorder="1" applyAlignment="1">
      <alignment horizontal="center"/>
    </xf>
    <xf numFmtId="3" fontId="18" fillId="0" borderId="2" xfId="0" applyNumberFormat="1" applyFont="1" applyBorder="1" applyAlignment="1">
      <alignment horizontal="left" indent="9"/>
    </xf>
    <xf numFmtId="3" fontId="18" fillId="0" borderId="6" xfId="0" applyNumberFormat="1" applyFont="1" applyBorder="1" applyAlignment="1">
      <alignment horizontal="left" indent="9"/>
    </xf>
    <xf numFmtId="0" fontId="226" fillId="0" borderId="3" xfId="0" applyFont="1" applyBorder="1" applyAlignment="1">
      <alignment horizontal="center" vertical="center"/>
    </xf>
    <xf numFmtId="0" fontId="94" fillId="0" borderId="0" xfId="0" applyFont="1" applyFill="1" applyBorder="1" applyAlignment="1">
      <alignment horizontal="left" vertical="top" wrapText="1"/>
    </xf>
    <xf numFmtId="0" fontId="233" fillId="0" borderId="0" xfId="0" applyFont="1" applyAlignment="1">
      <alignment horizontal="right" vertical="center" textRotation="180"/>
    </xf>
    <xf numFmtId="0" fontId="233" fillId="0" borderId="16" xfId="0" applyFont="1" applyBorder="1" applyAlignment="1">
      <alignment horizontal="center" vertical="center"/>
    </xf>
    <xf numFmtId="0" fontId="233" fillId="0" borderId="6" xfId="0" applyFont="1" applyBorder="1" applyAlignment="1">
      <alignment horizontal="center" vertical="center"/>
    </xf>
    <xf numFmtId="0" fontId="234" fillId="0" borderId="16" xfId="50" applyFont="1" applyBorder="1" applyAlignment="1" applyProtection="1">
      <alignment horizontal="left" vertical="center" wrapText="1"/>
    </xf>
    <xf numFmtId="0" fontId="30" fillId="0" borderId="6" xfId="0" applyFont="1" applyBorder="1" applyAlignment="1">
      <alignment horizontal="left" vertical="center" wrapText="1"/>
    </xf>
    <xf numFmtId="0" fontId="30" fillId="0" borderId="0" xfId="0" applyFont="1" applyFill="1" applyBorder="1" applyAlignment="1">
      <alignment horizontal="left" vertical="top" wrapText="1"/>
    </xf>
    <xf numFmtId="0" fontId="30" fillId="0" borderId="15" xfId="0" applyFont="1" applyFill="1" applyBorder="1" applyAlignment="1">
      <alignment horizontal="left" vertical="center" wrapText="1"/>
    </xf>
    <xf numFmtId="0" fontId="159" fillId="0" borderId="16" xfId="50" applyFont="1" applyBorder="1" applyAlignment="1" applyProtection="1">
      <alignment horizontal="center" vertical="center" wrapText="1"/>
    </xf>
    <xf numFmtId="0" fontId="159" fillId="0" borderId="6" xfId="50" applyFont="1" applyBorder="1" applyAlignment="1" applyProtection="1">
      <alignment horizontal="center" vertical="center" wrapText="1"/>
    </xf>
    <xf numFmtId="0" fontId="232" fillId="0" borderId="16" xfId="0" applyFont="1" applyBorder="1" applyAlignment="1">
      <alignment horizontal="center" vertical="center" wrapText="1"/>
    </xf>
    <xf numFmtId="0" fontId="232" fillId="0" borderId="6" xfId="0" applyFont="1" applyBorder="1" applyAlignment="1">
      <alignment horizontal="center" vertical="center" wrapText="1"/>
    </xf>
    <xf numFmtId="0" fontId="232" fillId="0" borderId="22" xfId="0" applyFont="1" applyBorder="1" applyAlignment="1">
      <alignment horizontal="center" vertical="center"/>
    </xf>
    <xf numFmtId="0" fontId="232" fillId="0" borderId="24" xfId="0" applyFont="1" applyBorder="1" applyAlignment="1">
      <alignment horizontal="center" vertical="center"/>
    </xf>
    <xf numFmtId="0" fontId="232" fillId="0" borderId="32" xfId="0" applyFont="1" applyBorder="1" applyAlignment="1">
      <alignment horizontal="center" vertical="center"/>
    </xf>
    <xf numFmtId="0" fontId="24" fillId="0" borderId="3" xfId="0" applyFont="1" applyFill="1" applyBorder="1" applyAlignment="1">
      <alignment horizontal="center" vertical="center" wrapText="1"/>
    </xf>
    <xf numFmtId="0" fontId="14" fillId="0" borderId="0" xfId="0" applyFont="1" applyAlignment="1">
      <alignment horizontal="left" wrapText="1"/>
    </xf>
    <xf numFmtId="0" fontId="224" fillId="0" borderId="4" xfId="0" applyFont="1" applyBorder="1" applyAlignment="1">
      <alignment horizontal="left" vertical="center" wrapText="1"/>
    </xf>
    <xf numFmtId="0" fontId="224" fillId="0" borderId="16" xfId="0" applyFont="1" applyBorder="1" applyAlignment="1">
      <alignment horizontal="center" vertical="center" wrapText="1"/>
    </xf>
    <xf numFmtId="0" fontId="224" fillId="0" borderId="6" xfId="0" applyFont="1" applyBorder="1" applyAlignment="1">
      <alignment horizontal="center" vertical="center" wrapText="1"/>
    </xf>
    <xf numFmtId="0" fontId="224" fillId="0" borderId="22" xfId="0" applyFont="1" applyBorder="1" applyAlignment="1">
      <alignment horizontal="center" vertical="center"/>
    </xf>
    <xf numFmtId="0" fontId="224" fillId="0" borderId="32" xfId="0" applyFont="1" applyBorder="1" applyAlignment="1">
      <alignment horizontal="center" vertical="center"/>
    </xf>
    <xf numFmtId="0" fontId="224" fillId="0" borderId="0" xfId="0" applyFont="1" applyBorder="1" applyAlignment="1">
      <alignment horizontal="left" vertical="top" wrapText="1"/>
    </xf>
    <xf numFmtId="0" fontId="238" fillId="0" borderId="0" xfId="0" applyFont="1" applyAlignment="1">
      <alignment horizontal="right" vertical="center" textRotation="180"/>
    </xf>
    <xf numFmtId="0" fontId="224" fillId="0" borderId="22" xfId="0" applyFont="1" applyBorder="1" applyAlignment="1">
      <alignment horizontal="center" vertical="top"/>
    </xf>
    <xf numFmtId="0" fontId="224" fillId="0" borderId="32" xfId="0" applyFont="1" applyBorder="1" applyAlignment="1">
      <alignment horizontal="center" vertical="top"/>
    </xf>
    <xf numFmtId="0" fontId="239" fillId="0" borderId="22" xfId="0" applyFont="1" applyBorder="1" applyAlignment="1">
      <alignment horizontal="center" vertical="center"/>
    </xf>
    <xf numFmtId="0" fontId="239" fillId="0" borderId="24" xfId="0" applyFont="1" applyBorder="1" applyAlignment="1">
      <alignment horizontal="center" vertical="center"/>
    </xf>
    <xf numFmtId="0" fontId="239" fillId="0" borderId="32" xfId="0" applyFont="1" applyBorder="1" applyAlignment="1">
      <alignment horizontal="center" vertical="center"/>
    </xf>
    <xf numFmtId="0" fontId="224" fillId="0" borderId="4" xfId="0" applyFont="1" applyBorder="1" applyAlignment="1">
      <alignment horizontal="left" vertical="top" wrapText="1"/>
    </xf>
    <xf numFmtId="0" fontId="227" fillId="0" borderId="0" xfId="0" applyFont="1" applyAlignment="1">
      <alignment horizontal="left" wrapText="1"/>
    </xf>
    <xf numFmtId="0" fontId="228" fillId="0" borderId="0" xfId="0" applyFont="1" applyAlignment="1">
      <alignment horizontal="left" wrapText="1"/>
    </xf>
    <xf numFmtId="0" fontId="106" fillId="0" borderId="22" xfId="0" applyFont="1" applyBorder="1" applyAlignment="1">
      <alignment horizontal="center" vertical="center"/>
    </xf>
    <xf numFmtId="0" fontId="106" fillId="0" borderId="24" xfId="0" applyFont="1" applyBorder="1" applyAlignment="1">
      <alignment horizontal="center" vertical="center"/>
    </xf>
    <xf numFmtId="0" fontId="106" fillId="0" borderId="32" xfId="0" applyFont="1" applyBorder="1" applyAlignment="1">
      <alignment horizontal="center" vertical="center"/>
    </xf>
    <xf numFmtId="0" fontId="241" fillId="0" borderId="37" xfId="50" applyFont="1" applyBorder="1" applyAlignment="1" applyProtection="1">
      <alignment horizontal="center" vertical="center" wrapText="1"/>
    </xf>
    <xf numFmtId="0" fontId="241" fillId="0" borderId="15" xfId="50" applyFont="1" applyBorder="1" applyAlignment="1" applyProtection="1">
      <alignment horizontal="center" vertical="center" wrapText="1"/>
    </xf>
    <xf numFmtId="0" fontId="241" fillId="0" borderId="33" xfId="50" applyFont="1" applyBorder="1" applyAlignment="1" applyProtection="1">
      <alignment horizontal="center" vertical="center" wrapText="1"/>
    </xf>
    <xf numFmtId="0" fontId="241" fillId="0" borderId="5" xfId="50" applyFont="1" applyBorder="1" applyAlignment="1" applyProtection="1">
      <alignment horizontal="center" vertical="center" wrapText="1"/>
    </xf>
    <xf numFmtId="0" fontId="241" fillId="0" borderId="0" xfId="50" applyFont="1" applyBorder="1" applyAlignment="1" applyProtection="1">
      <alignment horizontal="center" vertical="center" wrapText="1"/>
    </xf>
    <xf numFmtId="0" fontId="241" fillId="0" borderId="1" xfId="50" applyFont="1" applyBorder="1" applyAlignment="1" applyProtection="1">
      <alignment horizontal="center" vertical="center" wrapText="1"/>
    </xf>
    <xf numFmtId="0" fontId="5" fillId="0" borderId="15" xfId="0" applyFont="1" applyFill="1" applyBorder="1" applyAlignment="1">
      <alignment horizontal="left" vertical="center" wrapText="1"/>
    </xf>
    <xf numFmtId="0" fontId="214" fillId="0" borderId="3" xfId="50" applyFont="1" applyBorder="1" applyAlignment="1" applyProtection="1">
      <alignment horizontal="center" vertical="center" wrapText="1"/>
    </xf>
    <xf numFmtId="0" fontId="214" fillId="0" borderId="32" xfId="50" applyFont="1" applyBorder="1" applyAlignment="1" applyProtection="1">
      <alignment horizontal="center" vertical="center" wrapText="1"/>
    </xf>
    <xf numFmtId="0" fontId="213" fillId="0" borderId="15" xfId="0" applyFont="1" applyFill="1" applyBorder="1" applyAlignment="1">
      <alignment horizontal="left" vertical="center" wrapText="1"/>
    </xf>
    <xf numFmtId="0" fontId="223" fillId="0" borderId="16" xfId="0" applyFont="1" applyBorder="1" applyAlignment="1">
      <alignment horizontal="left" vertical="center" indent="1"/>
    </xf>
    <xf numFmtId="0" fontId="223" fillId="0" borderId="6" xfId="0" applyFont="1" applyBorder="1" applyAlignment="1">
      <alignment horizontal="left" vertical="center" indent="1"/>
    </xf>
    <xf numFmtId="0" fontId="4" fillId="0" borderId="37" xfId="0" applyFont="1" applyBorder="1" applyAlignment="1">
      <alignment horizontal="left" vertical="top" wrapText="1" indent="1"/>
    </xf>
    <xf numFmtId="0" fontId="4" fillId="0" borderId="33" xfId="0" applyFont="1" applyBorder="1" applyAlignment="1">
      <alignment horizontal="left" vertical="top" wrapText="1" indent="1"/>
    </xf>
    <xf numFmtId="0" fontId="159" fillId="0" borderId="38" xfId="50" applyFont="1" applyBorder="1" applyAlignment="1" applyProtection="1">
      <alignment horizontal="left" wrapText="1"/>
    </xf>
    <xf numFmtId="0" fontId="159" fillId="0" borderId="25" xfId="50" applyFont="1" applyBorder="1" applyAlignment="1" applyProtection="1">
      <alignment horizontal="left" wrapText="1"/>
    </xf>
    <xf numFmtId="0" fontId="15" fillId="0" borderId="3" xfId="0" applyFont="1" applyBorder="1" applyAlignment="1">
      <alignment horizontal="center" vertical="center"/>
    </xf>
    <xf numFmtId="0" fontId="159" fillId="0" borderId="37" xfId="50" applyFont="1" applyBorder="1" applyAlignment="1" applyProtection="1">
      <alignment horizontal="left" vertical="center"/>
    </xf>
    <xf numFmtId="0" fontId="159" fillId="0" borderId="33" xfId="50" applyFont="1" applyBorder="1" applyAlignment="1" applyProtection="1">
      <alignment horizontal="left" vertical="center"/>
    </xf>
    <xf numFmtId="0" fontId="159" fillId="0" borderId="38" xfId="50" applyFont="1" applyBorder="1" applyAlignment="1" applyProtection="1">
      <alignment vertical="center"/>
    </xf>
    <xf numFmtId="0" fontId="159" fillId="0" borderId="25" xfId="50" applyFont="1" applyBorder="1" applyAlignment="1" applyProtection="1">
      <alignment vertical="center"/>
    </xf>
    <xf numFmtId="0" fontId="4" fillId="0" borderId="24" xfId="0" applyFont="1" applyBorder="1" applyAlignment="1">
      <alignment horizontal="left" vertical="center" wrapText="1" indent="1"/>
    </xf>
    <xf numFmtId="0" fontId="4" fillId="0" borderId="32" xfId="0" applyFont="1" applyBorder="1" applyAlignment="1">
      <alignment horizontal="left" vertical="center" wrapText="1" indent="1"/>
    </xf>
    <xf numFmtId="0" fontId="4" fillId="0" borderId="24" xfId="0" applyFont="1" applyBorder="1" applyAlignment="1">
      <alignment horizontal="left" vertical="top" wrapText="1" indent="1"/>
    </xf>
    <xf numFmtId="0" fontId="4" fillId="0" borderId="32" xfId="0" applyFont="1" applyBorder="1" applyAlignment="1">
      <alignment horizontal="left" vertical="top" wrapText="1" indent="1"/>
    </xf>
    <xf numFmtId="0" fontId="227" fillId="0" borderId="22" xfId="0" applyFont="1" applyBorder="1" applyAlignment="1">
      <alignment horizontal="left" vertical="center" wrapText="1"/>
    </xf>
    <xf numFmtId="0" fontId="227" fillId="0" borderId="32" xfId="0" applyFont="1" applyBorder="1" applyAlignment="1">
      <alignment horizontal="left" vertical="center" wrapText="1"/>
    </xf>
    <xf numFmtId="0" fontId="227" fillId="0" borderId="3" xfId="0" applyFont="1" applyBorder="1" applyAlignment="1">
      <alignment horizontal="left" vertical="center" wrapText="1"/>
    </xf>
    <xf numFmtId="0" fontId="224" fillId="0" borderId="0" xfId="0" applyFont="1" applyAlignment="1">
      <alignment horizontal="left"/>
    </xf>
    <xf numFmtId="0" fontId="224" fillId="0" borderId="3" xfId="0" applyFont="1" applyBorder="1" applyAlignment="1">
      <alignment horizontal="center" vertical="center"/>
    </xf>
    <xf numFmtId="0" fontId="15" fillId="0" borderId="0" xfId="0" applyFont="1" applyFill="1" applyAlignment="1">
      <alignment horizontal="left" vertical="center" wrapText="1"/>
    </xf>
    <xf numFmtId="0" fontId="30"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245" fillId="0" borderId="0" xfId="0" applyFont="1" applyAlignment="1">
      <alignment horizontal="left" wrapText="1"/>
    </xf>
    <xf numFmtId="0" fontId="244" fillId="0" borderId="0" xfId="0" applyFont="1" applyBorder="1" applyAlignment="1">
      <alignment horizontal="left" vertical="center" wrapText="1"/>
    </xf>
    <xf numFmtId="0" fontId="245" fillId="0" borderId="4" xfId="0" applyFont="1" applyBorder="1" applyAlignment="1">
      <alignment horizontal="left" vertical="center" wrapText="1"/>
    </xf>
    <xf numFmtId="0" fontId="245" fillId="0" borderId="0" xfId="0" applyFont="1" applyAlignment="1">
      <alignment horizontal="left" vertical="center" wrapText="1"/>
    </xf>
    <xf numFmtId="0" fontId="75" fillId="0" borderId="22" xfId="63" applyFont="1" applyFill="1" applyBorder="1" applyAlignment="1">
      <alignment horizontal="center" vertical="center"/>
    </xf>
    <xf numFmtId="0" fontId="75" fillId="0" borderId="32" xfId="63" applyFont="1" applyFill="1" applyBorder="1" applyAlignment="1">
      <alignment horizontal="center" vertical="center"/>
    </xf>
    <xf numFmtId="0" fontId="75" fillId="0" borderId="16" xfId="63" applyFont="1" applyFill="1" applyBorder="1" applyAlignment="1">
      <alignment horizontal="center" vertical="center" wrapText="1"/>
    </xf>
    <xf numFmtId="0" fontId="75" fillId="0" borderId="6" xfId="63" applyFont="1" applyFill="1" applyBorder="1" applyAlignment="1">
      <alignment horizontal="center" vertical="center" wrapText="1"/>
    </xf>
    <xf numFmtId="0" fontId="247" fillId="0" borderId="22" xfId="63" applyFont="1" applyFill="1" applyBorder="1" applyAlignment="1">
      <alignment horizontal="center" vertical="center"/>
    </xf>
    <xf numFmtId="0" fontId="247" fillId="0" borderId="32" xfId="63" applyFont="1" applyFill="1" applyBorder="1" applyAlignment="1">
      <alignment horizontal="center" vertical="center"/>
    </xf>
    <xf numFmtId="0" fontId="247" fillId="0" borderId="16" xfId="63" applyFont="1" applyFill="1" applyBorder="1" applyAlignment="1">
      <alignment horizontal="center" vertical="center" wrapText="1"/>
    </xf>
    <xf numFmtId="0" fontId="247" fillId="0" borderId="6" xfId="63" applyFont="1" applyFill="1" applyBorder="1" applyAlignment="1">
      <alignment horizontal="center" vertical="center" wrapText="1"/>
    </xf>
    <xf numFmtId="0" fontId="14" fillId="0" borderId="0" xfId="0" applyFont="1" applyAlignment="1">
      <alignment wrapText="1"/>
    </xf>
    <xf numFmtId="0" fontId="0" fillId="0" borderId="0" xfId="0" applyFont="1" applyAlignment="1">
      <alignment wrapText="1"/>
    </xf>
    <xf numFmtId="0" fontId="14" fillId="0" borderId="0" xfId="0" applyFont="1" applyBorder="1" applyAlignment="1">
      <alignment horizontal="left" wrapText="1"/>
    </xf>
    <xf numFmtId="0" fontId="253" fillId="0" borderId="3" xfId="0" applyFont="1" applyBorder="1" applyAlignment="1">
      <alignment horizontal="center" wrapText="1"/>
    </xf>
    <xf numFmtId="166" fontId="255" fillId="0" borderId="6" xfId="0" applyNumberFormat="1" applyFont="1" applyBorder="1" applyAlignment="1">
      <alignment horizontal="center" vertical="center"/>
    </xf>
    <xf numFmtId="0" fontId="226" fillId="0" borderId="0" xfId="0" applyFont="1" applyAlignment="1">
      <alignment horizontal="left" vertical="center" wrapText="1"/>
    </xf>
    <xf numFmtId="0" fontId="254" fillId="0" borderId="16" xfId="0" applyFont="1" applyBorder="1" applyAlignment="1">
      <alignment horizontal="center" vertical="center"/>
    </xf>
    <xf numFmtId="0" fontId="254" fillId="0" borderId="6" xfId="0" applyFont="1" applyBorder="1" applyAlignment="1">
      <alignment horizontal="center" vertical="center"/>
    </xf>
    <xf numFmtId="0" fontId="254" fillId="0" borderId="3" xfId="0" applyFont="1" applyBorder="1" applyAlignment="1">
      <alignment horizontal="center" vertical="center"/>
    </xf>
    <xf numFmtId="166" fontId="255" fillId="0" borderId="2" xfId="0" applyNumberFormat="1" applyFont="1" applyBorder="1" applyAlignment="1">
      <alignment horizontal="center" vertical="center"/>
    </xf>
    <xf numFmtId="0" fontId="224" fillId="0" borderId="0" xfId="0" applyFont="1" applyAlignment="1">
      <alignment horizontal="left" vertical="center" wrapText="1"/>
    </xf>
    <xf numFmtId="0" fontId="254" fillId="0" borderId="37" xfId="0" applyFont="1" applyBorder="1" applyAlignment="1">
      <alignment horizontal="center" vertical="center" wrapText="1"/>
    </xf>
    <xf numFmtId="0" fontId="254" fillId="0" borderId="33" xfId="0" applyFont="1" applyBorder="1" applyAlignment="1">
      <alignment horizontal="center" vertical="center" wrapText="1"/>
    </xf>
    <xf numFmtId="0" fontId="254" fillId="0" borderId="38" xfId="0" applyFont="1" applyBorder="1" applyAlignment="1">
      <alignment horizontal="center" vertical="center" wrapText="1"/>
    </xf>
    <xf numFmtId="0" fontId="254" fillId="0" borderId="25" xfId="0" applyFont="1" applyBorder="1" applyAlignment="1">
      <alignment horizontal="center" vertical="center" wrapText="1"/>
    </xf>
    <xf numFmtId="0" fontId="254" fillId="0" borderId="3" xfId="0" applyFont="1" applyBorder="1" applyAlignment="1">
      <alignment horizontal="center" vertical="center" wrapText="1"/>
    </xf>
    <xf numFmtId="3" fontId="255" fillId="0" borderId="37" xfId="0" applyNumberFormat="1" applyFont="1" applyBorder="1" applyAlignment="1">
      <alignment horizontal="center" vertical="center"/>
    </xf>
    <xf numFmtId="3" fontId="255" fillId="0" borderId="33" xfId="0" applyNumberFormat="1" applyFont="1" applyBorder="1" applyAlignment="1">
      <alignment horizontal="center" vertical="center"/>
    </xf>
    <xf numFmtId="3" fontId="255" fillId="0" borderId="5" xfId="0" applyNumberFormat="1" applyFont="1" applyBorder="1" applyAlignment="1">
      <alignment horizontal="center" vertical="center"/>
    </xf>
    <xf numFmtId="3" fontId="255" fillId="0" borderId="1" xfId="0" applyNumberFormat="1" applyFont="1" applyBorder="1" applyAlignment="1">
      <alignment horizontal="center" vertical="center"/>
    </xf>
    <xf numFmtId="0" fontId="255" fillId="0" borderId="5" xfId="0" applyFont="1" applyBorder="1" applyAlignment="1">
      <alignment horizontal="center" vertical="center"/>
    </xf>
    <xf numFmtId="0" fontId="255" fillId="0" borderId="1" xfId="0" applyFont="1" applyBorder="1" applyAlignment="1">
      <alignment horizontal="center" vertical="center"/>
    </xf>
    <xf numFmtId="3" fontId="254" fillId="0" borderId="22" xfId="0" applyNumberFormat="1" applyFont="1" applyBorder="1" applyAlignment="1">
      <alignment horizontal="center" vertical="center"/>
    </xf>
    <xf numFmtId="3" fontId="254" fillId="0" borderId="32" xfId="0" applyNumberFormat="1" applyFont="1" applyBorder="1" applyAlignment="1">
      <alignment horizontal="center" vertical="center"/>
    </xf>
    <xf numFmtId="0" fontId="226" fillId="0" borderId="0" xfId="0" applyFont="1" applyBorder="1" applyAlignment="1">
      <alignment horizontal="left" vertical="center" wrapText="1"/>
    </xf>
    <xf numFmtId="0" fontId="254" fillId="0" borderId="16" xfId="0" applyFont="1" applyBorder="1" applyAlignment="1">
      <alignment horizontal="center" vertical="center" wrapText="1"/>
    </xf>
    <xf numFmtId="0" fontId="254" fillId="0" borderId="6" xfId="0" applyFont="1" applyBorder="1" applyAlignment="1">
      <alignment horizontal="center" vertical="center" wrapText="1"/>
    </xf>
    <xf numFmtId="0" fontId="226" fillId="0" borderId="0" xfId="0" applyFont="1" applyAlignment="1">
      <alignment vertical="center" wrapText="1"/>
    </xf>
    <xf numFmtId="0" fontId="226" fillId="0" borderId="0" xfId="0" applyFont="1" applyAlignment="1">
      <alignment vertical="center"/>
    </xf>
    <xf numFmtId="0" fontId="254" fillId="0" borderId="2" xfId="0" applyFont="1" applyBorder="1" applyAlignment="1">
      <alignment horizontal="center" vertical="center" wrapText="1"/>
    </xf>
    <xf numFmtId="0" fontId="254" fillId="0" borderId="2" xfId="0" applyFont="1" applyBorder="1" applyAlignment="1">
      <alignment horizontal="center" vertical="center"/>
    </xf>
    <xf numFmtId="0" fontId="226" fillId="0" borderId="0" xfId="0" applyFont="1" applyAlignment="1">
      <alignment horizontal="left" vertical="center"/>
    </xf>
    <xf numFmtId="0" fontId="226" fillId="0" borderId="16" xfId="0" applyFont="1" applyBorder="1" applyAlignment="1">
      <alignment horizontal="center" vertical="center"/>
    </xf>
    <xf numFmtId="0" fontId="226" fillId="0" borderId="2" xfId="0" applyFont="1" applyBorder="1" applyAlignment="1">
      <alignment horizontal="center" vertical="center"/>
    </xf>
    <xf numFmtId="0" fontId="226" fillId="0" borderId="6" xfId="0" applyFont="1" applyBorder="1" applyAlignment="1">
      <alignment horizontal="center" vertical="center"/>
    </xf>
    <xf numFmtId="0" fontId="259" fillId="0" borderId="6" xfId="0" applyFont="1" applyBorder="1" applyAlignment="1">
      <alignment horizontal="right" vertical="center" indent="9"/>
    </xf>
    <xf numFmtId="0" fontId="259" fillId="0" borderId="38" xfId="0" applyFont="1" applyBorder="1" applyAlignment="1">
      <alignment horizontal="right" vertical="center" indent="9"/>
    </xf>
    <xf numFmtId="0" fontId="259" fillId="0" borderId="25" xfId="0" applyFont="1" applyBorder="1" applyAlignment="1">
      <alignment horizontal="right" vertical="center" indent="9"/>
    </xf>
    <xf numFmtId="0" fontId="260" fillId="0" borderId="16" xfId="0" applyFont="1" applyBorder="1" applyAlignment="1">
      <alignment horizontal="center" vertical="center"/>
    </xf>
    <xf numFmtId="0" fontId="260" fillId="0" borderId="6" xfId="0" applyFont="1" applyBorder="1" applyAlignment="1">
      <alignment horizontal="center" vertical="center"/>
    </xf>
    <xf numFmtId="0" fontId="260" fillId="0" borderId="24" xfId="0" applyFont="1" applyBorder="1" applyAlignment="1">
      <alignment horizontal="center" vertical="center"/>
    </xf>
    <xf numFmtId="0" fontId="260" fillId="0" borderId="32" xfId="0" applyFont="1" applyBorder="1" applyAlignment="1">
      <alignment horizontal="center" vertical="center"/>
    </xf>
    <xf numFmtId="0" fontId="259" fillId="0" borderId="2" xfId="0" applyFont="1" applyBorder="1" applyAlignment="1">
      <alignment horizontal="right" vertical="center" indent="9"/>
    </xf>
    <xf numFmtId="0" fontId="259" fillId="0" borderId="5" xfId="0" applyFont="1" applyBorder="1" applyAlignment="1">
      <alignment horizontal="right" vertical="center" indent="9"/>
    </xf>
    <xf numFmtId="0" fontId="259" fillId="0" borderId="1" xfId="0" applyFont="1" applyBorder="1" applyAlignment="1">
      <alignment horizontal="right" vertical="center" indent="9"/>
    </xf>
    <xf numFmtId="0" fontId="260" fillId="0" borderId="3" xfId="0" applyFont="1" applyBorder="1" applyAlignment="1">
      <alignment horizontal="center" vertical="center"/>
    </xf>
    <xf numFmtId="0" fontId="260" fillId="0" borderId="22" xfId="0" applyFont="1" applyBorder="1" applyAlignment="1">
      <alignment horizontal="center" vertical="center"/>
    </xf>
    <xf numFmtId="0" fontId="259" fillId="0" borderId="37" xfId="0" applyFont="1" applyBorder="1" applyAlignment="1">
      <alignment horizontal="right" vertical="center" indent="9"/>
    </xf>
    <xf numFmtId="0" fontId="259" fillId="0" borderId="33" xfId="0" applyFont="1" applyBorder="1" applyAlignment="1">
      <alignment horizontal="right" vertical="center" indent="9"/>
    </xf>
    <xf numFmtId="0" fontId="261" fillId="0" borderId="16" xfId="0" applyFont="1" applyBorder="1" applyAlignment="1">
      <alignment horizontal="center" vertical="center" wrapText="1"/>
    </xf>
    <xf numFmtId="0" fontId="261" fillId="0" borderId="2" xfId="0" applyFont="1" applyBorder="1" applyAlignment="1">
      <alignment horizontal="center" vertical="center" wrapText="1"/>
    </xf>
    <xf numFmtId="0" fontId="261" fillId="0" borderId="6" xfId="0" applyFont="1" applyBorder="1" applyAlignment="1">
      <alignment horizontal="center" vertical="center" wrapText="1"/>
    </xf>
    <xf numFmtId="0" fontId="261" fillId="0" borderId="16" xfId="0" applyFont="1" applyBorder="1" applyAlignment="1">
      <alignment horizontal="center" vertical="center"/>
    </xf>
    <xf numFmtId="0" fontId="261" fillId="0" borderId="2" xfId="0" applyFont="1" applyBorder="1" applyAlignment="1">
      <alignment horizontal="center" vertical="center"/>
    </xf>
    <xf numFmtId="0" fontId="261" fillId="0" borderId="6" xfId="0" applyFont="1" applyBorder="1" applyAlignment="1">
      <alignment horizontal="center" vertical="center"/>
    </xf>
    <xf numFmtId="0" fontId="262" fillId="0" borderId="6" xfId="0" applyFont="1" applyBorder="1" applyAlignment="1">
      <alignment horizontal="left" vertical="center" indent="1"/>
    </xf>
    <xf numFmtId="0" fontId="261" fillId="0" borderId="22" xfId="0" applyFont="1" applyBorder="1" applyAlignment="1">
      <alignment horizontal="center" vertical="center"/>
    </xf>
    <xf numFmtId="0" fontId="261" fillId="0" borderId="24" xfId="0" applyFont="1" applyBorder="1" applyAlignment="1">
      <alignment horizontal="center" vertical="center"/>
    </xf>
    <xf numFmtId="0" fontId="261" fillId="0" borderId="32" xfId="0" applyFont="1" applyBorder="1" applyAlignment="1">
      <alignment horizontal="center" vertical="center"/>
    </xf>
    <xf numFmtId="0" fontId="262" fillId="0" borderId="2" xfId="0" applyFont="1" applyBorder="1" applyAlignment="1">
      <alignment horizontal="left" vertical="center" wrapText="1" indent="1"/>
    </xf>
    <xf numFmtId="0" fontId="227" fillId="0" borderId="2" xfId="0" applyFont="1" applyBorder="1" applyAlignment="1">
      <alignment horizontal="center" vertical="center"/>
    </xf>
    <xf numFmtId="166" fontId="227" fillId="0" borderId="2" xfId="0" applyNumberFormat="1" applyFont="1" applyBorder="1" applyAlignment="1">
      <alignment horizontal="center" vertical="center"/>
    </xf>
    <xf numFmtId="0" fontId="227" fillId="0" borderId="5" xfId="0" applyFont="1" applyBorder="1" applyAlignment="1">
      <alignment horizontal="center" vertical="center"/>
    </xf>
    <xf numFmtId="0" fontId="227" fillId="0" borderId="0" xfId="0" applyFont="1" applyBorder="1" applyAlignment="1">
      <alignment horizontal="center" vertical="center"/>
    </xf>
    <xf numFmtId="0" fontId="227" fillId="0" borderId="1" xfId="0" applyFont="1" applyBorder="1" applyAlignment="1">
      <alignment horizontal="center" vertical="center"/>
    </xf>
    <xf numFmtId="0" fontId="227" fillId="0" borderId="6" xfId="0" applyFont="1" applyBorder="1" applyAlignment="1">
      <alignment horizontal="center" vertical="center"/>
    </xf>
    <xf numFmtId="0" fontId="227" fillId="0" borderId="38" xfId="0" applyFont="1" applyBorder="1" applyAlignment="1">
      <alignment horizontal="center" vertical="center"/>
    </xf>
    <xf numFmtId="0" fontId="227" fillId="0" borderId="4" xfId="0" applyFont="1" applyBorder="1" applyAlignment="1">
      <alignment horizontal="center" vertical="center"/>
    </xf>
    <xf numFmtId="0" fontId="227" fillId="0" borderId="25" xfId="0" applyFont="1" applyBorder="1" applyAlignment="1">
      <alignment horizontal="center" vertical="center"/>
    </xf>
    <xf numFmtId="0" fontId="226" fillId="0" borderId="16" xfId="0" applyFont="1" applyBorder="1" applyAlignment="1">
      <alignment horizontal="center" vertical="center" wrapText="1"/>
    </xf>
    <xf numFmtId="0" fontId="226" fillId="0" borderId="6" xfId="0" applyFont="1" applyBorder="1" applyAlignment="1">
      <alignment horizontal="center" vertical="center" wrapText="1"/>
    </xf>
    <xf numFmtId="0" fontId="226" fillId="0" borderId="22" xfId="0" applyFont="1" applyBorder="1" applyAlignment="1">
      <alignment horizontal="center" vertical="center"/>
    </xf>
    <xf numFmtId="0" fontId="226" fillId="0" borderId="24" xfId="0" applyFont="1" applyBorder="1" applyAlignment="1">
      <alignment horizontal="center" vertical="center"/>
    </xf>
    <xf numFmtId="0" fontId="226" fillId="0" borderId="32" xfId="0" applyFont="1" applyBorder="1" applyAlignment="1">
      <alignment horizontal="center" vertical="center"/>
    </xf>
    <xf numFmtId="0" fontId="226" fillId="0" borderId="2" xfId="0" applyFont="1" applyBorder="1" applyAlignment="1">
      <alignment horizontal="center" vertical="center" wrapText="1"/>
    </xf>
    <xf numFmtId="0" fontId="226" fillId="0" borderId="37" xfId="0" applyFont="1" applyBorder="1" applyAlignment="1">
      <alignment horizontal="center" vertical="center"/>
    </xf>
    <xf numFmtId="0" fontId="226" fillId="0" borderId="33" xfId="0" applyFont="1" applyBorder="1" applyAlignment="1">
      <alignment horizontal="center" vertical="center"/>
    </xf>
    <xf numFmtId="0" fontId="226" fillId="0" borderId="38" xfId="0" applyFont="1" applyBorder="1" applyAlignment="1">
      <alignment horizontal="center" vertical="center"/>
    </xf>
    <xf numFmtId="0" fontId="226" fillId="0" borderId="25" xfId="0" applyFont="1" applyBorder="1" applyAlignment="1">
      <alignment horizontal="center" vertical="center"/>
    </xf>
    <xf numFmtId="199" fontId="227" fillId="0" borderId="2" xfId="109" applyNumberFormat="1" applyFont="1" applyBorder="1" applyAlignment="1">
      <alignment horizontal="center"/>
    </xf>
    <xf numFmtId="0" fontId="226" fillId="0" borderId="22" xfId="0" applyFont="1" applyBorder="1" applyAlignment="1">
      <alignment horizontal="center" vertical="center" wrapText="1"/>
    </xf>
    <xf numFmtId="0" fontId="226" fillId="0" borderId="24" xfId="0" applyFont="1" applyBorder="1" applyAlignment="1">
      <alignment horizontal="center" vertical="center" wrapText="1"/>
    </xf>
    <xf numFmtId="0" fontId="226" fillId="0" borderId="32" xfId="0" applyFont="1" applyBorder="1" applyAlignment="1">
      <alignment horizontal="center" vertical="center" wrapText="1"/>
    </xf>
    <xf numFmtId="0" fontId="226" fillId="0" borderId="3" xfId="0" applyFont="1" applyBorder="1" applyAlignment="1">
      <alignment horizontal="center" vertical="center" wrapText="1"/>
    </xf>
    <xf numFmtId="199" fontId="227" fillId="0" borderId="2" xfId="109" applyNumberFormat="1" applyFont="1" applyBorder="1" applyAlignment="1">
      <alignment horizontal="center" vertical="center"/>
    </xf>
    <xf numFmtId="0" fontId="227" fillId="0" borderId="5" xfId="0" applyFont="1" applyBorder="1" applyAlignment="1">
      <alignment horizontal="left" indent="14"/>
    </xf>
    <xf numFmtId="0" fontId="227" fillId="0" borderId="0" xfId="0" applyFont="1" applyBorder="1" applyAlignment="1">
      <alignment horizontal="left" indent="14"/>
    </xf>
    <xf numFmtId="0" fontId="227" fillId="0" borderId="1" xfId="0" applyFont="1" applyBorder="1" applyAlignment="1">
      <alignment horizontal="left" indent="14"/>
    </xf>
    <xf numFmtId="0" fontId="266" fillId="0" borderId="5" xfId="0" applyFont="1" applyBorder="1" applyAlignment="1">
      <alignment horizontal="left" indent="14"/>
    </xf>
    <xf numFmtId="0" fontId="266" fillId="0" borderId="0" xfId="0" applyFont="1" applyBorder="1" applyAlignment="1">
      <alignment horizontal="left" indent="14"/>
    </xf>
    <xf numFmtId="0" fontId="266" fillId="0" borderId="1" xfId="0" applyFont="1" applyBorder="1" applyAlignment="1">
      <alignment horizontal="left" indent="14"/>
    </xf>
    <xf numFmtId="0" fontId="266" fillId="0" borderId="38" xfId="0" applyFont="1" applyBorder="1" applyAlignment="1">
      <alignment horizontal="left" indent="14"/>
    </xf>
    <xf numFmtId="0" fontId="266" fillId="0" borderId="4" xfId="0" applyFont="1" applyBorder="1" applyAlignment="1">
      <alignment horizontal="left" indent="14"/>
    </xf>
    <xf numFmtId="0" fontId="266" fillId="0" borderId="25" xfId="0" applyFont="1" applyBorder="1" applyAlignment="1">
      <alignment horizontal="left" indent="14"/>
    </xf>
    <xf numFmtId="166" fontId="226" fillId="0" borderId="22" xfId="0" applyNumberFormat="1" applyFont="1" applyBorder="1" applyAlignment="1">
      <alignment horizontal="left" vertical="center" indent="13"/>
    </xf>
    <xf numFmtId="166" fontId="226" fillId="0" borderId="24" xfId="0" applyNumberFormat="1" applyFont="1" applyBorder="1" applyAlignment="1">
      <alignment horizontal="left" vertical="center" indent="13"/>
    </xf>
    <xf numFmtId="166" fontId="226" fillId="0" borderId="32" xfId="0" applyNumberFormat="1" applyFont="1" applyBorder="1" applyAlignment="1">
      <alignment horizontal="left" vertical="center" indent="13"/>
    </xf>
    <xf numFmtId="0" fontId="245" fillId="0" borderId="0" xfId="0" applyFont="1" applyAlignment="1">
      <alignment horizontal="left" vertical="top" wrapText="1"/>
    </xf>
    <xf numFmtId="0" fontId="256" fillId="0" borderId="0" xfId="0" applyFont="1" applyAlignment="1">
      <alignment horizontal="left"/>
    </xf>
    <xf numFmtId="166" fontId="227" fillId="0" borderId="5" xfId="0" applyNumberFormat="1" applyFont="1" applyBorder="1" applyAlignment="1">
      <alignment horizontal="center"/>
    </xf>
    <xf numFmtId="166" fontId="227" fillId="0" borderId="1" xfId="0" applyNumberFormat="1" applyFont="1" applyBorder="1" applyAlignment="1">
      <alignment horizontal="center"/>
    </xf>
    <xf numFmtId="166" fontId="226" fillId="0" borderId="22" xfId="0" applyNumberFormat="1" applyFont="1" applyBorder="1" applyAlignment="1">
      <alignment horizontal="left" vertical="center" indent="16"/>
    </xf>
    <xf numFmtId="166" fontId="226" fillId="0" borderId="32" xfId="0" applyNumberFormat="1" applyFont="1" applyBorder="1" applyAlignment="1">
      <alignment horizontal="left" vertical="center" indent="16"/>
    </xf>
    <xf numFmtId="0" fontId="226" fillId="0" borderId="0" xfId="0" applyFont="1" applyAlignment="1">
      <alignment horizontal="left" wrapText="1"/>
    </xf>
    <xf numFmtId="199" fontId="227" fillId="0" borderId="38" xfId="109" applyNumberFormat="1" applyFont="1" applyBorder="1" applyAlignment="1">
      <alignment horizontal="center"/>
    </xf>
    <xf numFmtId="199" fontId="227" fillId="0" borderId="4" xfId="109" applyNumberFormat="1" applyFont="1" applyBorder="1" applyAlignment="1">
      <alignment horizontal="center"/>
    </xf>
    <xf numFmtId="199" fontId="227" fillId="0" borderId="25" xfId="109" applyNumberFormat="1" applyFont="1" applyBorder="1" applyAlignment="1">
      <alignment horizontal="center"/>
    </xf>
    <xf numFmtId="199" fontId="227" fillId="0" borderId="37" xfId="109" applyNumberFormat="1" applyFont="1" applyBorder="1" applyAlignment="1">
      <alignment horizontal="center"/>
    </xf>
    <xf numFmtId="199" fontId="227" fillId="0" borderId="15" xfId="109" applyNumberFormat="1" applyFont="1" applyBorder="1" applyAlignment="1">
      <alignment horizontal="center"/>
    </xf>
    <xf numFmtId="199" fontId="227" fillId="0" borderId="33" xfId="109" applyNumberFormat="1" applyFont="1" applyBorder="1" applyAlignment="1">
      <alignment horizontal="center"/>
    </xf>
    <xf numFmtId="199" fontId="227" fillId="0" borderId="5" xfId="109" applyNumberFormat="1" applyFont="1" applyBorder="1" applyAlignment="1">
      <alignment horizontal="center"/>
    </xf>
    <xf numFmtId="199" fontId="227" fillId="0" borderId="0" xfId="109" applyNumberFormat="1" applyFont="1" applyBorder="1" applyAlignment="1">
      <alignment horizontal="center"/>
    </xf>
    <xf numFmtId="199" fontId="227" fillId="0" borderId="1" xfId="109" applyNumberFormat="1" applyFont="1" applyBorder="1" applyAlignment="1">
      <alignment horizontal="center"/>
    </xf>
    <xf numFmtId="199" fontId="227" fillId="0" borderId="2" xfId="109" applyNumberFormat="1" applyFont="1" applyBorder="1" applyAlignment="1">
      <alignment horizontal="right" indent="3"/>
    </xf>
    <xf numFmtId="0" fontId="226" fillId="0" borderId="16" xfId="0" applyFont="1" applyBorder="1" applyAlignment="1">
      <alignment horizontal="left" vertical="center" wrapText="1" indent="1"/>
    </xf>
    <xf numFmtId="0" fontId="226" fillId="0" borderId="6" xfId="0" applyFont="1" applyBorder="1" applyAlignment="1">
      <alignment horizontal="left" vertical="center" wrapText="1" indent="1"/>
    </xf>
    <xf numFmtId="0" fontId="226" fillId="0" borderId="4" xfId="0" applyFont="1" applyBorder="1" applyAlignment="1">
      <alignment horizontal="left" vertical="top" wrapText="1"/>
    </xf>
    <xf numFmtId="176" fontId="227" fillId="0" borderId="16" xfId="0" applyNumberFormat="1" applyFont="1" applyBorder="1" applyAlignment="1">
      <alignment horizontal="center" vertical="center"/>
    </xf>
    <xf numFmtId="176" fontId="227" fillId="0" borderId="6" xfId="0" applyNumberFormat="1" applyFont="1" applyBorder="1" applyAlignment="1">
      <alignment horizontal="center" vertical="center"/>
    </xf>
    <xf numFmtId="0" fontId="225" fillId="0" borderId="0" xfId="0" applyFont="1" applyAlignment="1">
      <alignment horizontal="left" wrapText="1"/>
    </xf>
    <xf numFmtId="0" fontId="226" fillId="0" borderId="16" xfId="0" applyFont="1" applyBorder="1" applyAlignment="1">
      <alignment horizontal="left" vertical="center" indent="2"/>
    </xf>
    <xf numFmtId="0" fontId="226" fillId="0" borderId="6" xfId="0" applyFont="1" applyBorder="1" applyAlignment="1">
      <alignment horizontal="left" vertical="center" indent="2"/>
    </xf>
    <xf numFmtId="0" fontId="226" fillId="0" borderId="16" xfId="0" applyFont="1" applyFill="1" applyBorder="1" applyAlignment="1">
      <alignment horizontal="left" vertical="center" wrapText="1" indent="2"/>
    </xf>
    <xf numFmtId="0" fontId="226" fillId="0" borderId="6" xfId="0" applyFont="1" applyFill="1" applyBorder="1" applyAlignment="1">
      <alignment horizontal="left" vertical="center" wrapText="1" indent="2"/>
    </xf>
    <xf numFmtId="0" fontId="226" fillId="0" borderId="22" xfId="0" applyFont="1" applyFill="1" applyBorder="1" applyAlignment="1">
      <alignment horizontal="center" vertical="center" wrapText="1"/>
    </xf>
    <xf numFmtId="0" fontId="226" fillId="0" borderId="32" xfId="0" applyFont="1" applyFill="1" applyBorder="1" applyAlignment="1">
      <alignment horizontal="center" vertical="center" wrapText="1"/>
    </xf>
    <xf numFmtId="0" fontId="226" fillId="0" borderId="3" xfId="0" applyFont="1" applyFill="1" applyBorder="1" applyAlignment="1">
      <alignment horizontal="center" vertical="center"/>
    </xf>
    <xf numFmtId="176" fontId="227" fillId="0" borderId="2" xfId="0" applyNumberFormat="1" applyFont="1" applyBorder="1" applyAlignment="1">
      <alignment horizontal="center" vertical="center"/>
    </xf>
    <xf numFmtId="176" fontId="227" fillId="0" borderId="6" xfId="0" applyNumberFormat="1" applyFont="1" applyFill="1" applyBorder="1" applyAlignment="1">
      <alignment horizontal="center" vertical="center"/>
    </xf>
    <xf numFmtId="166" fontId="227" fillId="0" borderId="6" xfId="0" applyNumberFormat="1" applyFont="1" applyBorder="1" applyAlignment="1">
      <alignment horizontal="center" vertical="center"/>
    </xf>
    <xf numFmtId="0" fontId="226" fillId="0" borderId="16" xfId="0" applyFont="1" applyBorder="1" applyAlignment="1">
      <alignment horizontal="left" vertical="center" wrapText="1" indent="2"/>
    </xf>
    <xf numFmtId="0" fontId="226" fillId="0" borderId="6" xfId="0" applyFont="1" applyBorder="1" applyAlignment="1">
      <alignment horizontal="left" vertical="center" wrapText="1" indent="2"/>
    </xf>
    <xf numFmtId="0" fontId="11" fillId="0" borderId="0" xfId="0" applyFont="1" applyAlignment="1">
      <alignment horizontal="left" wrapText="1"/>
    </xf>
    <xf numFmtId="0" fontId="11" fillId="0" borderId="6" xfId="0" applyFont="1" applyBorder="1" applyAlignment="1">
      <alignment horizontal="center" vertical="center" wrapText="1"/>
    </xf>
    <xf numFmtId="0" fontId="226" fillId="0" borderId="16" xfId="0" applyNumberFormat="1" applyFont="1" applyBorder="1" applyAlignment="1">
      <alignment horizontal="left" vertical="center" wrapText="1" indent="2"/>
    </xf>
    <xf numFmtId="0" fontId="226" fillId="0" borderId="6" xfId="0" applyNumberFormat="1" applyFont="1" applyBorder="1" applyAlignment="1">
      <alignment horizontal="left" vertical="center" wrapText="1" indent="2"/>
    </xf>
    <xf numFmtId="0" fontId="226" fillId="0" borderId="22" xfId="0" applyNumberFormat="1" applyFont="1" applyBorder="1" applyAlignment="1">
      <alignment horizontal="center" vertical="center" wrapText="1"/>
    </xf>
    <xf numFmtId="0" fontId="226" fillId="0" borderId="24" xfId="0" applyNumberFormat="1" applyFont="1" applyBorder="1" applyAlignment="1">
      <alignment horizontal="center" vertical="center" wrapText="1"/>
    </xf>
    <xf numFmtId="0" fontId="226" fillId="0" borderId="32" xfId="0" applyNumberFormat="1" applyFont="1" applyBorder="1" applyAlignment="1">
      <alignment horizontal="center" vertical="center" wrapText="1"/>
    </xf>
    <xf numFmtId="0" fontId="226" fillId="0" borderId="16" xfId="0" applyNumberFormat="1" applyFont="1" applyBorder="1" applyAlignment="1">
      <alignment horizontal="left" vertical="center" wrapText="1" indent="1"/>
    </xf>
    <xf numFmtId="0" fontId="226" fillId="0" borderId="6" xfId="0" applyNumberFormat="1" applyFont="1" applyBorder="1" applyAlignment="1">
      <alignment horizontal="left" vertical="center" wrapText="1" indent="1"/>
    </xf>
  </cellXfs>
  <cellStyles count="110">
    <cellStyle name="Comma" xfId="1" builtinId="3"/>
    <cellStyle name="Comma [0] 2" xfId="2"/>
    <cellStyle name="Comma [0] 2 2" xfId="3"/>
    <cellStyle name="Comma [0] 2 2 2" xfId="4"/>
    <cellStyle name="Comma [0] 3" xfId="5"/>
    <cellStyle name="Comma [0] 3 2" xfId="6"/>
    <cellStyle name="Comma 10" xfId="7"/>
    <cellStyle name="Comma 10 2" xfId="8"/>
    <cellStyle name="Comma 11" xfId="9"/>
    <cellStyle name="Comma 12" xfId="10"/>
    <cellStyle name="Comma 12 2" xfId="11"/>
    <cellStyle name="Comma 12 2 2" xfId="12"/>
    <cellStyle name="Comma 12 2 3" xfId="108"/>
    <cellStyle name="Comma 13" xfId="13"/>
    <cellStyle name="Comma 14" xfId="14"/>
    <cellStyle name="Comma 15" xfId="15"/>
    <cellStyle name="Comma 16" xfId="16"/>
    <cellStyle name="Comma 16 2" xfId="17"/>
    <cellStyle name="Comma 16 3" xfId="109"/>
    <cellStyle name="Comma 17" xfId="18"/>
    <cellStyle name="Comma 2" xfId="19"/>
    <cellStyle name="Comma 2 2" xfId="20"/>
    <cellStyle name="Comma 2 3" xfId="21"/>
    <cellStyle name="Comma 2 3 2" xfId="22"/>
    <cellStyle name="Comma 2 4" xfId="23"/>
    <cellStyle name="Comma 2 5" xfId="24"/>
    <cellStyle name="Comma 2 6" xfId="25"/>
    <cellStyle name="Comma 2 7" xfId="26"/>
    <cellStyle name="Comma 2_Book1" xfId="27"/>
    <cellStyle name="Comma 3" xfId="28"/>
    <cellStyle name="Comma 3 2" xfId="29"/>
    <cellStyle name="Comma 4" xfId="30"/>
    <cellStyle name="Comma 4 2" xfId="31"/>
    <cellStyle name="Comma 4 2 2" xfId="32"/>
    <cellStyle name="Comma 4 3" xfId="33"/>
    <cellStyle name="Comma 5" xfId="34"/>
    <cellStyle name="Comma 5 2" xfId="35"/>
    <cellStyle name="Comma 5 2 2" xfId="36"/>
    <cellStyle name="Comma 6" xfId="37"/>
    <cellStyle name="Comma 7" xfId="38"/>
    <cellStyle name="Comma 7 2" xfId="39"/>
    <cellStyle name="Comma 8" xfId="40"/>
    <cellStyle name="Comma 9" xfId="41"/>
    <cellStyle name="Currency 2" xfId="42"/>
    <cellStyle name="Excel Built-in Comma" xfId="43"/>
    <cellStyle name="Excel Built-in Normal" xfId="44"/>
    <cellStyle name="Excel Built-in Percent" xfId="45"/>
    <cellStyle name="Hyperlink" xfId="46" builtinId="8"/>
    <cellStyle name="Hyperlink 2" xfId="47"/>
    <cellStyle name="Hyperlink 3" xfId="48"/>
    <cellStyle name="Hyperlink 4" xfId="49"/>
    <cellStyle name="Hyperlink 5" xfId="50"/>
    <cellStyle name="Hyperlink 6" xfId="51"/>
    <cellStyle name="Normal" xfId="0" builtinId="0"/>
    <cellStyle name="Normal 10" xfId="52"/>
    <cellStyle name="Normal 10 2" xfId="53"/>
    <cellStyle name="Normal 11" xfId="54"/>
    <cellStyle name="Normal 11 2" xfId="55"/>
    <cellStyle name="Normal 12" xfId="56"/>
    <cellStyle name="Normal 12 2" xfId="57"/>
    <cellStyle name="Normal 13" xfId="58"/>
    <cellStyle name="Normal 13 2" xfId="59"/>
    <cellStyle name="Normal 14" xfId="60"/>
    <cellStyle name="Normal 15" xfId="61"/>
    <cellStyle name="Normal 15 2" xfId="62"/>
    <cellStyle name="Normal 2" xfId="63"/>
    <cellStyle name="Normal 2 13" xfId="64"/>
    <cellStyle name="Normal 2 2" xfId="65"/>
    <cellStyle name="Normal 2 2 2" xfId="66"/>
    <cellStyle name="Normal 2 3" xfId="67"/>
    <cellStyle name="Normal 2 3 2" xfId="68"/>
    <cellStyle name="Normal 2 4" xfId="69"/>
    <cellStyle name="Normal 2 4 2" xfId="70"/>
    <cellStyle name="Normal 2 5" xfId="71"/>
    <cellStyle name="Normal 2 6" xfId="72"/>
    <cellStyle name="Normal 2 7" xfId="73"/>
    <cellStyle name="Normal 3" xfId="74"/>
    <cellStyle name="Normal 3 2" xfId="75"/>
    <cellStyle name="Normal 3 3" xfId="76"/>
    <cellStyle name="Normal 3 4" xfId="77"/>
    <cellStyle name="Normal 4" xfId="78"/>
    <cellStyle name="Normal 4 2" xfId="79"/>
    <cellStyle name="Normal 5" xfId="80"/>
    <cellStyle name="Normal 5 2" xfId="81"/>
    <cellStyle name="Normal 6" xfId="82"/>
    <cellStyle name="Normal 6 2" xfId="83"/>
    <cellStyle name="Normal 7" xfId="84"/>
    <cellStyle name="Normal 7 2" xfId="85"/>
    <cellStyle name="Normal 8" xfId="86"/>
    <cellStyle name="Normal 8 2" xfId="87"/>
    <cellStyle name="Normal 9" xfId="88"/>
    <cellStyle name="Normal_Book3" xfId="89"/>
    <cellStyle name="Normal_energy 1990-2001 2" xfId="90"/>
    <cellStyle name="Normal_Energy Balance incl Rodrigues" xfId="91"/>
    <cellStyle name="Normal_ind'03 test 2" xfId="92"/>
    <cellStyle name="Normal_indicator water" xfId="93"/>
    <cellStyle name="Normal_indicator water 2" xfId="94"/>
    <cellStyle name="Normal_MIDIND1-2" xfId="95"/>
    <cellStyle name="Normal_q2001water972000" xfId="96"/>
    <cellStyle name="Normal_Sheet4" xfId="97"/>
    <cellStyle name="Normal_TAB2-00" xfId="98"/>
    <cellStyle name="Normal_water production 2 2" xfId="99"/>
    <cellStyle name="Normal_WATER sales 2" xfId="100"/>
    <cellStyle name="Output Amounts" xfId="101"/>
    <cellStyle name="Output Column Headings" xfId="102"/>
    <cellStyle name="Output Line Items" xfId="103"/>
    <cellStyle name="Percent" xfId="104" builtinId="5"/>
    <cellStyle name="Percent 2" xfId="105"/>
    <cellStyle name="Percent 2 2" xfId="106"/>
    <cellStyle name="Percent 2 3" xfId="107"/>
  </cellStyles>
  <dxfs count="274">
    <dxf>
      <font>
        <b val="0"/>
        <i val="0"/>
        <strike val="0"/>
        <condense val="0"/>
        <extend val="0"/>
        <outline val="0"/>
        <shadow val="0"/>
        <u val="none"/>
        <vertAlign val="baseline"/>
        <sz val="12"/>
        <color auto="1"/>
        <name val="Times New Roman"/>
        <scheme val="none"/>
      </font>
      <numFmt numFmtId="3" formatCode="#,##0"/>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theme="1"/>
        <name val="Times New Roman"/>
        <scheme val="none"/>
      </font>
      <numFmt numFmtId="3" formatCode="#,##0"/>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border>
        <bottom style="thin">
          <color indexed="64"/>
        </bottom>
      </border>
    </dxf>
    <dxf>
      <font>
        <b/>
        <i val="0"/>
        <strike val="0"/>
        <condense val="0"/>
        <extend val="0"/>
        <outline val="0"/>
        <shadow val="0"/>
        <u val="none"/>
        <vertAlign val="baseline"/>
        <sz val="12"/>
        <color theme="1"/>
        <name val="Times New Roman"/>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right" vertical="bottom" textRotation="0" wrapText="0" relativeIndent="1" justifyLastLine="0" shrinkToFit="0" readingOrder="0"/>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left" vertical="bottom"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numFmt numFmtId="218" formatCode="\ \ General"/>
      <alignment horizontal="center" vertical="bottom" textRotation="0" wrapText="0" relativeIndent="0" justifyLastLine="0" shrinkToFit="0" readingOrder="0"/>
      <border diagonalUp="0" diagonalDown="0" outline="0">
        <top/>
      </border>
    </dxf>
    <dxf>
      <border>
        <bottom style="thin">
          <color indexed="64"/>
        </bottom>
      </border>
    </dxf>
    <dxf>
      <font>
        <b/>
        <i val="0"/>
        <strike val="0"/>
        <condense val="0"/>
        <extend val="0"/>
        <outline val="0"/>
        <shadow val="0"/>
        <u val="none"/>
        <vertAlign val="baseline"/>
        <sz val="13"/>
        <color auto="1"/>
        <name val="Times New Roman"/>
        <scheme val="none"/>
      </font>
      <numFmt numFmtId="218" formatCode="\ \ Genera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3"/>
        <color auto="1"/>
        <name val="Times New Roman"/>
        <scheme val="none"/>
      </font>
      <alignment horizontal="center" vertical="bottom" textRotation="0" wrapText="0" indent="0" justifyLastLine="0" shrinkToFit="0" readingOrder="0"/>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top/>
        <bottom/>
      </border>
    </dxf>
    <dxf>
      <font>
        <b val="0"/>
        <i val="0"/>
        <strike val="0"/>
        <condense val="0"/>
        <extend val="0"/>
        <outline val="0"/>
        <shadow val="0"/>
        <u val="none"/>
        <vertAlign val="baseline"/>
        <sz val="13"/>
        <color auto="1"/>
        <name val="Times New Roman"/>
        <scheme val="none"/>
      </font>
      <alignment horizontal="center" vertical="bottom" textRotation="0" wrapText="0" relativeIndent="0" justifyLastLine="0" shrinkToFit="0" readingOrder="0"/>
      <border diagonalUp="0" diagonalDown="0">
        <left style="thin">
          <color indexed="64"/>
        </left>
        <right style="thin">
          <color indexed="64"/>
        </right>
        <top/>
        <bottom/>
      </border>
    </dxf>
    <dxf>
      <font>
        <strike val="0"/>
        <outline val="0"/>
        <shadow val="0"/>
        <u val="none"/>
        <vertAlign val="baseline"/>
        <sz val="13"/>
        <color auto="1"/>
        <name val="Times New Roman"/>
        <scheme val="none"/>
      </font>
      <alignment horizontal="center" vertical="bottom" textRotation="0" wrapText="0" indent="0" justifyLastLine="0" shrinkToFit="0" readingOrder="0"/>
    </dxf>
    <dxf>
      <font>
        <b val="0"/>
        <i val="0"/>
        <strike val="0"/>
        <condense val="0"/>
        <extend val="0"/>
        <outline val="0"/>
        <shadow val="0"/>
        <u val="none"/>
        <vertAlign val="baseline"/>
        <sz val="13"/>
        <color auto="1"/>
        <name val="Times New Roman"/>
        <scheme val="none"/>
      </font>
      <numFmt numFmtId="218" formatCode="\ \ General"/>
      <alignment horizontal="center" vertical="bottom" textRotation="0" wrapText="0" indent="0" justifyLastLine="0" shrinkToFit="0" readingOrder="0"/>
    </dxf>
    <dxf>
      <font>
        <b val="0"/>
        <i val="0"/>
        <strike val="0"/>
        <condense val="0"/>
        <extend val="0"/>
        <outline val="0"/>
        <shadow val="0"/>
        <u val="none"/>
        <vertAlign val="baseline"/>
        <sz val="13"/>
        <color auto="1"/>
        <name val="Times New Roman"/>
        <scheme val="none"/>
      </font>
      <numFmt numFmtId="218" formatCode="\ \ General"/>
      <alignment horizontal="center" vertical="bottom" textRotation="0" wrapText="0" indent="0" justifyLastLine="0" shrinkToFit="0" readingOrder="0"/>
    </dxf>
    <dxf>
      <font>
        <b val="0"/>
        <i val="0"/>
        <strike val="0"/>
        <condense val="0"/>
        <extend val="0"/>
        <outline val="0"/>
        <shadow val="0"/>
        <u val="none"/>
        <vertAlign val="baseline"/>
        <sz val="13"/>
        <color auto="1"/>
        <name val="Times New Roman"/>
        <scheme val="none"/>
      </font>
      <numFmt numFmtId="218" formatCode="\ \ General"/>
      <alignment horizontal="center" vertical="bottom" textRotation="0" wrapText="0" indent="0" justifyLastLine="0" shrinkToFit="0" readingOrder="0"/>
    </dxf>
    <dxf>
      <font>
        <b val="0"/>
        <i val="0"/>
        <strike val="0"/>
        <condense val="0"/>
        <extend val="0"/>
        <outline val="0"/>
        <shadow val="0"/>
        <u val="none"/>
        <vertAlign val="baseline"/>
        <sz val="13"/>
        <color auto="1"/>
        <name val="Times New Roman"/>
        <scheme val="none"/>
      </font>
      <numFmt numFmtId="218" formatCode="\ \ 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numFmt numFmtId="218" formatCode="\ \ General"/>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218" formatCode="\ \ General"/>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alignment horizontal="left" vertical="bottom" textRotation="0" wrapText="0" relative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3"/>
        <color auto="1"/>
        <name val="Times New Roman"/>
        <scheme val="none"/>
      </font>
      <numFmt numFmtId="218" formatCode="\ \ General"/>
      <alignment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3"/>
        <color auto="1"/>
        <name val="Times New Roman"/>
        <scheme val="none"/>
      </font>
      <numFmt numFmtId="218" formatCode="\ \ General"/>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auto="1"/>
        <name val="Times New Roman"/>
        <scheme val="none"/>
      </font>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0.5"/>
        <color auto="1"/>
        <name val="Times New Roman"/>
        <scheme val="none"/>
      </font>
      <alignment horizontal="center" vertical="center" textRotation="0" wrapText="0" relativeIndent="0" justifyLastLine="0" shrinkToFit="0" readingOrder="0"/>
      <border diagonalUp="0" diagonalDown="0">
        <left style="thin">
          <color indexed="0"/>
        </left>
        <right style="thin">
          <color indexed="0"/>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210" formatCode="#,##0.00___'"/>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5"/>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0.5"/>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top/>
        <bottom/>
      </border>
    </dxf>
    <dxf>
      <font>
        <b val="0"/>
        <i val="0"/>
        <strike val="0"/>
        <condense val="0"/>
        <extend val="0"/>
        <outline val="0"/>
        <shadow val="0"/>
        <u val="none"/>
        <vertAlign val="baseline"/>
        <sz val="10.5"/>
        <color auto="1"/>
        <name val="Times New Roman"/>
        <scheme val="none"/>
      </font>
      <numFmt numFmtId="166" formatCode="0.0"/>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166" formatCode="0.0"/>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166" formatCode="0.0"/>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numFmt numFmtId="166" formatCode="0.0"/>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alignment horizontal="left" vertical="center" textRotation="0" wrapText="0" indent="0" justifyLastLine="0" shrinkToFit="0" readingOrder="0"/>
      <border diagonalUp="0" diagonalDown="0" outline="0">
        <right style="thin">
          <color indexed="64"/>
        </right>
      </border>
    </dxf>
    <dxf>
      <border outline="0">
        <left style="thin">
          <color indexed="64"/>
        </left>
        <right style="thin">
          <color indexed="64"/>
        </right>
        <top style="thin">
          <color indexed="64"/>
        </top>
      </border>
    </dxf>
    <dxf>
      <font>
        <b val="0"/>
        <i val="0"/>
        <strike val="0"/>
        <condense val="0"/>
        <extend val="0"/>
        <outline val="0"/>
        <shadow val="0"/>
        <u val="none"/>
        <vertAlign val="baseline"/>
        <sz val="10.5"/>
        <color auto="1"/>
        <name val="Times New Roman"/>
        <scheme val="none"/>
      </font>
      <alignment horizontal="right" vertical="center" textRotation="0" wrapText="0" indent="0" justifyLastLine="0" shrinkToFit="0" readingOrder="0"/>
      <border diagonalUp="0" diagonalDown="0" outline="0">
        <top/>
        <bottom/>
      </border>
    </dxf>
    <dxf>
      <border>
        <bottom style="thin">
          <color indexed="64"/>
        </bottom>
      </border>
    </dxf>
    <dxf>
      <font>
        <b/>
        <i val="0"/>
        <strike val="0"/>
        <condense val="0"/>
        <extend val="0"/>
        <outline val="0"/>
        <shadow val="0"/>
        <u val="none"/>
        <vertAlign val="baseline"/>
        <sz val="10.5"/>
        <color theme="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condense val="0"/>
        <extend val="0"/>
        <color indexed="10"/>
      </font>
    </dxf>
    <dxf>
      <font>
        <condense val="0"/>
        <extend val="0"/>
        <color indexed="10"/>
      </font>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relativeIndent="1" justifyLastLine="0" shrinkToFit="0" readingOrder="0"/>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2" justifyLastLine="0" shrinkToFit="0" readingOrder="0"/>
      <border diagonalUp="0" diagonalDown="0">
        <left style="thin">
          <color indexed="64"/>
        </left>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left" vertical="center" textRotation="0" wrapText="0" relative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5"/>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dxf>
    <dxf>
      <border>
        <bottom style="thin">
          <color indexed="64"/>
        </bottom>
      </border>
    </dxf>
    <dxf>
      <font>
        <b/>
        <i val="0"/>
        <strike val="0"/>
        <condense val="0"/>
        <extend val="0"/>
        <outline val="0"/>
        <shadow val="0"/>
        <u val="none"/>
        <vertAlign val="baseline"/>
        <sz val="11.5"/>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fill>
        <patternFill patternType="none">
          <fgColor indexed="64"/>
          <bgColor indexed="65"/>
        </patternFill>
      </fill>
    </dxf>
    <dxf>
      <font>
        <strike val="0"/>
        <outline val="0"/>
        <shadow val="0"/>
        <u val="none"/>
        <vertAlign val="baseline"/>
        <sz val="12"/>
        <color auto="1"/>
        <name val="Times New Roman"/>
        <scheme val="none"/>
      </font>
      <border outline="0">
        <right style="thin">
          <color indexed="64"/>
        </right>
      </border>
    </dxf>
    <dxf>
      <font>
        <i/>
        <strike val="0"/>
        <outline val="0"/>
        <shadow val="0"/>
        <u val="none"/>
        <vertAlign val="baseline"/>
        <sz val="12"/>
        <color auto="1"/>
        <name val="Times New Roman"/>
        <scheme val="none"/>
      </font>
      <alignment horizontal="center" vertical="center" textRotation="0" wrapText="0" indent="0" justifyLastLine="0" shrinkToFit="0" readingOrder="0"/>
      <border diagonalUp="0" diagonalDown="0">
        <left style="thin">
          <color indexed="64"/>
        </left>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left style="thin">
          <color indexed="64"/>
        </left>
        <right style="thin">
          <color indexed="64"/>
        </right>
        <top/>
        <bottom/>
      </border>
    </dxf>
    <dxf>
      <font>
        <strike val="0"/>
        <outline val="0"/>
        <shadow val="0"/>
        <u val="none"/>
        <vertAlign val="baseline"/>
        <sz val="12"/>
        <color auto="1"/>
        <name val="Times New Roman"/>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alignment vertical="top"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fill>
        <patternFill patternType="solid">
          <fgColor indexed="64"/>
          <bgColor rgb="FFFFFF00"/>
        </patternFill>
      </fill>
    </dxf>
    <dxf>
      <font>
        <strike val="0"/>
        <outline val="0"/>
        <shadow val="0"/>
        <u val="none"/>
        <vertAlign val="baseline"/>
        <sz val="12"/>
        <color auto="1"/>
        <name val="Times New Roman"/>
        <scheme val="none"/>
      </font>
      <border outline="0">
        <right style="thin">
          <color indexed="64"/>
        </right>
      </border>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scheme val="none"/>
      </font>
      <alignment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0"/>
        <color auto="1"/>
        <name val="Times New Roman"/>
        <scheme val="none"/>
      </font>
      <numFmt numFmtId="207" formatCode="#,##0___'"/>
      <fill>
        <patternFill patternType="none">
          <fgColor indexed="64"/>
          <bgColor indexed="65"/>
        </patternFill>
      </fill>
      <alignment horizontal="right" vertical="center" textRotation="0" wrapText="0" relativeIndent="0" justifyLastLine="0" shrinkToFit="0" readingOrder="0"/>
      <border diagonalUp="0" diagonalDown="0">
        <left style="thin">
          <color indexed="64"/>
        </left>
        <right style="thin">
          <color indexed="64"/>
        </right>
        <top/>
        <bottom/>
      </border>
    </dxf>
    <dxf>
      <font>
        <b val="0"/>
        <i/>
        <strike val="0"/>
        <condense val="0"/>
        <extend val="0"/>
        <outline val="0"/>
        <shadow val="0"/>
        <u val="none"/>
        <vertAlign val="baseline"/>
        <sz val="10"/>
        <color auto="1"/>
        <name val="Times New Roman"/>
        <scheme val="none"/>
      </font>
      <fill>
        <patternFill patternType="none">
          <fgColor indexed="64"/>
          <bgColor indexed="65"/>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center" textRotation="0" wrapText="0" relativeIndent="0" justifyLastLine="0" shrinkToFit="0" readingOrder="0"/>
      <border diagonalUp="0" diagonalDown="0" outline="0">
        <top/>
      </border>
    </dxf>
    <dxf>
      <border>
        <bottom style="thin">
          <color indexed="64"/>
        </bottom>
      </border>
    </dxf>
    <dxf>
      <font>
        <b/>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numFmt numFmtId="219" formatCode="_-* #,##0_-;\-* #,##0_-;_-* &quot;-&quot;??_-;_-@_-"/>
      <alignment horizontal="center" vertical="center" textRotation="0" wrapText="0" indent="0" justifyLastLine="0" shrinkToFit="0" readingOrder="0"/>
    </dxf>
    <dxf>
      <font>
        <b val="0"/>
        <i val="0"/>
        <strike val="0"/>
        <condense val="0"/>
        <extend val="0"/>
        <outline val="0"/>
        <shadow val="0"/>
        <u val="none"/>
        <vertAlign val="baseline"/>
        <sz val="20"/>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top/>
        <bottom/>
      </border>
    </dxf>
    <dxf>
      <font>
        <b val="0"/>
        <i val="0"/>
        <strike val="0"/>
        <condense val="0"/>
        <extend val="0"/>
        <outline val="0"/>
        <shadow val="0"/>
        <u val="none"/>
        <vertAlign val="baseline"/>
        <sz val="20"/>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top/>
        <bottom/>
      </border>
    </dxf>
    <dxf>
      <font>
        <b val="0"/>
        <i val="0"/>
        <strike val="0"/>
        <condense val="0"/>
        <extend val="0"/>
        <outline val="0"/>
        <shadow val="0"/>
        <u val="none"/>
        <vertAlign val="baseline"/>
        <sz val="20"/>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top/>
        <bottom/>
      </border>
    </dxf>
    <dxf>
      <font>
        <b val="0"/>
        <i val="0"/>
        <strike val="0"/>
        <condense val="0"/>
        <extend val="0"/>
        <outline val="0"/>
        <shadow val="0"/>
        <u val="none"/>
        <vertAlign val="baseline"/>
        <sz val="20"/>
        <color auto="1"/>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numFmt numFmtId="3" formatCode="#,##0"/>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numFmt numFmtId="3" formatCode="#,##0"/>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numFmt numFmtId="3" formatCode="#,##0"/>
      <alignment horizontal="center" vertical="center" textRotation="0" wrapText="0" relativeIndent="0"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20"/>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Times New Roman"/>
        <scheme val="none"/>
      </font>
      <alignment horizontal="center" vertical="center" textRotation="0" wrapText="0" relativeIndent="0" justifyLastLine="0" shrinkToFit="0" readingOrder="0"/>
      <border diagonalUp="0" diagonalDown="0" outline="0">
        <top/>
      </border>
    </dxf>
    <dxf>
      <border outline="0">
        <bottom style="thin">
          <color indexed="64"/>
        </bottom>
      </border>
    </dxf>
    <dxf>
      <font>
        <b/>
        <i val="0"/>
        <strike val="0"/>
        <condense val="0"/>
        <extend val="0"/>
        <outline val="0"/>
        <shadow val="0"/>
        <u val="none"/>
        <vertAlign val="baseline"/>
        <sz val="20"/>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relativeIndent="-1"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style="thin">
          <color indexed="64"/>
        </right>
        <top/>
        <bottom style="thin">
          <color indexed="64"/>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indent="2"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3" formatCode="#,##0"/>
      <alignment horizontal="left" vertical="center" textRotation="0" wrapText="0" relativeIndent="-1"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scheme val="none"/>
      </font>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sz val="12"/>
        <color auto="1"/>
        <name val="Times New Roman"/>
        <scheme val="none"/>
      </font>
      <alignment textRotation="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i/>
        <strike val="0"/>
        <outline val="0"/>
        <shadow val="0"/>
        <u val="none"/>
        <vertAlign val="baseline"/>
        <sz val="14"/>
        <color theme="1"/>
        <name val="Times New Roman"/>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indexed="8"/>
        <name val="Times New Roman"/>
        <scheme val="none"/>
      </font>
      <numFmt numFmtId="3"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sz val="14"/>
        <color auto="1"/>
        <name val="Times New Roman"/>
        <scheme val="none"/>
      </font>
      <border diagonalUp="0" diagonalDown="0"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4"/>
        <color auto="1"/>
        <name val="Times New Roman"/>
        <scheme val="none"/>
      </font>
      <alignment vertical="top" textRotation="0" wrapText="0" justifyLastLine="0" shrinkToFit="0" readingOrder="0"/>
      <border diagonalUp="0" diagonalDown="0" outline="0"/>
    </dxf>
    <dxf>
      <border>
        <bottom style="thin">
          <color indexed="64"/>
        </bottom>
      </border>
    </dxf>
    <dxf>
      <font>
        <b/>
        <i val="0"/>
        <strike val="0"/>
        <condense val="0"/>
        <extend val="0"/>
        <outline val="0"/>
        <shadow val="0"/>
        <u val="none"/>
        <vertAlign val="baseline"/>
        <sz val="14"/>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Times New Roman"/>
        <scheme val="none"/>
      </font>
      <numFmt numFmtId="188" formatCode="#,##0______"/>
      <alignment horizontal="center"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Times New Roman"/>
        <scheme val="none"/>
      </font>
      <numFmt numFmtId="188" formatCode="#,##0______"/>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Times New Roman"/>
        <scheme val="none"/>
      </font>
      <numFmt numFmtId="188" formatCode="#,##0______"/>
      <alignment horizontal="lef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Times New Roman"/>
        <scheme val="none"/>
      </font>
      <numFmt numFmtId="188" formatCode="#,##0______"/>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1"/>
        <color auto="1"/>
        <name val="Times New Roman"/>
        <scheme val="none"/>
      </font>
      <alignment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1"/>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dxf>
    <dxf>
      <font>
        <strike val="0"/>
        <outline val="0"/>
        <shadow val="0"/>
        <u val="none"/>
        <vertAlign val="baseline"/>
        <sz val="12"/>
        <color auto="1"/>
        <name val="Times New Roman"/>
        <scheme val="none"/>
      </font>
      <alignment vertical="top" textRotation="0" justifyLastLine="0" shrinkToFit="0" readingOrder="0"/>
      <border diagonalUp="0" diagonalDown="0" outline="0"/>
    </dxf>
    <dxf>
      <border>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strike val="0"/>
        <outline val="0"/>
        <shadow val="0"/>
        <sz val="10.5"/>
        <color auto="1"/>
        <name val="Times New Roman"/>
        <scheme val="none"/>
      </font>
    </dxf>
    <dxf>
      <font>
        <b val="0"/>
        <i val="0"/>
        <strike val="0"/>
        <condense val="0"/>
        <extend val="0"/>
        <outline val="0"/>
        <shadow val="0"/>
        <u val="none"/>
        <vertAlign val="baseline"/>
        <sz val="10.5"/>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5"/>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sz val="10.5"/>
        <color auto="1"/>
        <name val="Times New Roman"/>
        <scheme val="none"/>
      </font>
      <border diagonalUp="0" diagonalDown="0" outline="0"/>
    </dxf>
    <dxf>
      <border>
        <bottom style="thin">
          <color indexed="64"/>
        </bottom>
      </border>
    </dxf>
    <dxf>
      <font>
        <strike val="0"/>
        <outline val="0"/>
        <shadow val="0"/>
        <sz val="10.5"/>
        <color auto="1"/>
        <name val="Times New Roman"/>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5"/>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5"/>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5"/>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5"/>
        <color auto="1"/>
        <name val="Times New Roman"/>
        <scheme val="none"/>
      </font>
      <numFmt numFmtId="1" formatCode="0"/>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sz val="15"/>
        <color auto="1"/>
        <name val="Times New Roman"/>
        <scheme val="none"/>
      </font>
      <fill>
        <patternFill patternType="none">
          <fgColor indexed="64"/>
          <bgColor indexed="65"/>
        </patternFill>
      </fill>
    </dxf>
    <dxf>
      <font>
        <strike val="0"/>
        <outline val="0"/>
        <shadow val="0"/>
        <u val="none"/>
        <sz val="15"/>
        <color auto="1"/>
        <name val="Times New Roman"/>
        <scheme val="none"/>
      </font>
      <fill>
        <patternFill patternType="none">
          <fgColor indexed="64"/>
          <bgColor indexed="65"/>
        </patternFill>
      </fill>
    </dxf>
    <dxf>
      <font>
        <strike val="0"/>
        <outline val="0"/>
        <shadow val="0"/>
        <u val="none"/>
        <sz val="15"/>
        <color auto="1"/>
        <name val="Times New Roman"/>
        <scheme val="none"/>
      </font>
      <fill>
        <patternFill patternType="none">
          <fgColor indexed="64"/>
          <bgColor indexed="65"/>
        </patternFill>
      </fill>
    </dxf>
    <dxf>
      <font>
        <strike val="0"/>
        <outline val="0"/>
        <shadow val="0"/>
        <u val="none"/>
        <sz val="15"/>
        <color auto="1"/>
        <name val="Times New Roman"/>
        <scheme val="none"/>
      </font>
      <fill>
        <patternFill patternType="none">
          <fgColor indexed="64"/>
          <bgColor indexed="65"/>
        </patternFill>
      </fill>
    </dxf>
    <dxf>
      <font>
        <strike val="0"/>
        <outline val="0"/>
        <shadow val="0"/>
        <u val="none"/>
        <sz val="15"/>
        <color auto="1"/>
        <name val="Times New Roman"/>
        <scheme val="none"/>
      </font>
      <fill>
        <patternFill patternType="none">
          <fgColor indexed="64"/>
          <bgColor indexed="65"/>
        </patternFill>
      </fill>
    </dxf>
    <dxf>
      <font>
        <b val="0"/>
        <i val="0"/>
        <strike val="0"/>
        <condense val="0"/>
        <extend val="0"/>
        <outline val="0"/>
        <shadow val="0"/>
        <u val="none"/>
        <vertAlign val="baseline"/>
        <sz val="15"/>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5"/>
        <color auto="1"/>
        <name val="Times New Roman"/>
        <scheme val="none"/>
      </font>
      <fill>
        <patternFill patternType="none">
          <fgColor indexed="64"/>
          <bgColor indexed="65"/>
        </patternFill>
      </fill>
      <alignment horizontal="left" vertical="center" textRotation="0" relativeIndent="1"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sz val="15"/>
        <color auto="1"/>
        <name val="Times New Roman"/>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5"/>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fill>
        <patternFill patternType="none">
          <fgColor indexed="64"/>
          <bgColor indexed="65"/>
        </patternFill>
      </fill>
      <alignment horizontal="left" vertical="center" textRotation="0" wrapText="0" indent="1"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alignment horizontal="center" vertical="center" textRotation="0" wrapText="0" relativeIndent="0" justifyLastLine="0" shrinkToFit="0" readingOrder="0"/>
      <border diagonalUp="0" diagonalDown="0">
        <left style="thin">
          <color indexed="64"/>
        </left>
        <right/>
        <top/>
        <bottom/>
      </border>
    </dxf>
    <dxf>
      <font>
        <b val="0"/>
        <i val="0"/>
        <strike val="0"/>
        <condense val="0"/>
        <extend val="0"/>
        <outline val="0"/>
        <shadow val="0"/>
        <u val="none"/>
        <vertAlign val="baseline"/>
        <sz val="13"/>
        <color auto="1"/>
        <name val="Times New Roman"/>
        <scheme val="none"/>
      </font>
      <numFmt numFmtId="167" formatCode="General__"/>
      <alignment horizontal="left" vertical="center" textRotation="0" wrapText="0" indent="1" justifyLastLine="0" shrinkToFit="0" readingOrder="0"/>
      <border diagonalUp="0" diagonalDown="0">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alignment horizontal="left" vertical="center" textRotation="0" wrapText="0" indent="1" justifyLastLine="0" shrinkToFit="0" readingOrder="0"/>
      <border diagonalUp="0" diagonalDown="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numFmt numFmtId="167" formatCode="General__"/>
      <alignment horizontal="left" vertical="center" textRotation="0" wrapText="0" indent="1" justifyLastLine="0" shrinkToFit="0" readingOrder="0"/>
      <border diagonalUp="0" diagonalDown="0">
        <left style="thin">
          <color indexed="64"/>
        </left>
        <right style="thin">
          <color indexed="64"/>
        </right>
        <top/>
        <bottom/>
      </border>
    </dxf>
    <dxf>
      <font>
        <strike val="0"/>
        <outline val="0"/>
        <shadow val="0"/>
        <u val="none"/>
        <vertAlign val="baseline"/>
        <sz val="13"/>
        <color auto="1"/>
        <name val="Times New Roman"/>
        <scheme val="none"/>
      </font>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3"/>
        <color auto="1"/>
        <name val="Times New Roman"/>
        <scheme val="none"/>
      </font>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3" formatCode="#,##0"/>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8" defaultTableStyle="TableStyleMedium9" defaultPivotStyle="PivotStyleLight16">
    <tableStyle name="Table Style 1" pivot="0" count="0"/>
    <tableStyle name="Table Style 1 2" pivot="0" count="0"/>
    <tableStyle name="Table Style 1 3" pivot="0" count="0"/>
    <tableStyle name="Table Style 1 4" pivot="0" count="0"/>
    <tableStyle name="Table Style 1 5" pivot="0" count="0"/>
    <tableStyle name="Table Style 1 6" pivot="0" count="0"/>
    <tableStyle name="Table Style 1 7" pivot="0" count="0"/>
    <tableStyle name="Table Style 1 8"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en-US"/>
              <a:t>Figure 1.10 - Percentage composition of forest plantations, 2018</a:t>
            </a:r>
          </a:p>
        </c:rich>
      </c:tx>
      <c:overlay val="0"/>
    </c:title>
    <c:autoTitleDeleted val="0"/>
    <c:plotArea>
      <c:layout>
        <c:manualLayout>
          <c:layoutTarget val="inner"/>
          <c:xMode val="edge"/>
          <c:yMode val="edge"/>
          <c:x val="0.31619557119842118"/>
          <c:y val="0.28111617438575076"/>
          <c:w val="0.34190252820641881"/>
          <c:h val="0.57081604875272496"/>
        </c:manualLayout>
      </c:layout>
      <c:pieChart>
        <c:varyColors val="1"/>
        <c:ser>
          <c:idx val="0"/>
          <c:order val="0"/>
          <c:spPr>
            <a:solidFill>
              <a:srgbClr val="9999FF"/>
            </a:solidFill>
            <a:ln w="12700">
              <a:solidFill>
                <a:srgbClr val="000000"/>
              </a:solidFill>
              <a:prstDash val="solid"/>
            </a:ln>
          </c:spPr>
          <c:dPt>
            <c:idx val="0"/>
            <c:bubble3D val="0"/>
            <c:spPr>
              <a:pattFill prst="pct40">
                <a:fgClr>
                  <a:srgbClr val="333333"/>
                </a:fgClr>
                <a:bgClr>
                  <a:srgbClr val="FFFFFF"/>
                </a:bgClr>
              </a:pattFill>
              <a:ln w="12700">
                <a:solidFill>
                  <a:srgbClr val="000000"/>
                </a:solidFill>
                <a:prstDash val="solid"/>
              </a:ln>
            </c:spPr>
          </c:dPt>
          <c:dPt>
            <c:idx val="1"/>
            <c:bubble3D val="0"/>
            <c:spPr>
              <a:pattFill prst="lgConfetti">
                <a:fgClr>
                  <a:srgbClr val="000000"/>
                </a:fgClr>
                <a:bgClr>
                  <a:srgbClr val="FFFFFF"/>
                </a:bgClr>
              </a:pattFill>
              <a:ln w="12700">
                <a:solidFill>
                  <a:srgbClr val="000000"/>
                </a:solidFill>
                <a:prstDash val="solid"/>
              </a:ln>
            </c:spPr>
          </c:dPt>
          <c:dPt>
            <c:idx val="2"/>
            <c:bubble3D val="0"/>
            <c:spPr>
              <a:pattFill prst="pct90">
                <a:fgClr>
                  <a:srgbClr val="333333"/>
                </a:fgClr>
                <a:bgClr>
                  <a:srgbClr val="FFFFFF"/>
                </a:bgClr>
              </a:pattFill>
              <a:ln w="12700">
                <a:solidFill>
                  <a:srgbClr val="000000"/>
                </a:solidFill>
                <a:prstDash val="solid"/>
              </a:ln>
            </c:spPr>
          </c:dPt>
          <c:dPt>
            <c:idx val="3"/>
            <c:bubble3D val="0"/>
            <c:spPr>
              <a:pattFill prst="pct5">
                <a:fgClr>
                  <a:srgbClr val="000000"/>
                </a:fgClr>
                <a:bgClr>
                  <a:srgbClr val="FFFFFF"/>
                </a:bgClr>
              </a:pattFill>
              <a:ln w="12700">
                <a:solidFill>
                  <a:srgbClr val="000000"/>
                </a:solidFill>
                <a:prstDash val="solid"/>
              </a:ln>
            </c:spPr>
          </c:dPt>
          <c:dLbls>
            <c:dLbl>
              <c:idx val="0"/>
              <c:layout>
                <c:manualLayout>
                  <c:x val="2.9548558392073744E-2"/>
                  <c:y val="-5.1812457384574819E-3"/>
                </c:manualLayout>
              </c:layout>
              <c:tx>
                <c:rich>
                  <a:bodyPr/>
                  <a:lstStyle/>
                  <a:p>
                    <a:pPr>
                      <a:defRPr sz="1000" b="0" i="0" u="none" strike="noStrike" baseline="0">
                        <a:solidFill>
                          <a:srgbClr val="000000"/>
                        </a:solidFill>
                        <a:latin typeface="Times New Roman"/>
                        <a:ea typeface="Times New Roman"/>
                        <a:cs typeface="Times New Roman"/>
                      </a:defRPr>
                    </a:pPr>
                    <a:r>
                      <a:rPr lang="en-US"/>
                      <a:t>Pine
(67%)</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3.7926435251931505E-2"/>
                  <c:y val="-2.3147887370501861E-2"/>
                </c:manualLayout>
              </c:layout>
              <c:tx>
                <c:rich>
                  <a:bodyPr/>
                  <a:lstStyle/>
                  <a:p>
                    <a:pPr>
                      <a:defRPr sz="1000" b="0" i="0" u="none" strike="noStrike" baseline="0">
                        <a:solidFill>
                          <a:srgbClr val="000000"/>
                        </a:solidFill>
                        <a:latin typeface="Times New Roman"/>
                        <a:ea typeface="Times New Roman"/>
                        <a:cs typeface="Times New Roman"/>
                      </a:defRPr>
                    </a:pPr>
                    <a:r>
                      <a:rPr lang="en-US"/>
                      <a:t>Other softwood
(14%)</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2.5598979409441652E-3"/>
                  <c:y val="-2.2991448295277432E-2"/>
                </c:manualLayout>
              </c:layout>
              <c:tx>
                <c:rich>
                  <a:bodyPr/>
                  <a:lstStyle/>
                  <a:p>
                    <a:pPr>
                      <a:defRPr sz="1000" b="0" i="0" u="none" strike="noStrike" baseline="0">
                        <a:solidFill>
                          <a:srgbClr val="000000"/>
                        </a:solidFill>
                        <a:latin typeface="Times New Roman"/>
                        <a:ea typeface="Times New Roman"/>
                        <a:cs typeface="Times New Roman"/>
                      </a:defRPr>
                    </a:pPr>
                    <a:r>
                      <a:rPr lang="en-US"/>
                      <a:t>Eucalyptus and Casuarina
(12%)</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6.8689153606532785E-2"/>
                  <c:y val="-2.7050462759164652E-2"/>
                </c:manualLayout>
              </c:layout>
              <c:tx>
                <c:rich>
                  <a:bodyPr/>
                  <a:lstStyle/>
                  <a:p>
                    <a:pPr>
                      <a:defRPr sz="1000" b="0" i="0" u="none" strike="noStrike" baseline="0">
                        <a:solidFill>
                          <a:srgbClr val="000000"/>
                        </a:solidFill>
                        <a:latin typeface="Times New Roman"/>
                        <a:ea typeface="Times New Roman"/>
                        <a:cs typeface="Times New Roman"/>
                      </a:defRPr>
                    </a:pPr>
                    <a:r>
                      <a:rPr lang="en-US"/>
                      <a:t>Other hardwood
(7%)</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noFill/>
              <a:ln w="25400">
                <a:noFill/>
              </a:ln>
            </c:spPr>
            <c:txPr>
              <a:bodyPr wrap="square" lIns="38100" tIns="19050" rIns="38100" bIns="19050" anchor="ctr">
                <a:spAutoFit/>
              </a:bodyPr>
              <a:lstStyle/>
              <a:p>
                <a:pPr algn="ctr" rtl="0">
                  <a:defRPr sz="1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4"/>
              <c:pt idx="0">
                <c:v>67.420965058236206</c:v>
              </c:pt>
              <c:pt idx="1">
                <c:v>11.663893510815303</c:v>
              </c:pt>
              <c:pt idx="2">
                <c:v>13.618968386023196</c:v>
              </c:pt>
              <c:pt idx="3">
                <c:v>7.2628951747088095</c:v>
              </c:pt>
            </c:numLit>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0">
      <a:solidFill>
        <a:sysClr val="windowText" lastClr="000000"/>
      </a:solidFill>
      <a:prstDash val="solid"/>
    </a:ln>
  </c:spPr>
  <c:txPr>
    <a:bodyPr/>
    <a:lstStyle/>
    <a:p>
      <a:pPr>
        <a:defRPr sz="1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88" r="0.75000000000000688"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en-US"/>
              <a:t>Figure 2.7- Daily per capita domestic and potable water consumption, 2009 - 2018</a:t>
            </a:r>
          </a:p>
        </c:rich>
      </c:tx>
      <c:layout>
        <c:manualLayout>
          <c:xMode val="edge"/>
          <c:yMode val="edge"/>
          <c:x val="0.19903541547923137"/>
          <c:y val="2.1030765649706639E-2"/>
        </c:manualLayout>
      </c:layout>
      <c:overlay val="1"/>
    </c:title>
    <c:autoTitleDeleted val="0"/>
    <c:plotArea>
      <c:layout>
        <c:manualLayout>
          <c:layoutTarget val="inner"/>
          <c:xMode val="edge"/>
          <c:yMode val="edge"/>
          <c:x val="7.8569307522886711E-2"/>
          <c:y val="0.17835018256787513"/>
          <c:w val="0.90181756771020227"/>
          <c:h val="0.61998857398345764"/>
        </c:manualLayout>
      </c:layout>
      <c:lineChart>
        <c:grouping val="standard"/>
        <c:varyColors val="0"/>
        <c:ser>
          <c:idx val="0"/>
          <c:order val="0"/>
          <c:tx>
            <c:v>Daily  per capita domestic water consumption</c:v>
          </c:tx>
          <c:spPr>
            <a:ln w="22225">
              <a:solidFill>
                <a:schemeClr val="accent1">
                  <a:lumMod val="50000"/>
                </a:schemeClr>
              </a:solidFill>
            </a:ln>
          </c:spPr>
          <c:marker>
            <c:symbol val="square"/>
            <c:size val="3"/>
            <c:spPr>
              <a:solidFill>
                <a:schemeClr val="tx1"/>
              </a:solidFill>
              <a:ln>
                <a:solidFill>
                  <a:sysClr val="windowText" lastClr="000000"/>
                </a:solidFill>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170</c:v>
              </c:pt>
              <c:pt idx="1">
                <c:v>173</c:v>
              </c:pt>
              <c:pt idx="2">
                <c:v>166</c:v>
              </c:pt>
              <c:pt idx="3">
                <c:v>164</c:v>
              </c:pt>
              <c:pt idx="4">
                <c:v>165</c:v>
              </c:pt>
              <c:pt idx="5">
                <c:v>161</c:v>
              </c:pt>
              <c:pt idx="6">
                <c:v>163</c:v>
              </c:pt>
              <c:pt idx="7">
                <c:v>166</c:v>
              </c:pt>
              <c:pt idx="8">
                <c:v>174</c:v>
              </c:pt>
              <c:pt idx="9">
                <c:v>180</c:v>
              </c:pt>
            </c:numLit>
          </c:val>
          <c:smooth val="0"/>
        </c:ser>
        <c:ser>
          <c:idx val="1"/>
          <c:order val="1"/>
          <c:tx>
            <c:v>Daily per capita potable water consumption </c:v>
          </c:tx>
          <c:spPr>
            <a:ln w="19050">
              <a:solidFill>
                <a:srgbClr val="0070C0"/>
              </a:solidFill>
              <a:prstDash val="sysDash"/>
            </a:ln>
          </c:spPr>
          <c:marker>
            <c:symbol val="star"/>
            <c:size val="5"/>
            <c:spPr>
              <a:ln>
                <a:solidFill>
                  <a:sysClr val="windowText" lastClr="000000"/>
                </a:solidFill>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222</c:v>
              </c:pt>
              <c:pt idx="1">
                <c:v>227</c:v>
              </c:pt>
              <c:pt idx="2">
                <c:v>218</c:v>
              </c:pt>
              <c:pt idx="3">
                <c:v>214</c:v>
              </c:pt>
              <c:pt idx="4">
                <c:v>216</c:v>
              </c:pt>
              <c:pt idx="5">
                <c:v>210</c:v>
              </c:pt>
              <c:pt idx="6">
                <c:v>213</c:v>
              </c:pt>
              <c:pt idx="7">
                <c:v>217</c:v>
              </c:pt>
              <c:pt idx="8">
                <c:v>226</c:v>
              </c:pt>
              <c:pt idx="9">
                <c:v>235</c:v>
              </c:pt>
            </c:numLit>
          </c:val>
          <c:smooth val="0"/>
        </c:ser>
        <c:dLbls>
          <c:showLegendKey val="0"/>
          <c:showVal val="0"/>
          <c:showCatName val="0"/>
          <c:showSerName val="0"/>
          <c:showPercent val="0"/>
          <c:showBubbleSize val="0"/>
        </c:dLbls>
        <c:marker val="1"/>
        <c:smooth val="0"/>
        <c:axId val="175748056"/>
        <c:axId val="175747664"/>
      </c:lineChart>
      <c:catAx>
        <c:axId val="175748056"/>
        <c:scaling>
          <c:orientation val="minMax"/>
        </c:scaling>
        <c:delete val="0"/>
        <c:axPos val="b"/>
        <c:title>
          <c:tx>
            <c:rich>
              <a:bodyPr/>
              <a:lstStyle/>
              <a:p>
                <a:pPr>
                  <a:defRPr sz="1000" b="1" i="0" u="none" strike="noStrike" baseline="0">
                    <a:solidFill>
                      <a:srgbClr val="000000"/>
                    </a:solidFill>
                    <a:latin typeface="Times New Roman"/>
                    <a:ea typeface="Times New Roman"/>
                    <a:cs typeface="Times New Roman"/>
                  </a:defRPr>
                </a:pPr>
                <a:r>
                  <a:rPr lang="en-US"/>
                  <a:t>Year</a:t>
                </a:r>
              </a:p>
            </c:rich>
          </c:tx>
          <c:overlay val="0"/>
        </c:title>
        <c:numFmt formatCode="General" sourceLinked="1"/>
        <c:majorTickMark val="none"/>
        <c:minorTickMark val="out"/>
        <c:tickLblPos val="low"/>
        <c:spPr>
          <a:ln>
            <a:solidFill>
              <a:sysClr val="windowText" lastClr="000000"/>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75747664"/>
        <c:crosses val="autoZero"/>
        <c:auto val="1"/>
        <c:lblAlgn val="ctr"/>
        <c:lblOffset val="100"/>
        <c:noMultiLvlLbl val="0"/>
      </c:catAx>
      <c:valAx>
        <c:axId val="175747664"/>
        <c:scaling>
          <c:orientation val="minMax"/>
          <c:max val="250"/>
        </c:scaling>
        <c:delete val="0"/>
        <c:axPos val="l"/>
        <c:title>
          <c:tx>
            <c:rich>
              <a:bodyPr/>
              <a:lstStyle/>
              <a:p>
                <a:pPr>
                  <a:defRPr sz="1000" b="1" i="0" u="none" strike="noStrike" baseline="0">
                    <a:solidFill>
                      <a:srgbClr val="000000"/>
                    </a:solidFill>
                    <a:latin typeface="Times New Roman"/>
                    <a:ea typeface="Times New Roman"/>
                    <a:cs typeface="Times New Roman"/>
                  </a:defRPr>
                </a:pPr>
                <a:r>
                  <a:rPr lang="en-US"/>
                  <a:t>Litres/ day</a:t>
                </a:r>
              </a:p>
            </c:rich>
          </c:tx>
          <c:layout>
            <c:manualLayout>
              <c:xMode val="edge"/>
              <c:yMode val="edge"/>
              <c:x val="2.6622476479984244E-3"/>
              <c:y val="0.3652252642731586"/>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75748056"/>
        <c:crosses val="autoZero"/>
        <c:crossBetween val="between"/>
      </c:valAx>
    </c:plotArea>
    <c:legend>
      <c:legendPos val="r"/>
      <c:layout>
        <c:manualLayout>
          <c:xMode val="edge"/>
          <c:yMode val="edge"/>
          <c:x val="0.22466502008964692"/>
          <c:y val="0.48330018380729955"/>
          <c:w val="0.71850428884057049"/>
          <c:h val="0.10397071925642309"/>
        </c:manualLayout>
      </c:layout>
      <c:overlay val="0"/>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ln w="15875">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22" l="0.70000000000000062" r="0.70000000000000062" t="0.750000000000006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en-US"/>
              <a:t>Figure 3.1 - Percentage of greenhouse gas (GHG) emissions from energy sector (fuel combustion activities), Republic of Mauritius, 2014 - 2018
</a:t>
            </a:r>
          </a:p>
        </c:rich>
      </c:tx>
      <c:layout>
        <c:manualLayout>
          <c:xMode val="edge"/>
          <c:yMode val="edge"/>
          <c:x val="0.11270272288174051"/>
          <c:y val="4.8055618562083013E-2"/>
        </c:manualLayout>
      </c:layout>
      <c:overlay val="0"/>
      <c:spPr>
        <a:noFill/>
        <a:ln w="25400">
          <a:noFill/>
        </a:ln>
      </c:spPr>
    </c:title>
    <c:autoTitleDeleted val="0"/>
    <c:plotArea>
      <c:layout>
        <c:manualLayout>
          <c:layoutTarget val="inner"/>
          <c:xMode val="edge"/>
          <c:yMode val="edge"/>
          <c:x val="8.6653209444709833E-2"/>
          <c:y val="0.30675903048775793"/>
          <c:w val="0.73281743891602591"/>
          <c:h val="0.51553205409441127"/>
        </c:manualLayout>
      </c:layout>
      <c:barChart>
        <c:barDir val="col"/>
        <c:grouping val="stacked"/>
        <c:varyColors val="0"/>
        <c:ser>
          <c:idx val="0"/>
          <c:order val="0"/>
          <c:tx>
            <c:v> Energy industries (electricity)</c:v>
          </c:tx>
          <c:spPr>
            <a:solidFill>
              <a:schemeClr val="tx1"/>
            </a:solidFill>
            <a:ln w="12700">
              <a:solidFill>
                <a:srgbClr val="000000"/>
              </a:solidFill>
              <a:prstDash val="solid"/>
            </a:ln>
          </c:spPr>
          <c:invertIfNegative val="0"/>
          <c:cat>
            <c:numLit>
              <c:formatCode>General</c:formatCode>
              <c:ptCount val="5"/>
              <c:pt idx="0">
                <c:v>2014</c:v>
              </c:pt>
              <c:pt idx="1">
                <c:v>2015</c:v>
              </c:pt>
              <c:pt idx="2">
                <c:v>2016</c:v>
              </c:pt>
              <c:pt idx="3">
                <c:v>2017</c:v>
              </c:pt>
              <c:pt idx="4">
                <c:v>2018</c:v>
              </c:pt>
            </c:numLit>
          </c:cat>
          <c:val>
            <c:numLit>
              <c:formatCode>General</c:formatCode>
              <c:ptCount val="5"/>
              <c:pt idx="0">
                <c:v>60.4</c:v>
              </c:pt>
              <c:pt idx="1">
                <c:v>59.562304141377822</c:v>
              </c:pt>
              <c:pt idx="2">
                <c:v>59.7</c:v>
              </c:pt>
              <c:pt idx="3">
                <c:v>60.3</c:v>
              </c:pt>
              <c:pt idx="4">
                <c:v>59.3</c:v>
              </c:pt>
            </c:numLit>
          </c:val>
        </c:ser>
        <c:ser>
          <c:idx val="1"/>
          <c:order val="1"/>
          <c:tx>
            <c:v> Manufacturing </c:v>
          </c:tx>
          <c:spPr>
            <a:pattFill prst="lgConfetti">
              <a:fgClr>
                <a:srgbClr val="993366"/>
              </a:fgClr>
              <a:bgClr>
                <a:srgbClr val="FFFFFF"/>
              </a:bgClr>
            </a:pattFill>
            <a:ln w="12700">
              <a:solidFill>
                <a:srgbClr val="000000"/>
              </a:solidFill>
              <a:prstDash val="solid"/>
            </a:ln>
          </c:spPr>
          <c:invertIfNegative val="0"/>
          <c:cat>
            <c:numLit>
              <c:formatCode>General</c:formatCode>
              <c:ptCount val="5"/>
              <c:pt idx="0">
                <c:v>2014</c:v>
              </c:pt>
              <c:pt idx="1">
                <c:v>2015</c:v>
              </c:pt>
              <c:pt idx="2">
                <c:v>2016</c:v>
              </c:pt>
              <c:pt idx="3">
                <c:v>2017</c:v>
              </c:pt>
              <c:pt idx="4">
                <c:v>2018</c:v>
              </c:pt>
            </c:numLit>
          </c:cat>
          <c:val>
            <c:numLit>
              <c:formatCode>General</c:formatCode>
              <c:ptCount val="5"/>
              <c:pt idx="0">
                <c:v>8.8000000000000007</c:v>
              </c:pt>
              <c:pt idx="1">
                <c:v>8.9063230074099078</c:v>
              </c:pt>
              <c:pt idx="2">
                <c:v>8.4</c:v>
              </c:pt>
              <c:pt idx="3">
                <c:v>8.1999999999999993</c:v>
              </c:pt>
              <c:pt idx="4">
                <c:v>8.3000000000000007</c:v>
              </c:pt>
            </c:numLit>
          </c:val>
        </c:ser>
        <c:ser>
          <c:idx val="2"/>
          <c:order val="2"/>
          <c:tx>
            <c:v> Transport</c:v>
          </c:tx>
          <c:spPr>
            <a:pattFill prst="dashHorz">
              <a:fgClr>
                <a:srgbClr val="558ED5"/>
              </a:fgClr>
              <a:bgClr>
                <a:srgbClr val="FFFFFF"/>
              </a:bgClr>
            </a:pattFill>
            <a:ln w="12700">
              <a:solidFill>
                <a:srgbClr val="000000"/>
              </a:solidFill>
              <a:prstDash val="solid"/>
            </a:ln>
          </c:spPr>
          <c:invertIfNegative val="0"/>
          <c:cat>
            <c:numLit>
              <c:formatCode>General</c:formatCode>
              <c:ptCount val="5"/>
              <c:pt idx="0">
                <c:v>2014</c:v>
              </c:pt>
              <c:pt idx="1">
                <c:v>2015</c:v>
              </c:pt>
              <c:pt idx="2">
                <c:v>2016</c:v>
              </c:pt>
              <c:pt idx="3">
                <c:v>2017</c:v>
              </c:pt>
              <c:pt idx="4">
                <c:v>2018</c:v>
              </c:pt>
            </c:numLit>
          </c:cat>
          <c:val>
            <c:numLit>
              <c:formatCode>General</c:formatCode>
              <c:ptCount val="5"/>
              <c:pt idx="0">
                <c:v>25.001713049521818</c:v>
              </c:pt>
              <c:pt idx="1">
                <c:v>25.533236948262743</c:v>
              </c:pt>
              <c:pt idx="2">
                <c:v>25.9</c:v>
              </c:pt>
              <c:pt idx="3">
                <c:v>25.6</c:v>
              </c:pt>
              <c:pt idx="4">
                <c:v>26.3</c:v>
              </c:pt>
            </c:numLit>
          </c:val>
        </c:ser>
        <c:ser>
          <c:idx val="3"/>
          <c:order val="3"/>
          <c:tx>
            <c:v>Other</c:v>
          </c:tx>
          <c:spPr>
            <a:pattFill prst="wdDnDiag">
              <a:fgClr>
                <a:srgbClr val="262626"/>
              </a:fgClr>
              <a:bgClr>
                <a:srgbClr val="FFFFFF"/>
              </a:bgClr>
            </a:pattFill>
            <a:ln w="12700">
              <a:solidFill>
                <a:srgbClr val="000000"/>
              </a:solidFill>
              <a:prstDash val="solid"/>
            </a:ln>
          </c:spPr>
          <c:invertIfNegative val="0"/>
          <c:cat>
            <c:numLit>
              <c:formatCode>General</c:formatCode>
              <c:ptCount val="5"/>
              <c:pt idx="0">
                <c:v>2014</c:v>
              </c:pt>
              <c:pt idx="1">
                <c:v>2015</c:v>
              </c:pt>
              <c:pt idx="2">
                <c:v>2016</c:v>
              </c:pt>
              <c:pt idx="3">
                <c:v>2017</c:v>
              </c:pt>
              <c:pt idx="4">
                <c:v>2018</c:v>
              </c:pt>
            </c:numLit>
          </c:cat>
          <c:val>
            <c:numLit>
              <c:formatCode>General</c:formatCode>
              <c:ptCount val="5"/>
              <c:pt idx="0">
                <c:v>5.8</c:v>
              </c:pt>
              <c:pt idx="1">
                <c:v>5.9981359029495298</c:v>
              </c:pt>
              <c:pt idx="2">
                <c:v>6</c:v>
              </c:pt>
              <c:pt idx="3">
                <c:v>5.9</c:v>
              </c:pt>
              <c:pt idx="4">
                <c:v>6.1</c:v>
              </c:pt>
            </c:numLit>
          </c:val>
        </c:ser>
        <c:dLbls>
          <c:showLegendKey val="0"/>
          <c:showVal val="0"/>
          <c:showCatName val="0"/>
          <c:showSerName val="0"/>
          <c:showPercent val="0"/>
          <c:showBubbleSize val="0"/>
        </c:dLbls>
        <c:gapWidth val="150"/>
        <c:overlap val="100"/>
        <c:axId val="252137536"/>
        <c:axId val="252137928"/>
      </c:barChart>
      <c:catAx>
        <c:axId val="252137536"/>
        <c:scaling>
          <c:orientation val="minMax"/>
        </c:scaling>
        <c:delete val="0"/>
        <c:axPos val="b"/>
        <c:title>
          <c:tx>
            <c:rich>
              <a:bodyPr/>
              <a:lstStyle/>
              <a:p>
                <a:pPr>
                  <a:defRPr sz="900" b="1" i="0" u="none" strike="noStrike" baseline="0">
                    <a:solidFill>
                      <a:srgbClr val="000000"/>
                    </a:solidFill>
                    <a:latin typeface="Times New Roman"/>
                    <a:ea typeface="Times New Roman"/>
                    <a:cs typeface="Times New Roman"/>
                  </a:defRPr>
                </a:pPr>
                <a:r>
                  <a:rPr lang="en-US"/>
                  <a:t>Year</a:t>
                </a:r>
              </a:p>
            </c:rich>
          </c:tx>
          <c:layout>
            <c:manualLayout>
              <c:xMode val="edge"/>
              <c:yMode val="edge"/>
              <c:x val="0.46170942527151276"/>
              <c:y val="0.9285006246647155"/>
            </c:manualLayout>
          </c:layout>
          <c:overlay val="0"/>
          <c:spPr>
            <a:noFill/>
            <a:ln w="25400">
              <a:noFill/>
            </a:ln>
          </c:spPr>
        </c:title>
        <c:numFmt formatCode="General" sourceLinked="1"/>
        <c:majorTickMark val="none"/>
        <c:minorTickMark val="out"/>
        <c:tickLblPos val="low"/>
        <c:spPr>
          <a:ln w="3175">
            <a:solidFill>
              <a:srgbClr val="000000"/>
            </a:solidFill>
            <a:prstDash val="solid"/>
          </a:ln>
        </c:spPr>
        <c:txPr>
          <a:bodyPr rot="0" vert="horz"/>
          <a:lstStyle/>
          <a:p>
            <a:pPr>
              <a:defRPr sz="1050" b="1" i="0" u="none" strike="noStrike" baseline="0">
                <a:solidFill>
                  <a:srgbClr val="000000"/>
                </a:solidFill>
                <a:latin typeface="Times New Roman"/>
                <a:ea typeface="Times New Roman"/>
                <a:cs typeface="Times New Roman"/>
              </a:defRPr>
            </a:pPr>
            <a:endParaRPr lang="en-US"/>
          </a:p>
        </c:txPr>
        <c:crossAx val="252137928"/>
        <c:crosses val="autoZero"/>
        <c:auto val="1"/>
        <c:lblAlgn val="ctr"/>
        <c:lblOffset val="100"/>
        <c:tickLblSkip val="1"/>
        <c:tickMarkSkip val="1"/>
        <c:noMultiLvlLbl val="0"/>
      </c:catAx>
      <c:valAx>
        <c:axId val="252137928"/>
        <c:scaling>
          <c:orientation val="minMax"/>
          <c:max val="100"/>
        </c:scaling>
        <c:delete val="0"/>
        <c:axPos val="l"/>
        <c:title>
          <c:tx>
            <c:rich>
              <a:bodyPr/>
              <a:lstStyle/>
              <a:p>
                <a:pPr>
                  <a:defRPr sz="1100" b="0" i="0" u="none" strike="noStrike" baseline="0">
                    <a:solidFill>
                      <a:srgbClr val="000000"/>
                    </a:solidFill>
                    <a:latin typeface="Calibri"/>
                    <a:ea typeface="Calibri"/>
                    <a:cs typeface="Calibri"/>
                  </a:defRPr>
                </a:pPr>
                <a:r>
                  <a:rPr lang="en-US" sz="1050" b="1" i="0" u="none" strike="noStrike" baseline="0">
                    <a:solidFill>
                      <a:srgbClr val="000000"/>
                    </a:solidFill>
                    <a:latin typeface="Times New Roman"/>
                    <a:cs typeface="Times New Roman"/>
                  </a:rPr>
                  <a:t>% Greenhoude gas  (GHG) </a:t>
                </a:r>
                <a:r>
                  <a:rPr lang="en-US" sz="1050" b="1" i="0" u="none" strike="noStrike" baseline="-25000">
                    <a:solidFill>
                      <a:srgbClr val="000000"/>
                    </a:solidFill>
                    <a:latin typeface="Times New Roman"/>
                    <a:cs typeface="Times New Roman"/>
                  </a:rPr>
                  <a:t> </a:t>
                </a:r>
                <a:r>
                  <a:rPr lang="en-US" sz="1050" b="1" i="0" u="none" strike="noStrike" baseline="0">
                    <a:solidFill>
                      <a:srgbClr val="000000"/>
                    </a:solidFill>
                    <a:latin typeface="Times New Roman"/>
                    <a:cs typeface="Times New Roman"/>
                  </a:rPr>
                  <a:t>emissions (Gg or thousand tonnes)</a:t>
                </a:r>
              </a:p>
            </c:rich>
          </c:tx>
          <c:layout>
            <c:manualLayout>
              <c:xMode val="edge"/>
              <c:yMode val="edge"/>
              <c:x val="2.0683907946955224E-2"/>
              <c:y val="0.330206913436232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252137536"/>
        <c:crosses val="autoZero"/>
        <c:crossBetween val="between"/>
      </c:valAx>
      <c:spPr>
        <a:noFill/>
        <a:ln w="25400">
          <a:noFill/>
        </a:ln>
      </c:spPr>
    </c:plotArea>
    <c:legend>
      <c:legendPos val="t"/>
      <c:layout>
        <c:manualLayout>
          <c:xMode val="edge"/>
          <c:yMode val="edge"/>
          <c:x val="0.13506940735252743"/>
          <c:y val="0.18739307792287288"/>
          <c:w val="0.75902019906155083"/>
          <c:h val="8.491623732218663E-2"/>
        </c:manualLayout>
      </c:layout>
      <c:overlay val="0"/>
      <c:spPr>
        <a:noFill/>
        <a:ln w="25400">
          <a:noFill/>
        </a:ln>
      </c:spPr>
      <c:txPr>
        <a:bodyPr/>
        <a:lstStyle/>
        <a:p>
          <a:pPr>
            <a:defRPr sz="88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15875">
      <a:solidFill>
        <a:sysClr val="windowText" lastClr="000000"/>
      </a:solidFill>
      <a:prstDash val="solid"/>
    </a:ln>
  </c:spPr>
  <c:txPr>
    <a:bodyPr/>
    <a:lstStyle/>
    <a:p>
      <a:pPr>
        <a:defRPr sz="1850" b="0" i="0" u="none" strike="noStrike" baseline="0">
          <a:solidFill>
            <a:srgbClr val="000000"/>
          </a:solidFill>
          <a:latin typeface="Arial"/>
          <a:ea typeface="Arial"/>
          <a:cs typeface="Arial"/>
        </a:defRPr>
      </a:pPr>
      <a:endParaRPr lang="en-US"/>
    </a:p>
  </c:txPr>
  <c:printSettings>
    <c:headerFooter alignWithMargins="0"/>
    <c:pageMargins b="1" l="0.75000000000000677" r="0.75000000000000677"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Times New Roman"/>
                <a:ea typeface="Times New Roman"/>
                <a:cs typeface="Times New Roman"/>
              </a:defRPr>
            </a:pPr>
            <a:r>
              <a:rPr lang="en-US"/>
              <a:t>Figure 3.2 - Trend in Energy Intensity Index, Energy consumption per capita Index, GHG Emission per capita Index and GHG emission per GDP Index, 2009 - 2018</a:t>
            </a:r>
          </a:p>
        </c:rich>
      </c:tx>
      <c:layout/>
      <c:overlay val="1"/>
    </c:title>
    <c:autoTitleDeleted val="0"/>
    <c:plotArea>
      <c:layout>
        <c:manualLayout>
          <c:layoutTarget val="inner"/>
          <c:xMode val="edge"/>
          <c:yMode val="edge"/>
          <c:x val="7.8065090687852154E-2"/>
          <c:y val="0.13703146454892118"/>
          <c:w val="0.86206591197376925"/>
          <c:h val="0.68952157878999298"/>
        </c:manualLayout>
      </c:layout>
      <c:lineChart>
        <c:grouping val="standard"/>
        <c:varyColors val="0"/>
        <c:ser>
          <c:idx val="0"/>
          <c:order val="0"/>
          <c:spPr>
            <a:ln w="25400">
              <a:solidFill>
                <a:schemeClr val="tx1"/>
              </a:solidFill>
              <a:prstDash val="dash"/>
            </a:ln>
          </c:spPr>
          <c:marker>
            <c:symbol val="triangle"/>
            <c:size val="5"/>
            <c:spPr>
              <a:solidFill>
                <a:schemeClr val="tx1"/>
              </a:solidFill>
            </c:spPr>
          </c:marker>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83.9</c:v>
              </c:pt>
              <c:pt idx="1">
                <c:v>85.5</c:v>
              </c:pt>
              <c:pt idx="2">
                <c:v>82.3</c:v>
              </c:pt>
              <c:pt idx="3">
                <c:v>79</c:v>
              </c:pt>
              <c:pt idx="4">
                <c:v>79</c:v>
              </c:pt>
              <c:pt idx="5">
                <c:v>77.400000000000006</c:v>
              </c:pt>
              <c:pt idx="6">
                <c:v>77.400000000000006</c:v>
              </c:pt>
              <c:pt idx="7">
                <c:v>75.8</c:v>
              </c:pt>
              <c:pt idx="8">
                <c:v>74.193399999999997</c:v>
              </c:pt>
              <c:pt idx="9">
                <c:v>71</c:v>
              </c:pt>
            </c:numLit>
          </c:val>
          <c:smooth val="0"/>
        </c:ser>
        <c:ser>
          <c:idx val="1"/>
          <c:order val="1"/>
          <c:spPr>
            <a:ln w="25400">
              <a:solidFill>
                <a:schemeClr val="tx1"/>
              </a:solidFill>
              <a:prstDash val="lgDash"/>
            </a:ln>
          </c:spPr>
          <c:marker>
            <c:symbol val="square"/>
            <c:size val="3"/>
          </c:marker>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91.284783140956321</c:v>
              </c:pt>
              <c:pt idx="1">
                <c:v>96.192285654342612</c:v>
              </c:pt>
              <c:pt idx="2">
                <c:v>96.949162085860479</c:v>
              </c:pt>
              <c:pt idx="3">
                <c:v>95.806040338949032</c:v>
              </c:pt>
              <c:pt idx="4">
                <c:v>97.407665476139968</c:v>
              </c:pt>
              <c:pt idx="5">
                <c:v>99.588670464514962</c:v>
              </c:pt>
              <c:pt idx="6">
                <c:v>101.79863459057439</c:v>
              </c:pt>
              <c:pt idx="7">
                <c:v>105.98551914622944</c:v>
              </c:pt>
              <c:pt idx="8">
                <c:v>109</c:v>
              </c:pt>
              <c:pt idx="9">
                <c:v>110.2</c:v>
              </c:pt>
            </c:numLit>
          </c:val>
          <c:smooth val="0"/>
        </c:ser>
        <c:ser>
          <c:idx val="2"/>
          <c:order val="2"/>
          <c:spPr>
            <a:ln w="25400">
              <a:solidFill>
                <a:schemeClr val="tx1"/>
              </a:solidFill>
              <a:prstDash val="lgDashDotDot"/>
            </a:ln>
          </c:spPr>
          <c:marker>
            <c:symbol val="star"/>
            <c:size val="5"/>
            <c:spPr>
              <a:solidFill>
                <a:schemeClr val="tx1"/>
              </a:solidFill>
            </c:spPr>
          </c:marker>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104.30811474406175</c:v>
              </c:pt>
              <c:pt idx="1">
                <c:v>112.55577498578651</c:v>
              </c:pt>
              <c:pt idx="2">
                <c:v>113.38838202724916</c:v>
              </c:pt>
              <c:pt idx="3">
                <c:v>114.90735957479626</c:v>
              </c:pt>
              <c:pt idx="4">
                <c:v>116.10643837191077</c:v>
              </c:pt>
              <c:pt idx="5">
                <c:v>119.73325163726641</c:v>
              </c:pt>
              <c:pt idx="6">
                <c:v>120.86565007651762</c:v>
              </c:pt>
              <c:pt idx="7">
                <c:v>122.58764798948357</c:v>
              </c:pt>
              <c:pt idx="8">
                <c:v>126.33927670153156</c:v>
              </c:pt>
              <c:pt idx="9">
                <c:v>126.36426504758839</c:v>
              </c:pt>
            </c:numLit>
          </c:val>
          <c:smooth val="0"/>
        </c:ser>
        <c:ser>
          <c:idx val="3"/>
          <c:order val="3"/>
          <c:spPr>
            <a:ln w="28575">
              <a:solidFill>
                <a:schemeClr val="tx1"/>
              </a:solidFill>
              <a:prstDash val="sysDot"/>
            </a:ln>
          </c:spPr>
          <c:marker>
            <c:symbol val="plus"/>
            <c:size val="5"/>
          </c:marker>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79.709488861462617</c:v>
              </c:pt>
              <c:pt idx="1">
                <c:v>81.370829392675262</c:v>
              </c:pt>
              <c:pt idx="2">
                <c:v>76.044135758542822</c:v>
              </c:pt>
              <c:pt idx="3">
                <c:v>72.596659101934804</c:v>
              </c:pt>
              <c:pt idx="4">
                <c:v>68.968012563482063</c:v>
              </c:pt>
              <c:pt idx="5">
                <c:v>66.481799464859236</c:v>
              </c:pt>
              <c:pt idx="6">
                <c:v>64.411612071663953</c:v>
              </c:pt>
              <c:pt idx="7">
                <c:v>61.634277876673515</c:v>
              </c:pt>
              <c:pt idx="8">
                <c:v>60.403400522552673</c:v>
              </c:pt>
              <c:pt idx="9">
                <c:v>57.240580578578168</c:v>
              </c:pt>
            </c:numLit>
          </c:val>
          <c:smooth val="0"/>
        </c:ser>
        <c:ser>
          <c:idx val="4"/>
          <c:order val="4"/>
          <c:spPr>
            <a:ln w="25400">
              <a:solidFill>
                <a:schemeClr val="tx1"/>
              </a:solidFill>
              <a:prstDash val="solid"/>
            </a:ln>
          </c:spPr>
          <c:marker>
            <c:symbol val="none"/>
          </c:marker>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100</c:v>
              </c:pt>
              <c:pt idx="1">
                <c:v>100</c:v>
              </c:pt>
              <c:pt idx="2">
                <c:v>100</c:v>
              </c:pt>
              <c:pt idx="3">
                <c:v>100</c:v>
              </c:pt>
              <c:pt idx="4">
                <c:v>100</c:v>
              </c:pt>
              <c:pt idx="5">
                <c:v>100</c:v>
              </c:pt>
              <c:pt idx="6">
                <c:v>100</c:v>
              </c:pt>
              <c:pt idx="7">
                <c:v>100</c:v>
              </c:pt>
              <c:pt idx="8">
                <c:v>100</c:v>
              </c:pt>
              <c:pt idx="9">
                <c:v>100</c:v>
              </c:pt>
            </c:numLit>
          </c:val>
          <c:smooth val="0"/>
        </c:ser>
        <c:dLbls>
          <c:showLegendKey val="0"/>
          <c:showVal val="0"/>
          <c:showCatName val="0"/>
          <c:showSerName val="0"/>
          <c:showPercent val="0"/>
          <c:showBubbleSize val="0"/>
        </c:dLbls>
        <c:marker val="1"/>
        <c:smooth val="0"/>
        <c:axId val="252138712"/>
        <c:axId val="252139104"/>
      </c:lineChart>
      <c:catAx>
        <c:axId val="252138712"/>
        <c:scaling>
          <c:orientation val="minMax"/>
        </c:scaling>
        <c:delete val="0"/>
        <c:axPos val="b"/>
        <c:title>
          <c:tx>
            <c:rich>
              <a:bodyPr/>
              <a:lstStyle/>
              <a:p>
                <a:pPr>
                  <a:defRPr sz="1000" b="1" i="0" u="none" strike="noStrike" baseline="0">
                    <a:solidFill>
                      <a:srgbClr val="000000"/>
                    </a:solidFill>
                    <a:latin typeface="Times New Roman"/>
                    <a:ea typeface="Times New Roman"/>
                    <a:cs typeface="Times New Roman"/>
                  </a:defRPr>
                </a:pPr>
                <a:r>
                  <a:rPr lang="en-US"/>
                  <a:t>Year</a:t>
                </a:r>
              </a:p>
            </c:rich>
          </c:tx>
          <c:layout/>
          <c:overlay val="0"/>
        </c:title>
        <c:numFmt formatCode="General" sourceLinked="1"/>
        <c:majorTickMark val="none"/>
        <c:minorTickMark val="out"/>
        <c:tickLblPos val="low"/>
        <c:spPr>
          <a:ln w="12700">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52139104"/>
        <c:crosses val="autoZero"/>
        <c:auto val="1"/>
        <c:lblAlgn val="ctr"/>
        <c:lblOffset val="100"/>
        <c:noMultiLvlLbl val="0"/>
      </c:catAx>
      <c:valAx>
        <c:axId val="252139104"/>
        <c:scaling>
          <c:orientation val="minMax"/>
        </c:scaling>
        <c:delete val="0"/>
        <c:axPos val="l"/>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52138712"/>
        <c:crosses val="autoZero"/>
        <c:crossBetween val="between"/>
      </c:valAx>
    </c:plotArea>
    <c:plotVisOnly val="1"/>
    <c:dispBlanksAs val="gap"/>
    <c:showDLblsOverMax val="0"/>
  </c:chart>
  <c:spPr>
    <a:ln w="15875">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99" l="0.70000000000000062" r="0.70000000000000062" t="0.75000000000000799"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3.3 - Consumption of ozone depleting substances, hydrochlorofluorocarbons (HCFC's), 2009 - 2018</a:t>
            </a:r>
          </a:p>
        </c:rich>
      </c:tx>
      <c:layout>
        <c:manualLayout>
          <c:xMode val="edge"/>
          <c:yMode val="edge"/>
          <c:x val="0.21104236970378704"/>
          <c:y val="5.1001749781277313E-2"/>
        </c:manualLayout>
      </c:layout>
      <c:overlay val="1"/>
    </c:title>
    <c:autoTitleDeleted val="0"/>
    <c:plotArea>
      <c:layout>
        <c:manualLayout>
          <c:layoutTarget val="inner"/>
          <c:xMode val="edge"/>
          <c:yMode val="edge"/>
          <c:x val="9.7142991054689598E-2"/>
          <c:y val="3.5021872265966758E-2"/>
          <c:w val="0.90161686836125332"/>
          <c:h val="0.85093167701864025"/>
        </c:manualLayout>
      </c:layout>
      <c:lineChart>
        <c:grouping val="standard"/>
        <c:varyColors val="0"/>
        <c:ser>
          <c:idx val="0"/>
          <c:order val="0"/>
          <c:spPr>
            <a:ln w="25400">
              <a:solidFill>
                <a:schemeClr val="tx1"/>
              </a:solidFill>
            </a:ln>
          </c:spPr>
          <c:marker>
            <c:symbol val="star"/>
            <c:size val="5"/>
            <c:spPr>
              <a:ln>
                <a:solidFill>
                  <a:schemeClr val="tx1"/>
                </a:solidFill>
              </a:ln>
            </c:spPr>
          </c:marker>
          <c:dLbls>
            <c:dLbl>
              <c:idx val="2"/>
              <c:layout>
                <c:manualLayout>
                  <c:x val="-4.2015373078365212E-2"/>
                  <c:y val="-3.40997375328084E-2"/>
                </c:manualLayout>
              </c:layout>
              <c:spPr/>
              <c:txPr>
                <a:bodyPr/>
                <a:lstStyle/>
                <a:p>
                  <a:pPr>
                    <a:defRPr sz="1000" b="0" i="0" u="none" strike="noStrike" baseline="0">
                      <a:solidFill>
                        <a:srgbClr val="000000"/>
                      </a:solidFill>
                      <a:latin typeface="Times New Roman"/>
                      <a:ea typeface="Times New Roman"/>
                      <a:cs typeface="Times New Roman"/>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314183941293049E-2"/>
                  <c:y val="-4.3533683289588808E-2"/>
                </c:manualLayout>
              </c:layout>
              <c:spPr/>
              <c:txPr>
                <a:bodyPr/>
                <a:lstStyle/>
                <a:p>
                  <a:pPr>
                    <a:defRPr sz="1000" b="0" i="0" u="none" strike="noStrike" baseline="0">
                      <a:solidFill>
                        <a:srgbClr val="000000"/>
                      </a:solidFill>
                      <a:latin typeface="Times New Roman"/>
                      <a:ea typeface="Times New Roman"/>
                      <a:cs typeface="Times New Roman"/>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78683914510686E-2"/>
                  <c:y val="6.6400262467191606E-2"/>
                </c:manualLayout>
              </c:layout>
              <c:spPr/>
              <c:txPr>
                <a:bodyPr/>
                <a:lstStyle/>
                <a:p>
                  <a:pPr>
                    <a:defRPr sz="1000" b="0" i="0" u="none" strike="noStrike" baseline="0">
                      <a:solidFill>
                        <a:srgbClr val="000000"/>
                      </a:solidFill>
                      <a:latin typeface="Times New Roman"/>
                      <a:ea typeface="Times New Roman"/>
                      <a:cs typeface="Times New Roman"/>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0816326530612311E-2"/>
                  <c:y val="-5.55555555555556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061224489795919E-2"/>
                  <c:y val="-5.5555555555555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218035245594301E-2"/>
                  <c:y val="-6.0291338582677149E-2"/>
                </c:manualLayout>
              </c:layout>
              <c:spPr/>
              <c:txPr>
                <a:bodyPr/>
                <a:lstStyle/>
                <a:p>
                  <a:pPr>
                    <a:defRPr sz="1000" b="0" i="0" u="none" strike="noStrike" baseline="0">
                      <a:solidFill>
                        <a:srgbClr val="000000"/>
                      </a:solidFill>
                      <a:latin typeface="Times New Roman"/>
                      <a:ea typeface="Times New Roman"/>
                      <a:cs typeface="Times New Roman"/>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61224489795919E-2"/>
                  <c:y val="5.5555555555555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1939043333868969E-2"/>
                  <c:y val="-4.7905074365704292E-2"/>
                </c:manualLayout>
              </c:layout>
              <c:spPr/>
              <c:txPr>
                <a:bodyPr/>
                <a:lstStyle/>
                <a:p>
                  <a:pPr>
                    <a:defRPr sz="1000" b="0" i="0" u="none" strike="noStrike" baseline="0">
                      <a:solidFill>
                        <a:srgbClr val="000000"/>
                      </a:solidFill>
                      <a:latin typeface="Times New Roman"/>
                      <a:ea typeface="Times New Roman"/>
                      <a:cs typeface="Times New Roman"/>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192.12</c:v>
              </c:pt>
              <c:pt idx="1">
                <c:v>96.13</c:v>
              </c:pt>
              <c:pt idx="2">
                <c:v>157.4</c:v>
              </c:pt>
              <c:pt idx="3">
                <c:v>125.94</c:v>
              </c:pt>
              <c:pt idx="4">
                <c:v>96.87</c:v>
              </c:pt>
              <c:pt idx="5">
                <c:v>142.52000000000001</c:v>
              </c:pt>
              <c:pt idx="6">
                <c:v>122.34</c:v>
              </c:pt>
              <c:pt idx="7">
                <c:v>110.97</c:v>
              </c:pt>
              <c:pt idx="8">
                <c:v>106.1</c:v>
              </c:pt>
              <c:pt idx="9">
                <c:v>124.48</c:v>
              </c:pt>
            </c:numLit>
          </c:val>
          <c:smooth val="0"/>
        </c:ser>
        <c:dLbls>
          <c:showLegendKey val="0"/>
          <c:showVal val="0"/>
          <c:showCatName val="0"/>
          <c:showSerName val="0"/>
          <c:showPercent val="0"/>
          <c:showBubbleSize val="0"/>
        </c:dLbls>
        <c:marker val="1"/>
        <c:smooth val="0"/>
        <c:axId val="252139888"/>
        <c:axId val="252140280"/>
      </c:lineChart>
      <c:catAx>
        <c:axId val="252139888"/>
        <c:scaling>
          <c:orientation val="minMax"/>
        </c:scaling>
        <c:delete val="0"/>
        <c:axPos val="b"/>
        <c:title>
          <c:tx>
            <c:rich>
              <a:bodyPr/>
              <a:lstStyle/>
              <a:p>
                <a:pPr>
                  <a:defRPr sz="1000" b="1" i="0" u="none" strike="noStrike" baseline="0">
                    <a:solidFill>
                      <a:srgbClr val="000000"/>
                    </a:solidFill>
                    <a:latin typeface="Times New Roman"/>
                    <a:ea typeface="Times New Roman"/>
                    <a:cs typeface="Times New Roman"/>
                  </a:defRPr>
                </a:pPr>
                <a:r>
                  <a:rPr lang="en-US"/>
                  <a:t>Year</a:t>
                </a:r>
              </a:p>
            </c:rich>
          </c:tx>
          <c:layout>
            <c:manualLayout>
              <c:xMode val="edge"/>
              <c:yMode val="edge"/>
              <c:x val="0.523700787401575"/>
              <c:y val="0.91944444444444462"/>
            </c:manualLayout>
          </c:layout>
          <c:overlay val="0"/>
        </c:title>
        <c:numFmt formatCode="General" sourceLinked="1"/>
        <c:majorTickMark val="none"/>
        <c:minorTickMark val="out"/>
        <c:tickLblPos val="low"/>
        <c:spPr>
          <a:ln>
            <a:solidFill>
              <a:sysClr val="windowText" lastClr="000000"/>
            </a:solidFill>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52140280"/>
        <c:crosses val="autoZero"/>
        <c:auto val="1"/>
        <c:lblAlgn val="ctr"/>
        <c:lblOffset val="100"/>
        <c:noMultiLvlLbl val="0"/>
      </c:catAx>
      <c:valAx>
        <c:axId val="252140280"/>
        <c:scaling>
          <c:orientation val="minMax"/>
          <c:max val="250"/>
          <c:min val="50"/>
        </c:scaling>
        <c:delete val="0"/>
        <c:axPos val="l"/>
        <c:title>
          <c:tx>
            <c:rich>
              <a:bodyPr/>
              <a:lstStyle/>
              <a:p>
                <a:pPr>
                  <a:defRPr sz="1050" b="1" i="0" u="none" strike="noStrike" baseline="0">
                    <a:solidFill>
                      <a:srgbClr val="000000"/>
                    </a:solidFill>
                    <a:latin typeface="Times New Roman"/>
                    <a:ea typeface="Times New Roman"/>
                    <a:cs typeface="Times New Roman"/>
                  </a:defRPr>
                </a:pPr>
                <a:r>
                  <a:rPr lang="en-US"/>
                  <a:t>Tonnes</a:t>
                </a:r>
              </a:p>
            </c:rich>
          </c:tx>
          <c:layout>
            <c:manualLayout>
              <c:xMode val="edge"/>
              <c:yMode val="edge"/>
              <c:x val="6.2345331833520848E-3"/>
              <c:y val="0.4147239720034997"/>
            </c:manualLayout>
          </c:layout>
          <c:overlay val="0"/>
        </c:title>
        <c:numFmt formatCode="#,##0" sourceLinked="0"/>
        <c:majorTickMark val="out"/>
        <c:minorTickMark val="none"/>
        <c:tickLblPos val="nextTo"/>
        <c:spPr>
          <a:noFill/>
          <a:ln>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52139888"/>
        <c:crosses val="autoZero"/>
        <c:crossBetween val="between"/>
        <c:majorUnit val="50"/>
        <c:minorUnit val="1"/>
      </c:valAx>
    </c:plotArea>
    <c:plotVisOnly val="1"/>
    <c:dispBlanksAs val="gap"/>
    <c:showDLblsOverMax val="0"/>
  </c:chart>
  <c:spPr>
    <a:ln w="15875">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33" l="0.70000000000000062" r="0.70000000000000062" t="0.75000000000000533"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sz="1400"/>
              <a:t>Figure 5.1 - Vehicles registered by type, 2009 - 2018
</a:t>
            </a:r>
          </a:p>
        </c:rich>
      </c:tx>
      <c:layout>
        <c:manualLayout>
          <c:xMode val="edge"/>
          <c:yMode val="edge"/>
          <c:x val="0.26578703558469535"/>
          <c:y val="4.7040147171935817E-2"/>
        </c:manualLayout>
      </c:layout>
      <c:overlay val="0"/>
      <c:spPr>
        <a:noFill/>
        <a:ln w="25400">
          <a:noFill/>
        </a:ln>
      </c:spPr>
    </c:title>
    <c:autoTitleDeleted val="0"/>
    <c:plotArea>
      <c:layout>
        <c:manualLayout>
          <c:layoutTarget val="inner"/>
          <c:xMode val="edge"/>
          <c:yMode val="edge"/>
          <c:x val="0.10812542392875239"/>
          <c:y val="0.29360422097408856"/>
          <c:w val="0.83668162119269973"/>
          <c:h val="0.5739609206063786"/>
        </c:manualLayout>
      </c:layout>
      <c:barChart>
        <c:barDir val="col"/>
        <c:grouping val="stacked"/>
        <c:varyColors val="0"/>
        <c:ser>
          <c:idx val="0"/>
          <c:order val="0"/>
          <c:tx>
            <c:v>  Car</c:v>
          </c:tx>
          <c:spPr>
            <a:pattFill prst="dkUpDiag">
              <a:fgClr>
                <a:srgbClr val="000000"/>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117890</c:v>
              </c:pt>
              <c:pt idx="1">
                <c:v>127363</c:v>
              </c:pt>
              <c:pt idx="2">
                <c:v>136225</c:v>
              </c:pt>
              <c:pt idx="3">
                <c:v>147733</c:v>
              </c:pt>
              <c:pt idx="4">
                <c:v>160701</c:v>
              </c:pt>
              <c:pt idx="5">
                <c:v>173954</c:v>
              </c:pt>
              <c:pt idx="6">
                <c:v>188299</c:v>
              </c:pt>
              <c:pt idx="7">
                <c:v>202696</c:v>
              </c:pt>
              <c:pt idx="8">
                <c:v>218976</c:v>
              </c:pt>
              <c:pt idx="9">
                <c:v>235598</c:v>
              </c:pt>
            </c:numLit>
          </c:val>
        </c:ser>
        <c:ser>
          <c:idx val="1"/>
          <c:order val="1"/>
          <c:tx>
            <c:v>  Dual  purpose  vehicle</c:v>
          </c:tx>
          <c:spPr>
            <a:pattFill prst="ltHorz">
              <a:fgClr>
                <a:srgbClr val="000000"/>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47146</c:v>
              </c:pt>
              <c:pt idx="1">
                <c:v>48271</c:v>
              </c:pt>
              <c:pt idx="2">
                <c:v>49132</c:v>
              </c:pt>
              <c:pt idx="3">
                <c:v>50116</c:v>
              </c:pt>
              <c:pt idx="4">
                <c:v>49730</c:v>
              </c:pt>
              <c:pt idx="5">
                <c:v>49503</c:v>
              </c:pt>
              <c:pt idx="6">
                <c:v>49301</c:v>
              </c:pt>
              <c:pt idx="7">
                <c:v>48961</c:v>
              </c:pt>
              <c:pt idx="8">
                <c:v>48603</c:v>
              </c:pt>
              <c:pt idx="9">
                <c:v>48200</c:v>
              </c:pt>
            </c:numLit>
          </c:val>
        </c:ser>
        <c:ser>
          <c:idx val="2"/>
          <c:order val="2"/>
          <c:tx>
            <c:v>  Motor  cycle &amp; autocycle</c:v>
          </c:tx>
          <c:spPr>
            <a:pattFill prst="pct75">
              <a:fgClr>
                <a:srgbClr val="000000"/>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152935</c:v>
              </c:pt>
              <c:pt idx="1">
                <c:v>159329</c:v>
              </c:pt>
              <c:pt idx="2">
                <c:v>165706</c:v>
              </c:pt>
              <c:pt idx="3">
                <c:v>173508</c:v>
              </c:pt>
              <c:pt idx="4">
                <c:v>180785</c:v>
              </c:pt>
              <c:pt idx="5">
                <c:v>187851</c:v>
              </c:pt>
              <c:pt idx="6">
                <c:v>193688</c:v>
              </c:pt>
              <c:pt idx="7">
                <c:v>199399</c:v>
              </c:pt>
              <c:pt idx="8">
                <c:v>205493</c:v>
              </c:pt>
              <c:pt idx="9">
                <c:v>211125</c:v>
              </c:pt>
            </c:numLit>
          </c:val>
        </c:ser>
        <c:ser>
          <c:idx val="3"/>
          <c:order val="3"/>
          <c:tx>
            <c:v>  Lorry  and  truck</c:v>
          </c:tx>
          <c:spPr>
            <a:pattFill prst="ltVert">
              <a:fgClr>
                <a:srgbClr val="333300"/>
              </a:fgClr>
              <a:bgClr>
                <a:srgbClr val="FFFFFF"/>
              </a:bgClr>
            </a:pattFill>
            <a:ln w="12700">
              <a:solidFill>
                <a:srgbClr val="3333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12950</c:v>
              </c:pt>
              <c:pt idx="1">
                <c:v>13186</c:v>
              </c:pt>
              <c:pt idx="2">
                <c:v>13539</c:v>
              </c:pt>
              <c:pt idx="3">
                <c:v>13902</c:v>
              </c:pt>
              <c:pt idx="4">
                <c:v>14061</c:v>
              </c:pt>
              <c:pt idx="5">
                <c:v>14243</c:v>
              </c:pt>
              <c:pt idx="6">
                <c:v>14372</c:v>
              </c:pt>
              <c:pt idx="7">
                <c:v>14645</c:v>
              </c:pt>
              <c:pt idx="8">
                <c:v>15024</c:v>
              </c:pt>
              <c:pt idx="9">
                <c:v>15505</c:v>
              </c:pt>
            </c:numLit>
          </c:val>
        </c:ser>
        <c:ser>
          <c:idx val="4"/>
          <c:order val="4"/>
          <c:tx>
            <c:v>  Bus  </c:v>
          </c:tx>
          <c:spPr>
            <a:pattFill prst="dashVert">
              <a:fgClr>
                <a:srgbClr val="660066"/>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2803</c:v>
              </c:pt>
              <c:pt idx="1">
                <c:v>2845</c:v>
              </c:pt>
              <c:pt idx="2">
                <c:v>2912</c:v>
              </c:pt>
              <c:pt idx="3">
                <c:v>2957</c:v>
              </c:pt>
              <c:pt idx="4">
                <c:v>2963</c:v>
              </c:pt>
              <c:pt idx="5">
                <c:v>3006</c:v>
              </c:pt>
              <c:pt idx="6">
                <c:v>2980</c:v>
              </c:pt>
              <c:pt idx="7">
                <c:v>3107</c:v>
              </c:pt>
              <c:pt idx="8">
                <c:v>3101</c:v>
              </c:pt>
              <c:pt idx="9">
                <c:v>3086</c:v>
              </c:pt>
            </c:numLit>
          </c:val>
        </c:ser>
        <c:ser>
          <c:idx val="5"/>
          <c:order val="5"/>
          <c:tx>
            <c:v>Others</c:v>
          </c:tx>
          <c:spPr>
            <a:pattFill prst="dashHorz">
              <a:fgClr>
                <a:srgbClr val="000000"/>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32796</c:v>
              </c:pt>
              <c:pt idx="1">
                <c:v>33121</c:v>
              </c:pt>
              <c:pt idx="2">
                <c:v>33405</c:v>
              </c:pt>
              <c:pt idx="3">
                <c:v>33710</c:v>
              </c:pt>
              <c:pt idx="4">
                <c:v>35255</c:v>
              </c:pt>
              <c:pt idx="5">
                <c:v>36495</c:v>
              </c:pt>
              <c:pt idx="6">
                <c:v>37504</c:v>
              </c:pt>
              <c:pt idx="7">
                <c:v>38868</c:v>
              </c:pt>
              <c:pt idx="8">
                <c:v>40600</c:v>
              </c:pt>
              <c:pt idx="9">
                <c:v>42487</c:v>
              </c:pt>
            </c:numLit>
          </c:val>
        </c:ser>
        <c:dLbls>
          <c:showLegendKey val="0"/>
          <c:showVal val="0"/>
          <c:showCatName val="0"/>
          <c:showSerName val="0"/>
          <c:showPercent val="0"/>
          <c:showBubbleSize val="0"/>
        </c:dLbls>
        <c:gapWidth val="93"/>
        <c:overlap val="100"/>
        <c:axId val="285843184"/>
        <c:axId val="285843576"/>
      </c:barChart>
      <c:catAx>
        <c:axId val="285843184"/>
        <c:scaling>
          <c:orientation val="minMax"/>
        </c:scaling>
        <c:delete val="0"/>
        <c:axPos val="b"/>
        <c:title>
          <c:tx>
            <c:rich>
              <a:bodyPr/>
              <a:lstStyle/>
              <a:p>
                <a:pPr>
                  <a:defRPr sz="1050" b="1" i="0" u="none" strike="noStrike" baseline="0">
                    <a:solidFill>
                      <a:srgbClr val="000000"/>
                    </a:solidFill>
                    <a:latin typeface="Times New Roman"/>
                    <a:ea typeface="Times New Roman"/>
                    <a:cs typeface="Times New Roman"/>
                  </a:defRPr>
                </a:pPr>
                <a:r>
                  <a:rPr lang="en-US" sz="1050"/>
                  <a:t>Year</a:t>
                </a:r>
              </a:p>
            </c:rich>
          </c:tx>
          <c:layout>
            <c:manualLayout>
              <c:xMode val="edge"/>
              <c:yMode val="edge"/>
              <c:x val="0.52443370873461514"/>
              <c:y val="0.93929506545820762"/>
            </c:manualLayout>
          </c:layout>
          <c:overlay val="0"/>
          <c:spPr>
            <a:noFill/>
            <a:ln w="25400">
              <a:noFill/>
            </a:ln>
          </c:spPr>
        </c:title>
        <c:numFmt formatCode="General" sourceLinked="1"/>
        <c:majorTickMark val="none"/>
        <c:minorTickMark val="out"/>
        <c:tickLblPos val="low"/>
        <c:spPr>
          <a:ln w="158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85843576"/>
        <c:crosses val="autoZero"/>
        <c:auto val="1"/>
        <c:lblAlgn val="ctr"/>
        <c:lblOffset val="100"/>
        <c:tickLblSkip val="1"/>
        <c:tickMarkSkip val="1"/>
        <c:noMultiLvlLbl val="0"/>
      </c:catAx>
      <c:valAx>
        <c:axId val="285843576"/>
        <c:scaling>
          <c:orientation val="minMax"/>
        </c:scaling>
        <c:delete val="0"/>
        <c:axPos val="l"/>
        <c:majorGridlines>
          <c:spPr>
            <a:ln w="3175">
              <a:solidFill>
                <a:srgbClr val="FFFFFF"/>
              </a:solidFill>
              <a:prstDash val="solid"/>
            </a:ln>
          </c:spPr>
        </c:majorGridlines>
        <c:title>
          <c:tx>
            <c:rich>
              <a:bodyPr/>
              <a:lstStyle/>
              <a:p>
                <a:pPr>
                  <a:defRPr sz="1050" b="1" i="0" u="none" strike="noStrike" baseline="0">
                    <a:solidFill>
                      <a:srgbClr val="000000"/>
                    </a:solidFill>
                    <a:latin typeface="Times New Roman"/>
                    <a:ea typeface="Times New Roman"/>
                    <a:cs typeface="Times New Roman"/>
                  </a:defRPr>
                </a:pPr>
                <a:r>
                  <a:rPr lang="en-US" sz="1050"/>
                  <a:t>Number</a:t>
                </a:r>
              </a:p>
            </c:rich>
          </c:tx>
          <c:layout>
            <c:manualLayout>
              <c:xMode val="edge"/>
              <c:yMode val="edge"/>
              <c:x val="5.4506383913166282E-3"/>
              <c:y val="0.53990690740696667"/>
            </c:manualLayout>
          </c:layout>
          <c:overlay val="0"/>
          <c:spPr>
            <a:noFill/>
            <a:ln w="25400">
              <a:noFill/>
            </a:ln>
          </c:spPr>
        </c:title>
        <c:numFmt formatCode="#,##0" sourceLinked="0"/>
        <c:majorTickMark val="out"/>
        <c:minorTickMark val="none"/>
        <c:tickLblPos val="nextTo"/>
        <c:spPr>
          <a:ln w="158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85843184"/>
        <c:crosses val="autoZero"/>
        <c:crossBetween val="between"/>
      </c:valAx>
      <c:spPr>
        <a:solidFill>
          <a:srgbClr val="FFFFFF"/>
        </a:solidFill>
        <a:ln w="25400">
          <a:noFill/>
        </a:ln>
      </c:spPr>
    </c:plotArea>
    <c:legend>
      <c:legendPos val="r"/>
      <c:layout>
        <c:manualLayout>
          <c:xMode val="edge"/>
          <c:yMode val="edge"/>
          <c:x val="0.24292196045215464"/>
          <c:y val="0.17562211068027372"/>
          <c:w val="0.37462841547197034"/>
          <c:h val="0.17017548033081967"/>
        </c:manualLayout>
      </c:layout>
      <c:overlay val="0"/>
      <c:spPr>
        <a:solidFill>
          <a:srgbClr val="FFFFFF"/>
        </a:solidFill>
        <a:ln w="15875">
          <a:solidFill>
            <a:sysClr val="windowText" lastClr="000000"/>
          </a:solidFill>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15875">
      <a:solidFill>
        <a:schemeClr val="tx1"/>
      </a:solid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88" r="0.75000000000000688" t="1" header="0.5" footer="0.5"/>
    <c:pageSetup paperSize="9" orientation="landscape" horizontalDpi="-3"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sz="1200"/>
              <a:t>Figure 5.2- Number of hybrid and electric vehicles registered, 2009 - 2018</a:t>
            </a:r>
          </a:p>
        </c:rich>
      </c:tx>
      <c:layout>
        <c:manualLayout>
          <c:xMode val="edge"/>
          <c:yMode val="edge"/>
          <c:x val="0.28882418847841657"/>
          <c:y val="6.1489446783141027E-2"/>
        </c:manualLayout>
      </c:layout>
      <c:overlay val="1"/>
    </c:title>
    <c:autoTitleDeleted val="0"/>
    <c:plotArea>
      <c:layout>
        <c:manualLayout>
          <c:layoutTarget val="inner"/>
          <c:xMode val="edge"/>
          <c:yMode val="edge"/>
          <c:x val="0.11410567785117239"/>
          <c:y val="0.12083041966324605"/>
          <c:w val="0.80948996797797113"/>
          <c:h val="0.68814235765655662"/>
        </c:manualLayout>
      </c:layout>
      <c:lineChart>
        <c:grouping val="standard"/>
        <c:varyColors val="0"/>
        <c:ser>
          <c:idx val="0"/>
          <c:order val="0"/>
          <c:tx>
            <c:v>Hybrid</c:v>
          </c:tx>
          <c:marker>
            <c:symbol val="star"/>
            <c:size val="5"/>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43</c:v>
              </c:pt>
              <c:pt idx="1">
                <c:v>161</c:v>
              </c:pt>
              <c:pt idx="2">
                <c:v>315</c:v>
              </c:pt>
              <c:pt idx="3">
                <c:v>703</c:v>
              </c:pt>
              <c:pt idx="4">
                <c:v>1389</c:v>
              </c:pt>
              <c:pt idx="5">
                <c:v>1825</c:v>
              </c:pt>
              <c:pt idx="6">
                <c:v>2413</c:v>
              </c:pt>
              <c:pt idx="7">
                <c:v>3765</c:v>
              </c:pt>
              <c:pt idx="8">
                <c:v>6406</c:v>
              </c:pt>
              <c:pt idx="9">
                <c:v>9993</c:v>
              </c:pt>
            </c:numLit>
          </c:val>
          <c:smooth val="0"/>
        </c:ser>
        <c:dLbls>
          <c:showLegendKey val="0"/>
          <c:showVal val="0"/>
          <c:showCatName val="0"/>
          <c:showSerName val="0"/>
          <c:showPercent val="0"/>
          <c:showBubbleSize val="0"/>
        </c:dLbls>
        <c:marker val="1"/>
        <c:smooth val="0"/>
        <c:axId val="285844360"/>
        <c:axId val="285844752"/>
      </c:lineChart>
      <c:lineChart>
        <c:grouping val="standard"/>
        <c:varyColors val="0"/>
        <c:ser>
          <c:idx val="1"/>
          <c:order val="1"/>
          <c:tx>
            <c:v>Electric</c:v>
          </c:tx>
          <c:spPr>
            <a:ln w="22225">
              <a:prstDash val="sysDash"/>
            </a:ln>
          </c:spPr>
          <c:marker>
            <c:symbol val="x"/>
            <c:size val="5"/>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0</c:v>
              </c:pt>
              <c:pt idx="1">
                <c:v>0</c:v>
              </c:pt>
              <c:pt idx="2">
                <c:v>2</c:v>
              </c:pt>
              <c:pt idx="3">
                <c:v>5</c:v>
              </c:pt>
              <c:pt idx="4">
                <c:v>6</c:v>
              </c:pt>
              <c:pt idx="5">
                <c:v>8</c:v>
              </c:pt>
              <c:pt idx="6">
                <c:v>19</c:v>
              </c:pt>
              <c:pt idx="7">
                <c:v>29</c:v>
              </c:pt>
              <c:pt idx="8">
                <c:v>51</c:v>
              </c:pt>
              <c:pt idx="9">
                <c:v>84</c:v>
              </c:pt>
            </c:numLit>
          </c:val>
          <c:smooth val="0"/>
        </c:ser>
        <c:dLbls>
          <c:showLegendKey val="0"/>
          <c:showVal val="0"/>
          <c:showCatName val="0"/>
          <c:showSerName val="0"/>
          <c:showPercent val="0"/>
          <c:showBubbleSize val="0"/>
        </c:dLbls>
        <c:marker val="1"/>
        <c:smooth val="0"/>
        <c:axId val="285845144"/>
        <c:axId val="285845536"/>
      </c:lineChart>
      <c:catAx>
        <c:axId val="285844360"/>
        <c:scaling>
          <c:orientation val="minMax"/>
        </c:scaling>
        <c:delete val="0"/>
        <c:axPos val="b"/>
        <c:numFmt formatCode="General" sourceLinked="1"/>
        <c:majorTickMark val="none"/>
        <c:minorTickMark val="out"/>
        <c:tickLblPos val="low"/>
        <c:spPr>
          <a:ln>
            <a:solidFill>
              <a:sysClr val="windowText" lastClr="000000"/>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5844752"/>
        <c:crosses val="autoZero"/>
        <c:auto val="1"/>
        <c:lblAlgn val="ctr"/>
        <c:lblOffset val="100"/>
        <c:noMultiLvlLbl val="0"/>
      </c:catAx>
      <c:valAx>
        <c:axId val="285844752"/>
        <c:scaling>
          <c:orientation val="minMax"/>
        </c:scaling>
        <c:delete val="0"/>
        <c:axPos val="l"/>
        <c:title>
          <c:tx>
            <c:rich>
              <a:bodyPr/>
              <a:lstStyle/>
              <a:p>
                <a:pPr>
                  <a:defRPr sz="1050" b="1" i="0" u="none" strike="noStrike" baseline="0">
                    <a:solidFill>
                      <a:srgbClr val="000000"/>
                    </a:solidFill>
                    <a:latin typeface="Times New Roman"/>
                    <a:ea typeface="Times New Roman"/>
                    <a:cs typeface="Times New Roman"/>
                  </a:defRPr>
                </a:pPr>
                <a:r>
                  <a:rPr lang="en-US" sz="1050"/>
                  <a:t>Number of registered hybrid vehicles</a:t>
                </a:r>
              </a:p>
            </c:rich>
          </c:tx>
          <c:layout>
            <c:manualLayout>
              <c:xMode val="edge"/>
              <c:yMode val="edge"/>
              <c:x val="2.6789704646602977E-2"/>
              <c:y val="0.13089769595975018"/>
            </c:manualLayout>
          </c:layout>
          <c:overlay val="0"/>
        </c:title>
        <c:numFmt formatCode="General" sourceLinked="1"/>
        <c:majorTickMark val="out"/>
        <c:minorTickMark val="none"/>
        <c:tickLblPos val="nextTo"/>
        <c:spPr>
          <a:ln>
            <a:solidFill>
              <a:schemeClr val="tx1"/>
            </a:solidFill>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85844360"/>
        <c:crosses val="autoZero"/>
        <c:crossBetween val="between"/>
      </c:valAx>
      <c:catAx>
        <c:axId val="285845144"/>
        <c:scaling>
          <c:orientation val="minMax"/>
        </c:scaling>
        <c:delete val="1"/>
        <c:axPos val="b"/>
        <c:numFmt formatCode="General" sourceLinked="1"/>
        <c:majorTickMark val="out"/>
        <c:minorTickMark val="none"/>
        <c:tickLblPos val="nextTo"/>
        <c:crossAx val="285845536"/>
        <c:crosses val="autoZero"/>
        <c:auto val="1"/>
        <c:lblAlgn val="ctr"/>
        <c:lblOffset val="100"/>
        <c:noMultiLvlLbl val="0"/>
      </c:catAx>
      <c:valAx>
        <c:axId val="285845536"/>
        <c:scaling>
          <c:orientation val="minMax"/>
        </c:scaling>
        <c:delete val="0"/>
        <c:axPos val="r"/>
        <c:title>
          <c:tx>
            <c:rich>
              <a:bodyPr/>
              <a:lstStyle/>
              <a:p>
                <a:pPr>
                  <a:defRPr sz="1050" b="1" i="0" u="none" strike="noStrike" baseline="0">
                    <a:solidFill>
                      <a:srgbClr val="000000"/>
                    </a:solidFill>
                    <a:latin typeface="Times New Roman"/>
                    <a:ea typeface="Times New Roman"/>
                    <a:cs typeface="Times New Roman"/>
                  </a:defRPr>
                </a:pPr>
                <a:r>
                  <a:rPr lang="en-US" sz="1050"/>
                  <a:t>Number of registered electric vehicles</a:t>
                </a:r>
              </a:p>
            </c:rich>
          </c:tx>
          <c:layout>
            <c:manualLayout>
              <c:xMode val="edge"/>
              <c:yMode val="edge"/>
              <c:x val="0.9669421016048888"/>
              <c:y val="0.1157135690448666"/>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85845144"/>
        <c:crosses val="max"/>
        <c:crossBetween val="between"/>
      </c:valAx>
      <c:dTable>
        <c:showHorzBorder val="1"/>
        <c:showVertBorder val="1"/>
        <c:showOutline val="1"/>
        <c:showKeys val="0"/>
        <c:txPr>
          <a:bodyPr/>
          <a:lstStyle/>
          <a:p>
            <a:pPr rtl="0">
              <a:defRPr sz="1000" b="0" i="0" u="none" strike="noStrike" baseline="0">
                <a:solidFill>
                  <a:srgbClr val="000000"/>
                </a:solidFill>
                <a:latin typeface="Times New Roman"/>
                <a:ea typeface="Times New Roman"/>
                <a:cs typeface="Times New Roman"/>
              </a:defRPr>
            </a:pPr>
            <a:endParaRPr lang="en-US"/>
          </a:p>
        </c:txPr>
      </c:dTable>
      <c:spPr>
        <a:noFill/>
        <a:ln w="25400">
          <a:noFill/>
        </a:ln>
      </c:spPr>
    </c:plotArea>
    <c:legend>
      <c:legendPos val="r"/>
      <c:layout>
        <c:manualLayout>
          <c:xMode val="edge"/>
          <c:yMode val="edge"/>
          <c:x val="0.22438859668233171"/>
          <c:y val="0.31591685388356944"/>
          <c:w val="0.37299191850030566"/>
          <c:h val="0.18852385834042212"/>
        </c:manualLayout>
      </c:layout>
      <c:overlay val="0"/>
      <c:spPr>
        <a:ln>
          <a:solidFill>
            <a:sysClr val="windowText" lastClr="000000"/>
          </a:solidFill>
        </a:ln>
      </c:spPr>
      <c:txPr>
        <a:bodyPr/>
        <a:lstStyle/>
        <a:p>
          <a:pPr>
            <a:defRPr sz="105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en-US"/>
              <a:t>Figure 6.1 - Number of offences against forest laws by category, 2009 - 2018</a:t>
            </a:r>
          </a:p>
        </c:rich>
      </c:tx>
      <c:layout>
        <c:manualLayout>
          <c:xMode val="edge"/>
          <c:yMode val="edge"/>
          <c:x val="0.16066557718021091"/>
          <c:y val="2.2284045480230483E-2"/>
        </c:manualLayout>
      </c:layout>
      <c:overlay val="1"/>
    </c:title>
    <c:autoTitleDeleted val="0"/>
    <c:plotArea>
      <c:layout>
        <c:manualLayout>
          <c:layoutTarget val="inner"/>
          <c:xMode val="edge"/>
          <c:yMode val="edge"/>
          <c:x val="7.9670492168871079E-2"/>
          <c:y val="0.19604822377704381"/>
          <c:w val="0.91134379090342166"/>
          <c:h val="0.67024119199584764"/>
        </c:manualLayout>
      </c:layout>
      <c:barChart>
        <c:barDir val="col"/>
        <c:grouping val="stacked"/>
        <c:varyColors val="0"/>
        <c:ser>
          <c:idx val="0"/>
          <c:order val="0"/>
          <c:tx>
            <c:v>Unauthorised felling/removal</c:v>
          </c:tx>
          <c:spPr>
            <a:pattFill prst="trellis">
              <a:fgClr>
                <a:schemeClr val="tx1"/>
              </a:fgClr>
              <a:bgClr>
                <a:schemeClr val="bg1"/>
              </a:bgClr>
            </a:pattFill>
            <a:ln>
              <a:solidFill>
                <a:schemeClr val="tx1"/>
              </a:solidFill>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71</c:v>
              </c:pt>
              <c:pt idx="1">
                <c:v>37</c:v>
              </c:pt>
              <c:pt idx="2">
                <c:v>79</c:v>
              </c:pt>
              <c:pt idx="3">
                <c:v>68</c:v>
              </c:pt>
              <c:pt idx="4">
                <c:v>61</c:v>
              </c:pt>
              <c:pt idx="5">
                <c:v>70</c:v>
              </c:pt>
              <c:pt idx="6">
                <c:v>60</c:v>
              </c:pt>
              <c:pt idx="7">
                <c:v>56</c:v>
              </c:pt>
              <c:pt idx="8">
                <c:v>78</c:v>
              </c:pt>
              <c:pt idx="9">
                <c:v>43</c:v>
              </c:pt>
            </c:numLit>
          </c:val>
        </c:ser>
        <c:ser>
          <c:idx val="1"/>
          <c:order val="1"/>
          <c:tx>
            <c:v>Illegal possession of wood</c:v>
          </c:tx>
          <c:spPr>
            <a:pattFill prst="zigZag">
              <a:fgClr>
                <a:schemeClr val="tx1"/>
              </a:fgClr>
              <a:bgClr>
                <a:schemeClr val="bg1"/>
              </a:bgClr>
            </a:pattFill>
            <a:ln>
              <a:solidFill>
                <a:schemeClr val="tx1"/>
              </a:solidFill>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0</c:v>
              </c:pt>
              <c:pt idx="1">
                <c:v>1</c:v>
              </c:pt>
              <c:pt idx="2">
                <c:v>0</c:v>
              </c:pt>
              <c:pt idx="3">
                <c:v>0</c:v>
              </c:pt>
              <c:pt idx="4">
                <c:v>0</c:v>
              </c:pt>
              <c:pt idx="5">
                <c:v>1</c:v>
              </c:pt>
              <c:pt idx="6">
                <c:v>1</c:v>
              </c:pt>
              <c:pt idx="7">
                <c:v>0</c:v>
              </c:pt>
              <c:pt idx="8">
                <c:v>0</c:v>
              </c:pt>
              <c:pt idx="9">
                <c:v>0</c:v>
              </c:pt>
            </c:numLit>
          </c:val>
        </c:ser>
        <c:ser>
          <c:idx val="2"/>
          <c:order val="2"/>
          <c:tx>
            <c:v>Encroachment</c:v>
          </c:tx>
          <c:spPr>
            <a:pattFill prst="ltDnDiag">
              <a:fgClr>
                <a:schemeClr val="tx1"/>
              </a:fgClr>
              <a:bgClr>
                <a:schemeClr val="bg1"/>
              </a:bgClr>
            </a:pattFill>
            <a:ln>
              <a:solidFill>
                <a:schemeClr val="tx1"/>
              </a:solidFill>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9</c:v>
              </c:pt>
              <c:pt idx="1">
                <c:v>2</c:v>
              </c:pt>
              <c:pt idx="2">
                <c:v>3</c:v>
              </c:pt>
              <c:pt idx="3">
                <c:v>0</c:v>
              </c:pt>
              <c:pt idx="4">
                <c:v>17</c:v>
              </c:pt>
              <c:pt idx="5">
                <c:v>7</c:v>
              </c:pt>
              <c:pt idx="6">
                <c:v>7</c:v>
              </c:pt>
              <c:pt idx="7">
                <c:v>2</c:v>
              </c:pt>
              <c:pt idx="8">
                <c:v>0</c:v>
              </c:pt>
              <c:pt idx="9">
                <c:v>11</c:v>
              </c:pt>
            </c:numLit>
          </c:val>
        </c:ser>
        <c:ser>
          <c:idx val="3"/>
          <c:order val="3"/>
          <c:tx>
            <c:v>Illegal deposit of stones/materials</c:v>
          </c:tx>
          <c:spPr>
            <a:pattFill prst="pct25">
              <a:fgClr>
                <a:schemeClr val="tx1"/>
              </a:fgClr>
              <a:bgClr>
                <a:schemeClr val="bg1"/>
              </a:bgClr>
            </a:pattFill>
            <a:ln>
              <a:solidFill>
                <a:schemeClr val="tx1"/>
              </a:solidFill>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10</c:v>
              </c:pt>
              <c:pt idx="1">
                <c:v>13</c:v>
              </c:pt>
              <c:pt idx="2">
                <c:v>19</c:v>
              </c:pt>
              <c:pt idx="3">
                <c:v>10</c:v>
              </c:pt>
              <c:pt idx="4">
                <c:v>16</c:v>
              </c:pt>
              <c:pt idx="5">
                <c:v>11</c:v>
              </c:pt>
              <c:pt idx="6">
                <c:v>14</c:v>
              </c:pt>
              <c:pt idx="7">
                <c:v>13</c:v>
              </c:pt>
              <c:pt idx="8">
                <c:v>12</c:v>
              </c:pt>
              <c:pt idx="9">
                <c:v>7</c:v>
              </c:pt>
            </c:numLit>
          </c:val>
        </c:ser>
        <c:ser>
          <c:idx val="4"/>
          <c:order val="4"/>
          <c:tx>
            <c:v>Illegal possession of implements</c:v>
          </c:tx>
          <c:spPr>
            <a:pattFill prst="ltHorz">
              <a:fgClr>
                <a:schemeClr val="tx1"/>
              </a:fgClr>
              <a:bgClr>
                <a:schemeClr val="bg1"/>
              </a:bgClr>
            </a:pattFill>
            <a:ln>
              <a:solidFill>
                <a:schemeClr val="tx1"/>
              </a:solidFill>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0</c:v>
              </c:pt>
              <c:pt idx="1">
                <c:v>0</c:v>
              </c:pt>
              <c:pt idx="2">
                <c:v>3</c:v>
              </c:pt>
              <c:pt idx="3">
                <c:v>1</c:v>
              </c:pt>
              <c:pt idx="4">
                <c:v>0</c:v>
              </c:pt>
              <c:pt idx="5">
                <c:v>0</c:v>
              </c:pt>
              <c:pt idx="6">
                <c:v>0</c:v>
              </c:pt>
              <c:pt idx="7">
                <c:v>0</c:v>
              </c:pt>
              <c:pt idx="8">
                <c:v>0</c:v>
              </c:pt>
              <c:pt idx="9">
                <c:v>3</c:v>
              </c:pt>
            </c:numLit>
          </c:val>
        </c:ser>
        <c:ser>
          <c:idx val="5"/>
          <c:order val="5"/>
          <c:tx>
            <c:v>Erection of structures and others</c:v>
          </c:tx>
          <c:spPr>
            <a:pattFill prst="wdUpDiag">
              <a:fgClr>
                <a:schemeClr val="tx1"/>
              </a:fgClr>
              <a:bgClr>
                <a:schemeClr val="bg1"/>
              </a:bgClr>
            </a:pattFill>
            <a:ln>
              <a:solidFill>
                <a:schemeClr val="tx1"/>
              </a:solidFill>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11</c:v>
              </c:pt>
              <c:pt idx="1">
                <c:v>14</c:v>
              </c:pt>
              <c:pt idx="2">
                <c:v>22</c:v>
              </c:pt>
              <c:pt idx="3">
                <c:v>14</c:v>
              </c:pt>
              <c:pt idx="4">
                <c:v>30</c:v>
              </c:pt>
              <c:pt idx="5">
                <c:v>20</c:v>
              </c:pt>
              <c:pt idx="6">
                <c:v>21</c:v>
              </c:pt>
              <c:pt idx="7">
                <c:v>8</c:v>
              </c:pt>
              <c:pt idx="8">
                <c:v>1</c:v>
              </c:pt>
              <c:pt idx="9">
                <c:v>5</c:v>
              </c:pt>
            </c:numLit>
          </c:val>
        </c:ser>
        <c:dLbls>
          <c:showLegendKey val="0"/>
          <c:showVal val="0"/>
          <c:showCatName val="0"/>
          <c:showSerName val="0"/>
          <c:showPercent val="0"/>
          <c:showBubbleSize val="0"/>
        </c:dLbls>
        <c:gapWidth val="96"/>
        <c:overlap val="100"/>
        <c:axId val="286248872"/>
        <c:axId val="286249264"/>
      </c:barChart>
      <c:catAx>
        <c:axId val="286248872"/>
        <c:scaling>
          <c:orientation val="minMax"/>
        </c:scaling>
        <c:delete val="0"/>
        <c:axPos val="b"/>
        <c:title>
          <c:tx>
            <c:rich>
              <a:bodyPr/>
              <a:lstStyle/>
              <a:p>
                <a:pPr>
                  <a:defRPr sz="1050" b="1" i="0" u="none" strike="noStrike" baseline="0">
                    <a:solidFill>
                      <a:srgbClr val="000000"/>
                    </a:solidFill>
                    <a:latin typeface="Times New Roman"/>
                    <a:ea typeface="Times New Roman"/>
                    <a:cs typeface="Times New Roman"/>
                  </a:defRPr>
                </a:pPr>
                <a:r>
                  <a:rPr lang="en-US"/>
                  <a:t>Year</a:t>
                </a:r>
              </a:p>
            </c:rich>
          </c:tx>
          <c:overlay val="0"/>
        </c:title>
        <c:numFmt formatCode="General" sourceLinked="1"/>
        <c:majorTickMark val="none"/>
        <c:minorTickMark val="out"/>
        <c:tickLblPos val="low"/>
        <c:spPr>
          <a:ln>
            <a:solidFill>
              <a:schemeClr val="tx1"/>
            </a:solidFill>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86249264"/>
        <c:crosses val="autoZero"/>
        <c:auto val="1"/>
        <c:lblAlgn val="ctr"/>
        <c:lblOffset val="100"/>
        <c:noMultiLvlLbl val="0"/>
      </c:catAx>
      <c:valAx>
        <c:axId val="286249264"/>
        <c:scaling>
          <c:orientation val="minMax"/>
        </c:scaling>
        <c:delete val="0"/>
        <c:axPos val="l"/>
        <c:title>
          <c:tx>
            <c:rich>
              <a:bodyPr/>
              <a:lstStyle/>
              <a:p>
                <a:pPr>
                  <a:defRPr sz="1050" b="1" i="0" u="none" strike="noStrike" baseline="0">
                    <a:solidFill>
                      <a:srgbClr val="000000"/>
                    </a:solidFill>
                    <a:latin typeface="Times New Roman"/>
                    <a:ea typeface="Times New Roman"/>
                    <a:cs typeface="Times New Roman"/>
                  </a:defRPr>
                </a:pPr>
                <a:r>
                  <a:rPr lang="en-US"/>
                  <a:t>Number of offences</a:t>
                </a:r>
              </a:p>
            </c:rich>
          </c:tx>
          <c:overlay val="0"/>
        </c:title>
        <c:numFmt formatCode="General" sourceLinked="1"/>
        <c:majorTickMark val="out"/>
        <c:minorTickMark val="none"/>
        <c:tickLblPos val="nextTo"/>
        <c:spPr>
          <a:ln>
            <a:solidFill>
              <a:schemeClr val="tx1">
                <a:alpha val="98000"/>
              </a:schemeClr>
            </a:solidFill>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86248872"/>
        <c:crosses val="autoZero"/>
        <c:crossBetween val="between"/>
      </c:valAx>
      <c:spPr>
        <a:ln w="6350"/>
      </c:spPr>
    </c:plotArea>
    <c:legend>
      <c:legendPos val="r"/>
      <c:layout>
        <c:manualLayout>
          <c:xMode val="edge"/>
          <c:yMode val="edge"/>
          <c:x val="0.11453992053605784"/>
          <c:y val="5.6482728391345466E-2"/>
          <c:w val="0.7640620321588979"/>
          <c:h val="0.19299249565635293"/>
        </c:manualLayout>
      </c:layout>
      <c:overlay val="0"/>
      <c:txPr>
        <a:bodyPr/>
        <a:lstStyle/>
        <a:p>
          <a:pPr>
            <a:defRPr sz="8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w="9525">
      <a:solidFill>
        <a:sysClr val="windowText" lastClr="000000"/>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88" l="0.70000000000000062" r="0.70000000000000062" t="0.750000000000006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US" sz="1600" b="1" i="0" u="none" strike="noStrike" baseline="0">
                <a:solidFill>
                  <a:srgbClr val="000000"/>
                </a:solidFill>
                <a:latin typeface="Times New Roman"/>
                <a:cs typeface="Times New Roman"/>
              </a:rPr>
              <a:t>Figure 1.11 - Forest fires and area affected, 2009 - 2018</a:t>
            </a:r>
          </a:p>
          <a:p>
            <a:pPr>
              <a:defRPr sz="1000" b="0" i="0" u="none" strike="noStrike" baseline="0">
                <a:solidFill>
                  <a:srgbClr val="000000"/>
                </a:solidFill>
                <a:latin typeface="Times New Roman"/>
                <a:ea typeface="Times New Roman"/>
                <a:cs typeface="Times New Roman"/>
              </a:defRPr>
            </a:pPr>
            <a:endParaRPr lang="en-US" sz="1600" b="1" i="0" u="none" strike="noStrike" baseline="0">
              <a:solidFill>
                <a:srgbClr val="000000"/>
              </a:solidFill>
              <a:latin typeface="Times New Roman"/>
              <a:cs typeface="Times New Roman"/>
            </a:endParaRPr>
          </a:p>
          <a:p>
            <a:pPr>
              <a:defRPr sz="1000" b="0" i="0" u="none" strike="noStrike" baseline="0">
                <a:solidFill>
                  <a:srgbClr val="000000"/>
                </a:solidFill>
                <a:latin typeface="Times New Roman"/>
                <a:ea typeface="Times New Roman"/>
                <a:cs typeface="Times New Roman"/>
              </a:defRPr>
            </a:pPr>
            <a:endParaRPr lang="en-US" sz="1600" b="1" i="0" u="none" strike="noStrike" baseline="0">
              <a:solidFill>
                <a:srgbClr val="000000"/>
              </a:solidFill>
              <a:latin typeface="Times New Roman"/>
              <a:cs typeface="Times New Roman"/>
            </a:endParaRPr>
          </a:p>
        </c:rich>
      </c:tx>
      <c:layout>
        <c:manualLayout>
          <c:xMode val="edge"/>
          <c:yMode val="edge"/>
          <c:x val="0.17588941744507039"/>
          <c:y val="1.4082081284446638E-2"/>
        </c:manualLayout>
      </c:layout>
      <c:overlay val="0"/>
      <c:spPr>
        <a:solidFill>
          <a:srgbClr val="FFFFFF"/>
        </a:solidFill>
        <a:ln w="25400">
          <a:noFill/>
        </a:ln>
      </c:spPr>
    </c:title>
    <c:autoTitleDeleted val="0"/>
    <c:plotArea>
      <c:layout>
        <c:manualLayout>
          <c:layoutTarget val="inner"/>
          <c:xMode val="edge"/>
          <c:yMode val="edge"/>
          <c:x val="7.5731072077528799E-2"/>
          <c:y val="0.12264395521988326"/>
          <c:w val="0.83719967696345698"/>
          <c:h val="0.74399785741068225"/>
        </c:manualLayout>
      </c:layout>
      <c:barChart>
        <c:barDir val="col"/>
        <c:grouping val="clustered"/>
        <c:varyColors val="0"/>
        <c:ser>
          <c:idx val="0"/>
          <c:order val="1"/>
          <c:tx>
            <c:v>Area affected </c:v>
          </c:tx>
          <c:spPr>
            <a:pattFill prst="pct40">
              <a:fgClr>
                <a:srgbClr val="333333"/>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123</c:v>
              </c:pt>
              <c:pt idx="1">
                <c:v>188</c:v>
              </c:pt>
              <c:pt idx="2">
                <c:v>96</c:v>
              </c:pt>
              <c:pt idx="3">
                <c:v>154</c:v>
              </c:pt>
              <c:pt idx="4">
                <c:v>157</c:v>
              </c:pt>
              <c:pt idx="5">
                <c:v>207</c:v>
              </c:pt>
              <c:pt idx="6">
                <c:v>83</c:v>
              </c:pt>
              <c:pt idx="7">
                <c:v>63</c:v>
              </c:pt>
              <c:pt idx="8">
                <c:v>41</c:v>
              </c:pt>
              <c:pt idx="9">
                <c:v>86</c:v>
              </c:pt>
            </c:numLit>
          </c:val>
        </c:ser>
        <c:dLbls>
          <c:showLegendKey val="0"/>
          <c:showVal val="0"/>
          <c:showCatName val="0"/>
          <c:showSerName val="0"/>
          <c:showPercent val="0"/>
          <c:showBubbleSize val="0"/>
        </c:dLbls>
        <c:gapWidth val="43"/>
        <c:axId val="175744920"/>
        <c:axId val="175745312"/>
      </c:barChart>
      <c:lineChart>
        <c:grouping val="standard"/>
        <c:varyColors val="0"/>
        <c:ser>
          <c:idx val="1"/>
          <c:order val="0"/>
          <c:tx>
            <c:v>Number of fire incidents</c:v>
          </c:tx>
          <c:spPr>
            <a:ln w="15875">
              <a:solidFill>
                <a:srgbClr val="333333"/>
              </a:solidFill>
              <a:prstDash val="solid"/>
            </a:ln>
          </c:spPr>
          <c:marker>
            <c:symbol val="circle"/>
            <c:size val="5"/>
            <c:spPr>
              <a:solidFill>
                <a:srgbClr val="333333"/>
              </a:solidFill>
              <a:ln>
                <a:solidFill>
                  <a:srgbClr val="333333"/>
                </a:solidFill>
                <a:prstDash val="solid"/>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14</c:v>
              </c:pt>
              <c:pt idx="1">
                <c:v>46</c:v>
              </c:pt>
              <c:pt idx="2">
                <c:v>31</c:v>
              </c:pt>
              <c:pt idx="3">
                <c:v>28</c:v>
              </c:pt>
              <c:pt idx="4">
                <c:v>19</c:v>
              </c:pt>
              <c:pt idx="5">
                <c:v>27</c:v>
              </c:pt>
              <c:pt idx="6">
                <c:v>13</c:v>
              </c:pt>
              <c:pt idx="7">
                <c:v>15</c:v>
              </c:pt>
              <c:pt idx="8">
                <c:v>13</c:v>
              </c:pt>
              <c:pt idx="9">
                <c:v>14</c:v>
              </c:pt>
            </c:numLit>
          </c:val>
          <c:smooth val="0"/>
        </c:ser>
        <c:dLbls>
          <c:showLegendKey val="0"/>
          <c:showVal val="0"/>
          <c:showCatName val="0"/>
          <c:showSerName val="0"/>
          <c:showPercent val="0"/>
          <c:showBubbleSize val="0"/>
        </c:dLbls>
        <c:marker val="1"/>
        <c:smooth val="0"/>
        <c:axId val="249569160"/>
        <c:axId val="175744528"/>
      </c:lineChart>
      <c:catAx>
        <c:axId val="24956916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en-US"/>
                  <a:t>Year</a:t>
                </a:r>
              </a:p>
            </c:rich>
          </c:tx>
          <c:layout>
            <c:manualLayout>
              <c:xMode val="edge"/>
              <c:yMode val="edge"/>
              <c:x val="0.47093893987701746"/>
              <c:y val="0.95264267066483577"/>
            </c:manualLayout>
          </c:layout>
          <c:overlay val="0"/>
          <c:spPr>
            <a:noFill/>
            <a:ln w="25400">
              <a:noFill/>
            </a:ln>
          </c:spPr>
        </c:title>
        <c:numFmt formatCode="General" sourceLinked="1"/>
        <c:majorTickMark val="none"/>
        <c:minorTickMark val="out"/>
        <c:tickLblPos val="low"/>
        <c:spPr>
          <a:ln w="25400">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175744528"/>
        <c:crosses val="autoZero"/>
        <c:auto val="0"/>
        <c:lblAlgn val="ctr"/>
        <c:lblOffset val="100"/>
        <c:tickLblSkip val="1"/>
        <c:tickMarkSkip val="1"/>
        <c:noMultiLvlLbl val="0"/>
      </c:catAx>
      <c:valAx>
        <c:axId val="175744528"/>
        <c:scaling>
          <c:orientation val="minMax"/>
        </c:scaling>
        <c:delete val="0"/>
        <c:axPos val="l"/>
        <c:title>
          <c:tx>
            <c:rich>
              <a:bodyPr/>
              <a:lstStyle/>
              <a:p>
                <a:pPr>
                  <a:defRPr sz="1200" b="0" i="0" u="none" strike="noStrike" baseline="0">
                    <a:solidFill>
                      <a:srgbClr val="000000"/>
                    </a:solidFill>
                    <a:latin typeface="Times New Roman"/>
                    <a:ea typeface="Times New Roman"/>
                    <a:cs typeface="Times New Roman"/>
                  </a:defRPr>
                </a:pPr>
                <a:r>
                  <a:rPr lang="en-US"/>
                  <a:t>Number of fire incidents</a:t>
                </a:r>
              </a:p>
            </c:rich>
          </c:tx>
          <c:layout>
            <c:manualLayout>
              <c:xMode val="edge"/>
              <c:yMode val="edge"/>
              <c:x val="1.2416565652449975E-2"/>
              <c:y val="0.28955646190031847"/>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49569160"/>
        <c:crosses val="autoZero"/>
        <c:crossBetween val="between"/>
      </c:valAx>
      <c:catAx>
        <c:axId val="175744920"/>
        <c:scaling>
          <c:orientation val="minMax"/>
        </c:scaling>
        <c:delete val="1"/>
        <c:axPos val="b"/>
        <c:numFmt formatCode="General" sourceLinked="1"/>
        <c:majorTickMark val="out"/>
        <c:minorTickMark val="none"/>
        <c:tickLblPos val="nextTo"/>
        <c:crossAx val="175745312"/>
        <c:crosses val="autoZero"/>
        <c:auto val="0"/>
        <c:lblAlgn val="ctr"/>
        <c:lblOffset val="100"/>
        <c:noMultiLvlLbl val="0"/>
      </c:catAx>
      <c:valAx>
        <c:axId val="175745312"/>
        <c:scaling>
          <c:orientation val="minMax"/>
        </c:scaling>
        <c:delete val="0"/>
        <c:axPos val="r"/>
        <c:title>
          <c:tx>
            <c:rich>
              <a:bodyPr/>
              <a:lstStyle/>
              <a:p>
                <a:pPr>
                  <a:defRPr sz="1200" b="0" i="0" u="none" strike="noStrike" baseline="0">
                    <a:solidFill>
                      <a:srgbClr val="000000"/>
                    </a:solidFill>
                    <a:latin typeface="Times New Roman"/>
                    <a:ea typeface="Times New Roman"/>
                    <a:cs typeface="Times New Roman"/>
                  </a:defRPr>
                </a:pPr>
                <a:r>
                  <a:rPr lang="en-US"/>
                  <a:t>Hectares of forest area affected</a:t>
                </a:r>
              </a:p>
            </c:rich>
          </c:tx>
          <c:layout>
            <c:manualLayout>
              <c:xMode val="edge"/>
              <c:yMode val="edge"/>
              <c:x val="0.9710219922380342"/>
              <c:y val="0.23474087044046271"/>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175744920"/>
        <c:crosses val="max"/>
        <c:crossBetween val="between"/>
      </c:valAx>
      <c:spPr>
        <a:noFill/>
        <a:ln w="25400">
          <a:noFill/>
        </a:ln>
      </c:spPr>
    </c:plotArea>
    <c:legend>
      <c:legendPos val="r"/>
      <c:layout>
        <c:manualLayout>
          <c:xMode val="edge"/>
          <c:yMode val="edge"/>
          <c:x val="0.32908414908679762"/>
          <c:y val="0.11016101016667193"/>
          <c:w val="0.39230444836051387"/>
          <c:h val="0.12277355477036744"/>
        </c:manualLayout>
      </c:layout>
      <c:overlay val="0"/>
      <c:spPr>
        <a:solidFill>
          <a:srgbClr val="FFFFFF"/>
        </a:solidFill>
        <a:ln w="25400">
          <a:noFill/>
        </a:ln>
      </c:spPr>
      <c:txPr>
        <a:bodyPr/>
        <a:lstStyle/>
        <a:p>
          <a:pPr>
            <a:defRPr sz="128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9525">
      <a:solidFill>
        <a:sysClr val="windowText" lastClr="000000"/>
      </a:solid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oddFooter>Page &amp;P</c:oddFooter>
    </c:headerFooter>
    <c:pageMargins b="1" l="0.75000000000000711" r="0.75000000000000711"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Times New Roman"/>
                <a:cs typeface="Times New Roman"/>
              </a:rPr>
              <a:t>Figure 1.12 - Monthly measurement (average seasonal removed) of Global CO</a:t>
            </a:r>
            <a:r>
              <a:rPr lang="en-US" sz="1800" b="1" i="0" u="none" strike="noStrike" baseline="-25000">
                <a:solidFill>
                  <a:srgbClr val="000000"/>
                </a:solidFill>
                <a:latin typeface="Times New Roman"/>
                <a:cs typeface="Times New Roman"/>
              </a:rPr>
              <a:t>2</a:t>
            </a:r>
            <a:r>
              <a:rPr lang="en-US" sz="1800" b="1" i="0" u="none" strike="noStrike" baseline="0">
                <a:solidFill>
                  <a:srgbClr val="000000"/>
                </a:solidFill>
                <a:latin typeface="Times New Roman"/>
                <a:cs typeface="Times New Roman"/>
              </a:rPr>
              <a:t> concentration, 2009 - 2018</a:t>
            </a:r>
          </a:p>
        </c:rich>
      </c:tx>
      <c:layout>
        <c:manualLayout>
          <c:xMode val="edge"/>
          <c:yMode val="edge"/>
          <c:x val="0.19518304520166152"/>
          <c:y val="2.1739190495924862E-2"/>
        </c:manualLayout>
      </c:layout>
      <c:overlay val="1"/>
    </c:title>
    <c:autoTitleDeleted val="0"/>
    <c:plotArea>
      <c:layout>
        <c:manualLayout>
          <c:layoutTarget val="inner"/>
          <c:xMode val="edge"/>
          <c:yMode val="edge"/>
          <c:x val="0.10207440110448621"/>
          <c:y val="0.16703811480086739"/>
          <c:w val="0.86381214631408065"/>
          <c:h val="0.60868452584731259"/>
        </c:manualLayout>
      </c:layout>
      <c:lineChart>
        <c:grouping val="standard"/>
        <c:varyColors val="0"/>
        <c:ser>
          <c:idx val="0"/>
          <c:order val="0"/>
          <c:spPr>
            <a:ln w="22225">
              <a:solidFill>
                <a:schemeClr val="tx1"/>
              </a:solidFill>
            </a:ln>
          </c:spPr>
          <c:marker>
            <c:symbol val="star"/>
            <c:size val="5"/>
            <c:spPr>
              <a:ln>
                <a:solidFill>
                  <a:schemeClr val="tx1"/>
                </a:solidFill>
              </a:ln>
            </c:spPr>
          </c:marker>
          <c:cat>
            <c:numLit>
              <c:formatCode>General</c:formatCode>
              <c:ptCount val="120"/>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numLit>
          </c:cat>
          <c:val>
            <c:numLit>
              <c:formatCode>General</c:formatCode>
              <c:ptCount val="120"/>
              <c:pt idx="0">
                <c:v>385.75</c:v>
              </c:pt>
              <c:pt idx="1">
                <c:v>385.82</c:v>
              </c:pt>
              <c:pt idx="2">
                <c:v>385.83</c:v>
              </c:pt>
              <c:pt idx="3">
                <c:v>385.95</c:v>
              </c:pt>
              <c:pt idx="4">
                <c:v>386.13</c:v>
              </c:pt>
              <c:pt idx="5">
                <c:v>386.24</c:v>
              </c:pt>
              <c:pt idx="6">
                <c:v>386.21</c:v>
              </c:pt>
              <c:pt idx="7">
                <c:v>386.3</c:v>
              </c:pt>
              <c:pt idx="8">
                <c:v>386.47</c:v>
              </c:pt>
              <c:pt idx="9">
                <c:v>386.73</c:v>
              </c:pt>
              <c:pt idx="10">
                <c:v>386.93</c:v>
              </c:pt>
              <c:pt idx="11">
                <c:v>387.07</c:v>
              </c:pt>
              <c:pt idx="12">
                <c:v>387.4</c:v>
              </c:pt>
              <c:pt idx="13">
                <c:v>387.73</c:v>
              </c:pt>
              <c:pt idx="14">
                <c:v>387.83</c:v>
              </c:pt>
              <c:pt idx="15">
                <c:v>387.98</c:v>
              </c:pt>
              <c:pt idx="16">
                <c:v>388.17</c:v>
              </c:pt>
              <c:pt idx="17">
                <c:v>388.33</c:v>
              </c:pt>
              <c:pt idx="18">
                <c:v>388.57</c:v>
              </c:pt>
              <c:pt idx="19">
                <c:v>388.87</c:v>
              </c:pt>
              <c:pt idx="20">
                <c:v>389.22</c:v>
              </c:pt>
              <c:pt idx="21">
                <c:v>389.49</c:v>
              </c:pt>
              <c:pt idx="22">
                <c:v>389.62</c:v>
              </c:pt>
              <c:pt idx="23">
                <c:v>389.64</c:v>
              </c:pt>
              <c:pt idx="24">
                <c:v>389.69</c:v>
              </c:pt>
              <c:pt idx="25">
                <c:v>389.75</c:v>
              </c:pt>
              <c:pt idx="26">
                <c:v>389.84</c:v>
              </c:pt>
              <c:pt idx="27">
                <c:v>390.05</c:v>
              </c:pt>
              <c:pt idx="28">
                <c:v>390.27</c:v>
              </c:pt>
              <c:pt idx="29">
                <c:v>390.44</c:v>
              </c:pt>
              <c:pt idx="30">
                <c:v>390.38</c:v>
              </c:pt>
              <c:pt idx="31">
                <c:v>390.46</c:v>
              </c:pt>
              <c:pt idx="32">
                <c:v>390.8</c:v>
              </c:pt>
              <c:pt idx="33">
                <c:v>391.13</c:v>
              </c:pt>
              <c:pt idx="34">
                <c:v>391.25</c:v>
              </c:pt>
              <c:pt idx="35">
                <c:v>391.36</c:v>
              </c:pt>
              <c:pt idx="36">
                <c:v>391.38</c:v>
              </c:pt>
              <c:pt idx="37">
                <c:v>391.61</c:v>
              </c:pt>
              <c:pt idx="38">
                <c:v>391.92</c:v>
              </c:pt>
              <c:pt idx="39">
                <c:v>392.01</c:v>
              </c:pt>
              <c:pt idx="40">
                <c:v>392.09</c:v>
              </c:pt>
              <c:pt idx="41">
                <c:v>392.16</c:v>
              </c:pt>
              <c:pt idx="42">
                <c:v>392.23</c:v>
              </c:pt>
              <c:pt idx="43">
                <c:v>392.53</c:v>
              </c:pt>
              <c:pt idx="44">
                <c:v>393.06</c:v>
              </c:pt>
              <c:pt idx="45">
                <c:v>393.36</c:v>
              </c:pt>
              <c:pt idx="46">
                <c:v>393.52</c:v>
              </c:pt>
              <c:pt idx="47">
                <c:v>393.62</c:v>
              </c:pt>
              <c:pt idx="48">
                <c:v>393.89</c:v>
              </c:pt>
              <c:pt idx="49">
                <c:v>394.12</c:v>
              </c:pt>
              <c:pt idx="50">
                <c:v>394.46</c:v>
              </c:pt>
              <c:pt idx="51">
                <c:v>394.73</c:v>
              </c:pt>
              <c:pt idx="52">
                <c:v>394.93</c:v>
              </c:pt>
              <c:pt idx="53">
                <c:v>395.23</c:v>
              </c:pt>
              <c:pt idx="54">
                <c:v>395.62</c:v>
              </c:pt>
              <c:pt idx="55">
                <c:v>395.8</c:v>
              </c:pt>
              <c:pt idx="56">
                <c:v>395.68</c:v>
              </c:pt>
              <c:pt idx="57">
                <c:v>395.73</c:v>
              </c:pt>
              <c:pt idx="58">
                <c:v>395.94</c:v>
              </c:pt>
              <c:pt idx="59">
                <c:v>396.12</c:v>
              </c:pt>
              <c:pt idx="60">
                <c:v>396.22</c:v>
              </c:pt>
              <c:pt idx="61">
                <c:v>396.33</c:v>
              </c:pt>
              <c:pt idx="62">
                <c:v>396.37</c:v>
              </c:pt>
              <c:pt idx="63">
                <c:v>396.55</c:v>
              </c:pt>
              <c:pt idx="64">
                <c:v>396.82</c:v>
              </c:pt>
              <c:pt idx="65">
                <c:v>396.94</c:v>
              </c:pt>
              <c:pt idx="66">
                <c:v>397.24</c:v>
              </c:pt>
              <c:pt idx="67">
                <c:v>397.61</c:v>
              </c:pt>
              <c:pt idx="68">
                <c:v>397.66</c:v>
              </c:pt>
              <c:pt idx="69">
                <c:v>397.68</c:v>
              </c:pt>
              <c:pt idx="70">
                <c:v>397.91</c:v>
              </c:pt>
              <c:pt idx="71">
                <c:v>398.12</c:v>
              </c:pt>
              <c:pt idx="72">
                <c:v>398.26</c:v>
              </c:pt>
              <c:pt idx="73">
                <c:v>398.46</c:v>
              </c:pt>
              <c:pt idx="74">
                <c:v>398.64</c:v>
              </c:pt>
              <c:pt idx="75">
                <c:v>398.87</c:v>
              </c:pt>
              <c:pt idx="76">
                <c:v>399.03</c:v>
              </c:pt>
              <c:pt idx="77">
                <c:v>399.27</c:v>
              </c:pt>
              <c:pt idx="78">
                <c:v>399.47</c:v>
              </c:pt>
              <c:pt idx="79">
                <c:v>399.64</c:v>
              </c:pt>
              <c:pt idx="80">
                <c:v>399.92</c:v>
              </c:pt>
              <c:pt idx="81">
                <c:v>400.13</c:v>
              </c:pt>
              <c:pt idx="82">
                <c:v>400.41</c:v>
              </c:pt>
              <c:pt idx="83">
                <c:v>400.87</c:v>
              </c:pt>
              <c:pt idx="84">
                <c:v>401.41</c:v>
              </c:pt>
              <c:pt idx="85">
                <c:v>401.6</c:v>
              </c:pt>
              <c:pt idx="86">
                <c:v>401.91</c:v>
              </c:pt>
              <c:pt idx="87">
                <c:v>402.27</c:v>
              </c:pt>
              <c:pt idx="88">
                <c:v>402.55</c:v>
              </c:pt>
              <c:pt idx="89">
                <c:v>402.85</c:v>
              </c:pt>
              <c:pt idx="90">
                <c:v>403.19</c:v>
              </c:pt>
              <c:pt idx="91">
                <c:v>403.38</c:v>
              </c:pt>
              <c:pt idx="92">
                <c:v>403.55</c:v>
              </c:pt>
              <c:pt idx="93">
                <c:v>403.75</c:v>
              </c:pt>
              <c:pt idx="94">
                <c:v>403.85</c:v>
              </c:pt>
              <c:pt idx="95">
                <c:v>403.98</c:v>
              </c:pt>
              <c:pt idx="96">
                <c:v>404.09</c:v>
              </c:pt>
              <c:pt idx="97">
                <c:v>404.25</c:v>
              </c:pt>
              <c:pt idx="98">
                <c:v>404.39</c:v>
              </c:pt>
              <c:pt idx="99">
                <c:v>404.52</c:v>
              </c:pt>
              <c:pt idx="100">
                <c:v>404.77</c:v>
              </c:pt>
              <c:pt idx="101">
                <c:v>405.06</c:v>
              </c:pt>
              <c:pt idx="102">
                <c:v>405.19</c:v>
              </c:pt>
              <c:pt idx="103">
                <c:v>405.15</c:v>
              </c:pt>
              <c:pt idx="104">
                <c:v>405.23</c:v>
              </c:pt>
              <c:pt idx="105">
                <c:v>405.49</c:v>
              </c:pt>
              <c:pt idx="106">
                <c:v>405.77</c:v>
              </c:pt>
              <c:pt idx="107">
                <c:v>406.05</c:v>
              </c:pt>
              <c:pt idx="108">
                <c:v>406.29</c:v>
              </c:pt>
              <c:pt idx="109">
                <c:v>406.52</c:v>
              </c:pt>
              <c:pt idx="110">
                <c:v>406.82</c:v>
              </c:pt>
              <c:pt idx="111">
                <c:v>406.97</c:v>
              </c:pt>
              <c:pt idx="112">
                <c:v>407.04</c:v>
              </c:pt>
              <c:pt idx="113">
                <c:v>407.24</c:v>
              </c:pt>
              <c:pt idx="114">
                <c:v>407.54</c:v>
              </c:pt>
              <c:pt idx="115">
                <c:v>407.71</c:v>
              </c:pt>
              <c:pt idx="116">
                <c:v>407.71</c:v>
              </c:pt>
              <c:pt idx="117">
                <c:v>407.96</c:v>
              </c:pt>
              <c:pt idx="118">
                <c:v>408.18</c:v>
              </c:pt>
              <c:pt idx="119">
                <c:v>408.5</c:v>
              </c:pt>
            </c:numLit>
          </c:val>
          <c:smooth val="0"/>
        </c:ser>
        <c:dLbls>
          <c:showLegendKey val="0"/>
          <c:showVal val="0"/>
          <c:showCatName val="0"/>
          <c:showSerName val="0"/>
          <c:showPercent val="0"/>
          <c:showBubbleSize val="0"/>
        </c:dLbls>
        <c:marker val="1"/>
        <c:smooth val="0"/>
        <c:axId val="175746488"/>
        <c:axId val="175746880"/>
      </c:lineChart>
      <c:catAx>
        <c:axId val="175746488"/>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US"/>
                  <a:t>Month/Year</a:t>
                </a:r>
              </a:p>
            </c:rich>
          </c:tx>
          <c:layout>
            <c:manualLayout>
              <c:xMode val="edge"/>
              <c:yMode val="edge"/>
              <c:x val="0.51197656334989661"/>
              <c:y val="0.94055480729382535"/>
            </c:manualLayout>
          </c:layout>
          <c:overlay val="0"/>
        </c:title>
        <c:numFmt formatCode="mmm\-yy" sourceLinked="0"/>
        <c:majorTickMark val="none"/>
        <c:minorTickMark val="out"/>
        <c:tickLblPos val="low"/>
        <c:spPr>
          <a:ln>
            <a:solidFill>
              <a:sysClr val="windowText" lastClr="000000"/>
            </a:solidFill>
          </a:ln>
        </c:spPr>
        <c:txPr>
          <a:bodyPr rot="5400000" vert="horz"/>
          <a:lstStyle/>
          <a:p>
            <a:pPr>
              <a:defRPr sz="1200" b="0" i="0" u="none" strike="noStrike" baseline="0">
                <a:solidFill>
                  <a:srgbClr val="000000"/>
                </a:solidFill>
                <a:latin typeface="Times New Roman"/>
                <a:ea typeface="Times New Roman"/>
                <a:cs typeface="Times New Roman"/>
              </a:defRPr>
            </a:pPr>
            <a:endParaRPr lang="en-US"/>
          </a:p>
        </c:txPr>
        <c:crossAx val="175746880"/>
        <c:crosses val="autoZero"/>
        <c:auto val="1"/>
        <c:lblAlgn val="ctr"/>
        <c:lblOffset val="100"/>
        <c:tickLblSkip val="3"/>
        <c:tickMarkSkip val="7"/>
        <c:noMultiLvlLbl val="0"/>
      </c:catAx>
      <c:valAx>
        <c:axId val="175746880"/>
        <c:scaling>
          <c:orientation val="minMax"/>
          <c:min val="380"/>
        </c:scaling>
        <c:delete val="0"/>
        <c:axPos val="l"/>
        <c:title>
          <c:tx>
            <c:rich>
              <a:bodyPr/>
              <a:lstStyle/>
              <a:p>
                <a:pPr>
                  <a:defRPr sz="1100" b="0" i="0" u="none" strike="noStrike" baseline="0">
                    <a:solidFill>
                      <a:srgbClr val="000000"/>
                    </a:solidFill>
                    <a:latin typeface="Calibri"/>
                    <a:ea typeface="Calibri"/>
                    <a:cs typeface="Calibri"/>
                  </a:defRPr>
                </a:pPr>
                <a:r>
                  <a:rPr lang="en-US" sz="1100" b="1" i="0" u="none" strike="noStrike" baseline="0">
                    <a:solidFill>
                      <a:srgbClr val="000000"/>
                    </a:solidFill>
                    <a:latin typeface="Times New Roman"/>
                    <a:cs typeface="Times New Roman"/>
                  </a:rPr>
                  <a:t>Carbon dioxide (CO</a:t>
                </a:r>
                <a:r>
                  <a:rPr lang="en-US" sz="1100" b="1" i="0" u="none" strike="noStrike" baseline="-25000">
                    <a:solidFill>
                      <a:srgbClr val="000000"/>
                    </a:solidFill>
                    <a:latin typeface="Times New Roman"/>
                    <a:cs typeface="Times New Roman"/>
                  </a:rPr>
                  <a:t>2</a:t>
                </a:r>
                <a:r>
                  <a:rPr lang="en-US" sz="1100" b="1" i="0" u="none" strike="noStrike" baseline="0">
                    <a:solidFill>
                      <a:srgbClr val="000000"/>
                    </a:solidFill>
                    <a:latin typeface="Times New Roman"/>
                    <a:cs typeface="Times New Roman"/>
                  </a:rPr>
                  <a:t>) concentration (parts per million)</a:t>
                </a:r>
              </a:p>
            </c:rich>
          </c:tx>
          <c:layout>
            <c:manualLayout>
              <c:xMode val="edge"/>
              <c:yMode val="edge"/>
              <c:x val="1.9548642234081509E-2"/>
              <c:y val="8.3704758944605648E-2"/>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175746488"/>
        <c:crosses val="autoZero"/>
        <c:crossBetween val="between"/>
        <c:majorUnit val="10"/>
      </c:valAx>
    </c:plotArea>
    <c:plotVisOnly val="1"/>
    <c:dispBlanksAs val="gap"/>
    <c:showDLblsOverMax val="0"/>
  </c:chart>
  <c:spPr>
    <a:ln w="15875">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 l="0.70000000000000062" r="0.70000000000000062" t="0.750000000000003"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Times New Roman"/>
                <a:cs typeface="Times New Roman"/>
              </a:rPr>
              <a:t>Figure 1.13 - Monthly average measurements (average seasonal removed) of Global CH</a:t>
            </a:r>
            <a:r>
              <a:rPr lang="en-US" sz="1100" b="1" i="0" u="none" strike="noStrike" baseline="-25000">
                <a:solidFill>
                  <a:srgbClr val="000000"/>
                </a:solidFill>
                <a:latin typeface="Times New Roman"/>
                <a:cs typeface="Times New Roman"/>
              </a:rPr>
              <a:t>4 </a:t>
            </a:r>
            <a:r>
              <a:rPr lang="en-US" sz="1100" b="1" i="0" u="none" strike="noStrike" baseline="0">
                <a:solidFill>
                  <a:srgbClr val="000000"/>
                </a:solidFill>
                <a:latin typeface="Times New Roman"/>
                <a:cs typeface="Times New Roman"/>
              </a:rPr>
              <a:t>concentration, 2009 - 2018</a:t>
            </a:r>
          </a:p>
        </c:rich>
      </c:tx>
      <c:layout>
        <c:manualLayout>
          <c:xMode val="edge"/>
          <c:yMode val="edge"/>
          <c:x val="0.19518300597040755"/>
          <c:y val="2.1739109236732397E-2"/>
        </c:manualLayout>
      </c:layout>
      <c:overlay val="1"/>
    </c:title>
    <c:autoTitleDeleted val="0"/>
    <c:plotArea>
      <c:layout>
        <c:manualLayout>
          <c:layoutTarget val="inner"/>
          <c:xMode val="edge"/>
          <c:yMode val="edge"/>
          <c:x val="8.1986882114230386E-2"/>
          <c:y val="0.16703811480086744"/>
          <c:w val="0.88389967979479844"/>
          <c:h val="0.60868452584731259"/>
        </c:manualLayout>
      </c:layout>
      <c:lineChart>
        <c:grouping val="standard"/>
        <c:varyColors val="0"/>
        <c:ser>
          <c:idx val="0"/>
          <c:order val="0"/>
          <c:spPr>
            <a:ln w="19050">
              <a:solidFill>
                <a:schemeClr val="tx1"/>
              </a:solidFill>
            </a:ln>
          </c:spPr>
          <c:marker>
            <c:symbol val="x"/>
            <c:size val="3"/>
            <c:spPr>
              <a:solidFill>
                <a:schemeClr val="tx1"/>
              </a:solidFill>
              <a:ln>
                <a:solidFill>
                  <a:sysClr val="windowText" lastClr="000000"/>
                </a:solidFill>
              </a:ln>
            </c:spPr>
          </c:marker>
          <c:cat>
            <c:numLit>
              <c:formatCode>General</c:formatCode>
              <c:ptCount val="120"/>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numLit>
          </c:cat>
          <c:val>
            <c:numLit>
              <c:formatCode>General</c:formatCode>
              <c:ptCount val="120"/>
              <c:pt idx="0">
                <c:v>1791.4</c:v>
              </c:pt>
              <c:pt idx="1">
                <c:v>1791.9</c:v>
              </c:pt>
              <c:pt idx="2">
                <c:v>1792.3</c:v>
              </c:pt>
              <c:pt idx="3">
                <c:v>1792.8</c:v>
              </c:pt>
              <c:pt idx="4">
                <c:v>1793.2</c:v>
              </c:pt>
              <c:pt idx="5">
                <c:v>1793.6</c:v>
              </c:pt>
              <c:pt idx="6">
                <c:v>1793.9</c:v>
              </c:pt>
              <c:pt idx="7">
                <c:v>1794.2</c:v>
              </c:pt>
              <c:pt idx="8">
                <c:v>1794.5</c:v>
              </c:pt>
              <c:pt idx="9">
                <c:v>1794.8</c:v>
              </c:pt>
              <c:pt idx="10">
                <c:v>1795.2</c:v>
              </c:pt>
              <c:pt idx="11">
                <c:v>1795.5</c:v>
              </c:pt>
              <c:pt idx="12">
                <c:v>1795.8</c:v>
              </c:pt>
              <c:pt idx="13">
                <c:v>1796.2</c:v>
              </c:pt>
              <c:pt idx="14">
                <c:v>1796.5</c:v>
              </c:pt>
              <c:pt idx="15">
                <c:v>1796.9</c:v>
              </c:pt>
              <c:pt idx="16">
                <c:v>1797.4</c:v>
              </c:pt>
              <c:pt idx="17">
                <c:v>1797.8</c:v>
              </c:pt>
              <c:pt idx="18">
                <c:v>1798.3</c:v>
              </c:pt>
              <c:pt idx="19">
                <c:v>1798.8</c:v>
              </c:pt>
              <c:pt idx="20">
                <c:v>1799.2</c:v>
              </c:pt>
              <c:pt idx="21">
                <c:v>1799.7</c:v>
              </c:pt>
              <c:pt idx="22">
                <c:v>1800.2</c:v>
              </c:pt>
              <c:pt idx="23">
                <c:v>1800.6</c:v>
              </c:pt>
              <c:pt idx="24">
                <c:v>1801.1</c:v>
              </c:pt>
              <c:pt idx="25">
                <c:v>1801.6</c:v>
              </c:pt>
              <c:pt idx="26">
                <c:v>1802</c:v>
              </c:pt>
              <c:pt idx="27">
                <c:v>1802.4</c:v>
              </c:pt>
              <c:pt idx="28">
                <c:v>1802.8</c:v>
              </c:pt>
              <c:pt idx="29">
                <c:v>1803.2</c:v>
              </c:pt>
              <c:pt idx="30">
                <c:v>1803.7</c:v>
              </c:pt>
              <c:pt idx="31">
                <c:v>1804.1</c:v>
              </c:pt>
              <c:pt idx="32">
                <c:v>1804.5</c:v>
              </c:pt>
              <c:pt idx="33">
                <c:v>1804.9</c:v>
              </c:pt>
              <c:pt idx="34">
                <c:v>1805.3</c:v>
              </c:pt>
              <c:pt idx="35">
                <c:v>1805.7</c:v>
              </c:pt>
              <c:pt idx="36">
                <c:v>1806.1</c:v>
              </c:pt>
              <c:pt idx="37">
                <c:v>1806.5</c:v>
              </c:pt>
              <c:pt idx="38">
                <c:v>1806.9</c:v>
              </c:pt>
              <c:pt idx="39">
                <c:v>1807.4</c:v>
              </c:pt>
              <c:pt idx="40">
                <c:v>1807.8</c:v>
              </c:pt>
              <c:pt idx="41">
                <c:v>1808.2</c:v>
              </c:pt>
              <c:pt idx="42">
                <c:v>1808.6</c:v>
              </c:pt>
              <c:pt idx="43">
                <c:v>1809.1</c:v>
              </c:pt>
              <c:pt idx="44">
                <c:v>1809.5</c:v>
              </c:pt>
              <c:pt idx="45">
                <c:v>1809.9</c:v>
              </c:pt>
              <c:pt idx="46">
                <c:v>1810.2</c:v>
              </c:pt>
              <c:pt idx="47">
                <c:v>1810.6</c:v>
              </c:pt>
              <c:pt idx="48">
                <c:v>1810.9</c:v>
              </c:pt>
              <c:pt idx="49">
                <c:v>1811.3</c:v>
              </c:pt>
              <c:pt idx="50">
                <c:v>1811.6</c:v>
              </c:pt>
              <c:pt idx="51">
                <c:v>1811.9</c:v>
              </c:pt>
              <c:pt idx="52">
                <c:v>1812.3</c:v>
              </c:pt>
              <c:pt idx="53">
                <c:v>1812.6</c:v>
              </c:pt>
              <c:pt idx="54">
                <c:v>1813.1</c:v>
              </c:pt>
              <c:pt idx="55">
                <c:v>1813.5</c:v>
              </c:pt>
              <c:pt idx="56">
                <c:v>1814.1</c:v>
              </c:pt>
              <c:pt idx="57">
                <c:v>1814.7</c:v>
              </c:pt>
              <c:pt idx="58">
                <c:v>1815.4</c:v>
              </c:pt>
              <c:pt idx="59">
                <c:v>1816.1</c:v>
              </c:pt>
              <c:pt idx="60">
                <c:v>1817</c:v>
              </c:pt>
              <c:pt idx="61">
                <c:v>1817.9</c:v>
              </c:pt>
              <c:pt idx="62">
                <c:v>1818.8</c:v>
              </c:pt>
              <c:pt idx="63">
                <c:v>1819.9</c:v>
              </c:pt>
              <c:pt idx="64">
                <c:v>1820.9</c:v>
              </c:pt>
              <c:pt idx="65">
                <c:v>1822.1</c:v>
              </c:pt>
              <c:pt idx="66">
                <c:v>1823.2</c:v>
              </c:pt>
              <c:pt idx="67">
                <c:v>1824.4</c:v>
              </c:pt>
              <c:pt idx="68">
                <c:v>1825.5</c:v>
              </c:pt>
              <c:pt idx="69">
                <c:v>1826.6</c:v>
              </c:pt>
              <c:pt idx="70">
                <c:v>1827.7</c:v>
              </c:pt>
              <c:pt idx="71">
                <c:v>1828.8</c:v>
              </c:pt>
              <c:pt idx="72">
                <c:v>1829.8</c:v>
              </c:pt>
              <c:pt idx="73">
                <c:v>1830.7</c:v>
              </c:pt>
              <c:pt idx="74">
                <c:v>1831.6</c:v>
              </c:pt>
              <c:pt idx="75">
                <c:v>1832.5</c:v>
              </c:pt>
              <c:pt idx="76">
                <c:v>1833.4</c:v>
              </c:pt>
              <c:pt idx="77">
                <c:v>1834.2</c:v>
              </c:pt>
              <c:pt idx="78">
                <c:v>1835</c:v>
              </c:pt>
              <c:pt idx="79">
                <c:v>1835.8</c:v>
              </c:pt>
              <c:pt idx="80">
                <c:v>1836.6</c:v>
              </c:pt>
              <c:pt idx="81">
                <c:v>1837.4</c:v>
              </c:pt>
              <c:pt idx="82">
                <c:v>1838.1</c:v>
              </c:pt>
              <c:pt idx="83">
                <c:v>1838.9</c:v>
              </c:pt>
              <c:pt idx="84">
                <c:v>1839.6</c:v>
              </c:pt>
              <c:pt idx="85">
                <c:v>1840.3</c:v>
              </c:pt>
              <c:pt idx="86">
                <c:v>1840.9</c:v>
              </c:pt>
              <c:pt idx="87">
                <c:v>1841.6</c:v>
              </c:pt>
              <c:pt idx="88">
                <c:v>1842.2</c:v>
              </c:pt>
              <c:pt idx="89">
                <c:v>1842.8</c:v>
              </c:pt>
              <c:pt idx="90">
                <c:v>1843.4</c:v>
              </c:pt>
              <c:pt idx="91">
                <c:v>1843.9</c:v>
              </c:pt>
              <c:pt idx="92">
                <c:v>1844.5</c:v>
              </c:pt>
              <c:pt idx="93">
                <c:v>1845</c:v>
              </c:pt>
              <c:pt idx="94">
                <c:v>1845.5</c:v>
              </c:pt>
              <c:pt idx="95">
                <c:v>1846</c:v>
              </c:pt>
              <c:pt idx="96">
                <c:v>1846.5</c:v>
              </c:pt>
              <c:pt idx="97">
                <c:v>1847</c:v>
              </c:pt>
              <c:pt idx="98">
                <c:v>1847.5</c:v>
              </c:pt>
              <c:pt idx="99">
                <c:v>1848.1</c:v>
              </c:pt>
              <c:pt idx="100">
                <c:v>1848.6</c:v>
              </c:pt>
              <c:pt idx="101">
                <c:v>1849.2</c:v>
              </c:pt>
              <c:pt idx="102">
                <c:v>1849.7</c:v>
              </c:pt>
              <c:pt idx="103">
                <c:v>1850.3</c:v>
              </c:pt>
              <c:pt idx="104">
                <c:v>1850.9</c:v>
              </c:pt>
              <c:pt idx="105">
                <c:v>1851.5</c:v>
              </c:pt>
              <c:pt idx="106">
                <c:v>1852.2</c:v>
              </c:pt>
              <c:pt idx="107">
                <c:v>1852.9</c:v>
              </c:pt>
              <c:pt idx="108">
                <c:v>1853.6</c:v>
              </c:pt>
              <c:pt idx="109">
                <c:v>1854.4</c:v>
              </c:pt>
              <c:pt idx="110">
                <c:v>1855.1</c:v>
              </c:pt>
              <c:pt idx="111">
                <c:v>1856</c:v>
              </c:pt>
              <c:pt idx="112">
                <c:v>1856.8</c:v>
              </c:pt>
              <c:pt idx="113">
                <c:v>1857.7</c:v>
              </c:pt>
              <c:pt idx="114">
                <c:v>1858.7</c:v>
              </c:pt>
              <c:pt idx="115">
                <c:v>1859.7</c:v>
              </c:pt>
              <c:pt idx="116">
                <c:v>1860.6</c:v>
              </c:pt>
              <c:pt idx="117">
                <c:v>1861.6</c:v>
              </c:pt>
              <c:pt idx="118">
                <c:v>1862.6</c:v>
              </c:pt>
              <c:pt idx="119">
                <c:v>1863.5</c:v>
              </c:pt>
            </c:numLit>
          </c:val>
          <c:smooth val="0"/>
        </c:ser>
        <c:dLbls>
          <c:showLegendKey val="0"/>
          <c:showVal val="0"/>
          <c:showCatName val="0"/>
          <c:showSerName val="0"/>
          <c:showPercent val="0"/>
          <c:showBubbleSize val="0"/>
        </c:dLbls>
        <c:marker val="1"/>
        <c:smooth val="0"/>
        <c:axId val="175749232"/>
        <c:axId val="175749624"/>
      </c:lineChart>
      <c:catAx>
        <c:axId val="175749232"/>
        <c:scaling>
          <c:orientation val="minMax"/>
        </c:scaling>
        <c:delete val="0"/>
        <c:axPos val="b"/>
        <c:title>
          <c:tx>
            <c:rich>
              <a:bodyPr/>
              <a:lstStyle/>
              <a:p>
                <a:pPr>
                  <a:defRPr sz="1000" b="1" i="0" u="none" strike="noStrike" baseline="0">
                    <a:solidFill>
                      <a:srgbClr val="000000"/>
                    </a:solidFill>
                    <a:latin typeface="Times New Roman"/>
                    <a:ea typeface="Times New Roman"/>
                    <a:cs typeface="Times New Roman"/>
                  </a:defRPr>
                </a:pPr>
                <a:r>
                  <a:rPr lang="en-US"/>
                  <a:t>Month/Year</a:t>
                </a:r>
              </a:p>
            </c:rich>
          </c:tx>
          <c:overlay val="0"/>
        </c:title>
        <c:numFmt formatCode="mmm\-yy" sourceLinked="0"/>
        <c:majorTickMark val="none"/>
        <c:minorTickMark val="out"/>
        <c:tickLblPos val="low"/>
        <c:spPr>
          <a:ln w="12700">
            <a:solidFill>
              <a:sysClr val="windowText" lastClr="000000"/>
            </a:solidFill>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175749624"/>
        <c:crosses val="autoZero"/>
        <c:auto val="1"/>
        <c:lblAlgn val="ctr"/>
        <c:lblOffset val="100"/>
        <c:tickLblSkip val="3"/>
        <c:tickMarkSkip val="7"/>
        <c:noMultiLvlLbl val="0"/>
      </c:catAx>
      <c:valAx>
        <c:axId val="175749624"/>
        <c:scaling>
          <c:orientation val="minMax"/>
          <c:max val="1870"/>
          <c:min val="1750"/>
        </c:scaling>
        <c:delete val="0"/>
        <c:axPos val="l"/>
        <c:title>
          <c:tx>
            <c:rich>
              <a:bodyPr/>
              <a:lstStyle/>
              <a:p>
                <a:pPr>
                  <a:defRPr sz="1100" b="0" i="0" u="none" strike="noStrike" baseline="0">
                    <a:solidFill>
                      <a:srgbClr val="000000"/>
                    </a:solidFill>
                    <a:latin typeface="Calibri"/>
                    <a:ea typeface="Calibri"/>
                    <a:cs typeface="Calibri"/>
                  </a:defRPr>
                </a:pPr>
                <a:r>
                  <a:rPr lang="en-US" sz="900" b="1" i="0" u="none" strike="noStrike" baseline="0">
                    <a:solidFill>
                      <a:srgbClr val="000000"/>
                    </a:solidFill>
                    <a:latin typeface="Times New Roman"/>
                    <a:cs typeface="Times New Roman"/>
                  </a:rPr>
                  <a:t>Methane (CH</a:t>
                </a:r>
                <a:r>
                  <a:rPr lang="en-US" sz="900" b="1" i="0" u="none" strike="noStrike" baseline="-25000">
                    <a:solidFill>
                      <a:srgbClr val="000000"/>
                    </a:solidFill>
                    <a:latin typeface="Times New Roman"/>
                    <a:cs typeface="Times New Roman"/>
                  </a:rPr>
                  <a:t>4</a:t>
                </a:r>
                <a:r>
                  <a:rPr lang="en-US" sz="900" b="1" i="0" u="none" strike="noStrike" baseline="0">
                    <a:solidFill>
                      <a:srgbClr val="000000"/>
                    </a:solidFill>
                    <a:latin typeface="Times New Roman"/>
                    <a:cs typeface="Times New Roman"/>
                  </a:rPr>
                  <a:t>) concentration (parts per billion)</a:t>
                </a:r>
              </a:p>
            </c:rich>
          </c:tx>
          <c:layout>
            <c:manualLayout>
              <c:xMode val="edge"/>
              <c:yMode val="edge"/>
              <c:x val="6.9620143635891691E-3"/>
              <c:y val="8.3646912556983061E-2"/>
            </c:manualLayout>
          </c:layout>
          <c:overlay val="0"/>
        </c:title>
        <c:numFmt formatCode="General" sourceLinked="1"/>
        <c:majorTickMark val="out"/>
        <c:minorTickMark val="none"/>
        <c:tickLblPos val="nextTo"/>
        <c:spPr>
          <a:ln w="12700">
            <a:solidFill>
              <a:sysClr val="windowText" lastClr="000000"/>
            </a:solidFill>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75749232"/>
        <c:crosses val="autoZero"/>
        <c:crossBetween val="between"/>
        <c:majorUnit val="10"/>
        <c:minorUnit val="2"/>
      </c:valAx>
    </c:plotArea>
    <c:plotVisOnly val="1"/>
    <c:dispBlanksAs val="gap"/>
    <c:showDLblsOverMax val="0"/>
  </c:chart>
  <c:spPr>
    <a:ln w="15875">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en-US"/>
              <a:t>Figure 2.2 - Percentage share of final energy consumption by sector, Republic of Mauritius, 2009 - 2018</a:t>
            </a:r>
          </a:p>
        </c:rich>
      </c:tx>
      <c:layout>
        <c:manualLayout>
          <c:xMode val="edge"/>
          <c:yMode val="edge"/>
          <c:x val="0.11270249914412866"/>
          <c:y val="2.4306732650785066E-2"/>
        </c:manualLayout>
      </c:layout>
      <c:overlay val="0"/>
      <c:spPr>
        <a:noFill/>
        <a:ln w="25400">
          <a:noFill/>
        </a:ln>
      </c:spPr>
    </c:title>
    <c:autoTitleDeleted val="0"/>
    <c:plotArea>
      <c:layout>
        <c:manualLayout>
          <c:layoutTarget val="inner"/>
          <c:xMode val="edge"/>
          <c:yMode val="edge"/>
          <c:x val="8.9027616113203284E-2"/>
          <c:y val="0.22279336744628084"/>
          <c:w val="0.88707565902088348"/>
          <c:h val="0.62319467642303106"/>
        </c:manualLayout>
      </c:layout>
      <c:barChart>
        <c:barDir val="col"/>
        <c:grouping val="stacked"/>
        <c:varyColors val="0"/>
        <c:ser>
          <c:idx val="0"/>
          <c:order val="0"/>
          <c:tx>
            <c:v>Manufacturing</c:v>
          </c:tx>
          <c:spPr>
            <a:pattFill prst="pct30">
              <a:fgClr>
                <a:schemeClr val="tx1"/>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27.3</c:v>
              </c:pt>
              <c:pt idx="1">
                <c:v>27.1</c:v>
              </c:pt>
              <c:pt idx="2">
                <c:v>25.8</c:v>
              </c:pt>
              <c:pt idx="3">
                <c:v>25.2</c:v>
              </c:pt>
              <c:pt idx="4">
                <c:v>24.4</c:v>
              </c:pt>
              <c:pt idx="5">
                <c:v>23.6</c:v>
              </c:pt>
              <c:pt idx="6">
                <c:v>23.686300125110574</c:v>
              </c:pt>
              <c:pt idx="7">
                <c:v>21.8</c:v>
              </c:pt>
              <c:pt idx="8">
                <c:v>21</c:v>
              </c:pt>
              <c:pt idx="9">
                <c:v>20.57217953902143</c:v>
              </c:pt>
            </c:numLit>
          </c:val>
        </c:ser>
        <c:ser>
          <c:idx val="1"/>
          <c:order val="1"/>
          <c:tx>
            <c:v>Transport</c:v>
          </c:tx>
          <c:spPr>
            <a:pattFill prst="ltUpDiag">
              <a:fgClr>
                <a:schemeClr val="tx1"/>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48.8</c:v>
              </c:pt>
              <c:pt idx="1">
                <c:v>49.4</c:v>
              </c:pt>
              <c:pt idx="2">
                <c:v>50.4</c:v>
              </c:pt>
              <c:pt idx="3">
                <c:v>50</c:v>
              </c:pt>
              <c:pt idx="4">
                <c:v>50.4</c:v>
              </c:pt>
              <c:pt idx="5">
                <c:v>50.9</c:v>
              </c:pt>
              <c:pt idx="6">
                <c:v>50.734015887318392</c:v>
              </c:pt>
              <c:pt idx="7">
                <c:v>53.2</c:v>
              </c:pt>
              <c:pt idx="8">
                <c:v>54</c:v>
              </c:pt>
              <c:pt idx="9">
                <c:v>54.599676506267691</c:v>
              </c:pt>
            </c:numLit>
          </c:val>
        </c:ser>
        <c:ser>
          <c:idx val="2"/>
          <c:order val="2"/>
          <c:tx>
            <c:v>Household</c:v>
          </c:tx>
          <c:spPr>
            <a:pattFill prst="dashVert">
              <a:fgClr>
                <a:schemeClr val="tx1"/>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14</c:v>
              </c:pt>
              <c:pt idx="1">
                <c:v>13.7</c:v>
              </c:pt>
              <c:pt idx="2">
                <c:v>13.6</c:v>
              </c:pt>
              <c:pt idx="3">
                <c:v>14.1</c:v>
              </c:pt>
              <c:pt idx="4">
                <c:v>14.2</c:v>
              </c:pt>
              <c:pt idx="5">
                <c:v>14.2</c:v>
              </c:pt>
              <c:pt idx="6">
                <c:v>14.227813585409088</c:v>
              </c:pt>
              <c:pt idx="7">
                <c:v>13.9</c:v>
              </c:pt>
              <c:pt idx="8">
                <c:v>13.7</c:v>
              </c:pt>
              <c:pt idx="9">
                <c:v>13.960776384957541</c:v>
              </c:pt>
            </c:numLit>
          </c:val>
        </c:ser>
        <c:ser>
          <c:idx val="3"/>
          <c:order val="3"/>
          <c:tx>
            <c:v>Commercial and Distributive trade</c:v>
          </c:tx>
          <c:spPr>
            <a:pattFill prst="wdDnDiag">
              <a:fgClr>
                <a:srgbClr val="262626"/>
              </a:fgClr>
              <a:bgClr>
                <a:srgbClr val="FFFFFF"/>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8.9</c:v>
              </c:pt>
              <c:pt idx="1">
                <c:v>8.9</c:v>
              </c:pt>
              <c:pt idx="2">
                <c:v>9.4</c:v>
              </c:pt>
              <c:pt idx="3">
                <c:v>9.8000000000000007</c:v>
              </c:pt>
              <c:pt idx="4">
                <c:v>10.1</c:v>
              </c:pt>
              <c:pt idx="5">
                <c:v>10.4</c:v>
              </c:pt>
              <c:pt idx="6">
                <c:v>10.464178233950646</c:v>
              </c:pt>
              <c:pt idx="7">
                <c:v>10.199999999999999</c:v>
              </c:pt>
              <c:pt idx="8">
                <c:v>10.1</c:v>
              </c:pt>
              <c:pt idx="9">
                <c:v>10.240598463404771</c:v>
              </c:pt>
            </c:numLit>
          </c:val>
        </c:ser>
        <c:ser>
          <c:idx val="4"/>
          <c:order val="4"/>
          <c:tx>
            <c:v>Agriculture</c:v>
          </c:tx>
          <c:spPr>
            <a:solidFill>
              <a:schemeClr val="tx1"/>
            </a:solid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0.5</c:v>
              </c:pt>
              <c:pt idx="1">
                <c:v>0.5</c:v>
              </c:pt>
              <c:pt idx="2">
                <c:v>0.5</c:v>
              </c:pt>
              <c:pt idx="3">
                <c:v>0.5</c:v>
              </c:pt>
              <c:pt idx="4">
                <c:v>0.5</c:v>
              </c:pt>
              <c:pt idx="5">
                <c:v>0.5</c:v>
              </c:pt>
              <c:pt idx="6">
                <c:v>0.46089683233978757</c:v>
              </c:pt>
              <c:pt idx="7">
                <c:v>0.4</c:v>
              </c:pt>
              <c:pt idx="8">
                <c:v>0.4</c:v>
              </c:pt>
              <c:pt idx="9">
                <c:v>0.3740396279822078</c:v>
              </c:pt>
            </c:numLit>
          </c:val>
        </c:ser>
        <c:ser>
          <c:idx val="5"/>
          <c:order val="5"/>
          <c:tx>
            <c:v>Other (n.e.s) and losses</c:v>
          </c:tx>
          <c:spPr>
            <a:pattFill prst="ltVert">
              <a:fgClr>
                <a:schemeClr val="tx1"/>
              </a:fgClr>
              <a:bgClr>
                <a:schemeClr val="bg1"/>
              </a:bgClr>
            </a:pattFill>
            <a:ln w="12700">
              <a:solidFill>
                <a:srgbClr val="000000"/>
              </a:solidFill>
              <a:prstDash val="solid"/>
            </a:ln>
          </c:spPr>
          <c:invertIfNegative val="0"/>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0.5</c:v>
              </c:pt>
              <c:pt idx="1">
                <c:v>0.4</c:v>
              </c:pt>
              <c:pt idx="2">
                <c:v>0.3</c:v>
              </c:pt>
              <c:pt idx="3">
                <c:v>0.4</c:v>
              </c:pt>
              <c:pt idx="4">
                <c:v>0.4</c:v>
              </c:pt>
              <c:pt idx="5">
                <c:v>0.4</c:v>
              </c:pt>
              <c:pt idx="6">
                <c:v>0.42679533587152291</c:v>
              </c:pt>
              <c:pt idx="7">
                <c:v>0.5</c:v>
              </c:pt>
              <c:pt idx="8">
                <c:v>0.8</c:v>
              </c:pt>
              <c:pt idx="9">
                <c:v>0.25272947836635667</c:v>
              </c:pt>
            </c:numLit>
          </c:val>
        </c:ser>
        <c:dLbls>
          <c:showLegendKey val="0"/>
          <c:showVal val="0"/>
          <c:showCatName val="0"/>
          <c:showSerName val="0"/>
          <c:showPercent val="0"/>
          <c:showBubbleSize val="0"/>
        </c:dLbls>
        <c:gapWidth val="67"/>
        <c:overlap val="100"/>
        <c:axId val="251159712"/>
        <c:axId val="251160104"/>
      </c:barChart>
      <c:catAx>
        <c:axId val="251159712"/>
        <c:scaling>
          <c:orientation val="minMax"/>
        </c:scaling>
        <c:delete val="0"/>
        <c:axPos val="b"/>
        <c:title>
          <c:tx>
            <c:rich>
              <a:bodyPr/>
              <a:lstStyle/>
              <a:p>
                <a:pPr>
                  <a:defRPr sz="1000" b="1" i="0" u="none" strike="noStrike" baseline="0">
                    <a:solidFill>
                      <a:srgbClr val="000000"/>
                    </a:solidFill>
                    <a:latin typeface="Times New Roman"/>
                    <a:ea typeface="Times New Roman"/>
                    <a:cs typeface="Times New Roman"/>
                  </a:defRPr>
                </a:pPr>
                <a:r>
                  <a:rPr lang="en-US"/>
                  <a:t>Year</a:t>
                </a:r>
              </a:p>
            </c:rich>
          </c:tx>
          <c:layout>
            <c:manualLayout>
              <c:xMode val="edge"/>
              <c:yMode val="edge"/>
              <c:x val="0.52379904142417"/>
              <c:y val="0.93794180307614272"/>
            </c:manualLayout>
          </c:layout>
          <c:overlay val="0"/>
          <c:spPr>
            <a:noFill/>
            <a:ln w="25400">
              <a:noFill/>
            </a:ln>
          </c:spPr>
        </c:title>
        <c:numFmt formatCode="General" sourceLinked="1"/>
        <c:majorTickMark val="none"/>
        <c:minorTickMark val="out"/>
        <c:tickLblPos val="low"/>
        <c:spPr>
          <a:ln w="158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51160104"/>
        <c:crosses val="autoZero"/>
        <c:auto val="1"/>
        <c:lblAlgn val="ctr"/>
        <c:lblOffset val="100"/>
        <c:tickLblSkip val="1"/>
        <c:tickMarkSkip val="1"/>
        <c:noMultiLvlLbl val="0"/>
      </c:catAx>
      <c:valAx>
        <c:axId val="251160104"/>
        <c:scaling>
          <c:orientation val="minMax"/>
          <c:max val="100"/>
        </c:scaling>
        <c:delete val="0"/>
        <c:axPos val="l"/>
        <c:title>
          <c:tx>
            <c:rich>
              <a:bodyPr/>
              <a:lstStyle/>
              <a:p>
                <a:pPr>
                  <a:defRPr sz="1050" b="1" i="0" u="none" strike="noStrike" baseline="0">
                    <a:solidFill>
                      <a:srgbClr val="000000"/>
                    </a:solidFill>
                    <a:latin typeface="Times New Roman"/>
                    <a:ea typeface="Times New Roman"/>
                    <a:cs typeface="Times New Roman"/>
                  </a:defRPr>
                </a:pPr>
                <a:r>
                  <a:rPr lang="en-US"/>
                  <a:t>Percentage</a:t>
                </a:r>
              </a:p>
            </c:rich>
          </c:tx>
          <c:layout>
            <c:manualLayout>
              <c:xMode val="edge"/>
              <c:yMode val="edge"/>
              <c:x val="8.6745406824147008E-3"/>
              <c:y val="0.38201946130779479"/>
            </c:manualLayout>
          </c:layout>
          <c:overlay val="0"/>
          <c:spPr>
            <a:noFill/>
            <a:ln w="25400">
              <a:noFill/>
            </a:ln>
          </c:spPr>
        </c:title>
        <c:numFmt formatCode="General" sourceLinked="1"/>
        <c:majorTickMark val="out"/>
        <c:minorTickMark val="none"/>
        <c:tickLblPos val="nextTo"/>
        <c:spPr>
          <a:ln w="15875">
            <a:solidFill>
              <a:schemeClr val="tx1">
                <a:alpha val="99000"/>
              </a:schemeClr>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51159712"/>
        <c:crosses val="autoZero"/>
        <c:crossBetween val="between"/>
      </c:valAx>
      <c:spPr>
        <a:noFill/>
        <a:ln w="25400">
          <a:noFill/>
        </a:ln>
      </c:spPr>
    </c:plotArea>
    <c:legend>
      <c:legendPos val="t"/>
      <c:layout>
        <c:manualLayout>
          <c:xMode val="edge"/>
          <c:yMode val="edge"/>
          <c:x val="0.12541446993038918"/>
          <c:y val="0.12568558701154717"/>
          <c:w val="0.84371562250370924"/>
          <c:h val="6.896809654518378E-2"/>
        </c:manualLayout>
      </c:layout>
      <c:overlay val="0"/>
      <c:spPr>
        <a:noFill/>
        <a:ln w="25400">
          <a:noFill/>
        </a:ln>
      </c:spPr>
      <c:txPr>
        <a:bodyPr/>
        <a:lstStyle/>
        <a:p>
          <a:pPr>
            <a:defRPr sz="88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15875">
      <a:solidFill>
        <a:schemeClr val="tx1"/>
      </a:solidFill>
      <a:prstDash val="solid"/>
    </a:ln>
  </c:spPr>
  <c:txPr>
    <a:bodyPr/>
    <a:lstStyle/>
    <a:p>
      <a:pPr>
        <a:defRPr sz="1850" b="0" i="0" u="none" strike="noStrike" baseline="0">
          <a:solidFill>
            <a:srgbClr val="000000"/>
          </a:solidFill>
          <a:latin typeface="Arial"/>
          <a:ea typeface="Arial"/>
          <a:cs typeface="Arial"/>
        </a:defRPr>
      </a:pPr>
      <a:endParaRPr lang="en-US"/>
    </a:p>
  </c:txPr>
  <c:printSettings>
    <c:headerFooter alignWithMargins="0"/>
    <c:pageMargins b="1" l="0.75000000000000688" r="0.75000000000000688"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en-US" sz="1600" b="1" i="0" u="none" strike="noStrike" baseline="0">
                <a:solidFill>
                  <a:srgbClr val="000000"/>
                </a:solidFill>
                <a:latin typeface="Times New Roman"/>
                <a:cs typeface="Times New Roman"/>
              </a:rPr>
              <a:t> </a:t>
            </a:r>
            <a:r>
              <a:rPr lang="en-US" sz="1200" b="1" i="0" u="none" strike="noStrike" baseline="0">
                <a:solidFill>
                  <a:srgbClr val="000000"/>
                </a:solidFill>
                <a:latin typeface="Times New Roman"/>
                <a:cs typeface="Times New Roman"/>
              </a:rPr>
              <a:t>Figure 2.3 - Land use by category, 2005</a:t>
            </a:r>
          </a:p>
        </c:rich>
      </c:tx>
      <c:layout>
        <c:manualLayout>
          <c:xMode val="edge"/>
          <c:yMode val="edge"/>
          <c:x val="0.33793292032827893"/>
          <c:y val="7.0806973304161178E-2"/>
        </c:manualLayout>
      </c:layout>
      <c:overlay val="0"/>
      <c:spPr>
        <a:noFill/>
        <a:ln w="25400">
          <a:noFill/>
        </a:ln>
      </c:spPr>
    </c:title>
    <c:autoTitleDeleted val="0"/>
    <c:plotArea>
      <c:layout>
        <c:manualLayout>
          <c:layoutTarget val="inner"/>
          <c:xMode val="edge"/>
          <c:yMode val="edge"/>
          <c:x val="0.34973404255319129"/>
          <c:y val="0.38208983069746305"/>
          <c:w val="0.36835106382978744"/>
          <c:h val="0.41343313712186425"/>
        </c:manualLayout>
      </c:layout>
      <c:pieChart>
        <c:varyColors val="1"/>
        <c:ser>
          <c:idx val="0"/>
          <c:order val="0"/>
          <c:tx>
            <c:v>year</c:v>
          </c:tx>
          <c:spPr>
            <a:solidFill>
              <a:srgbClr val="9999FF"/>
            </a:solidFill>
            <a:ln w="12700">
              <a:solidFill>
                <a:srgbClr val="000000"/>
              </a:solidFill>
              <a:prstDash val="solid"/>
            </a:ln>
          </c:spPr>
          <c:explosion val="4"/>
          <c:dPt>
            <c:idx val="0"/>
            <c:bubble3D val="0"/>
            <c:spPr>
              <a:pattFill prst="shingle">
                <a:fgClr>
                  <a:srgbClr val="000000"/>
                </a:fgClr>
                <a:bgClr>
                  <a:srgbClr val="FFFFFF"/>
                </a:bgClr>
              </a:pattFill>
              <a:ln w="12700">
                <a:solidFill>
                  <a:srgbClr val="000000"/>
                </a:solidFill>
                <a:prstDash val="solid"/>
              </a:ln>
            </c:spPr>
          </c:dPt>
          <c:dPt>
            <c:idx val="1"/>
            <c:bubble3D val="0"/>
            <c:spPr>
              <a:pattFill prst="lgConfetti">
                <a:fgClr>
                  <a:srgbClr val="000000"/>
                </a:fgClr>
                <a:bgClr>
                  <a:srgbClr val="FFFFFF"/>
                </a:bgClr>
              </a:pattFill>
              <a:ln w="12700">
                <a:solidFill>
                  <a:srgbClr val="000000"/>
                </a:solidFill>
                <a:prstDash val="solid"/>
              </a:ln>
            </c:spPr>
          </c:dPt>
          <c:dPt>
            <c:idx val="2"/>
            <c:bubble3D val="0"/>
            <c:spPr>
              <a:pattFill prst="weave">
                <a:fgClr>
                  <a:srgbClr val="000000"/>
                </a:fgClr>
                <a:bgClr>
                  <a:srgbClr val="FFFFFF"/>
                </a:bgClr>
              </a:pattFill>
              <a:ln w="12700">
                <a:solidFill>
                  <a:srgbClr val="000000"/>
                </a:solidFill>
                <a:prstDash val="solid"/>
              </a:ln>
            </c:spPr>
          </c:dPt>
          <c:dPt>
            <c:idx val="3"/>
            <c:bubble3D val="0"/>
            <c:spPr>
              <a:pattFill prst="narVert">
                <a:fgClr>
                  <a:srgbClr val="000000"/>
                </a:fgClr>
                <a:bgClr>
                  <a:srgbClr val="FFFFFF"/>
                </a:bgClr>
              </a:pattFill>
              <a:ln w="12700">
                <a:solidFill>
                  <a:srgbClr val="000000"/>
                </a:solidFill>
                <a:prstDash val="solid"/>
              </a:ln>
            </c:spPr>
          </c:dPt>
          <c:dPt>
            <c:idx val="4"/>
            <c:bubble3D val="0"/>
            <c:spPr>
              <a:pattFill prst="solidDmnd">
                <a:fgClr>
                  <a:srgbClr val="000000"/>
                </a:fgClr>
                <a:bgClr>
                  <a:srgbClr val="FFFFFF"/>
                </a:bgClr>
              </a:pattFill>
              <a:ln w="12700">
                <a:solidFill>
                  <a:srgbClr val="000000"/>
                </a:solidFill>
                <a:prstDash val="solid"/>
              </a:ln>
            </c:spPr>
          </c:dPt>
          <c:dPt>
            <c:idx val="5"/>
            <c:bubble3D val="0"/>
            <c:spPr>
              <a:pattFill prst="pct70">
                <a:fgClr>
                  <a:srgbClr val="000000"/>
                </a:fgClr>
                <a:bgClr>
                  <a:srgbClr val="FFFFFF"/>
                </a:bgClr>
              </a:pattFill>
              <a:ln w="12700">
                <a:solidFill>
                  <a:srgbClr val="000000"/>
                </a:solidFill>
                <a:prstDash val="solid"/>
              </a:ln>
            </c:spPr>
          </c:dPt>
          <c:dLbls>
            <c:dLbl>
              <c:idx val="0"/>
              <c:layout>
                <c:manualLayout>
                  <c:x val="9.9769909355540767E-3"/>
                  <c:y val="1.4226748766521568E-2"/>
                </c:manualLayout>
              </c:layout>
              <c:tx>
                <c:rich>
                  <a:bodyPr/>
                  <a:lstStyle/>
                  <a:p>
                    <a:pPr>
                      <a:defRPr sz="1250" b="0" i="0" u="none" strike="noStrike" baseline="0">
                        <a:solidFill>
                          <a:srgbClr val="000000"/>
                        </a:solidFill>
                        <a:latin typeface="Times New Roman"/>
                        <a:ea typeface="Times New Roman"/>
                        <a:cs typeface="Times New Roman"/>
                      </a:defRPr>
                    </a:pPr>
                    <a:r>
                      <a:rPr lang="en-US"/>
                      <a:t>Agriculture
(43%)</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0927985564304395E-2"/>
                  <c:y val="-1.0093233004871418E-2"/>
                </c:manualLayout>
              </c:layout>
              <c:tx>
                <c:rich>
                  <a:bodyPr/>
                  <a:lstStyle/>
                  <a:p>
                    <a:pPr>
                      <a:defRPr sz="1250" b="0" i="0" u="none" strike="noStrike" baseline="0">
                        <a:solidFill>
                          <a:srgbClr val="000000"/>
                        </a:solidFill>
                        <a:latin typeface="Times New Roman"/>
                        <a:ea typeface="Times New Roman"/>
                        <a:cs typeface="Times New Roman"/>
                      </a:defRPr>
                    </a:pPr>
                    <a:r>
                      <a:rPr lang="en-US"/>
                      <a:t>Forests, scrubs &amp; grazing lands
(25%)</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3.3582294577823815E-2"/>
                  <c:y val="7.9646959106710782E-2"/>
                </c:manualLayout>
              </c:layout>
              <c:tx>
                <c:rich>
                  <a:bodyPr/>
                  <a:lstStyle/>
                  <a:p>
                    <a:pPr>
                      <a:defRPr sz="1250" b="0" i="0" u="none" strike="noStrike" baseline="0">
                        <a:solidFill>
                          <a:srgbClr val="000000"/>
                        </a:solidFill>
                        <a:latin typeface="Times New Roman"/>
                        <a:ea typeface="Times New Roman"/>
                        <a:cs typeface="Times New Roman"/>
                      </a:defRPr>
                    </a:pPr>
                    <a:r>
                      <a:rPr lang="en-US"/>
                      <a:t>Built-up areas
(25%)</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7.0581944302416738E-2"/>
                  <c:y val="5.4354245121533834E-2"/>
                </c:manualLayout>
              </c:layout>
              <c:tx>
                <c:rich>
                  <a:bodyPr/>
                  <a:lstStyle/>
                  <a:p>
                    <a:pPr>
                      <a:defRPr sz="1250" b="0" i="0" u="none" strike="noStrike" baseline="0">
                        <a:solidFill>
                          <a:srgbClr val="000000"/>
                        </a:solidFill>
                        <a:latin typeface="Times New Roman"/>
                        <a:ea typeface="Times New Roman"/>
                        <a:cs typeface="Times New Roman"/>
                      </a:defRPr>
                    </a:pPr>
                    <a:r>
                      <a:rPr lang="en-US"/>
                      <a:t>Infrastructure
(2%)</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4"/>
              <c:layout>
                <c:manualLayout>
                  <c:x val="-5.0394056139749524E-2"/>
                  <c:y val="-5.0992812594904097E-2"/>
                </c:manualLayout>
              </c:layout>
              <c:tx>
                <c:rich>
                  <a:bodyPr/>
                  <a:lstStyle/>
                  <a:p>
                    <a:pPr>
                      <a:defRPr sz="1250" b="0" i="0" u="none" strike="noStrike" baseline="0">
                        <a:solidFill>
                          <a:srgbClr val="000000"/>
                        </a:solidFill>
                        <a:latin typeface="Times New Roman"/>
                        <a:ea typeface="Times New Roman"/>
                        <a:cs typeface="Times New Roman"/>
                      </a:defRPr>
                    </a:pPr>
                    <a:r>
                      <a:rPr lang="en-US"/>
                      <a:t>Inland water resource systems
(2%)</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5"/>
              <c:layout>
                <c:manualLayout>
                  <c:x val="0.13114153188047875"/>
                  <c:y val="-1.9485302246736665E-2"/>
                </c:manualLayout>
              </c:layout>
              <c:tx>
                <c:rich>
                  <a:bodyPr/>
                  <a:lstStyle/>
                  <a:p>
                    <a:pPr>
                      <a:defRPr sz="1250" b="0" i="0" u="none" strike="noStrike" baseline="0">
                        <a:solidFill>
                          <a:srgbClr val="000000"/>
                        </a:solidFill>
                        <a:latin typeface="Times New Roman"/>
                        <a:ea typeface="Times New Roman"/>
                        <a:cs typeface="Times New Roman"/>
                      </a:defRPr>
                    </a:pPr>
                    <a:r>
                      <a:rPr lang="en-US"/>
                      <a:t>Abandoned cane fields
(3%)</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noFill/>
              <a:ln w="25400">
                <a:noFill/>
              </a:ln>
            </c:spPr>
            <c:txPr>
              <a:bodyPr wrap="square" lIns="38100" tIns="19050" rIns="38100" bIns="19050" anchor="ctr">
                <a:spAutoFit/>
              </a:bodyPr>
              <a:lstStyle/>
              <a:p>
                <a:pPr>
                  <a:defRPr sz="125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Agriculture</c:v>
              </c:pt>
              <c:pt idx="1">
                <c:v>Forests, scrubs &amp; grazing lands</c:v>
              </c:pt>
              <c:pt idx="2">
                <c:v>Built-up areas</c:v>
              </c:pt>
              <c:pt idx="3">
                <c:v>Infrastructure</c:v>
              </c:pt>
              <c:pt idx="4">
                <c:v>Inland water resource systems</c:v>
              </c:pt>
              <c:pt idx="5">
                <c:v>Abandoned cane fields</c:v>
              </c:pt>
            </c:strLit>
          </c:cat>
          <c:val>
            <c:numLit>
              <c:formatCode>General</c:formatCode>
              <c:ptCount val="6"/>
              <c:pt idx="0">
                <c:v>80674</c:v>
              </c:pt>
              <c:pt idx="1">
                <c:v>47200</c:v>
              </c:pt>
              <c:pt idx="2">
                <c:v>46500</c:v>
              </c:pt>
              <c:pt idx="3">
                <c:v>4500</c:v>
              </c:pt>
              <c:pt idx="4">
                <c:v>2900</c:v>
              </c:pt>
              <c:pt idx="5">
                <c:v>4726</c:v>
              </c:pt>
            </c:numLit>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15875">
      <a:solidFill>
        <a:schemeClr val="tx1"/>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Times New Roman"/>
                <a:ea typeface="Times New Roman"/>
                <a:cs typeface="Times New Roman"/>
              </a:defRPr>
            </a:pPr>
            <a:r>
              <a:rPr lang="en-US"/>
              <a:t>Figure 2.4 - Import and export of fish and fish products, 2009 - 2018</a:t>
            </a:r>
          </a:p>
        </c:rich>
      </c:tx>
      <c:layout>
        <c:manualLayout>
          <c:xMode val="edge"/>
          <c:yMode val="edge"/>
          <c:x val="0.22396090598565288"/>
          <c:y val="2.1352349338685607E-2"/>
        </c:manualLayout>
      </c:layout>
      <c:overlay val="0"/>
    </c:title>
    <c:autoTitleDeleted val="0"/>
    <c:plotArea>
      <c:layout/>
      <c:lineChart>
        <c:grouping val="standard"/>
        <c:varyColors val="0"/>
        <c:ser>
          <c:idx val="0"/>
          <c:order val="0"/>
          <c:tx>
            <c:v>Imports</c:v>
          </c:tx>
          <c:spPr>
            <a:ln>
              <a:solidFill>
                <a:sysClr val="windowText" lastClr="000000"/>
              </a:solidFill>
            </a:ln>
          </c:spPr>
          <c:marker>
            <c:symbol val="x"/>
            <c:size val="5"/>
            <c:spPr>
              <a:ln w="25400">
                <a:solidFill>
                  <a:schemeClr val="tx1"/>
                </a:solidFill>
              </a:ln>
            </c:spPr>
          </c:marker>
          <c:dLbls>
            <c:dLbl>
              <c:idx val="0"/>
              <c:layout>
                <c:manualLayout>
                  <c:x val="-3.110088889616449E-2"/>
                  <c:y val="3.4261966095757955E-2"/>
                </c:manualLayout>
              </c:layout>
              <c:tx>
                <c:rich>
                  <a:bodyPr/>
                  <a:lstStyle/>
                  <a:p>
                    <a:pPr>
                      <a:defRPr sz="1200" b="0" i="0" u="none" strike="noStrike" baseline="0">
                        <a:solidFill>
                          <a:srgbClr val="000000"/>
                        </a:solidFill>
                        <a:latin typeface="Times New Roman"/>
                        <a:ea typeface="Times New Roman"/>
                        <a:cs typeface="Times New Roman"/>
                      </a:defRPr>
                    </a:pPr>
                    <a:r>
                      <a:rPr lang="en-US"/>
                      <a:t>139,000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1"/>
              <c:layout>
                <c:manualLayout>
                  <c:x val="-2.0363334260972057E-2"/>
                  <c:y val="2.7537600432012747E-2"/>
                </c:manualLayout>
              </c:layout>
              <c:tx>
                <c:rich>
                  <a:bodyPr/>
                  <a:lstStyle/>
                  <a:p>
                    <a:pPr>
                      <a:defRPr sz="1200" b="0" i="0" u="none" strike="noStrike" baseline="0">
                        <a:solidFill>
                          <a:srgbClr val="000000"/>
                        </a:solidFill>
                        <a:latin typeface="Times New Roman"/>
                        <a:ea typeface="Times New Roman"/>
                        <a:cs typeface="Times New Roman"/>
                      </a:defRPr>
                    </a:pPr>
                    <a:r>
                      <a:rPr lang="en-US"/>
                      <a:t>156,000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2"/>
              <c:layout>
                <c:manualLayout>
                  <c:x val="-2.5862376610408078E-2"/>
                  <c:y val="3.1606985178752579E-2"/>
                </c:manualLayout>
              </c:layout>
              <c:tx>
                <c:rich>
                  <a:bodyPr/>
                  <a:lstStyle/>
                  <a:p>
                    <a:pPr>
                      <a:defRPr sz="1200" b="0" i="0" u="none" strike="noStrike" baseline="0">
                        <a:solidFill>
                          <a:srgbClr val="000000"/>
                        </a:solidFill>
                        <a:latin typeface="Times New Roman"/>
                        <a:ea typeface="Times New Roman"/>
                        <a:cs typeface="Times New Roman"/>
                      </a:defRPr>
                    </a:pPr>
                    <a:r>
                      <a:rPr lang="en-US"/>
                      <a:t>163,000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3"/>
              <c:layout>
                <c:manualLayout>
                  <c:x val="-3.354977327418273E-2"/>
                  <c:y val="-2.7947866572285519E-2"/>
                </c:manualLayout>
              </c:layout>
              <c:tx>
                <c:rich>
                  <a:bodyPr/>
                  <a:lstStyle/>
                  <a:p>
                    <a:pPr>
                      <a:defRPr sz="1200" b="0" i="0" u="none" strike="noStrike" baseline="0">
                        <a:solidFill>
                          <a:srgbClr val="000000"/>
                        </a:solidFill>
                        <a:latin typeface="Times New Roman"/>
                        <a:ea typeface="Times New Roman"/>
                        <a:cs typeface="Times New Roman"/>
                      </a:defRPr>
                    </a:pPr>
                    <a:r>
                      <a:rPr lang="en-US"/>
                      <a:t>158,000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4"/>
              <c:layout>
                <c:manualLayout>
                  <c:x val="-2.0402540638761117E-2"/>
                  <c:y val="2.8789707588683038E-2"/>
                </c:manualLayout>
              </c:layout>
              <c:tx>
                <c:rich>
                  <a:bodyPr/>
                  <a:lstStyle/>
                  <a:p>
                    <a:pPr>
                      <a:defRPr sz="1200" b="0" i="0" u="none" strike="noStrike" baseline="0">
                        <a:solidFill>
                          <a:srgbClr val="000000"/>
                        </a:solidFill>
                        <a:latin typeface="Times New Roman"/>
                        <a:ea typeface="Times New Roman"/>
                        <a:cs typeface="Times New Roman"/>
                      </a:defRPr>
                    </a:pPr>
                    <a:r>
                      <a:rPr lang="en-US"/>
                      <a:t>169,000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5"/>
              <c:layout>
                <c:manualLayout>
                  <c:x val="-3.2040041252639685E-2"/>
                  <c:y val="-2.5168536046061882E-2"/>
                </c:manualLayout>
              </c:layout>
              <c:tx>
                <c:rich>
                  <a:bodyPr/>
                  <a:lstStyle/>
                  <a:p>
                    <a:pPr>
                      <a:defRPr sz="1200" b="0" i="0" u="none" strike="noStrike" baseline="0">
                        <a:solidFill>
                          <a:srgbClr val="000000"/>
                        </a:solidFill>
                        <a:latin typeface="Times New Roman"/>
                        <a:ea typeface="Times New Roman"/>
                        <a:cs typeface="Times New Roman"/>
                      </a:defRPr>
                    </a:pPr>
                    <a:r>
                      <a:rPr lang="en-US"/>
                      <a:t>179,000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6"/>
              <c:layout>
                <c:manualLayout>
                  <c:x val="-2.2457233126524485E-2"/>
                  <c:y val="2.7688075135186452E-2"/>
                </c:manualLayout>
              </c:layout>
              <c:tx>
                <c:rich>
                  <a:bodyPr/>
                  <a:lstStyle/>
                  <a:p>
                    <a:pPr>
                      <a:defRPr sz="1200" b="0" i="0" u="none" strike="noStrike" baseline="0">
                        <a:solidFill>
                          <a:srgbClr val="000000"/>
                        </a:solidFill>
                        <a:latin typeface="Times New Roman"/>
                        <a:ea typeface="Times New Roman"/>
                        <a:cs typeface="Times New Roman"/>
                      </a:defRPr>
                    </a:pPr>
                    <a:r>
                      <a:rPr lang="en-US"/>
                      <a:t>178,000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3.7878787878788012E-2"/>
                  <c:y val="-1.4943960149439602E-2"/>
                </c:manualLayout>
              </c:layout>
              <c:tx>
                <c:rich>
                  <a:bodyPr/>
                  <a:lstStyle/>
                  <a:p>
                    <a:pPr>
                      <a:defRPr sz="1200" b="0" i="0" u="none" strike="noStrike" baseline="0">
                        <a:solidFill>
                          <a:srgbClr val="000000"/>
                        </a:solidFill>
                        <a:latin typeface="Times New Roman"/>
                        <a:ea typeface="Times New Roman"/>
                        <a:cs typeface="Times New Roman"/>
                      </a:defRPr>
                    </a:pPr>
                    <a:r>
                      <a:rPr lang="en-US"/>
                      <a:t>181,000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8"/>
              <c:layout>
                <c:manualLayout>
                  <c:x val="-3.2618314862409362E-2"/>
                  <c:y val="2.813409908562171E-2"/>
                </c:manualLayout>
              </c:layout>
              <c:tx>
                <c:rich>
                  <a:bodyPr/>
                  <a:lstStyle/>
                  <a:p>
                    <a:pPr>
                      <a:defRPr sz="1200" b="0" i="0" u="none" strike="noStrike" baseline="0">
                        <a:solidFill>
                          <a:srgbClr val="000000"/>
                        </a:solidFill>
                        <a:latin typeface="Times New Roman"/>
                        <a:ea typeface="Times New Roman"/>
                        <a:cs typeface="Times New Roman"/>
                      </a:defRPr>
                    </a:pPr>
                    <a:r>
                      <a:rPr lang="en-US"/>
                      <a:t>161,000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9"/>
              <c:layout>
                <c:manualLayout>
                  <c:x val="-3.9591517942325086E-2"/>
                  <c:y val="2.3879715866541605E-2"/>
                </c:manualLayout>
              </c:layout>
              <c:tx>
                <c:rich>
                  <a:bodyPr/>
                  <a:lstStyle/>
                  <a:p>
                    <a:pPr>
                      <a:defRPr sz="1200" b="0" i="0" u="none" strike="noStrike" baseline="0">
                        <a:solidFill>
                          <a:srgbClr val="000000"/>
                        </a:solidFill>
                        <a:latin typeface="Times New Roman"/>
                        <a:ea typeface="Times New Roman"/>
                        <a:cs typeface="Times New Roman"/>
                      </a:defRPr>
                    </a:pPr>
                    <a:r>
                      <a:rPr lang="en-US"/>
                      <a:t>160,000</a:t>
                    </a:r>
                  </a:p>
                </c:rich>
              </c:tx>
              <c:spPr/>
              <c:dLblPos val="r"/>
              <c:showLegendKey val="0"/>
              <c:showVal val="0"/>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139000</c:v>
              </c:pt>
              <c:pt idx="1">
                <c:v>156000</c:v>
              </c:pt>
              <c:pt idx="2">
                <c:v>163000</c:v>
              </c:pt>
              <c:pt idx="3">
                <c:v>158000</c:v>
              </c:pt>
              <c:pt idx="4">
                <c:v>169000</c:v>
              </c:pt>
              <c:pt idx="5">
                <c:v>179000</c:v>
              </c:pt>
              <c:pt idx="6">
                <c:v>178000</c:v>
              </c:pt>
              <c:pt idx="7">
                <c:v>181000</c:v>
              </c:pt>
              <c:pt idx="8">
                <c:v>161000</c:v>
              </c:pt>
              <c:pt idx="9">
                <c:v>160000</c:v>
              </c:pt>
            </c:numLit>
          </c:val>
          <c:smooth val="0"/>
        </c:ser>
        <c:ser>
          <c:idx val="2"/>
          <c:order val="1"/>
          <c:tx>
            <c:v>Exports</c:v>
          </c:tx>
          <c:spPr>
            <a:ln>
              <a:solidFill>
                <a:srgbClr val="000000"/>
              </a:solidFill>
              <a:prstDash val="sysDash"/>
            </a:ln>
          </c:spPr>
          <c:marker>
            <c:symbol val="triangle"/>
            <c:size val="5"/>
            <c:spPr>
              <a:ln w="25400">
                <a:solidFill>
                  <a:schemeClr val="tx1"/>
                </a:solidFill>
              </a:ln>
            </c:spPr>
          </c:marker>
          <c:dLbls>
            <c:dLbl>
              <c:idx val="0"/>
              <c:layout>
                <c:manualLayout>
                  <c:x val="-4.0221948023863682E-2"/>
                  <c:y val="-2.1170560051184742E-2"/>
                </c:manualLayout>
              </c:layout>
              <c:tx>
                <c:rich>
                  <a:bodyPr/>
                  <a:lstStyle/>
                  <a:p>
                    <a:pPr>
                      <a:defRPr sz="1200" b="0" i="0" u="none" strike="noStrike" baseline="0">
                        <a:solidFill>
                          <a:srgbClr val="000000"/>
                        </a:solidFill>
                        <a:latin typeface="Times New Roman"/>
                        <a:ea typeface="Times New Roman"/>
                        <a:cs typeface="Times New Roman"/>
                      </a:defRPr>
                    </a:pPr>
                    <a:r>
                      <a:rPr lang="en-US"/>
                      <a:t>87,820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1"/>
              <c:layout>
                <c:manualLayout>
                  <c:x val="-4.8155088852988699E-2"/>
                  <c:y val="-2.4906609665481565E-2"/>
                </c:manualLayout>
              </c:layout>
              <c:tx>
                <c:rich>
                  <a:bodyPr/>
                  <a:lstStyle/>
                  <a:p>
                    <a:pPr>
                      <a:defRPr sz="1200" b="0" i="0" u="none" strike="noStrike" baseline="0">
                        <a:solidFill>
                          <a:srgbClr val="000000"/>
                        </a:solidFill>
                        <a:latin typeface="Times New Roman"/>
                        <a:ea typeface="Times New Roman"/>
                        <a:cs typeface="Times New Roman"/>
                      </a:defRPr>
                    </a:pPr>
                    <a:r>
                      <a:rPr lang="en-US"/>
                      <a:t>101,927</a:t>
                    </a:r>
                  </a:p>
                </c:rich>
              </c:tx>
              <c:spPr/>
              <c:dLblPos val="r"/>
              <c:showLegendKey val="0"/>
              <c:showVal val="0"/>
              <c:showCatName val="0"/>
              <c:showSerName val="0"/>
              <c:showPercent val="0"/>
              <c:showBubbleSize val="0"/>
              <c:extLst>
                <c:ext xmlns:c15="http://schemas.microsoft.com/office/drawing/2012/chart" uri="{CE6537A1-D6FC-4f65-9D91-7224C49458BB}"/>
              </c:extLst>
            </c:dLbl>
            <c:dLbl>
              <c:idx val="2"/>
              <c:layout>
                <c:manualLayout>
                  <c:x val="-2.9624551868646345E-2"/>
                  <c:y val="-3.4929688469200852E-2"/>
                </c:manualLayout>
              </c:layout>
              <c:tx>
                <c:rich>
                  <a:bodyPr/>
                  <a:lstStyle/>
                  <a:p>
                    <a:pPr>
                      <a:defRPr sz="1200" b="0" i="0" u="none" strike="noStrike" baseline="0">
                        <a:solidFill>
                          <a:srgbClr val="000000"/>
                        </a:solidFill>
                        <a:latin typeface="Times New Roman"/>
                        <a:ea typeface="Times New Roman"/>
                        <a:cs typeface="Times New Roman"/>
                      </a:defRPr>
                    </a:pPr>
                    <a:r>
                      <a:rPr lang="en-US"/>
                      <a:t>89,490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3"/>
              <c:layout>
                <c:manualLayout>
                  <c:x val="-3.5628857203660352E-2"/>
                  <c:y val="-1.7571533864105725E-2"/>
                </c:manualLayout>
              </c:layout>
              <c:tx>
                <c:rich>
                  <a:bodyPr/>
                  <a:lstStyle/>
                  <a:p>
                    <a:pPr>
                      <a:defRPr sz="1200" b="0" i="0" u="none" strike="noStrike" baseline="0">
                        <a:solidFill>
                          <a:srgbClr val="000000"/>
                        </a:solidFill>
                        <a:latin typeface="Times New Roman"/>
                        <a:ea typeface="Times New Roman"/>
                        <a:cs typeface="Times New Roman"/>
                      </a:defRPr>
                    </a:pPr>
                    <a:r>
                      <a:rPr lang="en-US"/>
                      <a:t>102,363</a:t>
                    </a:r>
                  </a:p>
                </c:rich>
              </c:tx>
              <c:spPr/>
              <c:dLblPos val="r"/>
              <c:showLegendKey val="0"/>
              <c:showVal val="0"/>
              <c:showCatName val="0"/>
              <c:showSerName val="0"/>
              <c:showPercent val="0"/>
              <c:showBubbleSize val="0"/>
              <c:extLst>
                <c:ext xmlns:c15="http://schemas.microsoft.com/office/drawing/2012/chart" uri="{CE6537A1-D6FC-4f65-9D91-7224C49458BB}"/>
              </c:extLst>
            </c:dLbl>
            <c:dLbl>
              <c:idx val="4"/>
              <c:layout>
                <c:manualLayout>
                  <c:x val="-4.1272766590767375E-2"/>
                  <c:y val="-2.0016140641699594E-2"/>
                </c:manualLayout>
              </c:layout>
              <c:tx>
                <c:rich>
                  <a:bodyPr/>
                  <a:lstStyle/>
                  <a:p>
                    <a:pPr>
                      <a:defRPr sz="1200" b="0" i="0" u="none" strike="noStrike" baseline="0">
                        <a:solidFill>
                          <a:srgbClr val="000000"/>
                        </a:solidFill>
                        <a:latin typeface="Times New Roman"/>
                        <a:ea typeface="Times New Roman"/>
                        <a:cs typeface="Times New Roman"/>
                      </a:defRPr>
                    </a:pPr>
                    <a:r>
                      <a:rPr lang="en-US"/>
                      <a:t>108,420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5"/>
              <c:layout>
                <c:manualLayout>
                  <c:x val="-4.2782343215414083E-2"/>
                  <c:y val="-1.7542781665730166E-2"/>
                </c:manualLayout>
              </c:layout>
              <c:tx>
                <c:rich>
                  <a:bodyPr/>
                  <a:lstStyle/>
                  <a:p>
                    <a:pPr>
                      <a:defRPr sz="1200" b="0" i="0" u="none" strike="noStrike" baseline="0">
                        <a:solidFill>
                          <a:srgbClr val="000000"/>
                        </a:solidFill>
                        <a:latin typeface="Times New Roman"/>
                        <a:ea typeface="Times New Roman"/>
                        <a:cs typeface="Times New Roman"/>
                      </a:defRPr>
                    </a:pPr>
                    <a:r>
                      <a:rPr lang="en-US"/>
                      <a:t>126,620</a:t>
                    </a:r>
                  </a:p>
                </c:rich>
              </c:tx>
              <c:spPr/>
              <c:dLblPos val="r"/>
              <c:showLegendKey val="0"/>
              <c:showVal val="0"/>
              <c:showCatName val="0"/>
              <c:showSerName val="0"/>
              <c:showPercent val="0"/>
              <c:showBubbleSize val="0"/>
              <c:extLst>
                <c:ext xmlns:c15="http://schemas.microsoft.com/office/drawing/2012/chart" uri="{CE6537A1-D6FC-4f65-9D91-7224C49458BB}"/>
              </c:extLst>
            </c:dLbl>
            <c:dLbl>
              <c:idx val="6"/>
              <c:layout>
                <c:manualLayout>
                  <c:x val="-5.7117677737778816E-2"/>
                  <c:y val="-1.2453304832740776E-2"/>
                </c:manualLayout>
              </c:layout>
              <c:tx>
                <c:rich>
                  <a:bodyPr/>
                  <a:lstStyle/>
                  <a:p>
                    <a:pPr>
                      <a:defRPr sz="1200" b="0" i="0" u="none" strike="noStrike" baseline="0">
                        <a:solidFill>
                          <a:srgbClr val="000000"/>
                        </a:solidFill>
                        <a:latin typeface="Times New Roman"/>
                        <a:ea typeface="Times New Roman"/>
                        <a:cs typeface="Times New Roman"/>
                      </a:defRPr>
                    </a:pPr>
                    <a:r>
                      <a:rPr lang="en-US"/>
                      <a:t>134,412</a:t>
                    </a:r>
                  </a:p>
                </c:rich>
              </c:tx>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4.3290043290043302E-2"/>
                  <c:y val="-1.86799501867995E-2"/>
                </c:manualLayout>
              </c:layout>
              <c:tx>
                <c:rich>
                  <a:bodyPr/>
                  <a:lstStyle/>
                  <a:p>
                    <a:pPr>
                      <a:defRPr sz="1200" b="0" i="0" u="none" strike="noStrike" baseline="0">
                        <a:solidFill>
                          <a:srgbClr val="000000"/>
                        </a:solidFill>
                        <a:latin typeface="Times New Roman"/>
                        <a:ea typeface="Times New Roman"/>
                        <a:cs typeface="Times New Roman"/>
                      </a:defRPr>
                    </a:pPr>
                    <a:r>
                      <a:rPr lang="en-US"/>
                      <a:t>137,532</a:t>
                    </a:r>
                  </a:p>
                </c:rich>
              </c:tx>
              <c:spPr/>
              <c:dLblPos val="r"/>
              <c:showLegendKey val="0"/>
              <c:showVal val="0"/>
              <c:showCatName val="0"/>
              <c:showSerName val="0"/>
              <c:showPercent val="0"/>
              <c:showBubbleSize val="0"/>
              <c:extLst>
                <c:ext xmlns:c15="http://schemas.microsoft.com/office/drawing/2012/chart" uri="{CE6537A1-D6FC-4f65-9D91-7224C49458BB}"/>
              </c:extLst>
            </c:dLbl>
            <c:dLbl>
              <c:idx val="8"/>
              <c:layout>
                <c:manualLayout>
                  <c:x val="-1.9210634013783628E-2"/>
                  <c:y val="-2.8501455853699474E-2"/>
                </c:manualLayout>
              </c:layout>
              <c:tx>
                <c:rich>
                  <a:bodyPr/>
                  <a:lstStyle/>
                  <a:p>
                    <a:pPr>
                      <a:defRPr sz="1200" b="0" i="0" u="none" strike="noStrike" baseline="0">
                        <a:solidFill>
                          <a:srgbClr val="000000"/>
                        </a:solidFill>
                        <a:latin typeface="Times New Roman"/>
                        <a:ea typeface="Times New Roman"/>
                        <a:cs typeface="Times New Roman"/>
                      </a:defRPr>
                    </a:pPr>
                    <a:r>
                      <a:rPr lang="en-US"/>
                      <a:t>121,094</a:t>
                    </a:r>
                  </a:p>
                </c:rich>
              </c:tx>
              <c:spPr/>
              <c:dLblPos val="r"/>
              <c:showLegendKey val="0"/>
              <c:showVal val="0"/>
              <c:showCatName val="0"/>
              <c:showSerName val="0"/>
              <c:showPercent val="0"/>
              <c:showBubbleSize val="0"/>
              <c:extLst>
                <c:ext xmlns:c15="http://schemas.microsoft.com/office/drawing/2012/chart" uri="{CE6537A1-D6FC-4f65-9D91-7224C49458BB}"/>
              </c:extLst>
            </c:dLbl>
            <c:dLbl>
              <c:idx val="9"/>
              <c:layout>
                <c:manualLayout>
                  <c:x val="-4.0642336509228764E-2"/>
                  <c:y val="2.5641372390778055E-2"/>
                </c:manualLayout>
              </c:layout>
              <c:tx>
                <c:rich>
                  <a:bodyPr/>
                  <a:lstStyle/>
                  <a:p>
                    <a:pPr>
                      <a:defRPr sz="1200" b="0" i="0" u="none" strike="noStrike" baseline="0">
                        <a:solidFill>
                          <a:srgbClr val="000000"/>
                        </a:solidFill>
                        <a:latin typeface="Times New Roman"/>
                        <a:ea typeface="Times New Roman"/>
                        <a:cs typeface="Times New Roman"/>
                      </a:defRPr>
                    </a:pPr>
                    <a:r>
                      <a:rPr lang="en-US"/>
                      <a:t>119,497</a:t>
                    </a:r>
                  </a:p>
                </c:rich>
              </c:tx>
              <c:spPr/>
              <c:dLblPos val="r"/>
              <c:showLegendKey val="0"/>
              <c:showVal val="0"/>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2009</c:v>
              </c:pt>
              <c:pt idx="1">
                <c:v>2010</c:v>
              </c:pt>
              <c:pt idx="2">
                <c:v>2011</c:v>
              </c:pt>
              <c:pt idx="3">
                <c:v>2012</c:v>
              </c:pt>
              <c:pt idx="4">
                <c:v>2013</c:v>
              </c:pt>
              <c:pt idx="5">
                <c:v>2014</c:v>
              </c:pt>
              <c:pt idx="6">
                <c:v>2015</c:v>
              </c:pt>
              <c:pt idx="7">
                <c:v>2016</c:v>
              </c:pt>
              <c:pt idx="8">
                <c:v>2017</c:v>
              </c:pt>
              <c:pt idx="9">
                <c:v>2018</c:v>
              </c:pt>
            </c:strLit>
          </c:cat>
          <c:val>
            <c:numLit>
              <c:formatCode>General</c:formatCode>
              <c:ptCount val="10"/>
              <c:pt idx="0">
                <c:v>87820</c:v>
              </c:pt>
              <c:pt idx="1">
                <c:v>101927</c:v>
              </c:pt>
              <c:pt idx="2">
                <c:v>89490</c:v>
              </c:pt>
              <c:pt idx="3">
                <c:v>102363</c:v>
              </c:pt>
              <c:pt idx="4">
                <c:v>108420</c:v>
              </c:pt>
              <c:pt idx="5">
                <c:v>126620</c:v>
              </c:pt>
              <c:pt idx="6">
                <c:v>134412</c:v>
              </c:pt>
              <c:pt idx="7">
                <c:v>137532</c:v>
              </c:pt>
              <c:pt idx="8">
                <c:v>121094</c:v>
              </c:pt>
              <c:pt idx="9">
                <c:v>119497</c:v>
              </c:pt>
            </c:numLit>
          </c:val>
          <c:smooth val="0"/>
        </c:ser>
        <c:dLbls>
          <c:showLegendKey val="0"/>
          <c:showVal val="0"/>
          <c:showCatName val="0"/>
          <c:showSerName val="0"/>
          <c:showPercent val="0"/>
          <c:showBubbleSize val="0"/>
        </c:dLbls>
        <c:marker val="1"/>
        <c:smooth val="0"/>
        <c:axId val="251161280"/>
        <c:axId val="251161672"/>
      </c:lineChart>
      <c:catAx>
        <c:axId val="251161280"/>
        <c:scaling>
          <c:orientation val="minMax"/>
        </c:scaling>
        <c:delete val="0"/>
        <c:axPos val="b"/>
        <c:title>
          <c:tx>
            <c:rich>
              <a:bodyPr/>
              <a:lstStyle/>
              <a:p>
                <a:pPr>
                  <a:defRPr sz="1200" b="1" i="0" u="none" strike="noStrike" baseline="0">
                    <a:solidFill>
                      <a:srgbClr val="000000"/>
                    </a:solidFill>
                    <a:latin typeface="Times New Roman"/>
                    <a:ea typeface="Times New Roman"/>
                    <a:cs typeface="Times New Roman"/>
                  </a:defRPr>
                </a:pPr>
                <a:r>
                  <a:rPr lang="en-US"/>
                  <a:t>Year</a:t>
                </a:r>
              </a:p>
            </c:rich>
          </c:tx>
          <c:overlay val="0"/>
        </c:title>
        <c:numFmt formatCode="General" sourceLinked="1"/>
        <c:majorTickMark val="none"/>
        <c:minorTickMark val="out"/>
        <c:tickLblPos val="low"/>
        <c:spPr>
          <a:ln w="12700">
            <a:solidFill>
              <a:schemeClr val="tx1"/>
            </a:solidFill>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51161672"/>
        <c:crosses val="autoZero"/>
        <c:auto val="1"/>
        <c:lblAlgn val="ctr"/>
        <c:lblOffset val="100"/>
        <c:noMultiLvlLbl val="0"/>
      </c:catAx>
      <c:valAx>
        <c:axId val="251161672"/>
        <c:scaling>
          <c:orientation val="minMax"/>
          <c:min val="80000"/>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n-US"/>
                  <a:t>Tonnes</a:t>
                </a:r>
              </a:p>
            </c:rich>
          </c:tx>
          <c:overlay val="0"/>
        </c:title>
        <c:numFmt formatCode="#,##0" sourceLinked="0"/>
        <c:majorTickMark val="out"/>
        <c:minorTickMark val="none"/>
        <c:tickLblPos val="nextTo"/>
        <c:spPr>
          <a:ln w="12700">
            <a:solidFill>
              <a:schemeClr val="tx1"/>
            </a:solidFill>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251161280"/>
        <c:crosses val="autoZero"/>
        <c:crossBetween val="between"/>
      </c:valAx>
    </c:plotArea>
    <c:legend>
      <c:legendPos val="r"/>
      <c:layout>
        <c:manualLayout>
          <c:xMode val="edge"/>
          <c:yMode val="edge"/>
          <c:x val="0.13700210550604255"/>
          <c:y val="0.12645527764911738"/>
          <c:w val="9.6072304148794557E-2"/>
          <c:h val="0.17754992023055957"/>
        </c:manualLayout>
      </c:layout>
      <c:overlay val="0"/>
      <c:txPr>
        <a:bodyPr/>
        <a:lstStyle/>
        <a:p>
          <a:pPr>
            <a:defRPr sz="118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ln w="127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88" l="0.70000000000000062" r="0.70000000000000062" t="0.75000000000000688"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Times New Roman"/>
                <a:ea typeface="Times New Roman"/>
                <a:cs typeface="Times New Roman"/>
              </a:defRPr>
            </a:pPr>
            <a:r>
              <a:rPr lang="en-US"/>
              <a:t>Figure 2.5 - Water balance, 2009 - 2018
</a:t>
            </a:r>
          </a:p>
        </c:rich>
      </c:tx>
      <c:layout>
        <c:manualLayout>
          <c:xMode val="edge"/>
          <c:yMode val="edge"/>
          <c:x val="0.30441568716953882"/>
          <c:y val="8.7351849032930667E-2"/>
        </c:manualLayout>
      </c:layout>
      <c:overlay val="0"/>
      <c:spPr>
        <a:noFill/>
        <a:ln w="25400">
          <a:noFill/>
        </a:ln>
      </c:spPr>
    </c:title>
    <c:autoTitleDeleted val="0"/>
    <c:plotArea>
      <c:layout>
        <c:manualLayout>
          <c:layoutTarget val="inner"/>
          <c:xMode val="edge"/>
          <c:yMode val="edge"/>
          <c:x val="0.10914109631878346"/>
          <c:y val="0.20078639531080991"/>
          <c:w val="0.84596794878551829"/>
          <c:h val="0.63451863187948065"/>
        </c:manualLayout>
      </c:layout>
      <c:lineChart>
        <c:grouping val="standard"/>
        <c:varyColors val="0"/>
        <c:ser>
          <c:idx val="0"/>
          <c:order val="0"/>
          <c:tx>
            <c:v>Rainfall</c:v>
          </c:tx>
          <c:spPr>
            <a:ln w="19050">
              <a:solidFill>
                <a:schemeClr val="tx1"/>
              </a:solidFill>
              <a:prstDash val="sysDash"/>
            </a:ln>
          </c:spPr>
          <c:marker>
            <c:symbol val="circle"/>
            <c:size val="3"/>
            <c:spPr>
              <a:solidFill>
                <a:schemeClr val="tx1"/>
              </a:solidFill>
              <a:ln>
                <a:solidFill>
                  <a:schemeClr val="tx1"/>
                </a:solidFill>
                <a:prstDash val="solid"/>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4444</c:v>
              </c:pt>
              <c:pt idx="1">
                <c:v>3368</c:v>
              </c:pt>
              <c:pt idx="2">
                <c:v>3633</c:v>
              </c:pt>
              <c:pt idx="3">
                <c:v>3023</c:v>
              </c:pt>
              <c:pt idx="4">
                <c:v>3965</c:v>
              </c:pt>
              <c:pt idx="5">
                <c:v>3905</c:v>
              </c:pt>
              <c:pt idx="6">
                <c:v>4433</c:v>
              </c:pt>
              <c:pt idx="7">
                <c:v>3536</c:v>
              </c:pt>
              <c:pt idx="8">
                <c:v>3991</c:v>
              </c:pt>
              <c:pt idx="9">
                <c:v>5252</c:v>
              </c:pt>
            </c:numLit>
          </c:val>
          <c:smooth val="0"/>
        </c:ser>
        <c:ser>
          <c:idx val="1"/>
          <c:order val="1"/>
          <c:tx>
            <c:v>Surface runoff</c:v>
          </c:tx>
          <c:spPr>
            <a:ln w="19050">
              <a:solidFill>
                <a:schemeClr val="tx1"/>
              </a:solidFill>
              <a:prstDash val="solid"/>
            </a:ln>
          </c:spPr>
          <c:marker>
            <c:symbol val="square"/>
            <c:size val="3"/>
            <c:spPr>
              <a:solidFill>
                <a:srgbClr val="FFFFFF"/>
              </a:solidFill>
              <a:ln>
                <a:solidFill>
                  <a:srgbClr val="000000"/>
                </a:solidFill>
                <a:prstDash val="solid"/>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2667</c:v>
              </c:pt>
              <c:pt idx="1">
                <c:v>2021</c:v>
              </c:pt>
              <c:pt idx="2">
                <c:v>2180</c:v>
              </c:pt>
              <c:pt idx="3">
                <c:v>1814</c:v>
              </c:pt>
              <c:pt idx="4">
                <c:v>2379</c:v>
              </c:pt>
              <c:pt idx="5">
                <c:v>2343</c:v>
              </c:pt>
              <c:pt idx="6">
                <c:v>2660</c:v>
              </c:pt>
              <c:pt idx="7">
                <c:v>2122</c:v>
              </c:pt>
              <c:pt idx="8">
                <c:v>2395</c:v>
              </c:pt>
              <c:pt idx="9">
                <c:v>3151</c:v>
              </c:pt>
            </c:numLit>
          </c:val>
          <c:smooth val="0"/>
        </c:ser>
        <c:ser>
          <c:idx val="2"/>
          <c:order val="2"/>
          <c:tx>
            <c:v>Evapotranspiration</c:v>
          </c:tx>
          <c:spPr>
            <a:ln w="19050">
              <a:solidFill>
                <a:schemeClr val="tx1"/>
              </a:solidFill>
              <a:prstDash val="lgDash"/>
            </a:ln>
          </c:spPr>
          <c:marker>
            <c:symbol val="triangle"/>
            <c:size val="3"/>
            <c:spPr>
              <a:solidFill>
                <a:srgbClr val="333300"/>
              </a:solidFill>
              <a:ln>
                <a:solidFill>
                  <a:srgbClr val="000000"/>
                </a:solidFill>
                <a:prstDash val="solid"/>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1333</c:v>
              </c:pt>
              <c:pt idx="1">
                <c:v>1010</c:v>
              </c:pt>
              <c:pt idx="2">
                <c:v>1090</c:v>
              </c:pt>
              <c:pt idx="3">
                <c:v>907</c:v>
              </c:pt>
              <c:pt idx="4">
                <c:v>1189</c:v>
              </c:pt>
              <c:pt idx="5">
                <c:v>1172</c:v>
              </c:pt>
              <c:pt idx="6">
                <c:v>1330</c:v>
              </c:pt>
              <c:pt idx="7">
                <c:v>1061</c:v>
              </c:pt>
              <c:pt idx="8">
                <c:v>1197</c:v>
              </c:pt>
              <c:pt idx="9">
                <c:v>1576</c:v>
              </c:pt>
            </c:numLit>
          </c:val>
          <c:smooth val="0"/>
        </c:ser>
        <c:ser>
          <c:idx val="3"/>
          <c:order val="3"/>
          <c:tx>
            <c:v>Net recharge to groundwater</c:v>
          </c:tx>
          <c:spPr>
            <a:ln w="12700">
              <a:solidFill>
                <a:schemeClr val="tx1"/>
              </a:solidFill>
              <a:prstDash val="solid"/>
            </a:ln>
          </c:spPr>
          <c:marker>
            <c:symbol val="square"/>
            <c:size val="3"/>
            <c:spPr>
              <a:noFill/>
              <a:ln>
                <a:solidFill>
                  <a:schemeClr val="tx1"/>
                </a:solidFill>
                <a:prstDash val="solid"/>
              </a:ln>
            </c:spPr>
          </c:marker>
          <c:cat>
            <c:numLit>
              <c:formatCode>General</c:formatCode>
              <c:ptCount val="10"/>
              <c:pt idx="0">
                <c:v>2009</c:v>
              </c:pt>
              <c:pt idx="1">
                <c:v>2010</c:v>
              </c:pt>
              <c:pt idx="2">
                <c:v>2011</c:v>
              </c:pt>
              <c:pt idx="3">
                <c:v>2012</c:v>
              </c:pt>
              <c:pt idx="4">
                <c:v>2013</c:v>
              </c:pt>
              <c:pt idx="5">
                <c:v>2014</c:v>
              </c:pt>
              <c:pt idx="6">
                <c:v>2015</c:v>
              </c:pt>
              <c:pt idx="7">
                <c:v>2016</c:v>
              </c:pt>
              <c:pt idx="8">
                <c:v>2017</c:v>
              </c:pt>
              <c:pt idx="9">
                <c:v>2018</c:v>
              </c:pt>
            </c:numLit>
          </c:cat>
          <c:val>
            <c:numLit>
              <c:formatCode>General</c:formatCode>
              <c:ptCount val="10"/>
              <c:pt idx="0">
                <c:v>444</c:v>
              </c:pt>
              <c:pt idx="1">
                <c:v>337</c:v>
              </c:pt>
              <c:pt idx="2">
                <c:v>363</c:v>
              </c:pt>
              <c:pt idx="3">
                <c:v>302</c:v>
              </c:pt>
              <c:pt idx="4">
                <c:v>397</c:v>
              </c:pt>
              <c:pt idx="5">
                <c:v>390</c:v>
              </c:pt>
              <c:pt idx="6">
                <c:v>443</c:v>
              </c:pt>
              <c:pt idx="7">
                <c:v>353</c:v>
              </c:pt>
              <c:pt idx="8">
                <c:v>399</c:v>
              </c:pt>
              <c:pt idx="9">
                <c:v>525</c:v>
              </c:pt>
            </c:numLit>
          </c:val>
          <c:smooth val="0"/>
        </c:ser>
        <c:dLbls>
          <c:showLegendKey val="0"/>
          <c:showVal val="0"/>
          <c:showCatName val="0"/>
          <c:showSerName val="0"/>
          <c:showPercent val="0"/>
          <c:showBubbleSize val="0"/>
        </c:dLbls>
        <c:marker val="1"/>
        <c:smooth val="0"/>
        <c:axId val="251159320"/>
        <c:axId val="251162456"/>
      </c:lineChart>
      <c:catAx>
        <c:axId val="251159320"/>
        <c:scaling>
          <c:orientation val="minMax"/>
        </c:scaling>
        <c:delete val="0"/>
        <c:axPos val="b"/>
        <c:title>
          <c:tx>
            <c:rich>
              <a:bodyPr/>
              <a:lstStyle/>
              <a:p>
                <a:pPr>
                  <a:defRPr sz="1050" b="1" i="0" u="none" strike="noStrike" baseline="0">
                    <a:solidFill>
                      <a:srgbClr val="000000"/>
                    </a:solidFill>
                    <a:latin typeface="Times New Roman"/>
                    <a:ea typeface="Times New Roman"/>
                    <a:cs typeface="Times New Roman"/>
                  </a:defRPr>
                </a:pPr>
                <a:r>
                  <a:rPr lang="en-US"/>
                  <a:t>Year</a:t>
                </a:r>
              </a:p>
            </c:rich>
          </c:tx>
          <c:layout>
            <c:manualLayout>
              <c:xMode val="edge"/>
              <c:yMode val="edge"/>
              <c:x val="0.51272745254669283"/>
              <c:y val="0.90973527254611664"/>
            </c:manualLayout>
          </c:layout>
          <c:overlay val="0"/>
          <c:spPr>
            <a:noFill/>
            <a:ln w="25400">
              <a:noFill/>
            </a:ln>
          </c:spPr>
        </c:title>
        <c:numFmt formatCode="General" sourceLinked="1"/>
        <c:majorTickMark val="none"/>
        <c:minorTickMark val="out"/>
        <c:tickLblPos val="low"/>
        <c:spPr>
          <a:ln w="12700">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51162456"/>
        <c:crosses val="autoZero"/>
        <c:auto val="1"/>
        <c:lblAlgn val="ctr"/>
        <c:lblOffset val="100"/>
        <c:tickLblSkip val="1"/>
        <c:tickMarkSkip val="1"/>
        <c:noMultiLvlLbl val="0"/>
      </c:catAx>
      <c:valAx>
        <c:axId val="251162456"/>
        <c:scaling>
          <c:orientation val="minMax"/>
          <c:max val="5500"/>
          <c:min val="0"/>
        </c:scaling>
        <c:delete val="0"/>
        <c:axPos val="l"/>
        <c:title>
          <c:tx>
            <c:rich>
              <a:bodyPr/>
              <a:lstStyle/>
              <a:p>
                <a:pPr>
                  <a:defRPr sz="1100" b="0" i="0" u="none" strike="noStrike" baseline="0">
                    <a:solidFill>
                      <a:srgbClr val="000000"/>
                    </a:solidFill>
                    <a:latin typeface="Calibri"/>
                    <a:ea typeface="Calibri"/>
                    <a:cs typeface="Calibri"/>
                  </a:defRPr>
                </a:pPr>
                <a:r>
                  <a:rPr lang="en-US" sz="1050" b="1" i="0" u="none" strike="noStrike" baseline="0">
                    <a:solidFill>
                      <a:srgbClr val="000000"/>
                    </a:solidFill>
                    <a:latin typeface="Times New Roman"/>
                    <a:cs typeface="Times New Roman"/>
                  </a:rPr>
                  <a:t> Mm</a:t>
                </a:r>
                <a:r>
                  <a:rPr lang="en-US" sz="1050" b="1" i="0" u="none" strike="noStrike" baseline="30000">
                    <a:solidFill>
                      <a:srgbClr val="000000"/>
                    </a:solidFill>
                    <a:latin typeface="Times New Roman"/>
                    <a:cs typeface="Times New Roman"/>
                  </a:rPr>
                  <a:t>3</a:t>
                </a:r>
              </a:p>
            </c:rich>
          </c:tx>
          <c:layout>
            <c:manualLayout>
              <c:xMode val="edge"/>
              <c:yMode val="edge"/>
              <c:x val="8.2163642588154771E-6"/>
              <c:y val="0.51021573972849177"/>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251159320"/>
        <c:crosses val="autoZero"/>
        <c:crossBetween val="between"/>
        <c:majorUnit val="500"/>
      </c:valAx>
      <c:spPr>
        <a:solidFill>
          <a:srgbClr val="FFFFFF"/>
        </a:solidFill>
        <a:ln w="12700">
          <a:solidFill>
            <a:srgbClr val="FFFFFF"/>
          </a:solidFill>
          <a:prstDash val="solid"/>
        </a:ln>
      </c:spPr>
    </c:plotArea>
    <c:plotVisOnly val="1"/>
    <c:dispBlanksAs val="gap"/>
    <c:showDLblsOverMax val="0"/>
  </c:chart>
  <c:spPr>
    <a:solidFill>
      <a:srgbClr val="FFFFFF"/>
    </a:solidFill>
    <a:ln w="9525">
      <a:solidFill>
        <a:sysClr val="windowText" lastClr="000000"/>
      </a:solidFill>
    </a:ln>
  </c:spPr>
  <c:txPr>
    <a:bodyPr/>
    <a:lstStyle/>
    <a:p>
      <a:pPr>
        <a:defRPr sz="11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88" r="0.75000000000000688" t="1" header="0.5" footer="0.5"/>
    <c:pageSetup paperSize="9" orientation="landscape" horizontalDpi="300" vertic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Times New Roman"/>
                <a:ea typeface="Times New Roman"/>
                <a:cs typeface="Times New Roman"/>
              </a:defRPr>
            </a:pPr>
            <a:r>
              <a:rPr lang="en-US"/>
              <a:t>Figure 2.6 - Water utilisation, 2018
</a:t>
            </a:r>
          </a:p>
        </c:rich>
      </c:tx>
      <c:layout>
        <c:manualLayout>
          <c:xMode val="edge"/>
          <c:yMode val="edge"/>
          <c:x val="0.33500326576052597"/>
          <c:y val="9.5913171611998568E-2"/>
        </c:manualLayout>
      </c:layout>
      <c:overlay val="0"/>
      <c:spPr>
        <a:noFill/>
        <a:ln w="25400">
          <a:noFill/>
        </a:ln>
      </c:spPr>
    </c:title>
    <c:autoTitleDeleted val="0"/>
    <c:plotArea>
      <c:layout>
        <c:manualLayout>
          <c:layoutTarget val="inner"/>
          <c:xMode val="edge"/>
          <c:yMode val="edge"/>
          <c:x val="0.29270142283615624"/>
          <c:y val="0.26119636989309131"/>
          <c:w val="0.41733642798782794"/>
          <c:h val="0.70336628403377288"/>
        </c:manualLayout>
      </c:layout>
      <c:pieChart>
        <c:varyColors val="1"/>
        <c:ser>
          <c:idx val="0"/>
          <c:order val="0"/>
          <c:spPr>
            <a:solidFill>
              <a:srgbClr val="9999FF"/>
            </a:solidFill>
            <a:ln w="12700">
              <a:solidFill>
                <a:srgbClr val="000000">
                  <a:alpha val="90000"/>
                </a:srgbClr>
              </a:solidFill>
              <a:prstDash val="solid"/>
            </a:ln>
          </c:spPr>
          <c:explosion val="2"/>
          <c:dPt>
            <c:idx val="0"/>
            <c:bubble3D val="0"/>
            <c:spPr>
              <a:pattFill prst="pct90">
                <a:fgClr>
                  <a:schemeClr val="tx1">
                    <a:lumMod val="75000"/>
                    <a:lumOff val="25000"/>
                  </a:schemeClr>
                </a:fgClr>
                <a:bgClr>
                  <a:schemeClr val="bg1"/>
                </a:bgClr>
              </a:pattFill>
              <a:ln w="12700">
                <a:solidFill>
                  <a:srgbClr val="000000">
                    <a:alpha val="90000"/>
                  </a:srgbClr>
                </a:solidFill>
                <a:prstDash val="solid"/>
              </a:ln>
            </c:spPr>
          </c:dPt>
          <c:dPt>
            <c:idx val="1"/>
            <c:bubble3D val="0"/>
            <c:spPr>
              <a:pattFill prst="wdUpDiag">
                <a:fgClr>
                  <a:schemeClr val="accent6">
                    <a:lumMod val="75000"/>
                  </a:schemeClr>
                </a:fgClr>
                <a:bgClr>
                  <a:schemeClr val="bg1"/>
                </a:bgClr>
              </a:pattFill>
              <a:ln w="12700">
                <a:solidFill>
                  <a:srgbClr val="000000">
                    <a:alpha val="90000"/>
                  </a:srgbClr>
                </a:solidFill>
                <a:prstDash val="solid"/>
              </a:ln>
            </c:spPr>
          </c:dPt>
          <c:dPt>
            <c:idx val="2"/>
            <c:bubble3D val="0"/>
            <c:spPr>
              <a:pattFill prst="solidDmnd">
                <a:fgClr>
                  <a:schemeClr val="tx1"/>
                </a:fgClr>
                <a:bgClr>
                  <a:schemeClr val="bg1"/>
                </a:bgClr>
              </a:pattFill>
              <a:ln w="12700">
                <a:solidFill>
                  <a:srgbClr val="000000">
                    <a:alpha val="90000"/>
                  </a:srgbClr>
                </a:solidFill>
                <a:prstDash val="solid"/>
              </a:ln>
            </c:spPr>
          </c:dPt>
          <c:dLbls>
            <c:dLbl>
              <c:idx val="0"/>
              <c:layout>
                <c:manualLayout>
                  <c:x val="0.12891758979806348"/>
                  <c:y val="0.16333624963546234"/>
                </c:manualLayout>
              </c:layout>
              <c:tx>
                <c:rich>
                  <a:bodyPr/>
                  <a:lstStyle/>
                  <a:p>
                    <a:pPr>
                      <a:defRPr sz="1200" b="0" i="0" u="none" strike="noStrike" baseline="0">
                        <a:solidFill>
                          <a:srgbClr val="000000"/>
                        </a:solidFill>
                        <a:latin typeface="Times New Roman"/>
                        <a:ea typeface="Times New Roman"/>
                        <a:cs typeface="Times New Roman"/>
                      </a:defRPr>
                    </a:pPr>
                    <a:r>
                      <a:rPr lang="en-US" sz="2000" b="0" i="0" u="none" strike="noStrike" baseline="0">
                        <a:solidFill>
                          <a:srgbClr val="000000"/>
                        </a:solidFill>
                        <a:latin typeface="Times New Roman"/>
                        <a:cs typeface="Times New Roman"/>
                      </a:rPr>
                      <a:t>Domestic, </a:t>
                    </a:r>
                  </a:p>
                  <a:p>
                    <a:pPr>
                      <a:defRPr sz="1200" b="0" i="0" u="none" strike="noStrike" baseline="0">
                        <a:solidFill>
                          <a:srgbClr val="000000"/>
                        </a:solidFill>
                        <a:latin typeface="Times New Roman"/>
                        <a:ea typeface="Times New Roman"/>
                        <a:cs typeface="Times New Roman"/>
                      </a:defRPr>
                    </a:pPr>
                    <a:r>
                      <a:rPr lang="en-US" sz="2000" b="0" i="0" u="none" strike="noStrike" baseline="0">
                        <a:solidFill>
                          <a:srgbClr val="000000"/>
                        </a:solidFill>
                        <a:latin typeface="Times New Roman"/>
                        <a:cs typeface="Times New Roman"/>
                      </a:rPr>
                      <a:t>industrial and Tourism</a:t>
                    </a:r>
                  </a:p>
                  <a:p>
                    <a:pPr>
                      <a:defRPr sz="1200" b="0" i="0" u="none" strike="noStrike" baseline="0">
                        <a:solidFill>
                          <a:srgbClr val="000000"/>
                        </a:solidFill>
                        <a:latin typeface="Times New Roman"/>
                        <a:ea typeface="Times New Roman"/>
                        <a:cs typeface="Times New Roman"/>
                      </a:defRPr>
                    </a:pPr>
                    <a:r>
                      <a:rPr lang="en-US" sz="2000" b="0" i="0" u="none" strike="noStrike" baseline="0">
                        <a:solidFill>
                          <a:srgbClr val="000000"/>
                        </a:solidFill>
                        <a:latin typeface="Times New Roman"/>
                        <a:cs typeface="Times New Roman"/>
                      </a:rPr>
                      <a:t>(29%)</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0.20541224868991037"/>
                  <c:y val="-5.1405586910185277E-2"/>
                </c:manualLayout>
              </c:layout>
              <c:tx>
                <c:rich>
                  <a:bodyPr/>
                  <a:lstStyle/>
                  <a:p>
                    <a:pPr>
                      <a:defRPr sz="2000" b="0" i="0" u="none" strike="noStrike" baseline="0">
                        <a:solidFill>
                          <a:srgbClr val="000000"/>
                        </a:solidFill>
                        <a:latin typeface="Times New Roman"/>
                        <a:ea typeface="Times New Roman"/>
                        <a:cs typeface="Times New Roman"/>
                      </a:defRPr>
                    </a:pPr>
                    <a:r>
                      <a:rPr lang="en-US"/>
                      <a:t>Agricultural 
(31%)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1.2910795241503967E-2"/>
                  <c:y val="-7.9053853208108024E-3"/>
                </c:manualLayout>
              </c:layout>
              <c:tx>
                <c:rich>
                  <a:bodyPr/>
                  <a:lstStyle/>
                  <a:p>
                    <a:pPr>
                      <a:defRPr sz="2000" b="0" i="0" u="none" strike="noStrike" baseline="0">
                        <a:solidFill>
                          <a:srgbClr val="000000"/>
                        </a:solidFill>
                        <a:latin typeface="Times New Roman"/>
                        <a:ea typeface="Times New Roman"/>
                        <a:cs typeface="Times New Roman"/>
                      </a:defRPr>
                    </a:pPr>
                    <a:r>
                      <a:rPr lang="en-US"/>
                      <a:t>Hydropower
(40%)</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4.9577666428060128E-2"/>
                  <c:y val="8.2815672137368547E-3"/>
                </c:manualLayout>
              </c:layout>
              <c:tx>
                <c:rich>
                  <a:bodyPr/>
                  <a:lstStyle/>
                  <a:p>
                    <a:pPr>
                      <a:defRPr sz="2000" b="0" i="0" u="none" strike="noStrike" baseline="0">
                        <a:solidFill>
                          <a:srgbClr val="000000"/>
                        </a:solidFill>
                        <a:latin typeface="Times New Roman"/>
                        <a:ea typeface="Times New Roman"/>
                        <a:cs typeface="Times New Roman"/>
                      </a:defRPr>
                    </a:pPr>
                    <a:r>
                      <a:rPr lang="en-US"/>
                      <a:t>     Industrial 
(1%)</a:t>
                    </a:r>
                  </a:p>
                </c:rich>
              </c:tx>
              <c:numFmt formatCode="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noFill/>
              <a:ln w="25400">
                <a:noFill/>
              </a:ln>
            </c:spPr>
            <c:txPr>
              <a:bodyPr wrap="square" lIns="38100" tIns="19050" rIns="38100" bIns="19050" anchor="ctr">
                <a:spAutoFit/>
              </a:bodyPr>
              <a:lstStyle/>
              <a:p>
                <a:pPr>
                  <a:defRPr sz="20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29</c:v>
              </c:pt>
              <c:pt idx="1">
                <c:v>31</c:v>
              </c:pt>
              <c:pt idx="2">
                <c:v>40</c:v>
              </c:pt>
            </c:numLit>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chemeClr val="bg1"/>
    </a:solidFill>
    <a:ln w="28575">
      <a:solidFill>
        <a:schemeClr val="tx1"/>
      </a:solidFill>
    </a:ln>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22" r="0.75000000000000422" t="1" header="0.5" footer="0.5"/>
    <c:pageSetup orientation="landscape" horizontalDpi="300" verticalDpi="300"/>
  </c:printSettings>
</c:chartSpace>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133350</xdr:colOff>
      <xdr:row>7</xdr:row>
      <xdr:rowOff>28575</xdr:rowOff>
    </xdr:to>
    <xdr:sp macro="" textlink="">
      <xdr:nvSpPr>
        <xdr:cNvPr id="4607567" name="Text Box 1"/>
        <xdr:cNvSpPr txBox="1">
          <a:spLocks noChangeArrowheads="1"/>
        </xdr:cNvSpPr>
      </xdr:nvSpPr>
      <xdr:spPr bwMode="auto">
        <a:xfrm>
          <a:off x="170497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607568" name="Text Box 3"/>
        <xdr:cNvSpPr txBox="1">
          <a:spLocks noChangeArrowheads="1"/>
        </xdr:cNvSpPr>
      </xdr:nvSpPr>
      <xdr:spPr bwMode="auto">
        <a:xfrm>
          <a:off x="170497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607569" name="Text Box 4"/>
        <xdr:cNvSpPr txBox="1">
          <a:spLocks noChangeArrowheads="1"/>
        </xdr:cNvSpPr>
      </xdr:nvSpPr>
      <xdr:spPr bwMode="auto">
        <a:xfrm>
          <a:off x="170497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607570" name="Text Box 5"/>
        <xdr:cNvSpPr txBox="1">
          <a:spLocks noChangeArrowheads="1"/>
        </xdr:cNvSpPr>
      </xdr:nvSpPr>
      <xdr:spPr bwMode="auto">
        <a:xfrm>
          <a:off x="170497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607571" name="Text Box 6"/>
        <xdr:cNvSpPr txBox="1">
          <a:spLocks noChangeArrowheads="1"/>
        </xdr:cNvSpPr>
      </xdr:nvSpPr>
      <xdr:spPr bwMode="auto">
        <a:xfrm>
          <a:off x="170497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607572" name="Text Box 7"/>
        <xdr:cNvSpPr txBox="1">
          <a:spLocks noChangeArrowheads="1"/>
        </xdr:cNvSpPr>
      </xdr:nvSpPr>
      <xdr:spPr bwMode="auto">
        <a:xfrm>
          <a:off x="170497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607573" name="Text Box 8"/>
        <xdr:cNvSpPr txBox="1">
          <a:spLocks noChangeArrowheads="1"/>
        </xdr:cNvSpPr>
      </xdr:nvSpPr>
      <xdr:spPr bwMode="auto">
        <a:xfrm>
          <a:off x="170497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607574" name="Text Box 9"/>
        <xdr:cNvSpPr txBox="1">
          <a:spLocks noChangeArrowheads="1"/>
        </xdr:cNvSpPr>
      </xdr:nvSpPr>
      <xdr:spPr bwMode="auto">
        <a:xfrm>
          <a:off x="17049750" y="1400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607575" name="Text Box 13"/>
        <xdr:cNvSpPr txBox="1">
          <a:spLocks noChangeArrowheads="1"/>
        </xdr:cNvSpPr>
      </xdr:nvSpPr>
      <xdr:spPr bwMode="auto">
        <a:xfrm>
          <a:off x="17049750" y="1400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607576" name="Text Box 15"/>
        <xdr:cNvSpPr txBox="1">
          <a:spLocks noChangeArrowheads="1"/>
        </xdr:cNvSpPr>
      </xdr:nvSpPr>
      <xdr:spPr bwMode="auto">
        <a:xfrm>
          <a:off x="170497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607577" name="Text Box 16"/>
        <xdr:cNvSpPr txBox="1">
          <a:spLocks noChangeArrowheads="1"/>
        </xdr:cNvSpPr>
      </xdr:nvSpPr>
      <xdr:spPr bwMode="auto">
        <a:xfrm>
          <a:off x="170497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152400</xdr:colOff>
      <xdr:row>8</xdr:row>
      <xdr:rowOff>28575</xdr:rowOff>
    </xdr:to>
    <xdr:sp macro="" textlink="">
      <xdr:nvSpPr>
        <xdr:cNvPr id="4607578" name="Text Box 1"/>
        <xdr:cNvSpPr txBox="1">
          <a:spLocks noChangeArrowheads="1"/>
        </xdr:cNvSpPr>
      </xdr:nvSpPr>
      <xdr:spPr bwMode="auto">
        <a:xfrm>
          <a:off x="170497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79" name="Text Box 3"/>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152400</xdr:colOff>
      <xdr:row>8</xdr:row>
      <xdr:rowOff>28575</xdr:rowOff>
    </xdr:to>
    <xdr:sp macro="" textlink="">
      <xdr:nvSpPr>
        <xdr:cNvPr id="4607580" name="Text Box 4"/>
        <xdr:cNvSpPr txBox="1">
          <a:spLocks noChangeArrowheads="1"/>
        </xdr:cNvSpPr>
      </xdr:nvSpPr>
      <xdr:spPr bwMode="auto">
        <a:xfrm>
          <a:off x="170497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81" name="Text Box 5"/>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152400</xdr:colOff>
      <xdr:row>8</xdr:row>
      <xdr:rowOff>28575</xdr:rowOff>
    </xdr:to>
    <xdr:sp macro="" textlink="">
      <xdr:nvSpPr>
        <xdr:cNvPr id="4607582" name="Text Box 6"/>
        <xdr:cNvSpPr txBox="1">
          <a:spLocks noChangeArrowheads="1"/>
        </xdr:cNvSpPr>
      </xdr:nvSpPr>
      <xdr:spPr bwMode="auto">
        <a:xfrm>
          <a:off x="170497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57150</xdr:colOff>
      <xdr:row>8</xdr:row>
      <xdr:rowOff>66675</xdr:rowOff>
    </xdr:to>
    <xdr:sp macro="" textlink="">
      <xdr:nvSpPr>
        <xdr:cNvPr id="4607583" name="Text Box 7"/>
        <xdr:cNvSpPr txBox="1">
          <a:spLocks noChangeArrowheads="1"/>
        </xdr:cNvSpPr>
      </xdr:nvSpPr>
      <xdr:spPr bwMode="auto">
        <a:xfrm>
          <a:off x="17049750" y="1600200"/>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152400</xdr:colOff>
      <xdr:row>8</xdr:row>
      <xdr:rowOff>28575</xdr:rowOff>
    </xdr:to>
    <xdr:sp macro="" textlink="">
      <xdr:nvSpPr>
        <xdr:cNvPr id="4607584" name="Text Box 8"/>
        <xdr:cNvSpPr txBox="1">
          <a:spLocks noChangeArrowheads="1"/>
        </xdr:cNvSpPr>
      </xdr:nvSpPr>
      <xdr:spPr bwMode="auto">
        <a:xfrm>
          <a:off x="170497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85" name="Text Box 9"/>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86" name="Text Box 13"/>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87" name="Text Box 15"/>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88" name="Text Box 16"/>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57150</xdr:colOff>
      <xdr:row>8</xdr:row>
      <xdr:rowOff>66675</xdr:rowOff>
    </xdr:to>
    <xdr:sp macro="" textlink="">
      <xdr:nvSpPr>
        <xdr:cNvPr id="4607589" name="Text Box 17"/>
        <xdr:cNvSpPr txBox="1">
          <a:spLocks noChangeArrowheads="1"/>
        </xdr:cNvSpPr>
      </xdr:nvSpPr>
      <xdr:spPr bwMode="auto">
        <a:xfrm>
          <a:off x="17049750" y="1600200"/>
          <a:ext cx="6667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47625</xdr:colOff>
      <xdr:row>8</xdr:row>
      <xdr:rowOff>66675</xdr:rowOff>
    </xdr:to>
    <xdr:sp macro="" textlink="">
      <xdr:nvSpPr>
        <xdr:cNvPr id="4607590" name="Text Box 19"/>
        <xdr:cNvSpPr txBox="1">
          <a:spLocks noChangeArrowheads="1"/>
        </xdr:cNvSpPr>
      </xdr:nvSpPr>
      <xdr:spPr bwMode="auto">
        <a:xfrm>
          <a:off x="17049750" y="1600200"/>
          <a:ext cx="657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607591" name="Text Box 1"/>
        <xdr:cNvSpPr txBox="1">
          <a:spLocks noChangeArrowheads="1"/>
        </xdr:cNvSpPr>
      </xdr:nvSpPr>
      <xdr:spPr bwMode="auto">
        <a:xfrm>
          <a:off x="170497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592" name="Text Box 3"/>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607593" name="Text Box 4"/>
        <xdr:cNvSpPr txBox="1">
          <a:spLocks noChangeArrowheads="1"/>
        </xdr:cNvSpPr>
      </xdr:nvSpPr>
      <xdr:spPr bwMode="auto">
        <a:xfrm>
          <a:off x="170497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594" name="Text Box 5"/>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607595" name="Text Box 6"/>
        <xdr:cNvSpPr txBox="1">
          <a:spLocks noChangeArrowheads="1"/>
        </xdr:cNvSpPr>
      </xdr:nvSpPr>
      <xdr:spPr bwMode="auto">
        <a:xfrm>
          <a:off x="170497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596" name="Text Box 7"/>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607597" name="Text Box 9"/>
        <xdr:cNvSpPr txBox="1">
          <a:spLocks noChangeArrowheads="1"/>
        </xdr:cNvSpPr>
      </xdr:nvSpPr>
      <xdr:spPr bwMode="auto">
        <a:xfrm>
          <a:off x="17049750" y="1400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598" name="Text Box 15"/>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599" name="Text Box 16"/>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00" name="Text Box 17"/>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607601" name="Text Box 1"/>
        <xdr:cNvSpPr txBox="1">
          <a:spLocks noChangeArrowheads="1"/>
        </xdr:cNvSpPr>
      </xdr:nvSpPr>
      <xdr:spPr bwMode="auto">
        <a:xfrm>
          <a:off x="170497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02" name="Text Box 3"/>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607603" name="Text Box 4"/>
        <xdr:cNvSpPr txBox="1">
          <a:spLocks noChangeArrowheads="1"/>
        </xdr:cNvSpPr>
      </xdr:nvSpPr>
      <xdr:spPr bwMode="auto">
        <a:xfrm>
          <a:off x="170497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04" name="Text Box 5"/>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607605" name="Text Box 6"/>
        <xdr:cNvSpPr txBox="1">
          <a:spLocks noChangeArrowheads="1"/>
        </xdr:cNvSpPr>
      </xdr:nvSpPr>
      <xdr:spPr bwMode="auto">
        <a:xfrm>
          <a:off x="170497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06" name="Text Box 7"/>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607607" name="Text Box 9"/>
        <xdr:cNvSpPr txBox="1">
          <a:spLocks noChangeArrowheads="1"/>
        </xdr:cNvSpPr>
      </xdr:nvSpPr>
      <xdr:spPr bwMode="auto">
        <a:xfrm>
          <a:off x="17049750" y="1400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08" name="Text Box 15"/>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09" name="Text Box 16"/>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607610" name="Text Box 17"/>
        <xdr:cNvSpPr txBox="1">
          <a:spLocks noChangeArrowheads="1"/>
        </xdr:cNvSpPr>
      </xdr:nvSpPr>
      <xdr:spPr bwMode="auto">
        <a:xfrm>
          <a:off x="170497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276225</xdr:colOff>
      <xdr:row>8</xdr:row>
      <xdr:rowOff>28575</xdr:rowOff>
    </xdr:to>
    <xdr:sp macro="" textlink="">
      <xdr:nvSpPr>
        <xdr:cNvPr id="4607611" name="Text Box 1"/>
        <xdr:cNvSpPr txBox="1">
          <a:spLocks noChangeArrowheads="1"/>
        </xdr:cNvSpPr>
      </xdr:nvSpPr>
      <xdr:spPr bwMode="auto">
        <a:xfrm>
          <a:off x="17049750" y="16002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12" name="Text Box 3"/>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285750</xdr:colOff>
      <xdr:row>8</xdr:row>
      <xdr:rowOff>28575</xdr:rowOff>
    </xdr:to>
    <xdr:sp macro="" textlink="">
      <xdr:nvSpPr>
        <xdr:cNvPr id="4607613" name="Text Box 4"/>
        <xdr:cNvSpPr txBox="1">
          <a:spLocks noChangeArrowheads="1"/>
        </xdr:cNvSpPr>
      </xdr:nvSpPr>
      <xdr:spPr bwMode="auto">
        <a:xfrm>
          <a:off x="17049750" y="16002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14" name="Text Box 5"/>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285750</xdr:colOff>
      <xdr:row>8</xdr:row>
      <xdr:rowOff>28575</xdr:rowOff>
    </xdr:to>
    <xdr:sp macro="" textlink="">
      <xdr:nvSpPr>
        <xdr:cNvPr id="4607615" name="Text Box 6"/>
        <xdr:cNvSpPr txBox="1">
          <a:spLocks noChangeArrowheads="1"/>
        </xdr:cNvSpPr>
      </xdr:nvSpPr>
      <xdr:spPr bwMode="auto">
        <a:xfrm>
          <a:off x="17049750" y="16002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104775</xdr:colOff>
      <xdr:row>8</xdr:row>
      <xdr:rowOff>57150</xdr:rowOff>
    </xdr:to>
    <xdr:sp macro="" textlink="">
      <xdr:nvSpPr>
        <xdr:cNvPr id="4607616" name="Text Box 7"/>
        <xdr:cNvSpPr txBox="1">
          <a:spLocks noChangeArrowheads="1"/>
        </xdr:cNvSpPr>
      </xdr:nvSpPr>
      <xdr:spPr bwMode="auto">
        <a:xfrm>
          <a:off x="17049750" y="1600200"/>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1</xdr:col>
      <xdr:colOff>285750</xdr:colOff>
      <xdr:row>8</xdr:row>
      <xdr:rowOff>28575</xdr:rowOff>
    </xdr:to>
    <xdr:sp macro="" textlink="">
      <xdr:nvSpPr>
        <xdr:cNvPr id="4607617" name="Text Box 8"/>
        <xdr:cNvSpPr txBox="1">
          <a:spLocks noChangeArrowheads="1"/>
        </xdr:cNvSpPr>
      </xdr:nvSpPr>
      <xdr:spPr bwMode="auto">
        <a:xfrm>
          <a:off x="17049750" y="16002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18" name="Text Box 9"/>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19" name="Text Box 13"/>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20" name="Text Box 15"/>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21" name="Text Box 16"/>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104775</xdr:colOff>
      <xdr:row>8</xdr:row>
      <xdr:rowOff>57150</xdr:rowOff>
    </xdr:to>
    <xdr:sp macro="" textlink="">
      <xdr:nvSpPr>
        <xdr:cNvPr id="4607622" name="Text Box 17"/>
        <xdr:cNvSpPr txBox="1">
          <a:spLocks noChangeArrowheads="1"/>
        </xdr:cNvSpPr>
      </xdr:nvSpPr>
      <xdr:spPr bwMode="auto">
        <a:xfrm>
          <a:off x="17049750" y="1600200"/>
          <a:ext cx="71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8</xdr:row>
      <xdr:rowOff>0</xdr:rowOff>
    </xdr:from>
    <xdr:to>
      <xdr:col>2</xdr:col>
      <xdr:colOff>95250</xdr:colOff>
      <xdr:row>8</xdr:row>
      <xdr:rowOff>57150</xdr:rowOff>
    </xdr:to>
    <xdr:sp macro="" textlink="">
      <xdr:nvSpPr>
        <xdr:cNvPr id="4607623" name="Text Box 19"/>
        <xdr:cNvSpPr txBox="1">
          <a:spLocks noChangeArrowheads="1"/>
        </xdr:cNvSpPr>
      </xdr:nvSpPr>
      <xdr:spPr bwMode="auto">
        <a:xfrm>
          <a:off x="17049750" y="1600200"/>
          <a:ext cx="7048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133350</xdr:colOff>
      <xdr:row>7</xdr:row>
      <xdr:rowOff>28575</xdr:rowOff>
    </xdr:to>
    <xdr:sp macro="" textlink="">
      <xdr:nvSpPr>
        <xdr:cNvPr id="4607624" name="Text Box 1"/>
        <xdr:cNvSpPr txBox="1">
          <a:spLocks noChangeArrowheads="1"/>
        </xdr:cNvSpPr>
      </xdr:nvSpPr>
      <xdr:spPr bwMode="auto">
        <a:xfrm>
          <a:off x="176593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485775</xdr:colOff>
      <xdr:row>7</xdr:row>
      <xdr:rowOff>66675</xdr:rowOff>
    </xdr:to>
    <xdr:sp macro="" textlink="">
      <xdr:nvSpPr>
        <xdr:cNvPr id="4607625" name="Text Box 3"/>
        <xdr:cNvSpPr txBox="1">
          <a:spLocks noChangeArrowheads="1"/>
        </xdr:cNvSpPr>
      </xdr:nvSpPr>
      <xdr:spPr bwMode="auto">
        <a:xfrm>
          <a:off x="176593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133350</xdr:colOff>
      <xdr:row>7</xdr:row>
      <xdr:rowOff>28575</xdr:rowOff>
    </xdr:to>
    <xdr:sp macro="" textlink="">
      <xdr:nvSpPr>
        <xdr:cNvPr id="4607626" name="Text Box 4"/>
        <xdr:cNvSpPr txBox="1">
          <a:spLocks noChangeArrowheads="1"/>
        </xdr:cNvSpPr>
      </xdr:nvSpPr>
      <xdr:spPr bwMode="auto">
        <a:xfrm>
          <a:off x="176593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485775</xdr:colOff>
      <xdr:row>7</xdr:row>
      <xdr:rowOff>66675</xdr:rowOff>
    </xdr:to>
    <xdr:sp macro="" textlink="">
      <xdr:nvSpPr>
        <xdr:cNvPr id="4607627" name="Text Box 5"/>
        <xdr:cNvSpPr txBox="1">
          <a:spLocks noChangeArrowheads="1"/>
        </xdr:cNvSpPr>
      </xdr:nvSpPr>
      <xdr:spPr bwMode="auto">
        <a:xfrm>
          <a:off x="176593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133350</xdr:colOff>
      <xdr:row>7</xdr:row>
      <xdr:rowOff>28575</xdr:rowOff>
    </xdr:to>
    <xdr:sp macro="" textlink="">
      <xdr:nvSpPr>
        <xdr:cNvPr id="4607628" name="Text Box 6"/>
        <xdr:cNvSpPr txBox="1">
          <a:spLocks noChangeArrowheads="1"/>
        </xdr:cNvSpPr>
      </xdr:nvSpPr>
      <xdr:spPr bwMode="auto">
        <a:xfrm>
          <a:off x="176593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485775</xdr:colOff>
      <xdr:row>7</xdr:row>
      <xdr:rowOff>66675</xdr:rowOff>
    </xdr:to>
    <xdr:sp macro="" textlink="">
      <xdr:nvSpPr>
        <xdr:cNvPr id="4607629" name="Text Box 7"/>
        <xdr:cNvSpPr txBox="1">
          <a:spLocks noChangeArrowheads="1"/>
        </xdr:cNvSpPr>
      </xdr:nvSpPr>
      <xdr:spPr bwMode="auto">
        <a:xfrm>
          <a:off x="176593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133350</xdr:colOff>
      <xdr:row>7</xdr:row>
      <xdr:rowOff>28575</xdr:rowOff>
    </xdr:to>
    <xdr:sp macro="" textlink="">
      <xdr:nvSpPr>
        <xdr:cNvPr id="4607630" name="Text Box 8"/>
        <xdr:cNvSpPr txBox="1">
          <a:spLocks noChangeArrowheads="1"/>
        </xdr:cNvSpPr>
      </xdr:nvSpPr>
      <xdr:spPr bwMode="auto">
        <a:xfrm>
          <a:off x="17659350" y="14001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523875</xdr:colOff>
      <xdr:row>7</xdr:row>
      <xdr:rowOff>66675</xdr:rowOff>
    </xdr:to>
    <xdr:sp macro="" textlink="">
      <xdr:nvSpPr>
        <xdr:cNvPr id="4607631" name="Text Box 9"/>
        <xdr:cNvSpPr txBox="1">
          <a:spLocks noChangeArrowheads="1"/>
        </xdr:cNvSpPr>
      </xdr:nvSpPr>
      <xdr:spPr bwMode="auto">
        <a:xfrm>
          <a:off x="17659350" y="1400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523875</xdr:colOff>
      <xdr:row>7</xdr:row>
      <xdr:rowOff>66675</xdr:rowOff>
    </xdr:to>
    <xdr:sp macro="" textlink="">
      <xdr:nvSpPr>
        <xdr:cNvPr id="4607632" name="Text Box 13"/>
        <xdr:cNvSpPr txBox="1">
          <a:spLocks noChangeArrowheads="1"/>
        </xdr:cNvSpPr>
      </xdr:nvSpPr>
      <xdr:spPr bwMode="auto">
        <a:xfrm>
          <a:off x="17659350" y="14001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485775</xdr:colOff>
      <xdr:row>7</xdr:row>
      <xdr:rowOff>66675</xdr:rowOff>
    </xdr:to>
    <xdr:sp macro="" textlink="">
      <xdr:nvSpPr>
        <xdr:cNvPr id="4607633" name="Text Box 15"/>
        <xdr:cNvSpPr txBox="1">
          <a:spLocks noChangeArrowheads="1"/>
        </xdr:cNvSpPr>
      </xdr:nvSpPr>
      <xdr:spPr bwMode="auto">
        <a:xfrm>
          <a:off x="176593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485775</xdr:colOff>
      <xdr:row>7</xdr:row>
      <xdr:rowOff>66675</xdr:rowOff>
    </xdr:to>
    <xdr:sp macro="" textlink="">
      <xdr:nvSpPr>
        <xdr:cNvPr id="4607634" name="Text Box 16"/>
        <xdr:cNvSpPr txBox="1">
          <a:spLocks noChangeArrowheads="1"/>
        </xdr:cNvSpPr>
      </xdr:nvSpPr>
      <xdr:spPr bwMode="auto">
        <a:xfrm>
          <a:off x="17659350" y="14001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152400</xdr:colOff>
      <xdr:row>8</xdr:row>
      <xdr:rowOff>28575</xdr:rowOff>
    </xdr:to>
    <xdr:sp macro="" textlink="">
      <xdr:nvSpPr>
        <xdr:cNvPr id="4607635" name="Text Box 1"/>
        <xdr:cNvSpPr txBox="1">
          <a:spLocks noChangeArrowheads="1"/>
        </xdr:cNvSpPr>
      </xdr:nvSpPr>
      <xdr:spPr bwMode="auto">
        <a:xfrm>
          <a:off x="176593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36" name="Text Box 3"/>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152400</xdr:colOff>
      <xdr:row>8</xdr:row>
      <xdr:rowOff>28575</xdr:rowOff>
    </xdr:to>
    <xdr:sp macro="" textlink="">
      <xdr:nvSpPr>
        <xdr:cNvPr id="4607637" name="Text Box 4"/>
        <xdr:cNvSpPr txBox="1">
          <a:spLocks noChangeArrowheads="1"/>
        </xdr:cNvSpPr>
      </xdr:nvSpPr>
      <xdr:spPr bwMode="auto">
        <a:xfrm>
          <a:off x="176593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38" name="Text Box 5"/>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152400</xdr:colOff>
      <xdr:row>8</xdr:row>
      <xdr:rowOff>28575</xdr:rowOff>
    </xdr:to>
    <xdr:sp macro="" textlink="">
      <xdr:nvSpPr>
        <xdr:cNvPr id="4607639" name="Text Box 6"/>
        <xdr:cNvSpPr txBox="1">
          <a:spLocks noChangeArrowheads="1"/>
        </xdr:cNvSpPr>
      </xdr:nvSpPr>
      <xdr:spPr bwMode="auto">
        <a:xfrm>
          <a:off x="176593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0" name="Text Box 7"/>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152400</xdr:colOff>
      <xdr:row>8</xdr:row>
      <xdr:rowOff>28575</xdr:rowOff>
    </xdr:to>
    <xdr:sp macro="" textlink="">
      <xdr:nvSpPr>
        <xdr:cNvPr id="4607641" name="Text Box 8"/>
        <xdr:cNvSpPr txBox="1">
          <a:spLocks noChangeArrowheads="1"/>
        </xdr:cNvSpPr>
      </xdr:nvSpPr>
      <xdr:spPr bwMode="auto">
        <a:xfrm>
          <a:off x="17659350" y="16002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2" name="Text Box 9"/>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3" name="Text Box 13"/>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4" name="Text Box 15"/>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5" name="Text Box 16"/>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6" name="Text Box 17"/>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66675</xdr:rowOff>
    </xdr:to>
    <xdr:sp macro="" textlink="">
      <xdr:nvSpPr>
        <xdr:cNvPr id="4607647" name="Text Box 19"/>
        <xdr:cNvSpPr txBox="1">
          <a:spLocks noChangeArrowheads="1"/>
        </xdr:cNvSpPr>
      </xdr:nvSpPr>
      <xdr:spPr bwMode="auto">
        <a:xfrm>
          <a:off x="17659350" y="16002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219075</xdr:colOff>
      <xdr:row>7</xdr:row>
      <xdr:rowOff>28575</xdr:rowOff>
    </xdr:to>
    <xdr:sp macro="" textlink="">
      <xdr:nvSpPr>
        <xdr:cNvPr id="4607648" name="Text Box 1"/>
        <xdr:cNvSpPr txBox="1">
          <a:spLocks noChangeArrowheads="1"/>
        </xdr:cNvSpPr>
      </xdr:nvSpPr>
      <xdr:spPr bwMode="auto">
        <a:xfrm>
          <a:off x="176593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49" name="Text Box 3"/>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219075</xdr:colOff>
      <xdr:row>7</xdr:row>
      <xdr:rowOff>28575</xdr:rowOff>
    </xdr:to>
    <xdr:sp macro="" textlink="">
      <xdr:nvSpPr>
        <xdr:cNvPr id="4607650" name="Text Box 4"/>
        <xdr:cNvSpPr txBox="1">
          <a:spLocks noChangeArrowheads="1"/>
        </xdr:cNvSpPr>
      </xdr:nvSpPr>
      <xdr:spPr bwMode="auto">
        <a:xfrm>
          <a:off x="176593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51" name="Text Box 5"/>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219075</xdr:colOff>
      <xdr:row>7</xdr:row>
      <xdr:rowOff>28575</xdr:rowOff>
    </xdr:to>
    <xdr:sp macro="" textlink="">
      <xdr:nvSpPr>
        <xdr:cNvPr id="4607652" name="Text Box 6"/>
        <xdr:cNvSpPr txBox="1">
          <a:spLocks noChangeArrowheads="1"/>
        </xdr:cNvSpPr>
      </xdr:nvSpPr>
      <xdr:spPr bwMode="auto">
        <a:xfrm>
          <a:off x="176593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53" name="Text Box 7"/>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571500</xdr:colOff>
      <xdr:row>7</xdr:row>
      <xdr:rowOff>38100</xdr:rowOff>
    </xdr:to>
    <xdr:sp macro="" textlink="">
      <xdr:nvSpPr>
        <xdr:cNvPr id="4607654" name="Text Box 9"/>
        <xdr:cNvSpPr txBox="1">
          <a:spLocks noChangeArrowheads="1"/>
        </xdr:cNvSpPr>
      </xdr:nvSpPr>
      <xdr:spPr bwMode="auto">
        <a:xfrm>
          <a:off x="17659350" y="1400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55" name="Text Box 15"/>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56" name="Text Box 16"/>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57" name="Text Box 17"/>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219075</xdr:colOff>
      <xdr:row>7</xdr:row>
      <xdr:rowOff>28575</xdr:rowOff>
    </xdr:to>
    <xdr:sp macro="" textlink="">
      <xdr:nvSpPr>
        <xdr:cNvPr id="4607658" name="Text Box 1"/>
        <xdr:cNvSpPr txBox="1">
          <a:spLocks noChangeArrowheads="1"/>
        </xdr:cNvSpPr>
      </xdr:nvSpPr>
      <xdr:spPr bwMode="auto">
        <a:xfrm>
          <a:off x="176593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59" name="Text Box 3"/>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219075</xdr:colOff>
      <xdr:row>7</xdr:row>
      <xdr:rowOff>28575</xdr:rowOff>
    </xdr:to>
    <xdr:sp macro="" textlink="">
      <xdr:nvSpPr>
        <xdr:cNvPr id="4607660" name="Text Box 4"/>
        <xdr:cNvSpPr txBox="1">
          <a:spLocks noChangeArrowheads="1"/>
        </xdr:cNvSpPr>
      </xdr:nvSpPr>
      <xdr:spPr bwMode="auto">
        <a:xfrm>
          <a:off x="176593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61" name="Text Box 5"/>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219075</xdr:colOff>
      <xdr:row>7</xdr:row>
      <xdr:rowOff>28575</xdr:rowOff>
    </xdr:to>
    <xdr:sp macro="" textlink="">
      <xdr:nvSpPr>
        <xdr:cNvPr id="4607662" name="Text Box 6"/>
        <xdr:cNvSpPr txBox="1">
          <a:spLocks noChangeArrowheads="1"/>
        </xdr:cNvSpPr>
      </xdr:nvSpPr>
      <xdr:spPr bwMode="auto">
        <a:xfrm>
          <a:off x="17659350" y="14001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63" name="Text Box 7"/>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571500</xdr:colOff>
      <xdr:row>7</xdr:row>
      <xdr:rowOff>38100</xdr:rowOff>
    </xdr:to>
    <xdr:sp macro="" textlink="">
      <xdr:nvSpPr>
        <xdr:cNvPr id="4607664" name="Text Box 9"/>
        <xdr:cNvSpPr txBox="1">
          <a:spLocks noChangeArrowheads="1"/>
        </xdr:cNvSpPr>
      </xdr:nvSpPr>
      <xdr:spPr bwMode="auto">
        <a:xfrm>
          <a:off x="17659350" y="14001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65" name="Text Box 15"/>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66" name="Text Box 16"/>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7</xdr:row>
      <xdr:rowOff>0</xdr:rowOff>
    </xdr:from>
    <xdr:to>
      <xdr:col>2</xdr:col>
      <xdr:colOff>533400</xdr:colOff>
      <xdr:row>7</xdr:row>
      <xdr:rowOff>38100</xdr:rowOff>
    </xdr:to>
    <xdr:sp macro="" textlink="">
      <xdr:nvSpPr>
        <xdr:cNvPr id="4607667" name="Text Box 17"/>
        <xdr:cNvSpPr txBox="1">
          <a:spLocks noChangeArrowheads="1"/>
        </xdr:cNvSpPr>
      </xdr:nvSpPr>
      <xdr:spPr bwMode="auto">
        <a:xfrm>
          <a:off x="17659350" y="14001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276225</xdr:colOff>
      <xdr:row>8</xdr:row>
      <xdr:rowOff>28575</xdr:rowOff>
    </xdr:to>
    <xdr:sp macro="" textlink="">
      <xdr:nvSpPr>
        <xdr:cNvPr id="4607668" name="Text Box 1"/>
        <xdr:cNvSpPr txBox="1">
          <a:spLocks noChangeArrowheads="1"/>
        </xdr:cNvSpPr>
      </xdr:nvSpPr>
      <xdr:spPr bwMode="auto">
        <a:xfrm>
          <a:off x="17659350" y="16002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69" name="Text Box 3"/>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285750</xdr:colOff>
      <xdr:row>8</xdr:row>
      <xdr:rowOff>28575</xdr:rowOff>
    </xdr:to>
    <xdr:sp macro="" textlink="">
      <xdr:nvSpPr>
        <xdr:cNvPr id="4607670" name="Text Box 4"/>
        <xdr:cNvSpPr txBox="1">
          <a:spLocks noChangeArrowheads="1"/>
        </xdr:cNvSpPr>
      </xdr:nvSpPr>
      <xdr:spPr bwMode="auto">
        <a:xfrm>
          <a:off x="17659350" y="16002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1" name="Text Box 5"/>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285750</xdr:colOff>
      <xdr:row>8</xdr:row>
      <xdr:rowOff>28575</xdr:rowOff>
    </xdr:to>
    <xdr:sp macro="" textlink="">
      <xdr:nvSpPr>
        <xdr:cNvPr id="4607672" name="Text Box 6"/>
        <xdr:cNvSpPr txBox="1">
          <a:spLocks noChangeArrowheads="1"/>
        </xdr:cNvSpPr>
      </xdr:nvSpPr>
      <xdr:spPr bwMode="auto">
        <a:xfrm>
          <a:off x="17659350" y="16002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3" name="Text Box 7"/>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2</xdr:col>
      <xdr:colOff>285750</xdr:colOff>
      <xdr:row>8</xdr:row>
      <xdr:rowOff>28575</xdr:rowOff>
    </xdr:to>
    <xdr:sp macro="" textlink="">
      <xdr:nvSpPr>
        <xdr:cNvPr id="4607674" name="Text Box 8"/>
        <xdr:cNvSpPr txBox="1">
          <a:spLocks noChangeArrowheads="1"/>
        </xdr:cNvSpPr>
      </xdr:nvSpPr>
      <xdr:spPr bwMode="auto">
        <a:xfrm>
          <a:off x="17659350" y="16002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5" name="Text Box 9"/>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6" name="Text Box 13"/>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7" name="Text Box 15"/>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8" name="Text Box 16"/>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79" name="Text Box 17"/>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xdr:row>
      <xdr:rowOff>0</xdr:rowOff>
    </xdr:from>
    <xdr:to>
      <xdr:col>3</xdr:col>
      <xdr:colOff>0</xdr:colOff>
      <xdr:row>8</xdr:row>
      <xdr:rowOff>57150</xdr:rowOff>
    </xdr:to>
    <xdr:sp macro="" textlink="">
      <xdr:nvSpPr>
        <xdr:cNvPr id="4607680" name="Text Box 19"/>
        <xdr:cNvSpPr txBox="1">
          <a:spLocks noChangeArrowheads="1"/>
        </xdr:cNvSpPr>
      </xdr:nvSpPr>
      <xdr:spPr bwMode="auto">
        <a:xfrm>
          <a:off x="17659350" y="16002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15875</xdr:colOff>
      <xdr:row>3</xdr:row>
      <xdr:rowOff>15875</xdr:rowOff>
    </xdr:from>
    <xdr:to>
      <xdr:col>2</xdr:col>
      <xdr:colOff>15875</xdr:colOff>
      <xdr:row>4</xdr:row>
      <xdr:rowOff>0</xdr:rowOff>
    </xdr:to>
    <xdr:cxnSp macro="">
      <xdr:nvCxnSpPr>
        <xdr:cNvPr id="2" name="Straight Connector 1"/>
        <xdr:cNvCxnSpPr/>
      </xdr:nvCxnSpPr>
      <xdr:spPr>
        <a:xfrm>
          <a:off x="15875" y="673100"/>
          <a:ext cx="1295400" cy="5556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xdr:row>
      <xdr:rowOff>15875</xdr:rowOff>
    </xdr:from>
    <xdr:to>
      <xdr:col>2</xdr:col>
      <xdr:colOff>9525</xdr:colOff>
      <xdr:row>4</xdr:row>
      <xdr:rowOff>0</xdr:rowOff>
    </xdr:to>
    <xdr:cxnSp macro="">
      <xdr:nvCxnSpPr>
        <xdr:cNvPr id="2" name="Straight Connector 1"/>
        <xdr:cNvCxnSpPr/>
      </xdr:nvCxnSpPr>
      <xdr:spPr>
        <a:xfrm>
          <a:off x="0" y="454025"/>
          <a:ext cx="1771650" cy="51752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34</xdr:row>
      <xdr:rowOff>0</xdr:rowOff>
    </xdr:to>
    <xdr:sp macro="" textlink="">
      <xdr:nvSpPr>
        <xdr:cNvPr id="2" name="Text Box 1"/>
        <xdr:cNvSpPr txBox="1">
          <a:spLocks noChangeArrowheads="1"/>
        </xdr:cNvSpPr>
      </xdr:nvSpPr>
      <xdr:spPr bwMode="auto">
        <a:xfrm>
          <a:off x="7362825" y="9525"/>
          <a:ext cx="0" cy="8724900"/>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31</xdr:row>
      <xdr:rowOff>0</xdr:rowOff>
    </xdr:from>
    <xdr:to>
      <xdr:col>10</xdr:col>
      <xdr:colOff>561975</xdr:colOff>
      <xdr:row>46</xdr:row>
      <xdr:rowOff>38100</xdr:rowOff>
    </xdr:to>
    <xdr:graphicFrame macro="">
      <xdr:nvGraphicFramePr>
        <xdr:cNvPr id="13408" name="Chart 10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xdr:row>
      <xdr:rowOff>0</xdr:rowOff>
    </xdr:from>
    <xdr:to>
      <xdr:col>10</xdr:col>
      <xdr:colOff>466725</xdr:colOff>
      <xdr:row>54</xdr:row>
      <xdr:rowOff>76200</xdr:rowOff>
    </xdr:to>
    <xdr:graphicFrame macro="">
      <xdr:nvGraphicFramePr>
        <xdr:cNvPr id="144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7</xdr:col>
      <xdr:colOff>76200</xdr:colOff>
      <xdr:row>20</xdr:row>
      <xdr:rowOff>19050</xdr:rowOff>
    </xdr:to>
    <xdr:sp macro="" textlink="">
      <xdr:nvSpPr>
        <xdr:cNvPr id="4529269"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0"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1"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2"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3"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20</xdr:row>
      <xdr:rowOff>0</xdr:rowOff>
    </xdr:from>
    <xdr:to>
      <xdr:col>7</xdr:col>
      <xdr:colOff>76200</xdr:colOff>
      <xdr:row>20</xdr:row>
      <xdr:rowOff>19050</xdr:rowOff>
    </xdr:to>
    <xdr:sp macro="" textlink="">
      <xdr:nvSpPr>
        <xdr:cNvPr id="4529274" name="Text Box 4"/>
        <xdr:cNvSpPr txBox="1">
          <a:spLocks noChangeArrowheads="1"/>
        </xdr:cNvSpPr>
      </xdr:nvSpPr>
      <xdr:spPr bwMode="auto">
        <a:xfrm>
          <a:off x="9667875"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5"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6"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7"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8"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79"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20</xdr:row>
      <xdr:rowOff>0</xdr:rowOff>
    </xdr:from>
    <xdr:to>
      <xdr:col>10</xdr:col>
      <xdr:colOff>76200</xdr:colOff>
      <xdr:row>20</xdr:row>
      <xdr:rowOff>19050</xdr:rowOff>
    </xdr:to>
    <xdr:sp macro="" textlink="">
      <xdr:nvSpPr>
        <xdr:cNvPr id="4529280" name="Text Box 4"/>
        <xdr:cNvSpPr txBox="1">
          <a:spLocks noChangeArrowheads="1"/>
        </xdr:cNvSpPr>
      </xdr:nvSpPr>
      <xdr:spPr bwMode="auto">
        <a:xfrm>
          <a:off x="14497050" y="5353050"/>
          <a:ext cx="762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16</xdr:row>
      <xdr:rowOff>180975</xdr:rowOff>
    </xdr:from>
    <xdr:to>
      <xdr:col>12</xdr:col>
      <xdr:colOff>1400175</xdr:colOff>
      <xdr:row>39</xdr:row>
      <xdr:rowOff>57150</xdr:rowOff>
    </xdr:to>
    <xdr:graphicFrame macro="">
      <xdr:nvGraphicFramePr>
        <xdr:cNvPr id="164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16</xdr:row>
      <xdr:rowOff>0</xdr:rowOff>
    </xdr:from>
    <xdr:to>
      <xdr:col>12</xdr:col>
      <xdr:colOff>800100</xdr:colOff>
      <xdr:row>32</xdr:row>
      <xdr:rowOff>28575</xdr:rowOff>
    </xdr:to>
    <xdr:graphicFrame macro="">
      <xdr:nvGraphicFramePr>
        <xdr:cNvPr id="1750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190500</xdr:rowOff>
    </xdr:from>
    <xdr:to>
      <xdr:col>1</xdr:col>
      <xdr:colOff>28575</xdr:colOff>
      <xdr:row>7</xdr:row>
      <xdr:rowOff>9525</xdr:rowOff>
    </xdr:to>
    <xdr:sp macro="" textlink="">
      <xdr:nvSpPr>
        <xdr:cNvPr id="18528" name="Line 5"/>
        <xdr:cNvSpPr>
          <a:spLocks noChangeShapeType="1"/>
        </xdr:cNvSpPr>
      </xdr:nvSpPr>
      <xdr:spPr bwMode="auto">
        <a:xfrm>
          <a:off x="0" y="666750"/>
          <a:ext cx="2552700" cy="1781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9525</xdr:colOff>
      <xdr:row>6</xdr:row>
      <xdr:rowOff>428625</xdr:rowOff>
    </xdr:to>
    <xdr:sp macro="" textlink="">
      <xdr:nvSpPr>
        <xdr:cNvPr id="19552" name="Line 5"/>
        <xdr:cNvSpPr>
          <a:spLocks noChangeShapeType="1"/>
        </xdr:cNvSpPr>
      </xdr:nvSpPr>
      <xdr:spPr bwMode="auto">
        <a:xfrm>
          <a:off x="0" y="1038225"/>
          <a:ext cx="2419350" cy="1743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9524</xdr:colOff>
      <xdr:row>3</xdr:row>
      <xdr:rowOff>19050</xdr:rowOff>
    </xdr:from>
    <xdr:to>
      <xdr:col>1</xdr:col>
      <xdr:colOff>9523</xdr:colOff>
      <xdr:row>6</xdr:row>
      <xdr:rowOff>9528</xdr:rowOff>
    </xdr:to>
    <xdr:cxnSp macro="">
      <xdr:nvCxnSpPr>
        <xdr:cNvPr id="5" name="Straight Connector 4"/>
        <xdr:cNvCxnSpPr/>
      </xdr:nvCxnSpPr>
      <xdr:spPr>
        <a:xfrm rot="16200000" flipH="1">
          <a:off x="-538165" y="966789"/>
          <a:ext cx="1952628" cy="85724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266700</xdr:colOff>
      <xdr:row>4</xdr:row>
      <xdr:rowOff>0</xdr:rowOff>
    </xdr:from>
    <xdr:to>
      <xdr:col>6</xdr:col>
      <xdr:colOff>428625</xdr:colOff>
      <xdr:row>4</xdr:row>
      <xdr:rowOff>57150</xdr:rowOff>
    </xdr:to>
    <xdr:sp macro="" textlink="">
      <xdr:nvSpPr>
        <xdr:cNvPr id="4705499" name="Text Box 2"/>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500"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501"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502"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503" name="Text Box 2"/>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504"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505"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506"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381000</xdr:colOff>
      <xdr:row>4</xdr:row>
      <xdr:rowOff>57150</xdr:rowOff>
    </xdr:to>
    <xdr:sp macro="" textlink="">
      <xdr:nvSpPr>
        <xdr:cNvPr id="4705507" name="Text Box 3"/>
        <xdr:cNvSpPr txBox="1">
          <a:spLocks noChangeArrowheads="1"/>
        </xdr:cNvSpPr>
      </xdr:nvSpPr>
      <xdr:spPr bwMode="auto">
        <a:xfrm>
          <a:off x="8515350" y="1209675"/>
          <a:ext cx="1885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508"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381000</xdr:colOff>
      <xdr:row>4</xdr:row>
      <xdr:rowOff>57150</xdr:rowOff>
    </xdr:to>
    <xdr:sp macro="" textlink="">
      <xdr:nvSpPr>
        <xdr:cNvPr id="4705509" name="Text Box 3"/>
        <xdr:cNvSpPr txBox="1">
          <a:spLocks noChangeArrowheads="1"/>
        </xdr:cNvSpPr>
      </xdr:nvSpPr>
      <xdr:spPr bwMode="auto">
        <a:xfrm>
          <a:off x="8515350" y="1209675"/>
          <a:ext cx="1885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510"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511" name="Text Box 2"/>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512"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513"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514"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515" name="Text Box 2"/>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516"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517"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518"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381000</xdr:colOff>
      <xdr:row>4</xdr:row>
      <xdr:rowOff>9525</xdr:rowOff>
    </xdr:to>
    <xdr:sp macro="" textlink="">
      <xdr:nvSpPr>
        <xdr:cNvPr id="4705519" name="Text Box 3"/>
        <xdr:cNvSpPr txBox="1">
          <a:spLocks noChangeArrowheads="1"/>
        </xdr:cNvSpPr>
      </xdr:nvSpPr>
      <xdr:spPr bwMode="auto">
        <a:xfrm>
          <a:off x="8515350" y="1209675"/>
          <a:ext cx="18859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520"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381000</xdr:colOff>
      <xdr:row>4</xdr:row>
      <xdr:rowOff>9525</xdr:rowOff>
    </xdr:to>
    <xdr:sp macro="" textlink="">
      <xdr:nvSpPr>
        <xdr:cNvPr id="4705521" name="Text Box 3"/>
        <xdr:cNvSpPr txBox="1">
          <a:spLocks noChangeArrowheads="1"/>
        </xdr:cNvSpPr>
      </xdr:nvSpPr>
      <xdr:spPr bwMode="auto">
        <a:xfrm>
          <a:off x="8515350" y="1209675"/>
          <a:ext cx="18859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522"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523" name="Text Box 2"/>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524"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525"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526"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527" name="Text Box 2"/>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528"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529"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530"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531"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532"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533"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534"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535" name="Text Box 2"/>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536"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537"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538"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539" name="Text Box 2"/>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540"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541"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542"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543"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544"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545"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546"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547" name="Text Box 2"/>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548"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12</xdr:col>
      <xdr:colOff>95250</xdr:colOff>
      <xdr:row>4</xdr:row>
      <xdr:rowOff>57150</xdr:rowOff>
    </xdr:to>
    <xdr:sp macro="" textlink="">
      <xdr:nvSpPr>
        <xdr:cNvPr id="4705549" name="Text Box 3"/>
        <xdr:cNvSpPr txBox="1">
          <a:spLocks noChangeArrowheads="1"/>
        </xdr:cNvSpPr>
      </xdr:nvSpPr>
      <xdr:spPr bwMode="auto">
        <a:xfrm>
          <a:off x="8515350"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550"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551" name="Text Box 2"/>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552"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553"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554"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266700</xdr:colOff>
      <xdr:row>4</xdr:row>
      <xdr:rowOff>0</xdr:rowOff>
    </xdr:from>
    <xdr:to>
      <xdr:col>12</xdr:col>
      <xdr:colOff>114300</xdr:colOff>
      <xdr:row>4</xdr:row>
      <xdr:rowOff>57150</xdr:rowOff>
    </xdr:to>
    <xdr:sp macro="" textlink="">
      <xdr:nvSpPr>
        <xdr:cNvPr id="4705555" name="Text Box 3"/>
        <xdr:cNvSpPr txBox="1">
          <a:spLocks noChangeArrowheads="1"/>
        </xdr:cNvSpPr>
      </xdr:nvSpPr>
      <xdr:spPr bwMode="auto">
        <a:xfrm>
          <a:off x="10287000" y="1209675"/>
          <a:ext cx="904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556"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266700</xdr:colOff>
      <xdr:row>4</xdr:row>
      <xdr:rowOff>0</xdr:rowOff>
    </xdr:from>
    <xdr:to>
      <xdr:col>12</xdr:col>
      <xdr:colOff>114300</xdr:colOff>
      <xdr:row>4</xdr:row>
      <xdr:rowOff>57150</xdr:rowOff>
    </xdr:to>
    <xdr:sp macro="" textlink="">
      <xdr:nvSpPr>
        <xdr:cNvPr id="4705557" name="Text Box 3"/>
        <xdr:cNvSpPr txBox="1">
          <a:spLocks noChangeArrowheads="1"/>
        </xdr:cNvSpPr>
      </xdr:nvSpPr>
      <xdr:spPr bwMode="auto">
        <a:xfrm>
          <a:off x="10287000" y="1209675"/>
          <a:ext cx="904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558"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559" name="Text Box 2"/>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560"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12</xdr:col>
      <xdr:colOff>95250</xdr:colOff>
      <xdr:row>4</xdr:row>
      <xdr:rowOff>9525</xdr:rowOff>
    </xdr:to>
    <xdr:sp macro="" textlink="">
      <xdr:nvSpPr>
        <xdr:cNvPr id="4705561" name="Text Box 3"/>
        <xdr:cNvSpPr txBox="1">
          <a:spLocks noChangeArrowheads="1"/>
        </xdr:cNvSpPr>
      </xdr:nvSpPr>
      <xdr:spPr bwMode="auto">
        <a:xfrm>
          <a:off x="8515350"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562"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563" name="Text Box 2"/>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564"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565"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566"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266700</xdr:colOff>
      <xdr:row>3</xdr:row>
      <xdr:rowOff>390525</xdr:rowOff>
    </xdr:from>
    <xdr:to>
      <xdr:col>12</xdr:col>
      <xdr:colOff>114300</xdr:colOff>
      <xdr:row>4</xdr:row>
      <xdr:rowOff>9525</xdr:rowOff>
    </xdr:to>
    <xdr:sp macro="" textlink="">
      <xdr:nvSpPr>
        <xdr:cNvPr id="4705567" name="Text Box 3"/>
        <xdr:cNvSpPr txBox="1">
          <a:spLocks noChangeArrowheads="1"/>
        </xdr:cNvSpPr>
      </xdr:nvSpPr>
      <xdr:spPr bwMode="auto">
        <a:xfrm>
          <a:off x="10287000" y="1209675"/>
          <a:ext cx="904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568"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266700</xdr:colOff>
      <xdr:row>3</xdr:row>
      <xdr:rowOff>390525</xdr:rowOff>
    </xdr:from>
    <xdr:to>
      <xdr:col>12</xdr:col>
      <xdr:colOff>114300</xdr:colOff>
      <xdr:row>4</xdr:row>
      <xdr:rowOff>9525</xdr:rowOff>
    </xdr:to>
    <xdr:sp macro="" textlink="">
      <xdr:nvSpPr>
        <xdr:cNvPr id="4705569" name="Text Box 3"/>
        <xdr:cNvSpPr txBox="1">
          <a:spLocks noChangeArrowheads="1"/>
        </xdr:cNvSpPr>
      </xdr:nvSpPr>
      <xdr:spPr bwMode="auto">
        <a:xfrm>
          <a:off x="10287000" y="1209675"/>
          <a:ext cx="904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570"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571" name="Text Box 2"/>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572"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573"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12</xdr:col>
      <xdr:colOff>95250</xdr:colOff>
      <xdr:row>4</xdr:row>
      <xdr:rowOff>57150</xdr:rowOff>
    </xdr:to>
    <xdr:sp macro="" textlink="">
      <xdr:nvSpPr>
        <xdr:cNvPr id="4705574" name="Text Box 3"/>
        <xdr:cNvSpPr txBox="1">
          <a:spLocks noChangeArrowheads="1"/>
        </xdr:cNvSpPr>
      </xdr:nvSpPr>
      <xdr:spPr bwMode="auto">
        <a:xfrm>
          <a:off x="8515350"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575" name="Text Box 2"/>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576"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577"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578"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579"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12</xdr:col>
      <xdr:colOff>95250</xdr:colOff>
      <xdr:row>4</xdr:row>
      <xdr:rowOff>57150</xdr:rowOff>
    </xdr:to>
    <xdr:sp macro="" textlink="">
      <xdr:nvSpPr>
        <xdr:cNvPr id="4705580" name="Text Box 3"/>
        <xdr:cNvSpPr txBox="1">
          <a:spLocks noChangeArrowheads="1"/>
        </xdr:cNvSpPr>
      </xdr:nvSpPr>
      <xdr:spPr bwMode="auto">
        <a:xfrm>
          <a:off x="8515350"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581"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12</xdr:col>
      <xdr:colOff>95250</xdr:colOff>
      <xdr:row>4</xdr:row>
      <xdr:rowOff>57150</xdr:rowOff>
    </xdr:to>
    <xdr:sp macro="" textlink="">
      <xdr:nvSpPr>
        <xdr:cNvPr id="4705582" name="Text Box 3"/>
        <xdr:cNvSpPr txBox="1">
          <a:spLocks noChangeArrowheads="1"/>
        </xdr:cNvSpPr>
      </xdr:nvSpPr>
      <xdr:spPr bwMode="auto">
        <a:xfrm>
          <a:off x="8515350"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583" name="Text Box 2"/>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584"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585"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12</xdr:col>
      <xdr:colOff>95250</xdr:colOff>
      <xdr:row>4</xdr:row>
      <xdr:rowOff>9525</xdr:rowOff>
    </xdr:to>
    <xdr:sp macro="" textlink="">
      <xdr:nvSpPr>
        <xdr:cNvPr id="4705586" name="Text Box 3"/>
        <xdr:cNvSpPr txBox="1">
          <a:spLocks noChangeArrowheads="1"/>
        </xdr:cNvSpPr>
      </xdr:nvSpPr>
      <xdr:spPr bwMode="auto">
        <a:xfrm>
          <a:off x="8515350"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587" name="Text Box 2"/>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588"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589"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590"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591"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12</xdr:col>
      <xdr:colOff>95250</xdr:colOff>
      <xdr:row>4</xdr:row>
      <xdr:rowOff>9525</xdr:rowOff>
    </xdr:to>
    <xdr:sp macro="" textlink="">
      <xdr:nvSpPr>
        <xdr:cNvPr id="4705592" name="Text Box 3"/>
        <xdr:cNvSpPr txBox="1">
          <a:spLocks noChangeArrowheads="1"/>
        </xdr:cNvSpPr>
      </xdr:nvSpPr>
      <xdr:spPr bwMode="auto">
        <a:xfrm>
          <a:off x="8515350"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593"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12</xdr:col>
      <xdr:colOff>95250</xdr:colOff>
      <xdr:row>4</xdr:row>
      <xdr:rowOff>9525</xdr:rowOff>
    </xdr:to>
    <xdr:sp macro="" textlink="">
      <xdr:nvSpPr>
        <xdr:cNvPr id="4705594" name="Text Box 3"/>
        <xdr:cNvSpPr txBox="1">
          <a:spLocks noChangeArrowheads="1"/>
        </xdr:cNvSpPr>
      </xdr:nvSpPr>
      <xdr:spPr bwMode="auto">
        <a:xfrm>
          <a:off x="8515350"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595" name="Text Box 2"/>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596"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597"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598"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599" name="Text Box 2"/>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600"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601"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602"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603"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604"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605"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606"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607" name="Text Box 2"/>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608"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609"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610"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611" name="Text Box 2"/>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612"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613"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614"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615"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616"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617"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618"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619" name="Text Box 2"/>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620"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621"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622"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623" name="Text Box 3"/>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624"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625"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626"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627"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628"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629"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630" name="Text Box 2"/>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631"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632"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633"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634" name="Text Box 3"/>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635"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636"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637"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638"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639"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640"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641" name="Text Box 2"/>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642"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643"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644"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645" name="Text Box 2"/>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646"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647"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648"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649"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650"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651"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652"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653" name="Text Box 2"/>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654"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655"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656"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657" name="Text Box 2"/>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658"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659"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660"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661"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662"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663"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664"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665" name="Text Box 2"/>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666"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667"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668"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762000</xdr:colOff>
      <xdr:row>4</xdr:row>
      <xdr:rowOff>57150</xdr:rowOff>
    </xdr:to>
    <xdr:sp macro="" textlink="">
      <xdr:nvSpPr>
        <xdr:cNvPr id="4705669" name="Text Box 2"/>
        <xdr:cNvSpPr txBox="1">
          <a:spLocks noChangeArrowheads="1"/>
        </xdr:cNvSpPr>
      </xdr:nvSpPr>
      <xdr:spPr bwMode="auto">
        <a:xfrm>
          <a:off x="3124200"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670" name="Text Box 3"/>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671"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672"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673"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674"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675"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676"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677" name="Text Box 2"/>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678"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679"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680"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762000</xdr:colOff>
      <xdr:row>4</xdr:row>
      <xdr:rowOff>9525</xdr:rowOff>
    </xdr:to>
    <xdr:sp macro="" textlink="">
      <xdr:nvSpPr>
        <xdr:cNvPr id="4705681" name="Text Box 2"/>
        <xdr:cNvSpPr txBox="1">
          <a:spLocks noChangeArrowheads="1"/>
        </xdr:cNvSpPr>
      </xdr:nvSpPr>
      <xdr:spPr bwMode="auto">
        <a:xfrm>
          <a:off x="3124200"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682" name="Text Box 3"/>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683"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684"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685"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686"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687"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688"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689" name="Text Box 2"/>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690"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691"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692"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693" name="Text Box 2"/>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694"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695"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696"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697"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698"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352425</xdr:colOff>
      <xdr:row>4</xdr:row>
      <xdr:rowOff>57150</xdr:rowOff>
    </xdr:to>
    <xdr:sp macro="" textlink="">
      <xdr:nvSpPr>
        <xdr:cNvPr id="4705699" name="Text Box 3"/>
        <xdr:cNvSpPr txBox="1">
          <a:spLocks noChangeArrowheads="1"/>
        </xdr:cNvSpPr>
      </xdr:nvSpPr>
      <xdr:spPr bwMode="auto">
        <a:xfrm>
          <a:off x="7629525" y="1209675"/>
          <a:ext cx="1857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700"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701" name="Text Box 2"/>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702"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703"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704"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705" name="Text Box 2"/>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706"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707"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708"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709"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710"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352425</xdr:colOff>
      <xdr:row>4</xdr:row>
      <xdr:rowOff>9525</xdr:rowOff>
    </xdr:to>
    <xdr:sp macro="" textlink="">
      <xdr:nvSpPr>
        <xdr:cNvPr id="4705711" name="Text Box 3"/>
        <xdr:cNvSpPr txBox="1">
          <a:spLocks noChangeArrowheads="1"/>
        </xdr:cNvSpPr>
      </xdr:nvSpPr>
      <xdr:spPr bwMode="auto">
        <a:xfrm>
          <a:off x="7629525" y="1209675"/>
          <a:ext cx="1857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712"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713" name="Text Box 2"/>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714"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715"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716"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717" name="Text Box 3"/>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718"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719"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720"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721"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722"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723"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724" name="Text Box 2"/>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725"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726"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727"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728" name="Text Box 3"/>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729"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730"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731"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732"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733"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734"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735" name="Text Box 2"/>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736"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737"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738"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739" name="Text Box 2"/>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740"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741"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742"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743"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744"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4</xdr:row>
      <xdr:rowOff>0</xdr:rowOff>
    </xdr:from>
    <xdr:to>
      <xdr:col>12</xdr:col>
      <xdr:colOff>95250</xdr:colOff>
      <xdr:row>4</xdr:row>
      <xdr:rowOff>57150</xdr:rowOff>
    </xdr:to>
    <xdr:sp macro="" textlink="">
      <xdr:nvSpPr>
        <xdr:cNvPr id="4705745" name="Text Box 3"/>
        <xdr:cNvSpPr txBox="1">
          <a:spLocks noChangeArrowheads="1"/>
        </xdr:cNvSpPr>
      </xdr:nvSpPr>
      <xdr:spPr bwMode="auto">
        <a:xfrm>
          <a:off x="9401175" y="1209675"/>
          <a:ext cx="1771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746"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747" name="Text Box 2"/>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748"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749"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750"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751" name="Text Box 2"/>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752"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753"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754"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755"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756"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266700</xdr:colOff>
      <xdr:row>3</xdr:row>
      <xdr:rowOff>390525</xdr:rowOff>
    </xdr:from>
    <xdr:to>
      <xdr:col>12</xdr:col>
      <xdr:colOff>95250</xdr:colOff>
      <xdr:row>4</xdr:row>
      <xdr:rowOff>9525</xdr:rowOff>
    </xdr:to>
    <xdr:sp macro="" textlink="">
      <xdr:nvSpPr>
        <xdr:cNvPr id="4705757" name="Text Box 3"/>
        <xdr:cNvSpPr txBox="1">
          <a:spLocks noChangeArrowheads="1"/>
        </xdr:cNvSpPr>
      </xdr:nvSpPr>
      <xdr:spPr bwMode="auto">
        <a:xfrm>
          <a:off x="9401175" y="1209675"/>
          <a:ext cx="17716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758"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759" name="Text Box 2"/>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760"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761"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762"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762000</xdr:colOff>
      <xdr:row>4</xdr:row>
      <xdr:rowOff>57150</xdr:rowOff>
    </xdr:to>
    <xdr:sp macro="" textlink="">
      <xdr:nvSpPr>
        <xdr:cNvPr id="4705763" name="Text Box 2"/>
        <xdr:cNvSpPr txBox="1">
          <a:spLocks noChangeArrowheads="1"/>
        </xdr:cNvSpPr>
      </xdr:nvSpPr>
      <xdr:spPr bwMode="auto">
        <a:xfrm>
          <a:off x="3124200"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764" name="Text Box 3"/>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765"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766"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767"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768"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769"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628650</xdr:colOff>
      <xdr:row>4</xdr:row>
      <xdr:rowOff>57150</xdr:rowOff>
    </xdr:to>
    <xdr:sp macro="" textlink="">
      <xdr:nvSpPr>
        <xdr:cNvPr id="4705770" name="Text Box 3"/>
        <xdr:cNvSpPr txBox="1">
          <a:spLocks noChangeArrowheads="1"/>
        </xdr:cNvSpPr>
      </xdr:nvSpPr>
      <xdr:spPr bwMode="auto">
        <a:xfrm>
          <a:off x="7629525" y="1209675"/>
          <a:ext cx="3019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771" name="Text Box 2"/>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772"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773"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774"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762000</xdr:colOff>
      <xdr:row>4</xdr:row>
      <xdr:rowOff>9525</xdr:rowOff>
    </xdr:to>
    <xdr:sp macro="" textlink="">
      <xdr:nvSpPr>
        <xdr:cNvPr id="4705775" name="Text Box 2"/>
        <xdr:cNvSpPr txBox="1">
          <a:spLocks noChangeArrowheads="1"/>
        </xdr:cNvSpPr>
      </xdr:nvSpPr>
      <xdr:spPr bwMode="auto">
        <a:xfrm>
          <a:off x="3124200"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776" name="Text Box 3"/>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777"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778"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779"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780"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781"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628650</xdr:colOff>
      <xdr:row>4</xdr:row>
      <xdr:rowOff>9525</xdr:rowOff>
    </xdr:to>
    <xdr:sp macro="" textlink="">
      <xdr:nvSpPr>
        <xdr:cNvPr id="4705782" name="Text Box 3"/>
        <xdr:cNvSpPr txBox="1">
          <a:spLocks noChangeArrowheads="1"/>
        </xdr:cNvSpPr>
      </xdr:nvSpPr>
      <xdr:spPr bwMode="auto">
        <a:xfrm>
          <a:off x="7629525" y="1209675"/>
          <a:ext cx="30194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783" name="Text Box 2"/>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784"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785"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786"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787" name="Text Box 3"/>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788"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789"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790"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791"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314325</xdr:colOff>
      <xdr:row>4</xdr:row>
      <xdr:rowOff>57150</xdr:rowOff>
    </xdr:to>
    <xdr:sp macro="" textlink="">
      <xdr:nvSpPr>
        <xdr:cNvPr id="4705792" name="Text Box 3"/>
        <xdr:cNvSpPr txBox="1">
          <a:spLocks noChangeArrowheads="1"/>
        </xdr:cNvSpPr>
      </xdr:nvSpPr>
      <xdr:spPr bwMode="auto">
        <a:xfrm>
          <a:off x="6667500"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793"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794" name="Text Box 2"/>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795"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796"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797"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798" name="Text Box 3"/>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799"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800"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801"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802"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314325</xdr:colOff>
      <xdr:row>4</xdr:row>
      <xdr:rowOff>9525</xdr:rowOff>
    </xdr:to>
    <xdr:sp macro="" textlink="">
      <xdr:nvSpPr>
        <xdr:cNvPr id="4705803" name="Text Box 3"/>
        <xdr:cNvSpPr txBox="1">
          <a:spLocks noChangeArrowheads="1"/>
        </xdr:cNvSpPr>
      </xdr:nvSpPr>
      <xdr:spPr bwMode="auto">
        <a:xfrm>
          <a:off x="6667500"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804"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805" name="Text Box 2"/>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806"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571500</xdr:colOff>
      <xdr:row>4</xdr:row>
      <xdr:rowOff>57150</xdr:rowOff>
    </xdr:to>
    <xdr:sp macro="" textlink="">
      <xdr:nvSpPr>
        <xdr:cNvPr id="4705807" name="Text Box 3"/>
        <xdr:cNvSpPr txBox="1">
          <a:spLocks noChangeArrowheads="1"/>
        </xdr:cNvSpPr>
      </xdr:nvSpPr>
      <xdr:spPr bwMode="auto">
        <a:xfrm>
          <a:off x="401002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808"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695325</xdr:colOff>
      <xdr:row>4</xdr:row>
      <xdr:rowOff>57150</xdr:rowOff>
    </xdr:to>
    <xdr:sp macro="" textlink="">
      <xdr:nvSpPr>
        <xdr:cNvPr id="4705809" name="Text Box 3"/>
        <xdr:cNvSpPr txBox="1">
          <a:spLocks noChangeArrowheads="1"/>
        </xdr:cNvSpPr>
      </xdr:nvSpPr>
      <xdr:spPr bwMode="auto">
        <a:xfrm>
          <a:off x="2238375" y="1209675"/>
          <a:ext cx="2200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666750</xdr:colOff>
      <xdr:row>4</xdr:row>
      <xdr:rowOff>57150</xdr:rowOff>
    </xdr:to>
    <xdr:sp macro="" textlink="">
      <xdr:nvSpPr>
        <xdr:cNvPr id="4705810" name="Text Box 3"/>
        <xdr:cNvSpPr txBox="1">
          <a:spLocks noChangeArrowheads="1"/>
        </xdr:cNvSpPr>
      </xdr:nvSpPr>
      <xdr:spPr bwMode="auto">
        <a:xfrm>
          <a:off x="3124200"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811"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812"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438150</xdr:colOff>
      <xdr:row>4</xdr:row>
      <xdr:rowOff>57150</xdr:rowOff>
    </xdr:to>
    <xdr:sp macro="" textlink="">
      <xdr:nvSpPr>
        <xdr:cNvPr id="4705813" name="Text Box 3"/>
        <xdr:cNvSpPr txBox="1">
          <a:spLocks noChangeArrowheads="1"/>
        </xdr:cNvSpPr>
      </xdr:nvSpPr>
      <xdr:spPr bwMode="auto">
        <a:xfrm>
          <a:off x="5781675" y="1209675"/>
          <a:ext cx="2019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428625</xdr:colOff>
      <xdr:row>4</xdr:row>
      <xdr:rowOff>57150</xdr:rowOff>
    </xdr:to>
    <xdr:sp macro="" textlink="">
      <xdr:nvSpPr>
        <xdr:cNvPr id="4705814" name="Text Box 3"/>
        <xdr:cNvSpPr txBox="1">
          <a:spLocks noChangeArrowheads="1"/>
        </xdr:cNvSpPr>
      </xdr:nvSpPr>
      <xdr:spPr bwMode="auto">
        <a:xfrm>
          <a:off x="489585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815" name="Text Box 2"/>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816"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571500</xdr:colOff>
      <xdr:row>4</xdr:row>
      <xdr:rowOff>9525</xdr:rowOff>
    </xdr:to>
    <xdr:sp macro="" textlink="">
      <xdr:nvSpPr>
        <xdr:cNvPr id="4705817" name="Text Box 3"/>
        <xdr:cNvSpPr txBox="1">
          <a:spLocks noChangeArrowheads="1"/>
        </xdr:cNvSpPr>
      </xdr:nvSpPr>
      <xdr:spPr bwMode="auto">
        <a:xfrm>
          <a:off x="401002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818"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695325</xdr:colOff>
      <xdr:row>4</xdr:row>
      <xdr:rowOff>9525</xdr:rowOff>
    </xdr:to>
    <xdr:sp macro="" textlink="">
      <xdr:nvSpPr>
        <xdr:cNvPr id="4705819" name="Text Box 3"/>
        <xdr:cNvSpPr txBox="1">
          <a:spLocks noChangeArrowheads="1"/>
        </xdr:cNvSpPr>
      </xdr:nvSpPr>
      <xdr:spPr bwMode="auto">
        <a:xfrm>
          <a:off x="2238375" y="1209675"/>
          <a:ext cx="2200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666750</xdr:colOff>
      <xdr:row>4</xdr:row>
      <xdr:rowOff>9525</xdr:rowOff>
    </xdr:to>
    <xdr:sp macro="" textlink="">
      <xdr:nvSpPr>
        <xdr:cNvPr id="4705820" name="Text Box 3"/>
        <xdr:cNvSpPr txBox="1">
          <a:spLocks noChangeArrowheads="1"/>
        </xdr:cNvSpPr>
      </xdr:nvSpPr>
      <xdr:spPr bwMode="auto">
        <a:xfrm>
          <a:off x="3124200"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821"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822"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438150</xdr:colOff>
      <xdr:row>4</xdr:row>
      <xdr:rowOff>9525</xdr:rowOff>
    </xdr:to>
    <xdr:sp macro="" textlink="">
      <xdr:nvSpPr>
        <xdr:cNvPr id="4705823" name="Text Box 3"/>
        <xdr:cNvSpPr txBox="1">
          <a:spLocks noChangeArrowheads="1"/>
        </xdr:cNvSpPr>
      </xdr:nvSpPr>
      <xdr:spPr bwMode="auto">
        <a:xfrm>
          <a:off x="5781675" y="1209675"/>
          <a:ext cx="2019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428625</xdr:colOff>
      <xdr:row>4</xdr:row>
      <xdr:rowOff>9525</xdr:rowOff>
    </xdr:to>
    <xdr:sp macro="" textlink="">
      <xdr:nvSpPr>
        <xdr:cNvPr id="4705824" name="Text Box 3"/>
        <xdr:cNvSpPr txBox="1">
          <a:spLocks noChangeArrowheads="1"/>
        </xdr:cNvSpPr>
      </xdr:nvSpPr>
      <xdr:spPr bwMode="auto">
        <a:xfrm>
          <a:off x="489585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825" name="Text Box 2"/>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826"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827"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266700</xdr:colOff>
      <xdr:row>4</xdr:row>
      <xdr:rowOff>57150</xdr:rowOff>
    </xdr:to>
    <xdr:sp macro="" textlink="">
      <xdr:nvSpPr>
        <xdr:cNvPr id="4705828" name="Text Box 3"/>
        <xdr:cNvSpPr txBox="1">
          <a:spLocks noChangeArrowheads="1"/>
        </xdr:cNvSpPr>
      </xdr:nvSpPr>
      <xdr:spPr bwMode="auto">
        <a:xfrm>
          <a:off x="7629525"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762000</xdr:colOff>
      <xdr:row>4</xdr:row>
      <xdr:rowOff>57150</xdr:rowOff>
    </xdr:to>
    <xdr:sp macro="" textlink="">
      <xdr:nvSpPr>
        <xdr:cNvPr id="4705829" name="Text Box 2"/>
        <xdr:cNvSpPr txBox="1">
          <a:spLocks noChangeArrowheads="1"/>
        </xdr:cNvSpPr>
      </xdr:nvSpPr>
      <xdr:spPr bwMode="auto">
        <a:xfrm>
          <a:off x="3124200"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830" name="Text Box 3"/>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831"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832"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833"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266700</xdr:colOff>
      <xdr:row>4</xdr:row>
      <xdr:rowOff>57150</xdr:rowOff>
    </xdr:to>
    <xdr:sp macro="" textlink="">
      <xdr:nvSpPr>
        <xdr:cNvPr id="4705834" name="Text Box 3"/>
        <xdr:cNvSpPr txBox="1">
          <a:spLocks noChangeArrowheads="1"/>
        </xdr:cNvSpPr>
      </xdr:nvSpPr>
      <xdr:spPr bwMode="auto">
        <a:xfrm>
          <a:off x="7629525"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4</xdr:row>
      <xdr:rowOff>0</xdr:rowOff>
    </xdr:from>
    <xdr:to>
      <xdr:col>10</xdr:col>
      <xdr:colOff>923925</xdr:colOff>
      <xdr:row>4</xdr:row>
      <xdr:rowOff>57150</xdr:rowOff>
    </xdr:to>
    <xdr:sp macro="" textlink="">
      <xdr:nvSpPr>
        <xdr:cNvPr id="4705835" name="Text Box 3"/>
        <xdr:cNvSpPr txBox="1">
          <a:spLocks noChangeArrowheads="1"/>
        </xdr:cNvSpPr>
      </xdr:nvSpPr>
      <xdr:spPr bwMode="auto">
        <a:xfrm>
          <a:off x="8515350" y="1209675"/>
          <a:ext cx="2428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266700</xdr:colOff>
      <xdr:row>4</xdr:row>
      <xdr:rowOff>57150</xdr:rowOff>
    </xdr:to>
    <xdr:sp macro="" textlink="">
      <xdr:nvSpPr>
        <xdr:cNvPr id="4705836" name="Text Box 3"/>
        <xdr:cNvSpPr txBox="1">
          <a:spLocks noChangeArrowheads="1"/>
        </xdr:cNvSpPr>
      </xdr:nvSpPr>
      <xdr:spPr bwMode="auto">
        <a:xfrm>
          <a:off x="7629525"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837" name="Text Box 2"/>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838"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839"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266700</xdr:colOff>
      <xdr:row>4</xdr:row>
      <xdr:rowOff>9525</xdr:rowOff>
    </xdr:to>
    <xdr:sp macro="" textlink="">
      <xdr:nvSpPr>
        <xdr:cNvPr id="4705840" name="Text Box 3"/>
        <xdr:cNvSpPr txBox="1">
          <a:spLocks noChangeArrowheads="1"/>
        </xdr:cNvSpPr>
      </xdr:nvSpPr>
      <xdr:spPr bwMode="auto">
        <a:xfrm>
          <a:off x="7629525"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762000</xdr:colOff>
      <xdr:row>4</xdr:row>
      <xdr:rowOff>9525</xdr:rowOff>
    </xdr:to>
    <xdr:sp macro="" textlink="">
      <xdr:nvSpPr>
        <xdr:cNvPr id="4705841" name="Text Box 2"/>
        <xdr:cNvSpPr txBox="1">
          <a:spLocks noChangeArrowheads="1"/>
        </xdr:cNvSpPr>
      </xdr:nvSpPr>
      <xdr:spPr bwMode="auto">
        <a:xfrm>
          <a:off x="3124200"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842" name="Text Box 3"/>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843"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844"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845"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266700</xdr:colOff>
      <xdr:row>4</xdr:row>
      <xdr:rowOff>9525</xdr:rowOff>
    </xdr:to>
    <xdr:sp macro="" textlink="">
      <xdr:nvSpPr>
        <xdr:cNvPr id="4705846" name="Text Box 3"/>
        <xdr:cNvSpPr txBox="1">
          <a:spLocks noChangeArrowheads="1"/>
        </xdr:cNvSpPr>
      </xdr:nvSpPr>
      <xdr:spPr bwMode="auto">
        <a:xfrm>
          <a:off x="7629525"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266700</xdr:colOff>
      <xdr:row>3</xdr:row>
      <xdr:rowOff>390525</xdr:rowOff>
    </xdr:from>
    <xdr:to>
      <xdr:col>10</xdr:col>
      <xdr:colOff>923925</xdr:colOff>
      <xdr:row>4</xdr:row>
      <xdr:rowOff>9525</xdr:rowOff>
    </xdr:to>
    <xdr:sp macro="" textlink="">
      <xdr:nvSpPr>
        <xdr:cNvPr id="4705847" name="Text Box 3"/>
        <xdr:cNvSpPr txBox="1">
          <a:spLocks noChangeArrowheads="1"/>
        </xdr:cNvSpPr>
      </xdr:nvSpPr>
      <xdr:spPr bwMode="auto">
        <a:xfrm>
          <a:off x="8515350" y="1209675"/>
          <a:ext cx="2428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266700</xdr:colOff>
      <xdr:row>4</xdr:row>
      <xdr:rowOff>9525</xdr:rowOff>
    </xdr:to>
    <xdr:sp macro="" textlink="">
      <xdr:nvSpPr>
        <xdr:cNvPr id="4705848" name="Text Box 3"/>
        <xdr:cNvSpPr txBox="1">
          <a:spLocks noChangeArrowheads="1"/>
        </xdr:cNvSpPr>
      </xdr:nvSpPr>
      <xdr:spPr bwMode="auto">
        <a:xfrm>
          <a:off x="7629525"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849" name="Text Box 2"/>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850"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704850</xdr:colOff>
      <xdr:row>4</xdr:row>
      <xdr:rowOff>57150</xdr:rowOff>
    </xdr:to>
    <xdr:sp macro="" textlink="">
      <xdr:nvSpPr>
        <xdr:cNvPr id="4705851" name="Text Box 3"/>
        <xdr:cNvSpPr txBox="1">
          <a:spLocks noChangeArrowheads="1"/>
        </xdr:cNvSpPr>
      </xdr:nvSpPr>
      <xdr:spPr bwMode="auto">
        <a:xfrm>
          <a:off x="5781675"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852"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609600</xdr:colOff>
      <xdr:row>4</xdr:row>
      <xdr:rowOff>57150</xdr:rowOff>
    </xdr:to>
    <xdr:sp macro="" textlink="">
      <xdr:nvSpPr>
        <xdr:cNvPr id="4705853" name="Text Box 2"/>
        <xdr:cNvSpPr txBox="1">
          <a:spLocks noChangeArrowheads="1"/>
        </xdr:cNvSpPr>
      </xdr:nvSpPr>
      <xdr:spPr bwMode="auto">
        <a:xfrm>
          <a:off x="2238375"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762000</xdr:colOff>
      <xdr:row>4</xdr:row>
      <xdr:rowOff>57150</xdr:rowOff>
    </xdr:to>
    <xdr:sp macro="" textlink="">
      <xdr:nvSpPr>
        <xdr:cNvPr id="4705854" name="Text Box 3"/>
        <xdr:cNvSpPr txBox="1">
          <a:spLocks noChangeArrowheads="1"/>
        </xdr:cNvSpPr>
      </xdr:nvSpPr>
      <xdr:spPr bwMode="auto">
        <a:xfrm>
          <a:off x="3124200"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466725</xdr:colOff>
      <xdr:row>4</xdr:row>
      <xdr:rowOff>57150</xdr:rowOff>
    </xdr:to>
    <xdr:sp macro="" textlink="">
      <xdr:nvSpPr>
        <xdr:cNvPr id="4705855" name="Text Box 3"/>
        <xdr:cNvSpPr txBox="1">
          <a:spLocks noChangeArrowheads="1"/>
        </xdr:cNvSpPr>
      </xdr:nvSpPr>
      <xdr:spPr bwMode="auto">
        <a:xfrm>
          <a:off x="401002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533400</xdr:colOff>
      <xdr:row>4</xdr:row>
      <xdr:rowOff>57150</xdr:rowOff>
    </xdr:to>
    <xdr:sp macro="" textlink="">
      <xdr:nvSpPr>
        <xdr:cNvPr id="4705856" name="Text Box 3"/>
        <xdr:cNvSpPr txBox="1">
          <a:spLocks noChangeArrowheads="1"/>
        </xdr:cNvSpPr>
      </xdr:nvSpPr>
      <xdr:spPr bwMode="auto">
        <a:xfrm>
          <a:off x="4895850" y="1209675"/>
          <a:ext cx="3000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266700</xdr:colOff>
      <xdr:row>4</xdr:row>
      <xdr:rowOff>57150</xdr:rowOff>
    </xdr:to>
    <xdr:sp macro="" textlink="">
      <xdr:nvSpPr>
        <xdr:cNvPr id="4705857" name="Text Box 3"/>
        <xdr:cNvSpPr txBox="1">
          <a:spLocks noChangeArrowheads="1"/>
        </xdr:cNvSpPr>
      </xdr:nvSpPr>
      <xdr:spPr bwMode="auto">
        <a:xfrm>
          <a:off x="7629525"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858"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266700</xdr:colOff>
      <xdr:row>4</xdr:row>
      <xdr:rowOff>57150</xdr:rowOff>
    </xdr:to>
    <xdr:sp macro="" textlink="">
      <xdr:nvSpPr>
        <xdr:cNvPr id="4705859" name="Text Box 3"/>
        <xdr:cNvSpPr txBox="1">
          <a:spLocks noChangeArrowheads="1"/>
        </xdr:cNvSpPr>
      </xdr:nvSpPr>
      <xdr:spPr bwMode="auto">
        <a:xfrm>
          <a:off x="7629525" y="1209675"/>
          <a:ext cx="2657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05860"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861" name="Text Box 2"/>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862"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704850</xdr:colOff>
      <xdr:row>4</xdr:row>
      <xdr:rowOff>9525</xdr:rowOff>
    </xdr:to>
    <xdr:sp macro="" textlink="">
      <xdr:nvSpPr>
        <xdr:cNvPr id="4705863" name="Text Box 3"/>
        <xdr:cNvSpPr txBox="1">
          <a:spLocks noChangeArrowheads="1"/>
        </xdr:cNvSpPr>
      </xdr:nvSpPr>
      <xdr:spPr bwMode="auto">
        <a:xfrm>
          <a:off x="5781675"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864"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609600</xdr:colOff>
      <xdr:row>4</xdr:row>
      <xdr:rowOff>9525</xdr:rowOff>
    </xdr:to>
    <xdr:sp macro="" textlink="">
      <xdr:nvSpPr>
        <xdr:cNvPr id="4705865" name="Text Box 2"/>
        <xdr:cNvSpPr txBox="1">
          <a:spLocks noChangeArrowheads="1"/>
        </xdr:cNvSpPr>
      </xdr:nvSpPr>
      <xdr:spPr bwMode="auto">
        <a:xfrm>
          <a:off x="2238375"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762000</xdr:colOff>
      <xdr:row>4</xdr:row>
      <xdr:rowOff>9525</xdr:rowOff>
    </xdr:to>
    <xdr:sp macro="" textlink="">
      <xdr:nvSpPr>
        <xdr:cNvPr id="4705866" name="Text Box 3"/>
        <xdr:cNvSpPr txBox="1">
          <a:spLocks noChangeArrowheads="1"/>
        </xdr:cNvSpPr>
      </xdr:nvSpPr>
      <xdr:spPr bwMode="auto">
        <a:xfrm>
          <a:off x="3124200"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466725</xdr:colOff>
      <xdr:row>4</xdr:row>
      <xdr:rowOff>9525</xdr:rowOff>
    </xdr:to>
    <xdr:sp macro="" textlink="">
      <xdr:nvSpPr>
        <xdr:cNvPr id="4705867" name="Text Box 3"/>
        <xdr:cNvSpPr txBox="1">
          <a:spLocks noChangeArrowheads="1"/>
        </xdr:cNvSpPr>
      </xdr:nvSpPr>
      <xdr:spPr bwMode="auto">
        <a:xfrm>
          <a:off x="401002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533400</xdr:colOff>
      <xdr:row>4</xdr:row>
      <xdr:rowOff>9525</xdr:rowOff>
    </xdr:to>
    <xdr:sp macro="" textlink="">
      <xdr:nvSpPr>
        <xdr:cNvPr id="4705868" name="Text Box 3"/>
        <xdr:cNvSpPr txBox="1">
          <a:spLocks noChangeArrowheads="1"/>
        </xdr:cNvSpPr>
      </xdr:nvSpPr>
      <xdr:spPr bwMode="auto">
        <a:xfrm>
          <a:off x="4895850" y="1209675"/>
          <a:ext cx="30003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266700</xdr:colOff>
      <xdr:row>4</xdr:row>
      <xdr:rowOff>9525</xdr:rowOff>
    </xdr:to>
    <xdr:sp macro="" textlink="">
      <xdr:nvSpPr>
        <xdr:cNvPr id="4705869" name="Text Box 3"/>
        <xdr:cNvSpPr txBox="1">
          <a:spLocks noChangeArrowheads="1"/>
        </xdr:cNvSpPr>
      </xdr:nvSpPr>
      <xdr:spPr bwMode="auto">
        <a:xfrm>
          <a:off x="7629525"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05870"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266700</xdr:colOff>
      <xdr:row>4</xdr:row>
      <xdr:rowOff>9525</xdr:rowOff>
    </xdr:to>
    <xdr:sp macro="" textlink="">
      <xdr:nvSpPr>
        <xdr:cNvPr id="4705871" name="Text Box 3"/>
        <xdr:cNvSpPr txBox="1">
          <a:spLocks noChangeArrowheads="1"/>
        </xdr:cNvSpPr>
      </xdr:nvSpPr>
      <xdr:spPr bwMode="auto">
        <a:xfrm>
          <a:off x="7629525" y="1209675"/>
          <a:ext cx="2657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872" name="Text Box 2"/>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873"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874"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875"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5876"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877"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878"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879"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381000</xdr:colOff>
      <xdr:row>4</xdr:row>
      <xdr:rowOff>57150</xdr:rowOff>
    </xdr:to>
    <xdr:sp macro="" textlink="">
      <xdr:nvSpPr>
        <xdr:cNvPr id="4705880" name="Text Box 3"/>
        <xdr:cNvSpPr txBox="1">
          <a:spLocks noChangeArrowheads="1"/>
        </xdr:cNvSpPr>
      </xdr:nvSpPr>
      <xdr:spPr bwMode="auto">
        <a:xfrm>
          <a:off x="7629525" y="1209675"/>
          <a:ext cx="1885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881"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381000</xdr:colOff>
      <xdr:row>4</xdr:row>
      <xdr:rowOff>57150</xdr:rowOff>
    </xdr:to>
    <xdr:sp macro="" textlink="">
      <xdr:nvSpPr>
        <xdr:cNvPr id="4705882" name="Text Box 3"/>
        <xdr:cNvSpPr txBox="1">
          <a:spLocks noChangeArrowheads="1"/>
        </xdr:cNvSpPr>
      </xdr:nvSpPr>
      <xdr:spPr bwMode="auto">
        <a:xfrm>
          <a:off x="7629525" y="1209675"/>
          <a:ext cx="1885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883"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884" name="Text Box 2"/>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885"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886"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887"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5888"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889"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890"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891"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381000</xdr:colOff>
      <xdr:row>4</xdr:row>
      <xdr:rowOff>9525</xdr:rowOff>
    </xdr:to>
    <xdr:sp macro="" textlink="">
      <xdr:nvSpPr>
        <xdr:cNvPr id="4705892" name="Text Box 3"/>
        <xdr:cNvSpPr txBox="1">
          <a:spLocks noChangeArrowheads="1"/>
        </xdr:cNvSpPr>
      </xdr:nvSpPr>
      <xdr:spPr bwMode="auto">
        <a:xfrm>
          <a:off x="7629525" y="1209675"/>
          <a:ext cx="18859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893"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381000</xdr:colOff>
      <xdr:row>4</xdr:row>
      <xdr:rowOff>9525</xdr:rowOff>
    </xdr:to>
    <xdr:sp macro="" textlink="">
      <xdr:nvSpPr>
        <xdr:cNvPr id="4705894" name="Text Box 3"/>
        <xdr:cNvSpPr txBox="1">
          <a:spLocks noChangeArrowheads="1"/>
        </xdr:cNvSpPr>
      </xdr:nvSpPr>
      <xdr:spPr bwMode="auto">
        <a:xfrm>
          <a:off x="7629525" y="1209675"/>
          <a:ext cx="18859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895"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896" name="Text Box 2"/>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897"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898"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89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5900"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5901"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902"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903"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904"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0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906"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0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908" name="Text Box 2"/>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909"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91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11"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5912"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5913"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914"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915"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916"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17"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918"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19"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5920" name="Text Box 2"/>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5921"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5922"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5923"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5924"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5925"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5926" name="Text Box 2"/>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5927"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5928"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5929"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5930"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5931"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5932" name="Text Box 2"/>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5933"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5934"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5935"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5936"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5937"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5938"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5939" name="Text Box 2"/>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5940"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5941"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5942"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5943"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5944"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5945"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946" name="Text Box 2"/>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947"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948"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4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5950"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5951"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952"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953"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954"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5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5956"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5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958" name="Text Box 2"/>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959"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96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61"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5962"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5963"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964"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965"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966"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67"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5968"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69"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5970"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971"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5972"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973"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5974"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5975"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5976"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7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978"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597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5980"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5981"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982"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5983"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984"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5985"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5986"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5987"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88"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989"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5990"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5991"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5992" name="Text Box 2"/>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5993"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5994"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5995"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5996"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5997"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5998"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5999"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00"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01"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002" name="Text Box 2"/>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003"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004"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005"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006"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007"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008"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009"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010"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011"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012"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013"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014"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015"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06016" name="Text Box 2"/>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017"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018"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019"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20"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021"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22"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023"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024"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025"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026"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027"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06028" name="Text Box 2"/>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029"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030"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031"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032"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033"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034"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035"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036" name="Text Box 2"/>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037"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038"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03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040"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041"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042"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043"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044"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04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046"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04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048" name="Text Box 2"/>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049"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05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051"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6052"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053"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054"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055"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056"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057"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058"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059"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060"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061"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062"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063"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064"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065"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066"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06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068"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06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070"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071"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072"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073"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074"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6075"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076"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077"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078"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079"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080"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081"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082" name="Text Box 2"/>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083"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084"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85"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086"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087"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088"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089"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90"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091"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092" name="Text Box 2"/>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093"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094"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095"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096"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097"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098"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099"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100"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101"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102"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103"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104"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105"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06106" name="Text Box 2"/>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107"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108"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109"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110"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111"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112"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113"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114"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115"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116"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117"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06118" name="Text Box 2"/>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119"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120"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121"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122"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123"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124"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125"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126"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127"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128"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129"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130"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131"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132"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133"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134"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13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136"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137"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138"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139"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14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6141"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142"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143"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144"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145"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146"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147"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148"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149"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150"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151"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152"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153"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154"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155"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156"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157"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6158"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159"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160"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161"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6162"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163"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164"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165"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166"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167"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168"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169"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170"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06171"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06172" name="Text Box 2"/>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173"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174"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175"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176"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06177"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06178"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06179"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180"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181"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182"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06183"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06184" name="Text Box 2"/>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185"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186"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187"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188"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06189"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06190"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06191"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192"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193"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194"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195"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3</xdr:col>
      <xdr:colOff>609600</xdr:colOff>
      <xdr:row>4</xdr:row>
      <xdr:rowOff>57150</xdr:rowOff>
    </xdr:to>
    <xdr:sp macro="" textlink="">
      <xdr:nvSpPr>
        <xdr:cNvPr id="4706196" name="Text Box 2"/>
        <xdr:cNvSpPr txBox="1">
          <a:spLocks noChangeArrowheads="1"/>
        </xdr:cNvSpPr>
      </xdr:nvSpPr>
      <xdr:spPr bwMode="auto">
        <a:xfrm>
          <a:off x="266700" y="1209675"/>
          <a:ext cx="4086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06197" name="Text Box 3"/>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198"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199"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06200"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201"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06202"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203"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204"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205"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206"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207"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3</xdr:col>
      <xdr:colOff>609600</xdr:colOff>
      <xdr:row>4</xdr:row>
      <xdr:rowOff>9525</xdr:rowOff>
    </xdr:to>
    <xdr:sp macro="" textlink="">
      <xdr:nvSpPr>
        <xdr:cNvPr id="4706208" name="Text Box 2"/>
        <xdr:cNvSpPr txBox="1">
          <a:spLocks noChangeArrowheads="1"/>
        </xdr:cNvSpPr>
      </xdr:nvSpPr>
      <xdr:spPr bwMode="auto">
        <a:xfrm>
          <a:off x="266700" y="1209675"/>
          <a:ext cx="408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06209" name="Text Box 3"/>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210"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06211"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212"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06213"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214" name="Text Box 2"/>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215"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16"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17"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218"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219"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220"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221"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381000</xdr:colOff>
      <xdr:row>4</xdr:row>
      <xdr:rowOff>57150</xdr:rowOff>
    </xdr:to>
    <xdr:sp macro="" textlink="">
      <xdr:nvSpPr>
        <xdr:cNvPr id="4706222" name="Text Box 3"/>
        <xdr:cNvSpPr txBox="1">
          <a:spLocks noChangeArrowheads="1"/>
        </xdr:cNvSpPr>
      </xdr:nvSpPr>
      <xdr:spPr bwMode="auto">
        <a:xfrm>
          <a:off x="7629525" y="1209675"/>
          <a:ext cx="1885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23"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9</xdr:col>
      <xdr:colOff>381000</xdr:colOff>
      <xdr:row>4</xdr:row>
      <xdr:rowOff>57150</xdr:rowOff>
    </xdr:to>
    <xdr:sp macro="" textlink="">
      <xdr:nvSpPr>
        <xdr:cNvPr id="4706224" name="Text Box 3"/>
        <xdr:cNvSpPr txBox="1">
          <a:spLocks noChangeArrowheads="1"/>
        </xdr:cNvSpPr>
      </xdr:nvSpPr>
      <xdr:spPr bwMode="auto">
        <a:xfrm>
          <a:off x="7629525" y="1209675"/>
          <a:ext cx="1885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25"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226" name="Text Box 2"/>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227"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228"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229"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230"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231"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232"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233"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381000</xdr:colOff>
      <xdr:row>4</xdr:row>
      <xdr:rowOff>9525</xdr:rowOff>
    </xdr:to>
    <xdr:sp macro="" textlink="">
      <xdr:nvSpPr>
        <xdr:cNvPr id="4706234" name="Text Box 3"/>
        <xdr:cNvSpPr txBox="1">
          <a:spLocks noChangeArrowheads="1"/>
        </xdr:cNvSpPr>
      </xdr:nvSpPr>
      <xdr:spPr bwMode="auto">
        <a:xfrm>
          <a:off x="7629525" y="1209675"/>
          <a:ext cx="18859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235"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9</xdr:col>
      <xdr:colOff>381000</xdr:colOff>
      <xdr:row>4</xdr:row>
      <xdr:rowOff>9525</xdr:rowOff>
    </xdr:to>
    <xdr:sp macro="" textlink="">
      <xdr:nvSpPr>
        <xdr:cNvPr id="4706236" name="Text Box 3"/>
        <xdr:cNvSpPr txBox="1">
          <a:spLocks noChangeArrowheads="1"/>
        </xdr:cNvSpPr>
      </xdr:nvSpPr>
      <xdr:spPr bwMode="auto">
        <a:xfrm>
          <a:off x="7629525" y="1209675"/>
          <a:ext cx="18859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237"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238" name="Text Box 2"/>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239"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240"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41"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242"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243"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244"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245"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46"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4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48"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4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250" name="Text Box 2"/>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251"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252"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253"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06254"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06255"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256"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257"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258"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259"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06260"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261"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262" name="Text Box 2"/>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263"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264"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265"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266"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267"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268" name="Text Box 2"/>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269"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270"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271"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272"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273"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274" name="Text Box 2"/>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275"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06276"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06277"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06278"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06279"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06280"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281" name="Text Box 2"/>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282"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06283"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06284"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06285"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06286"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06287"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288" name="Text Box 2"/>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289"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06290"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91"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06292"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06293"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06294"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06295"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96"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97"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06298"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0629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06300" name="Text Box 2"/>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06301"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06302"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06303"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688"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689"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690"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691"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22692"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693"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22694"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695"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696"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697"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698"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699"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22700"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701"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702"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03"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704"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0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706"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707"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708"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709"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71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711"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712"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713"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714"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715"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716"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717"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718" name="Text Box 2"/>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719"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720"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721"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722"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723"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724"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725"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726"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727"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728" name="Text Box 2"/>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729"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730"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731"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732"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733"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734"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735"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736"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737"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738"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739"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740"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741"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22742" name="Text Box 2"/>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743"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744"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745"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746"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747"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748"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749"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750"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751"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752"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753"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22754" name="Text Box 2"/>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755"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756"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757"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758"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759"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760"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761"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762" name="Text Box 2"/>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763"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764"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6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22766"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767"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768"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769"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22770"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71"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352425</xdr:colOff>
      <xdr:row>4</xdr:row>
      <xdr:rowOff>57150</xdr:rowOff>
    </xdr:to>
    <xdr:sp macro="" textlink="">
      <xdr:nvSpPr>
        <xdr:cNvPr id="4722772" name="Text Box 3"/>
        <xdr:cNvSpPr txBox="1">
          <a:spLocks noChangeArrowheads="1"/>
        </xdr:cNvSpPr>
      </xdr:nvSpPr>
      <xdr:spPr bwMode="auto">
        <a:xfrm>
          <a:off x="66675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73"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774" name="Text Box 2"/>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775"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776"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777"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778"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779"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780"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781"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22782"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783"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352425</xdr:colOff>
      <xdr:row>4</xdr:row>
      <xdr:rowOff>9525</xdr:rowOff>
    </xdr:to>
    <xdr:sp macro="" textlink="">
      <xdr:nvSpPr>
        <xdr:cNvPr id="4722784" name="Text Box 3"/>
        <xdr:cNvSpPr txBox="1">
          <a:spLocks noChangeArrowheads="1"/>
        </xdr:cNvSpPr>
      </xdr:nvSpPr>
      <xdr:spPr bwMode="auto">
        <a:xfrm>
          <a:off x="66675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785"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786"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787"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788"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789"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22790"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791"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792"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93"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794"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795"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796"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797"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798"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799"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0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801"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802"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803"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804"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05"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806"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07"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808" name="Text Box 2"/>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809"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810"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811"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812"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813"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814"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815"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816"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817"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818" name="Text Box 2"/>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819"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820"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821"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822"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823"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824"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825"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826"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827"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828"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829"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830"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831"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22832" name="Text Box 2"/>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833"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834"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835"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836"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837"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838"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628650</xdr:colOff>
      <xdr:row>4</xdr:row>
      <xdr:rowOff>57150</xdr:rowOff>
    </xdr:to>
    <xdr:sp macro="" textlink="">
      <xdr:nvSpPr>
        <xdr:cNvPr id="4722839" name="Text Box 3"/>
        <xdr:cNvSpPr txBox="1">
          <a:spLocks noChangeArrowheads="1"/>
        </xdr:cNvSpPr>
      </xdr:nvSpPr>
      <xdr:spPr bwMode="auto">
        <a:xfrm>
          <a:off x="6667500"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840"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841"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842"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843"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22844" name="Text Box 2"/>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845"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846"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847"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848"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849"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850"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628650</xdr:colOff>
      <xdr:row>4</xdr:row>
      <xdr:rowOff>9525</xdr:rowOff>
    </xdr:to>
    <xdr:sp macro="" textlink="">
      <xdr:nvSpPr>
        <xdr:cNvPr id="4722851" name="Text Box 3"/>
        <xdr:cNvSpPr txBox="1">
          <a:spLocks noChangeArrowheads="1"/>
        </xdr:cNvSpPr>
      </xdr:nvSpPr>
      <xdr:spPr bwMode="auto">
        <a:xfrm>
          <a:off x="6667500"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852" name="Text Box 2"/>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853"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854"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855"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22856"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857"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858"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859"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860"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314325</xdr:colOff>
      <xdr:row>4</xdr:row>
      <xdr:rowOff>57150</xdr:rowOff>
    </xdr:to>
    <xdr:sp macro="" textlink="">
      <xdr:nvSpPr>
        <xdr:cNvPr id="4722861" name="Text Box 3"/>
        <xdr:cNvSpPr txBox="1">
          <a:spLocks noChangeArrowheads="1"/>
        </xdr:cNvSpPr>
      </xdr:nvSpPr>
      <xdr:spPr bwMode="auto">
        <a:xfrm>
          <a:off x="5781675" y="1209675"/>
          <a:ext cx="18954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862"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863" name="Text Box 2"/>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864"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865"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66"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867"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868"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869"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870"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71"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314325</xdr:colOff>
      <xdr:row>4</xdr:row>
      <xdr:rowOff>9525</xdr:rowOff>
    </xdr:to>
    <xdr:sp macro="" textlink="">
      <xdr:nvSpPr>
        <xdr:cNvPr id="4722872" name="Text Box 3"/>
        <xdr:cNvSpPr txBox="1">
          <a:spLocks noChangeArrowheads="1"/>
        </xdr:cNvSpPr>
      </xdr:nvSpPr>
      <xdr:spPr bwMode="auto">
        <a:xfrm>
          <a:off x="5781675" y="1209675"/>
          <a:ext cx="18954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73"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22874" name="Text Box 2"/>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875"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571500</xdr:colOff>
      <xdr:row>4</xdr:row>
      <xdr:rowOff>57150</xdr:rowOff>
    </xdr:to>
    <xdr:sp macro="" textlink="">
      <xdr:nvSpPr>
        <xdr:cNvPr id="4722876" name="Text Box 3"/>
        <xdr:cNvSpPr txBox="1">
          <a:spLocks noChangeArrowheads="1"/>
        </xdr:cNvSpPr>
      </xdr:nvSpPr>
      <xdr:spPr bwMode="auto">
        <a:xfrm>
          <a:off x="3124200"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877"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695325</xdr:colOff>
      <xdr:row>4</xdr:row>
      <xdr:rowOff>57150</xdr:rowOff>
    </xdr:to>
    <xdr:sp macro="" textlink="">
      <xdr:nvSpPr>
        <xdr:cNvPr id="4722878" name="Text Box 3"/>
        <xdr:cNvSpPr txBox="1">
          <a:spLocks noChangeArrowheads="1"/>
        </xdr:cNvSpPr>
      </xdr:nvSpPr>
      <xdr:spPr bwMode="auto">
        <a:xfrm>
          <a:off x="266700" y="1209675"/>
          <a:ext cx="3286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666750</xdr:colOff>
      <xdr:row>4</xdr:row>
      <xdr:rowOff>57150</xdr:rowOff>
    </xdr:to>
    <xdr:sp macro="" textlink="">
      <xdr:nvSpPr>
        <xdr:cNvPr id="4722879" name="Text Box 3"/>
        <xdr:cNvSpPr txBox="1">
          <a:spLocks noChangeArrowheads="1"/>
        </xdr:cNvSpPr>
      </xdr:nvSpPr>
      <xdr:spPr bwMode="auto">
        <a:xfrm>
          <a:off x="2238375" y="1209675"/>
          <a:ext cx="21717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880"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881"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438150</xdr:colOff>
      <xdr:row>4</xdr:row>
      <xdr:rowOff>57150</xdr:rowOff>
    </xdr:to>
    <xdr:sp macro="" textlink="">
      <xdr:nvSpPr>
        <xdr:cNvPr id="4722882" name="Text Box 3"/>
        <xdr:cNvSpPr txBox="1">
          <a:spLocks noChangeArrowheads="1"/>
        </xdr:cNvSpPr>
      </xdr:nvSpPr>
      <xdr:spPr bwMode="auto">
        <a:xfrm>
          <a:off x="4895850"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428625</xdr:colOff>
      <xdr:row>4</xdr:row>
      <xdr:rowOff>57150</xdr:rowOff>
    </xdr:to>
    <xdr:sp macro="" textlink="">
      <xdr:nvSpPr>
        <xdr:cNvPr id="4722883" name="Text Box 3"/>
        <xdr:cNvSpPr txBox="1">
          <a:spLocks noChangeArrowheads="1"/>
        </xdr:cNvSpPr>
      </xdr:nvSpPr>
      <xdr:spPr bwMode="auto">
        <a:xfrm>
          <a:off x="401002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884" name="Text Box 2"/>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885"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571500</xdr:colOff>
      <xdr:row>4</xdr:row>
      <xdr:rowOff>9525</xdr:rowOff>
    </xdr:to>
    <xdr:sp macro="" textlink="">
      <xdr:nvSpPr>
        <xdr:cNvPr id="4722886" name="Text Box 3"/>
        <xdr:cNvSpPr txBox="1">
          <a:spLocks noChangeArrowheads="1"/>
        </xdr:cNvSpPr>
      </xdr:nvSpPr>
      <xdr:spPr bwMode="auto">
        <a:xfrm>
          <a:off x="3124200"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887"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695325</xdr:colOff>
      <xdr:row>4</xdr:row>
      <xdr:rowOff>9525</xdr:rowOff>
    </xdr:to>
    <xdr:sp macro="" textlink="">
      <xdr:nvSpPr>
        <xdr:cNvPr id="4722888" name="Text Box 3"/>
        <xdr:cNvSpPr txBox="1">
          <a:spLocks noChangeArrowheads="1"/>
        </xdr:cNvSpPr>
      </xdr:nvSpPr>
      <xdr:spPr bwMode="auto">
        <a:xfrm>
          <a:off x="266700" y="1209675"/>
          <a:ext cx="3286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666750</xdr:colOff>
      <xdr:row>4</xdr:row>
      <xdr:rowOff>9525</xdr:rowOff>
    </xdr:to>
    <xdr:sp macro="" textlink="">
      <xdr:nvSpPr>
        <xdr:cNvPr id="4722889" name="Text Box 3"/>
        <xdr:cNvSpPr txBox="1">
          <a:spLocks noChangeArrowheads="1"/>
        </xdr:cNvSpPr>
      </xdr:nvSpPr>
      <xdr:spPr bwMode="auto">
        <a:xfrm>
          <a:off x="2238375" y="1209675"/>
          <a:ext cx="2171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90"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891"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438150</xdr:colOff>
      <xdr:row>4</xdr:row>
      <xdr:rowOff>9525</xdr:rowOff>
    </xdr:to>
    <xdr:sp macro="" textlink="">
      <xdr:nvSpPr>
        <xdr:cNvPr id="4722892" name="Text Box 3"/>
        <xdr:cNvSpPr txBox="1">
          <a:spLocks noChangeArrowheads="1"/>
        </xdr:cNvSpPr>
      </xdr:nvSpPr>
      <xdr:spPr bwMode="auto">
        <a:xfrm>
          <a:off x="4895850"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428625</xdr:colOff>
      <xdr:row>4</xdr:row>
      <xdr:rowOff>9525</xdr:rowOff>
    </xdr:to>
    <xdr:sp macro="" textlink="">
      <xdr:nvSpPr>
        <xdr:cNvPr id="4722893" name="Text Box 3"/>
        <xdr:cNvSpPr txBox="1">
          <a:spLocks noChangeArrowheads="1"/>
        </xdr:cNvSpPr>
      </xdr:nvSpPr>
      <xdr:spPr bwMode="auto">
        <a:xfrm>
          <a:off x="401002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894" name="Text Box 2"/>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895"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896"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22897"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22898" name="Text Box 2"/>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899"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900"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901"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902"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22903"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4</xdr:row>
      <xdr:rowOff>0</xdr:rowOff>
    </xdr:from>
    <xdr:to>
      <xdr:col>10</xdr:col>
      <xdr:colOff>0</xdr:colOff>
      <xdr:row>4</xdr:row>
      <xdr:rowOff>57150</xdr:rowOff>
    </xdr:to>
    <xdr:sp macro="" textlink="">
      <xdr:nvSpPr>
        <xdr:cNvPr id="4722904" name="Text Box 3"/>
        <xdr:cNvSpPr txBox="1">
          <a:spLocks noChangeArrowheads="1"/>
        </xdr:cNvSpPr>
      </xdr:nvSpPr>
      <xdr:spPr bwMode="auto">
        <a:xfrm>
          <a:off x="7629525"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22905"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906" name="Text Box 2"/>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907"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908"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22909"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22910" name="Text Box 2"/>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911"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912"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913"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914"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22915"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266700</xdr:colOff>
      <xdr:row>3</xdr:row>
      <xdr:rowOff>390525</xdr:rowOff>
    </xdr:from>
    <xdr:to>
      <xdr:col>10</xdr:col>
      <xdr:colOff>0</xdr:colOff>
      <xdr:row>4</xdr:row>
      <xdr:rowOff>9525</xdr:rowOff>
    </xdr:to>
    <xdr:sp macro="" textlink="">
      <xdr:nvSpPr>
        <xdr:cNvPr id="4722916" name="Text Box 3"/>
        <xdr:cNvSpPr txBox="1">
          <a:spLocks noChangeArrowheads="1"/>
        </xdr:cNvSpPr>
      </xdr:nvSpPr>
      <xdr:spPr bwMode="auto">
        <a:xfrm>
          <a:off x="7629525"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22917"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918" name="Text Box 2"/>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919"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7</xdr:col>
      <xdr:colOff>704850</xdr:colOff>
      <xdr:row>4</xdr:row>
      <xdr:rowOff>57150</xdr:rowOff>
    </xdr:to>
    <xdr:sp macro="" textlink="">
      <xdr:nvSpPr>
        <xdr:cNvPr id="4722920" name="Text Box 3"/>
        <xdr:cNvSpPr txBox="1">
          <a:spLocks noChangeArrowheads="1"/>
        </xdr:cNvSpPr>
      </xdr:nvSpPr>
      <xdr:spPr bwMode="auto">
        <a:xfrm>
          <a:off x="4895850" y="1209675"/>
          <a:ext cx="31718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921"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3</xdr:col>
      <xdr:colOff>609600</xdr:colOff>
      <xdr:row>4</xdr:row>
      <xdr:rowOff>57150</xdr:rowOff>
    </xdr:to>
    <xdr:sp macro="" textlink="">
      <xdr:nvSpPr>
        <xdr:cNvPr id="4722922" name="Text Box 2"/>
        <xdr:cNvSpPr txBox="1">
          <a:spLocks noChangeArrowheads="1"/>
        </xdr:cNvSpPr>
      </xdr:nvSpPr>
      <xdr:spPr bwMode="auto">
        <a:xfrm>
          <a:off x="266700" y="1209675"/>
          <a:ext cx="4086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762000</xdr:colOff>
      <xdr:row>4</xdr:row>
      <xdr:rowOff>57150</xdr:rowOff>
    </xdr:to>
    <xdr:sp macro="" textlink="">
      <xdr:nvSpPr>
        <xdr:cNvPr id="4722923" name="Text Box 3"/>
        <xdr:cNvSpPr txBox="1">
          <a:spLocks noChangeArrowheads="1"/>
        </xdr:cNvSpPr>
      </xdr:nvSpPr>
      <xdr:spPr bwMode="auto">
        <a:xfrm>
          <a:off x="2238375" y="1209675"/>
          <a:ext cx="3152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466725</xdr:colOff>
      <xdr:row>4</xdr:row>
      <xdr:rowOff>57150</xdr:rowOff>
    </xdr:to>
    <xdr:sp macro="" textlink="">
      <xdr:nvSpPr>
        <xdr:cNvPr id="4722924" name="Text Box 3"/>
        <xdr:cNvSpPr txBox="1">
          <a:spLocks noChangeArrowheads="1"/>
        </xdr:cNvSpPr>
      </xdr:nvSpPr>
      <xdr:spPr bwMode="auto">
        <a:xfrm>
          <a:off x="3124200"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533400</xdr:colOff>
      <xdr:row>4</xdr:row>
      <xdr:rowOff>57150</xdr:rowOff>
    </xdr:to>
    <xdr:sp macro="" textlink="">
      <xdr:nvSpPr>
        <xdr:cNvPr id="4722925" name="Text Box 3"/>
        <xdr:cNvSpPr txBox="1">
          <a:spLocks noChangeArrowheads="1"/>
        </xdr:cNvSpPr>
      </xdr:nvSpPr>
      <xdr:spPr bwMode="auto">
        <a:xfrm>
          <a:off x="4010025"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22926"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927"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266700</xdr:colOff>
      <xdr:row>4</xdr:row>
      <xdr:rowOff>57150</xdr:rowOff>
    </xdr:to>
    <xdr:sp macro="" textlink="">
      <xdr:nvSpPr>
        <xdr:cNvPr id="4722928" name="Text Box 3"/>
        <xdr:cNvSpPr txBox="1">
          <a:spLocks noChangeArrowheads="1"/>
        </xdr:cNvSpPr>
      </xdr:nvSpPr>
      <xdr:spPr bwMode="auto">
        <a:xfrm>
          <a:off x="6667500"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0</xdr:colOff>
      <xdr:row>4</xdr:row>
      <xdr:rowOff>57150</xdr:rowOff>
    </xdr:to>
    <xdr:sp macro="" textlink="">
      <xdr:nvSpPr>
        <xdr:cNvPr id="4722929" name="Text Box 3"/>
        <xdr:cNvSpPr txBox="1">
          <a:spLocks noChangeArrowheads="1"/>
        </xdr:cNvSpPr>
      </xdr:nvSpPr>
      <xdr:spPr bwMode="auto">
        <a:xfrm>
          <a:off x="5781675"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930" name="Text Box 2"/>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931"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7</xdr:col>
      <xdr:colOff>704850</xdr:colOff>
      <xdr:row>4</xdr:row>
      <xdr:rowOff>9525</xdr:rowOff>
    </xdr:to>
    <xdr:sp macro="" textlink="">
      <xdr:nvSpPr>
        <xdr:cNvPr id="4722932" name="Text Box 3"/>
        <xdr:cNvSpPr txBox="1">
          <a:spLocks noChangeArrowheads="1"/>
        </xdr:cNvSpPr>
      </xdr:nvSpPr>
      <xdr:spPr bwMode="auto">
        <a:xfrm>
          <a:off x="4895850" y="1209675"/>
          <a:ext cx="31718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933"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3</xdr:col>
      <xdr:colOff>609600</xdr:colOff>
      <xdr:row>4</xdr:row>
      <xdr:rowOff>9525</xdr:rowOff>
    </xdr:to>
    <xdr:sp macro="" textlink="">
      <xdr:nvSpPr>
        <xdr:cNvPr id="4722934" name="Text Box 2"/>
        <xdr:cNvSpPr txBox="1">
          <a:spLocks noChangeArrowheads="1"/>
        </xdr:cNvSpPr>
      </xdr:nvSpPr>
      <xdr:spPr bwMode="auto">
        <a:xfrm>
          <a:off x="266700" y="1209675"/>
          <a:ext cx="4086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762000</xdr:colOff>
      <xdr:row>4</xdr:row>
      <xdr:rowOff>9525</xdr:rowOff>
    </xdr:to>
    <xdr:sp macro="" textlink="">
      <xdr:nvSpPr>
        <xdr:cNvPr id="4722935" name="Text Box 3"/>
        <xdr:cNvSpPr txBox="1">
          <a:spLocks noChangeArrowheads="1"/>
        </xdr:cNvSpPr>
      </xdr:nvSpPr>
      <xdr:spPr bwMode="auto">
        <a:xfrm>
          <a:off x="2238375" y="1209675"/>
          <a:ext cx="3152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466725</xdr:colOff>
      <xdr:row>4</xdr:row>
      <xdr:rowOff>9525</xdr:rowOff>
    </xdr:to>
    <xdr:sp macro="" textlink="">
      <xdr:nvSpPr>
        <xdr:cNvPr id="4722936" name="Text Box 3"/>
        <xdr:cNvSpPr txBox="1">
          <a:spLocks noChangeArrowheads="1"/>
        </xdr:cNvSpPr>
      </xdr:nvSpPr>
      <xdr:spPr bwMode="auto">
        <a:xfrm>
          <a:off x="3124200"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533400</xdr:colOff>
      <xdr:row>4</xdr:row>
      <xdr:rowOff>9525</xdr:rowOff>
    </xdr:to>
    <xdr:sp macro="" textlink="">
      <xdr:nvSpPr>
        <xdr:cNvPr id="4722937" name="Text Box 3"/>
        <xdr:cNvSpPr txBox="1">
          <a:spLocks noChangeArrowheads="1"/>
        </xdr:cNvSpPr>
      </xdr:nvSpPr>
      <xdr:spPr bwMode="auto">
        <a:xfrm>
          <a:off x="4010025"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22938"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0</xdr:colOff>
      <xdr:row>4</xdr:row>
      <xdr:rowOff>9525</xdr:rowOff>
    </xdr:to>
    <xdr:sp macro="" textlink="">
      <xdr:nvSpPr>
        <xdr:cNvPr id="4722939" name="Text Box 3"/>
        <xdr:cNvSpPr txBox="1">
          <a:spLocks noChangeArrowheads="1"/>
        </xdr:cNvSpPr>
      </xdr:nvSpPr>
      <xdr:spPr bwMode="auto">
        <a:xfrm>
          <a:off x="5781675"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266700</xdr:colOff>
      <xdr:row>4</xdr:row>
      <xdr:rowOff>9525</xdr:rowOff>
    </xdr:to>
    <xdr:sp macro="" textlink="">
      <xdr:nvSpPr>
        <xdr:cNvPr id="4722940" name="Text Box 3"/>
        <xdr:cNvSpPr txBox="1">
          <a:spLocks noChangeArrowheads="1"/>
        </xdr:cNvSpPr>
      </xdr:nvSpPr>
      <xdr:spPr bwMode="auto">
        <a:xfrm>
          <a:off x="6667500"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2941" name="Text Box 2"/>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2942"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2943"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2944"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2945" name="Text Box 2"/>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2946"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2947"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2948"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381000</xdr:colOff>
      <xdr:row>4</xdr:row>
      <xdr:rowOff>57150</xdr:rowOff>
    </xdr:to>
    <xdr:sp macro="" textlink="">
      <xdr:nvSpPr>
        <xdr:cNvPr id="4722949" name="Text Box 3"/>
        <xdr:cNvSpPr txBox="1">
          <a:spLocks noChangeArrowheads="1"/>
        </xdr:cNvSpPr>
      </xdr:nvSpPr>
      <xdr:spPr bwMode="auto">
        <a:xfrm>
          <a:off x="6667500" y="1209675"/>
          <a:ext cx="19621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2950"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8</xdr:col>
      <xdr:colOff>381000</xdr:colOff>
      <xdr:row>4</xdr:row>
      <xdr:rowOff>57150</xdr:rowOff>
    </xdr:to>
    <xdr:sp macro="" textlink="">
      <xdr:nvSpPr>
        <xdr:cNvPr id="4722951" name="Text Box 3"/>
        <xdr:cNvSpPr txBox="1">
          <a:spLocks noChangeArrowheads="1"/>
        </xdr:cNvSpPr>
      </xdr:nvSpPr>
      <xdr:spPr bwMode="auto">
        <a:xfrm>
          <a:off x="6667500" y="1209675"/>
          <a:ext cx="19621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2952"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2953" name="Text Box 2"/>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2954"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2955"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2956"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2957" name="Text Box 2"/>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2958"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2959"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2960"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381000</xdr:colOff>
      <xdr:row>4</xdr:row>
      <xdr:rowOff>9525</xdr:rowOff>
    </xdr:to>
    <xdr:sp macro="" textlink="">
      <xdr:nvSpPr>
        <xdr:cNvPr id="4722961" name="Text Box 3"/>
        <xdr:cNvSpPr txBox="1">
          <a:spLocks noChangeArrowheads="1"/>
        </xdr:cNvSpPr>
      </xdr:nvSpPr>
      <xdr:spPr bwMode="auto">
        <a:xfrm>
          <a:off x="6667500" y="1209675"/>
          <a:ext cx="19621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2962"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8</xdr:col>
      <xdr:colOff>381000</xdr:colOff>
      <xdr:row>4</xdr:row>
      <xdr:rowOff>9525</xdr:rowOff>
    </xdr:to>
    <xdr:sp macro="" textlink="">
      <xdr:nvSpPr>
        <xdr:cNvPr id="4722963" name="Text Box 3"/>
        <xdr:cNvSpPr txBox="1">
          <a:spLocks noChangeArrowheads="1"/>
        </xdr:cNvSpPr>
      </xdr:nvSpPr>
      <xdr:spPr bwMode="auto">
        <a:xfrm>
          <a:off x="6667500" y="1209675"/>
          <a:ext cx="19621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2964"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2965" name="Text Box 2"/>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2966"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2967"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2968"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2969"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2970"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2971"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2972"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2973"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2974"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2975"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2976" name="Text Box 2"/>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2977"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2978"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2979"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2980"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2981"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2982"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2983"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2984"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2985"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2986"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2987" name="Text Box 2"/>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2988"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2989" name="Text Box 2"/>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2990"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2991"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2992"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2993" name="Text Box 2"/>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2994"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2995" name="Text Box 2"/>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2996"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2997"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2998"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2999" name="Text Box 2"/>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000"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001"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002" name="Text Box 2"/>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003"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004"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005"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006" name="Text Box 2"/>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007"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008"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009" name="Text Box 2"/>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010"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011"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012"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013" name="Text Box 2"/>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014"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015"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016"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017"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018"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019"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3020"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021"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3022"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023"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024" name="Text Box 2"/>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025"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026"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027"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028"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029"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030"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3031"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032"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3033"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034"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035" name="Text Box 2"/>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036"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037"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038"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039"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040"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041"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042"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043"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044"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045" name="Text Box 2"/>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046"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047"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048"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049"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050"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051"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052"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053"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054"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055" name="Text Box 2"/>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056"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057"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058"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059" name="Text Box 2"/>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060"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061"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062"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063"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064"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065" name="Text Box 2"/>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066"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067"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068"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069" name="Text Box 2"/>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070"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071"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072"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073"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074"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075" name="Text Box 2"/>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076"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077"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078"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3</xdr:col>
      <xdr:colOff>762000</xdr:colOff>
      <xdr:row>4</xdr:row>
      <xdr:rowOff>57150</xdr:rowOff>
    </xdr:to>
    <xdr:sp macro="" textlink="">
      <xdr:nvSpPr>
        <xdr:cNvPr id="4723079" name="Text Box 2"/>
        <xdr:cNvSpPr txBox="1">
          <a:spLocks noChangeArrowheads="1"/>
        </xdr:cNvSpPr>
      </xdr:nvSpPr>
      <xdr:spPr bwMode="auto">
        <a:xfrm>
          <a:off x="266700" y="1209675"/>
          <a:ext cx="4238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080" name="Text Box 3"/>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081"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082"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083"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084"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085"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086"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087" name="Text Box 2"/>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088"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089"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090"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3</xdr:col>
      <xdr:colOff>762000</xdr:colOff>
      <xdr:row>4</xdr:row>
      <xdr:rowOff>9525</xdr:rowOff>
    </xdr:to>
    <xdr:sp macro="" textlink="">
      <xdr:nvSpPr>
        <xdr:cNvPr id="4723091" name="Text Box 2"/>
        <xdr:cNvSpPr txBox="1">
          <a:spLocks noChangeArrowheads="1"/>
        </xdr:cNvSpPr>
      </xdr:nvSpPr>
      <xdr:spPr bwMode="auto">
        <a:xfrm>
          <a:off x="266700" y="1209675"/>
          <a:ext cx="4238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092" name="Text Box 3"/>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093"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094"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095"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096"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097"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098"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099" name="Text Box 2"/>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100"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01"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02"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103"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104"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105"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3106"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07"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7</xdr:col>
      <xdr:colOff>352425</xdr:colOff>
      <xdr:row>4</xdr:row>
      <xdr:rowOff>57150</xdr:rowOff>
    </xdr:to>
    <xdr:sp macro="" textlink="">
      <xdr:nvSpPr>
        <xdr:cNvPr id="4723108" name="Text Box 3"/>
        <xdr:cNvSpPr txBox="1">
          <a:spLocks noChangeArrowheads="1"/>
        </xdr:cNvSpPr>
      </xdr:nvSpPr>
      <xdr:spPr bwMode="auto">
        <a:xfrm>
          <a:off x="5781675"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09"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110" name="Text Box 2"/>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111"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112"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113"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114"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115"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116"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3117"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118"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7</xdr:col>
      <xdr:colOff>352425</xdr:colOff>
      <xdr:row>4</xdr:row>
      <xdr:rowOff>9525</xdr:rowOff>
    </xdr:to>
    <xdr:sp macro="" textlink="">
      <xdr:nvSpPr>
        <xdr:cNvPr id="4723119" name="Text Box 3"/>
        <xdr:cNvSpPr txBox="1">
          <a:spLocks noChangeArrowheads="1"/>
        </xdr:cNvSpPr>
      </xdr:nvSpPr>
      <xdr:spPr bwMode="auto">
        <a:xfrm>
          <a:off x="5781675"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120"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121" name="Text Box 2"/>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122"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123"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24"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125"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126"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27"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28"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29"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30"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131" name="Text Box 2"/>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132"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133"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134"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135"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136"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137"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138"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139"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140"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141" name="Text Box 2"/>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142"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143"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144"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145" name="Text Box 2"/>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146"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147"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148"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149"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150"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151" name="Text Box 2"/>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152"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153"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154"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155" name="Text Box 2"/>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156"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157"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158"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159"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160"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161" name="Text Box 2"/>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162"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163"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164"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3</xdr:col>
      <xdr:colOff>762000</xdr:colOff>
      <xdr:row>4</xdr:row>
      <xdr:rowOff>57150</xdr:rowOff>
    </xdr:to>
    <xdr:sp macro="" textlink="">
      <xdr:nvSpPr>
        <xdr:cNvPr id="4723165" name="Text Box 2"/>
        <xdr:cNvSpPr txBox="1">
          <a:spLocks noChangeArrowheads="1"/>
        </xdr:cNvSpPr>
      </xdr:nvSpPr>
      <xdr:spPr bwMode="auto">
        <a:xfrm>
          <a:off x="266700" y="1209675"/>
          <a:ext cx="4238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166" name="Text Box 3"/>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167"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168"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169"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170"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171"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628650</xdr:colOff>
      <xdr:row>4</xdr:row>
      <xdr:rowOff>57150</xdr:rowOff>
    </xdr:to>
    <xdr:sp macro="" textlink="">
      <xdr:nvSpPr>
        <xdr:cNvPr id="4723172" name="Text Box 3"/>
        <xdr:cNvSpPr txBox="1">
          <a:spLocks noChangeArrowheads="1"/>
        </xdr:cNvSpPr>
      </xdr:nvSpPr>
      <xdr:spPr bwMode="auto">
        <a:xfrm>
          <a:off x="578167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173" name="Text Box 2"/>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174"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175"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176"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3</xdr:col>
      <xdr:colOff>762000</xdr:colOff>
      <xdr:row>4</xdr:row>
      <xdr:rowOff>9525</xdr:rowOff>
    </xdr:to>
    <xdr:sp macro="" textlink="">
      <xdr:nvSpPr>
        <xdr:cNvPr id="4723177" name="Text Box 2"/>
        <xdr:cNvSpPr txBox="1">
          <a:spLocks noChangeArrowheads="1"/>
        </xdr:cNvSpPr>
      </xdr:nvSpPr>
      <xdr:spPr bwMode="auto">
        <a:xfrm>
          <a:off x="266700" y="1209675"/>
          <a:ext cx="4238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178" name="Text Box 3"/>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179"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180"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181"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182"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183"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628650</xdr:colOff>
      <xdr:row>4</xdr:row>
      <xdr:rowOff>9525</xdr:rowOff>
    </xdr:to>
    <xdr:sp macro="" textlink="">
      <xdr:nvSpPr>
        <xdr:cNvPr id="4723184" name="Text Box 3"/>
        <xdr:cNvSpPr txBox="1">
          <a:spLocks noChangeArrowheads="1"/>
        </xdr:cNvSpPr>
      </xdr:nvSpPr>
      <xdr:spPr bwMode="auto">
        <a:xfrm>
          <a:off x="578167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185" name="Text Box 2"/>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186"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187"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88"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189"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190"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91"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92"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314325</xdr:colOff>
      <xdr:row>4</xdr:row>
      <xdr:rowOff>57150</xdr:rowOff>
    </xdr:to>
    <xdr:sp macro="" textlink="">
      <xdr:nvSpPr>
        <xdr:cNvPr id="4723193" name="Text Box 3"/>
        <xdr:cNvSpPr txBox="1">
          <a:spLocks noChangeArrowheads="1"/>
        </xdr:cNvSpPr>
      </xdr:nvSpPr>
      <xdr:spPr bwMode="auto">
        <a:xfrm>
          <a:off x="4895850" y="1209675"/>
          <a:ext cx="1819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194"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195" name="Text Box 2"/>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196"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197"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198"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199"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200"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201"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202"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314325</xdr:colOff>
      <xdr:row>4</xdr:row>
      <xdr:rowOff>9525</xdr:rowOff>
    </xdr:to>
    <xdr:sp macro="" textlink="">
      <xdr:nvSpPr>
        <xdr:cNvPr id="4723203" name="Text Box 3"/>
        <xdr:cNvSpPr txBox="1">
          <a:spLocks noChangeArrowheads="1"/>
        </xdr:cNvSpPr>
      </xdr:nvSpPr>
      <xdr:spPr bwMode="auto">
        <a:xfrm>
          <a:off x="4895850" y="1209675"/>
          <a:ext cx="1819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204"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205"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3</xdr:col>
      <xdr:colOff>571500</xdr:colOff>
      <xdr:row>4</xdr:row>
      <xdr:rowOff>57150</xdr:rowOff>
    </xdr:to>
    <xdr:sp macro="" textlink="">
      <xdr:nvSpPr>
        <xdr:cNvPr id="4723206" name="Text Box 3"/>
        <xdr:cNvSpPr txBox="1">
          <a:spLocks noChangeArrowheads="1"/>
        </xdr:cNvSpPr>
      </xdr:nvSpPr>
      <xdr:spPr bwMode="auto">
        <a:xfrm>
          <a:off x="2238375" y="1209675"/>
          <a:ext cx="20764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207"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2</xdr:col>
      <xdr:colOff>666750</xdr:colOff>
      <xdr:row>4</xdr:row>
      <xdr:rowOff>57150</xdr:rowOff>
    </xdr:to>
    <xdr:sp macro="" textlink="">
      <xdr:nvSpPr>
        <xdr:cNvPr id="4723208" name="Text Box 3"/>
        <xdr:cNvSpPr txBox="1">
          <a:spLocks noChangeArrowheads="1"/>
        </xdr:cNvSpPr>
      </xdr:nvSpPr>
      <xdr:spPr bwMode="auto">
        <a:xfrm>
          <a:off x="266700" y="1209675"/>
          <a:ext cx="32575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209"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210"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5</xdr:col>
      <xdr:colOff>438150</xdr:colOff>
      <xdr:row>4</xdr:row>
      <xdr:rowOff>57150</xdr:rowOff>
    </xdr:to>
    <xdr:sp macro="" textlink="">
      <xdr:nvSpPr>
        <xdr:cNvPr id="4723211" name="Text Box 3"/>
        <xdr:cNvSpPr txBox="1">
          <a:spLocks noChangeArrowheads="1"/>
        </xdr:cNvSpPr>
      </xdr:nvSpPr>
      <xdr:spPr bwMode="auto">
        <a:xfrm>
          <a:off x="4010025" y="1209675"/>
          <a:ext cx="19431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4</xdr:col>
      <xdr:colOff>428625</xdr:colOff>
      <xdr:row>4</xdr:row>
      <xdr:rowOff>57150</xdr:rowOff>
    </xdr:to>
    <xdr:sp macro="" textlink="">
      <xdr:nvSpPr>
        <xdr:cNvPr id="4723212" name="Text Box 3"/>
        <xdr:cNvSpPr txBox="1">
          <a:spLocks noChangeArrowheads="1"/>
        </xdr:cNvSpPr>
      </xdr:nvSpPr>
      <xdr:spPr bwMode="auto">
        <a:xfrm>
          <a:off x="3124200" y="1209675"/>
          <a:ext cx="19335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213"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3</xdr:col>
      <xdr:colOff>571500</xdr:colOff>
      <xdr:row>4</xdr:row>
      <xdr:rowOff>9525</xdr:rowOff>
    </xdr:to>
    <xdr:sp macro="" textlink="">
      <xdr:nvSpPr>
        <xdr:cNvPr id="4723214" name="Text Box 3"/>
        <xdr:cNvSpPr txBox="1">
          <a:spLocks noChangeArrowheads="1"/>
        </xdr:cNvSpPr>
      </xdr:nvSpPr>
      <xdr:spPr bwMode="auto">
        <a:xfrm>
          <a:off x="2238375" y="1209675"/>
          <a:ext cx="20764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215"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2</xdr:col>
      <xdr:colOff>666750</xdr:colOff>
      <xdr:row>4</xdr:row>
      <xdr:rowOff>9525</xdr:rowOff>
    </xdr:to>
    <xdr:sp macro="" textlink="">
      <xdr:nvSpPr>
        <xdr:cNvPr id="4723216" name="Text Box 3"/>
        <xdr:cNvSpPr txBox="1">
          <a:spLocks noChangeArrowheads="1"/>
        </xdr:cNvSpPr>
      </xdr:nvSpPr>
      <xdr:spPr bwMode="auto">
        <a:xfrm>
          <a:off x="266700" y="1209675"/>
          <a:ext cx="32575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217"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218"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5</xdr:col>
      <xdr:colOff>438150</xdr:colOff>
      <xdr:row>4</xdr:row>
      <xdr:rowOff>9525</xdr:rowOff>
    </xdr:to>
    <xdr:sp macro="" textlink="">
      <xdr:nvSpPr>
        <xdr:cNvPr id="4723219" name="Text Box 3"/>
        <xdr:cNvSpPr txBox="1">
          <a:spLocks noChangeArrowheads="1"/>
        </xdr:cNvSpPr>
      </xdr:nvSpPr>
      <xdr:spPr bwMode="auto">
        <a:xfrm>
          <a:off x="4010025" y="1209675"/>
          <a:ext cx="1943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4</xdr:col>
      <xdr:colOff>428625</xdr:colOff>
      <xdr:row>4</xdr:row>
      <xdr:rowOff>9525</xdr:rowOff>
    </xdr:to>
    <xdr:sp macro="" textlink="">
      <xdr:nvSpPr>
        <xdr:cNvPr id="4723220" name="Text Box 3"/>
        <xdr:cNvSpPr txBox="1">
          <a:spLocks noChangeArrowheads="1"/>
        </xdr:cNvSpPr>
      </xdr:nvSpPr>
      <xdr:spPr bwMode="auto">
        <a:xfrm>
          <a:off x="3124200" y="1209675"/>
          <a:ext cx="19335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221" name="Text Box 2"/>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222"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223"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266700</xdr:colOff>
      <xdr:row>4</xdr:row>
      <xdr:rowOff>57150</xdr:rowOff>
    </xdr:to>
    <xdr:sp macro="" textlink="">
      <xdr:nvSpPr>
        <xdr:cNvPr id="4723224" name="Text Box 3"/>
        <xdr:cNvSpPr txBox="1">
          <a:spLocks noChangeArrowheads="1"/>
        </xdr:cNvSpPr>
      </xdr:nvSpPr>
      <xdr:spPr bwMode="auto">
        <a:xfrm>
          <a:off x="5781675"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3</xdr:col>
      <xdr:colOff>762000</xdr:colOff>
      <xdr:row>4</xdr:row>
      <xdr:rowOff>57150</xdr:rowOff>
    </xdr:to>
    <xdr:sp macro="" textlink="">
      <xdr:nvSpPr>
        <xdr:cNvPr id="4723225" name="Text Box 2"/>
        <xdr:cNvSpPr txBox="1">
          <a:spLocks noChangeArrowheads="1"/>
        </xdr:cNvSpPr>
      </xdr:nvSpPr>
      <xdr:spPr bwMode="auto">
        <a:xfrm>
          <a:off x="266700" y="1209675"/>
          <a:ext cx="4238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226" name="Text Box 3"/>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227"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228"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229"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266700</xdr:colOff>
      <xdr:row>4</xdr:row>
      <xdr:rowOff>57150</xdr:rowOff>
    </xdr:to>
    <xdr:sp macro="" textlink="">
      <xdr:nvSpPr>
        <xdr:cNvPr id="4723230" name="Text Box 3"/>
        <xdr:cNvSpPr txBox="1">
          <a:spLocks noChangeArrowheads="1"/>
        </xdr:cNvSpPr>
      </xdr:nvSpPr>
      <xdr:spPr bwMode="auto">
        <a:xfrm>
          <a:off x="5781675"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4</xdr:row>
      <xdr:rowOff>0</xdr:rowOff>
    </xdr:from>
    <xdr:to>
      <xdr:col>9</xdr:col>
      <xdr:colOff>0</xdr:colOff>
      <xdr:row>4</xdr:row>
      <xdr:rowOff>57150</xdr:rowOff>
    </xdr:to>
    <xdr:sp macro="" textlink="">
      <xdr:nvSpPr>
        <xdr:cNvPr id="4723231" name="Text Box 3"/>
        <xdr:cNvSpPr txBox="1">
          <a:spLocks noChangeArrowheads="1"/>
        </xdr:cNvSpPr>
      </xdr:nvSpPr>
      <xdr:spPr bwMode="auto">
        <a:xfrm>
          <a:off x="6667500" y="1209675"/>
          <a:ext cx="24669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266700</xdr:colOff>
      <xdr:row>4</xdr:row>
      <xdr:rowOff>57150</xdr:rowOff>
    </xdr:to>
    <xdr:sp macro="" textlink="">
      <xdr:nvSpPr>
        <xdr:cNvPr id="4723232" name="Text Box 3"/>
        <xdr:cNvSpPr txBox="1">
          <a:spLocks noChangeArrowheads="1"/>
        </xdr:cNvSpPr>
      </xdr:nvSpPr>
      <xdr:spPr bwMode="auto">
        <a:xfrm>
          <a:off x="5781675"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233" name="Text Box 2"/>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234"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235"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266700</xdr:colOff>
      <xdr:row>4</xdr:row>
      <xdr:rowOff>9525</xdr:rowOff>
    </xdr:to>
    <xdr:sp macro="" textlink="">
      <xdr:nvSpPr>
        <xdr:cNvPr id="4723236" name="Text Box 3"/>
        <xdr:cNvSpPr txBox="1">
          <a:spLocks noChangeArrowheads="1"/>
        </xdr:cNvSpPr>
      </xdr:nvSpPr>
      <xdr:spPr bwMode="auto">
        <a:xfrm>
          <a:off x="5781675"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3</xdr:col>
      <xdr:colOff>762000</xdr:colOff>
      <xdr:row>4</xdr:row>
      <xdr:rowOff>9525</xdr:rowOff>
    </xdr:to>
    <xdr:sp macro="" textlink="">
      <xdr:nvSpPr>
        <xdr:cNvPr id="4723237" name="Text Box 2"/>
        <xdr:cNvSpPr txBox="1">
          <a:spLocks noChangeArrowheads="1"/>
        </xdr:cNvSpPr>
      </xdr:nvSpPr>
      <xdr:spPr bwMode="auto">
        <a:xfrm>
          <a:off x="266700" y="1209675"/>
          <a:ext cx="4238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238" name="Text Box 3"/>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239"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240"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241"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266700</xdr:colOff>
      <xdr:row>4</xdr:row>
      <xdr:rowOff>9525</xdr:rowOff>
    </xdr:to>
    <xdr:sp macro="" textlink="">
      <xdr:nvSpPr>
        <xdr:cNvPr id="4723242" name="Text Box 3"/>
        <xdr:cNvSpPr txBox="1">
          <a:spLocks noChangeArrowheads="1"/>
        </xdr:cNvSpPr>
      </xdr:nvSpPr>
      <xdr:spPr bwMode="auto">
        <a:xfrm>
          <a:off x="5781675"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266700</xdr:colOff>
      <xdr:row>3</xdr:row>
      <xdr:rowOff>390525</xdr:rowOff>
    </xdr:from>
    <xdr:to>
      <xdr:col>9</xdr:col>
      <xdr:colOff>0</xdr:colOff>
      <xdr:row>4</xdr:row>
      <xdr:rowOff>9525</xdr:rowOff>
    </xdr:to>
    <xdr:sp macro="" textlink="">
      <xdr:nvSpPr>
        <xdr:cNvPr id="4723243" name="Text Box 3"/>
        <xdr:cNvSpPr txBox="1">
          <a:spLocks noChangeArrowheads="1"/>
        </xdr:cNvSpPr>
      </xdr:nvSpPr>
      <xdr:spPr bwMode="auto">
        <a:xfrm>
          <a:off x="6667500" y="1209675"/>
          <a:ext cx="24669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266700</xdr:colOff>
      <xdr:row>4</xdr:row>
      <xdr:rowOff>9525</xdr:rowOff>
    </xdr:to>
    <xdr:sp macro="" textlink="">
      <xdr:nvSpPr>
        <xdr:cNvPr id="4723244" name="Text Box 3"/>
        <xdr:cNvSpPr txBox="1">
          <a:spLocks noChangeArrowheads="1"/>
        </xdr:cNvSpPr>
      </xdr:nvSpPr>
      <xdr:spPr bwMode="auto">
        <a:xfrm>
          <a:off x="5781675"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245" name="Text Box 2"/>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246"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4</xdr:row>
      <xdr:rowOff>0</xdr:rowOff>
    </xdr:from>
    <xdr:to>
      <xdr:col>6</xdr:col>
      <xdr:colOff>704850</xdr:colOff>
      <xdr:row>4</xdr:row>
      <xdr:rowOff>57150</xdr:rowOff>
    </xdr:to>
    <xdr:sp macro="" textlink="">
      <xdr:nvSpPr>
        <xdr:cNvPr id="4723247" name="Text Box 3"/>
        <xdr:cNvSpPr txBox="1">
          <a:spLocks noChangeArrowheads="1"/>
        </xdr:cNvSpPr>
      </xdr:nvSpPr>
      <xdr:spPr bwMode="auto">
        <a:xfrm>
          <a:off x="4010025" y="1209675"/>
          <a:ext cx="3095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248"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4</xdr:row>
      <xdr:rowOff>0</xdr:rowOff>
    </xdr:from>
    <xdr:to>
      <xdr:col>3</xdr:col>
      <xdr:colOff>762000</xdr:colOff>
      <xdr:row>4</xdr:row>
      <xdr:rowOff>57150</xdr:rowOff>
    </xdr:to>
    <xdr:sp macro="" textlink="">
      <xdr:nvSpPr>
        <xdr:cNvPr id="4723249" name="Text Box 3"/>
        <xdr:cNvSpPr txBox="1">
          <a:spLocks noChangeArrowheads="1"/>
        </xdr:cNvSpPr>
      </xdr:nvSpPr>
      <xdr:spPr bwMode="auto">
        <a:xfrm>
          <a:off x="266700" y="1209675"/>
          <a:ext cx="4238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4</xdr:row>
      <xdr:rowOff>0</xdr:rowOff>
    </xdr:from>
    <xdr:to>
      <xdr:col>4</xdr:col>
      <xdr:colOff>466725</xdr:colOff>
      <xdr:row>4</xdr:row>
      <xdr:rowOff>57150</xdr:rowOff>
    </xdr:to>
    <xdr:sp macro="" textlink="">
      <xdr:nvSpPr>
        <xdr:cNvPr id="4723250" name="Text Box 3"/>
        <xdr:cNvSpPr txBox="1">
          <a:spLocks noChangeArrowheads="1"/>
        </xdr:cNvSpPr>
      </xdr:nvSpPr>
      <xdr:spPr bwMode="auto">
        <a:xfrm>
          <a:off x="2238375" y="1209675"/>
          <a:ext cx="28575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4</xdr:row>
      <xdr:rowOff>0</xdr:rowOff>
    </xdr:from>
    <xdr:to>
      <xdr:col>5</xdr:col>
      <xdr:colOff>533400</xdr:colOff>
      <xdr:row>4</xdr:row>
      <xdr:rowOff>57150</xdr:rowOff>
    </xdr:to>
    <xdr:sp macro="" textlink="">
      <xdr:nvSpPr>
        <xdr:cNvPr id="4723251" name="Text Box 3"/>
        <xdr:cNvSpPr txBox="1">
          <a:spLocks noChangeArrowheads="1"/>
        </xdr:cNvSpPr>
      </xdr:nvSpPr>
      <xdr:spPr bwMode="auto">
        <a:xfrm>
          <a:off x="3124200" y="1209675"/>
          <a:ext cx="29241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266700</xdr:colOff>
      <xdr:row>4</xdr:row>
      <xdr:rowOff>57150</xdr:rowOff>
    </xdr:to>
    <xdr:sp macro="" textlink="">
      <xdr:nvSpPr>
        <xdr:cNvPr id="4723252" name="Text Box 3"/>
        <xdr:cNvSpPr txBox="1">
          <a:spLocks noChangeArrowheads="1"/>
        </xdr:cNvSpPr>
      </xdr:nvSpPr>
      <xdr:spPr bwMode="auto">
        <a:xfrm>
          <a:off x="5781675"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253"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4</xdr:row>
      <xdr:rowOff>0</xdr:rowOff>
    </xdr:from>
    <xdr:to>
      <xdr:col>8</xdr:col>
      <xdr:colOff>266700</xdr:colOff>
      <xdr:row>4</xdr:row>
      <xdr:rowOff>57150</xdr:rowOff>
    </xdr:to>
    <xdr:sp macro="" textlink="">
      <xdr:nvSpPr>
        <xdr:cNvPr id="4723254" name="Text Box 3"/>
        <xdr:cNvSpPr txBox="1">
          <a:spLocks noChangeArrowheads="1"/>
        </xdr:cNvSpPr>
      </xdr:nvSpPr>
      <xdr:spPr bwMode="auto">
        <a:xfrm>
          <a:off x="5781675" y="1209675"/>
          <a:ext cx="27336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4</xdr:row>
      <xdr:rowOff>0</xdr:rowOff>
    </xdr:from>
    <xdr:to>
      <xdr:col>6</xdr:col>
      <xdr:colOff>885825</xdr:colOff>
      <xdr:row>4</xdr:row>
      <xdr:rowOff>57150</xdr:rowOff>
    </xdr:to>
    <xdr:sp macro="" textlink="">
      <xdr:nvSpPr>
        <xdr:cNvPr id="4723255" name="Text Box 3"/>
        <xdr:cNvSpPr txBox="1">
          <a:spLocks noChangeArrowheads="1"/>
        </xdr:cNvSpPr>
      </xdr:nvSpPr>
      <xdr:spPr bwMode="auto">
        <a:xfrm>
          <a:off x="4895850" y="1209675"/>
          <a:ext cx="2390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266700</xdr:colOff>
      <xdr:row>3</xdr:row>
      <xdr:rowOff>390525</xdr:rowOff>
    </xdr:from>
    <xdr:to>
      <xdr:col>4</xdr:col>
      <xdr:colOff>466725</xdr:colOff>
      <xdr:row>4</xdr:row>
      <xdr:rowOff>9525</xdr:rowOff>
    </xdr:to>
    <xdr:sp macro="" textlink="">
      <xdr:nvSpPr>
        <xdr:cNvPr id="4723256" name="Text Box 2"/>
        <xdr:cNvSpPr txBox="1">
          <a:spLocks noChangeArrowheads="1"/>
        </xdr:cNvSpPr>
      </xdr:nvSpPr>
      <xdr:spPr bwMode="auto">
        <a:xfrm>
          <a:off x="2238375" y="1209675"/>
          <a:ext cx="2857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257"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266700</xdr:colOff>
      <xdr:row>3</xdr:row>
      <xdr:rowOff>390525</xdr:rowOff>
    </xdr:from>
    <xdr:to>
      <xdr:col>6</xdr:col>
      <xdr:colOff>704850</xdr:colOff>
      <xdr:row>4</xdr:row>
      <xdr:rowOff>9525</xdr:rowOff>
    </xdr:to>
    <xdr:sp macro="" textlink="">
      <xdr:nvSpPr>
        <xdr:cNvPr id="4723258" name="Text Box 3"/>
        <xdr:cNvSpPr txBox="1">
          <a:spLocks noChangeArrowheads="1"/>
        </xdr:cNvSpPr>
      </xdr:nvSpPr>
      <xdr:spPr bwMode="auto">
        <a:xfrm>
          <a:off x="4010025" y="1209675"/>
          <a:ext cx="3095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259"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266700</xdr:colOff>
      <xdr:row>3</xdr:row>
      <xdr:rowOff>390525</xdr:rowOff>
    </xdr:from>
    <xdr:to>
      <xdr:col>3</xdr:col>
      <xdr:colOff>762000</xdr:colOff>
      <xdr:row>4</xdr:row>
      <xdr:rowOff>9525</xdr:rowOff>
    </xdr:to>
    <xdr:sp macro="" textlink="">
      <xdr:nvSpPr>
        <xdr:cNvPr id="4723260" name="Text Box 3"/>
        <xdr:cNvSpPr txBox="1">
          <a:spLocks noChangeArrowheads="1"/>
        </xdr:cNvSpPr>
      </xdr:nvSpPr>
      <xdr:spPr bwMode="auto">
        <a:xfrm>
          <a:off x="266700" y="1209675"/>
          <a:ext cx="42386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266700</xdr:colOff>
      <xdr:row>3</xdr:row>
      <xdr:rowOff>390525</xdr:rowOff>
    </xdr:from>
    <xdr:to>
      <xdr:col>5</xdr:col>
      <xdr:colOff>533400</xdr:colOff>
      <xdr:row>4</xdr:row>
      <xdr:rowOff>9525</xdr:rowOff>
    </xdr:to>
    <xdr:sp macro="" textlink="">
      <xdr:nvSpPr>
        <xdr:cNvPr id="4723261" name="Text Box 3"/>
        <xdr:cNvSpPr txBox="1">
          <a:spLocks noChangeArrowheads="1"/>
        </xdr:cNvSpPr>
      </xdr:nvSpPr>
      <xdr:spPr bwMode="auto">
        <a:xfrm>
          <a:off x="3124200" y="1209675"/>
          <a:ext cx="2924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266700</xdr:colOff>
      <xdr:row>4</xdr:row>
      <xdr:rowOff>9525</xdr:rowOff>
    </xdr:to>
    <xdr:sp macro="" textlink="">
      <xdr:nvSpPr>
        <xdr:cNvPr id="4723262" name="Text Box 3"/>
        <xdr:cNvSpPr txBox="1">
          <a:spLocks noChangeArrowheads="1"/>
        </xdr:cNvSpPr>
      </xdr:nvSpPr>
      <xdr:spPr bwMode="auto">
        <a:xfrm>
          <a:off x="5781675"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266700</xdr:colOff>
      <xdr:row>3</xdr:row>
      <xdr:rowOff>390525</xdr:rowOff>
    </xdr:from>
    <xdr:to>
      <xdr:col>6</xdr:col>
      <xdr:colOff>885825</xdr:colOff>
      <xdr:row>4</xdr:row>
      <xdr:rowOff>9525</xdr:rowOff>
    </xdr:to>
    <xdr:sp macro="" textlink="">
      <xdr:nvSpPr>
        <xdr:cNvPr id="4723263" name="Text Box 3"/>
        <xdr:cNvSpPr txBox="1">
          <a:spLocks noChangeArrowheads="1"/>
        </xdr:cNvSpPr>
      </xdr:nvSpPr>
      <xdr:spPr bwMode="auto">
        <a:xfrm>
          <a:off x="4895850" y="1209675"/>
          <a:ext cx="2390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266700</xdr:colOff>
      <xdr:row>3</xdr:row>
      <xdr:rowOff>390525</xdr:rowOff>
    </xdr:from>
    <xdr:to>
      <xdr:col>8</xdr:col>
      <xdr:colOff>266700</xdr:colOff>
      <xdr:row>4</xdr:row>
      <xdr:rowOff>9525</xdr:rowOff>
    </xdr:to>
    <xdr:sp macro="" textlink="">
      <xdr:nvSpPr>
        <xdr:cNvPr id="4723264" name="Text Box 3"/>
        <xdr:cNvSpPr txBox="1">
          <a:spLocks noChangeArrowheads="1"/>
        </xdr:cNvSpPr>
      </xdr:nvSpPr>
      <xdr:spPr bwMode="auto">
        <a:xfrm>
          <a:off x="5781675" y="1209675"/>
          <a:ext cx="2733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26</xdr:row>
      <xdr:rowOff>28575</xdr:rowOff>
    </xdr:from>
    <xdr:to>
      <xdr:col>11</xdr:col>
      <xdr:colOff>638175</xdr:colOff>
      <xdr:row>41</xdr:row>
      <xdr:rowOff>57150</xdr:rowOff>
    </xdr:to>
    <xdr:graphicFrame macro="">
      <xdr:nvGraphicFramePr>
        <xdr:cNvPr id="2262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104775</xdr:colOff>
      <xdr:row>17</xdr:row>
      <xdr:rowOff>76200</xdr:rowOff>
    </xdr:from>
    <xdr:to>
      <xdr:col>8</xdr:col>
      <xdr:colOff>666750</xdr:colOff>
      <xdr:row>54</xdr:row>
      <xdr:rowOff>9525</xdr:rowOff>
    </xdr:to>
    <xdr:graphicFrame macro="">
      <xdr:nvGraphicFramePr>
        <xdr:cNvPr id="2364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152400</xdr:colOff>
      <xdr:row>15</xdr:row>
      <xdr:rowOff>28575</xdr:rowOff>
    </xdr:from>
    <xdr:to>
      <xdr:col>10</xdr:col>
      <xdr:colOff>914400</xdr:colOff>
      <xdr:row>45</xdr:row>
      <xdr:rowOff>85725</xdr:rowOff>
    </xdr:to>
    <xdr:graphicFrame macro="">
      <xdr:nvGraphicFramePr>
        <xdr:cNvPr id="246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0</xdr:row>
      <xdr:rowOff>95250</xdr:rowOff>
    </xdr:from>
    <xdr:to>
      <xdr:col>11</xdr:col>
      <xdr:colOff>0</xdr:colOff>
      <xdr:row>29</xdr:row>
      <xdr:rowOff>0</xdr:rowOff>
    </xdr:to>
    <xdr:sp macro="" textlink="">
      <xdr:nvSpPr>
        <xdr:cNvPr id="2" name="Text 1"/>
        <xdr:cNvSpPr txBox="1">
          <a:spLocks noChangeArrowheads="1"/>
        </xdr:cNvSpPr>
      </xdr:nvSpPr>
      <xdr:spPr bwMode="auto">
        <a:xfrm>
          <a:off x="9753600" y="95250"/>
          <a:ext cx="0" cy="6334125"/>
        </a:xfrm>
        <a:prstGeom prst="rect">
          <a:avLst/>
        </a:prstGeom>
        <a:noFill/>
        <a:ln w="1">
          <a:noFill/>
          <a:miter lim="800000"/>
          <a:headEnd/>
          <a:tailEnd/>
        </a:ln>
      </xdr:spPr>
      <xdr:txBody>
        <a:bodyPr vertOverflow="clip" vert="vert" wrap="square" lIns="27432" tIns="22860" rIns="27432" bIns="22860" anchor="ctr" upright="1"/>
        <a:lstStyle/>
        <a:p>
          <a:pPr algn="ctr" rtl="0">
            <a:defRPr sz="1000"/>
          </a:pPr>
          <a:r>
            <a:rPr lang="en-US" sz="1000" b="0" i="0" u="none" strike="noStrike" baseline="0">
              <a:solidFill>
                <a:srgbClr val="000000"/>
              </a:solidFill>
              <a:latin typeface="Times New Roman"/>
              <a:cs typeface="Times New Roman"/>
            </a:rPr>
            <a:t>69</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xdr:colOff>
      <xdr:row>9</xdr:row>
      <xdr:rowOff>180975</xdr:rowOff>
    </xdr:from>
    <xdr:to>
      <xdr:col>10</xdr:col>
      <xdr:colOff>466725</xdr:colOff>
      <xdr:row>37</xdr:row>
      <xdr:rowOff>0</xdr:rowOff>
    </xdr:to>
    <xdr:graphicFrame macro="">
      <xdr:nvGraphicFramePr>
        <xdr:cNvPr id="267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0.25187</cdr:x>
      <cdr:y>0.28173</cdr:y>
    </cdr:from>
    <cdr:to>
      <cdr:x>0.34625</cdr:x>
      <cdr:y>0.32877</cdr:y>
    </cdr:to>
    <cdr:sp macro="" textlink="">
      <cdr:nvSpPr>
        <cdr:cNvPr id="53250" name="Text Box 2"/>
        <cdr:cNvSpPr txBox="1">
          <a:spLocks xmlns:a="http://schemas.openxmlformats.org/drawingml/2006/main" noChangeArrowheads="1"/>
        </cdr:cNvSpPr>
      </cdr:nvSpPr>
      <cdr:spPr bwMode="auto">
        <a:xfrm xmlns:a="http://schemas.openxmlformats.org/drawingml/2006/main">
          <a:off x="2016241" y="1677174"/>
          <a:ext cx="636524" cy="2800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Times New Roman" pitchFamily="18" charset="0"/>
              <a:cs typeface="Times New Roman" pitchFamily="18" charset="0"/>
            </a:rPr>
            <a:t>Rainfall</a:t>
          </a:r>
        </a:p>
      </cdr:txBody>
    </cdr:sp>
  </cdr:relSizeAnchor>
  <cdr:relSizeAnchor xmlns:cdr="http://schemas.openxmlformats.org/drawingml/2006/chartDrawing">
    <cdr:from>
      <cdr:x>0.26121</cdr:x>
      <cdr:y>0.50027</cdr:y>
    </cdr:from>
    <cdr:to>
      <cdr:x>0.44201</cdr:x>
      <cdr:y>0.53187</cdr:y>
    </cdr:to>
    <cdr:sp macro="" textlink="">
      <cdr:nvSpPr>
        <cdr:cNvPr id="53251" name="Text Box 3"/>
        <cdr:cNvSpPr txBox="1">
          <a:spLocks xmlns:a="http://schemas.openxmlformats.org/drawingml/2006/main" noChangeArrowheads="1"/>
        </cdr:cNvSpPr>
      </cdr:nvSpPr>
      <cdr:spPr bwMode="auto">
        <a:xfrm xmlns:a="http://schemas.openxmlformats.org/drawingml/2006/main">
          <a:off x="2079258" y="2978170"/>
          <a:ext cx="1223383" cy="188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Times New Roman" pitchFamily="18" charset="0"/>
              <a:cs typeface="Times New Roman" pitchFamily="18" charset="0"/>
            </a:rPr>
            <a:t>Surface runoff</a:t>
          </a:r>
        </a:p>
      </cdr:txBody>
    </cdr:sp>
  </cdr:relSizeAnchor>
  <cdr:relSizeAnchor xmlns:cdr="http://schemas.openxmlformats.org/drawingml/2006/chartDrawing">
    <cdr:from>
      <cdr:x>0.24076</cdr:x>
      <cdr:y>0.6486</cdr:y>
    </cdr:from>
    <cdr:to>
      <cdr:x>0.50551</cdr:x>
      <cdr:y>0.69014</cdr:y>
    </cdr:to>
    <cdr:sp macro="" textlink="">
      <cdr:nvSpPr>
        <cdr:cNvPr id="53252" name="Text Box 4"/>
        <cdr:cNvSpPr txBox="1">
          <a:spLocks xmlns:a="http://schemas.openxmlformats.org/drawingml/2006/main" noChangeArrowheads="1"/>
        </cdr:cNvSpPr>
      </cdr:nvSpPr>
      <cdr:spPr bwMode="auto">
        <a:xfrm xmlns:a="http://schemas.openxmlformats.org/drawingml/2006/main">
          <a:off x="1940748" y="3861197"/>
          <a:ext cx="1792668" cy="2472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Times New Roman" pitchFamily="18" charset="0"/>
              <a:cs typeface="Times New Roman" pitchFamily="18" charset="0"/>
            </a:rPr>
            <a:t>Evapotranspiration</a:t>
          </a:r>
        </a:p>
      </cdr:txBody>
    </cdr:sp>
  </cdr:relSizeAnchor>
  <cdr:relSizeAnchor xmlns:cdr="http://schemas.openxmlformats.org/drawingml/2006/chartDrawing">
    <cdr:from>
      <cdr:x>0.22186</cdr:x>
      <cdr:y>0.75238</cdr:y>
    </cdr:from>
    <cdr:to>
      <cdr:x>0.5615</cdr:x>
      <cdr:y>0.79391</cdr:y>
    </cdr:to>
    <cdr:sp macro="" textlink="">
      <cdr:nvSpPr>
        <cdr:cNvPr id="53254" name="Text Box 6"/>
        <cdr:cNvSpPr txBox="1">
          <a:spLocks xmlns:a="http://schemas.openxmlformats.org/drawingml/2006/main" noChangeArrowheads="1"/>
        </cdr:cNvSpPr>
      </cdr:nvSpPr>
      <cdr:spPr bwMode="auto">
        <a:xfrm xmlns:a="http://schemas.openxmlformats.org/drawingml/2006/main">
          <a:off x="1809697" y="4479012"/>
          <a:ext cx="2301047" cy="2472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1000" b="0" i="0" strike="noStrike">
              <a:solidFill>
                <a:srgbClr val="000000"/>
              </a:solidFill>
              <a:latin typeface="Times New Roman" pitchFamily="18" charset="0"/>
              <a:cs typeface="Times New Roman" pitchFamily="18" charset="0"/>
            </a:rPr>
            <a:t>Net recharge to groundwater</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3</xdr:col>
      <xdr:colOff>0</xdr:colOff>
      <xdr:row>13</xdr:row>
      <xdr:rowOff>0</xdr:rowOff>
    </xdr:from>
    <xdr:to>
      <xdr:col>3</xdr:col>
      <xdr:colOff>76200</xdr:colOff>
      <xdr:row>13</xdr:row>
      <xdr:rowOff>200025</xdr:rowOff>
    </xdr:to>
    <xdr:sp macro="" textlink="">
      <xdr:nvSpPr>
        <xdr:cNvPr id="3792844" name="Text Box 1"/>
        <xdr:cNvSpPr txBox="1">
          <a:spLocks noChangeArrowheads="1"/>
        </xdr:cNvSpPr>
      </xdr:nvSpPr>
      <xdr:spPr bwMode="auto">
        <a:xfrm>
          <a:off x="4752975" y="9944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13</xdr:row>
      <xdr:rowOff>0</xdr:rowOff>
    </xdr:from>
    <xdr:to>
      <xdr:col>2</xdr:col>
      <xdr:colOff>704850</xdr:colOff>
      <xdr:row>13</xdr:row>
      <xdr:rowOff>200025</xdr:rowOff>
    </xdr:to>
    <xdr:sp macro="" textlink="">
      <xdr:nvSpPr>
        <xdr:cNvPr id="3792845" name="Text Box 6"/>
        <xdr:cNvSpPr txBox="1">
          <a:spLocks noChangeArrowheads="1"/>
        </xdr:cNvSpPr>
      </xdr:nvSpPr>
      <xdr:spPr bwMode="auto">
        <a:xfrm>
          <a:off x="3648075" y="9944100"/>
          <a:ext cx="1619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13</xdr:row>
      <xdr:rowOff>0</xdr:rowOff>
    </xdr:from>
    <xdr:to>
      <xdr:col>2</xdr:col>
      <xdr:colOff>704850</xdr:colOff>
      <xdr:row>13</xdr:row>
      <xdr:rowOff>200025</xdr:rowOff>
    </xdr:to>
    <xdr:sp macro="" textlink="">
      <xdr:nvSpPr>
        <xdr:cNvPr id="3792846" name="Text Box 6"/>
        <xdr:cNvSpPr txBox="1">
          <a:spLocks noChangeArrowheads="1"/>
        </xdr:cNvSpPr>
      </xdr:nvSpPr>
      <xdr:spPr bwMode="auto">
        <a:xfrm>
          <a:off x="3648075" y="9944100"/>
          <a:ext cx="1619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13</xdr:row>
      <xdr:rowOff>0</xdr:rowOff>
    </xdr:from>
    <xdr:to>
      <xdr:col>2</xdr:col>
      <xdr:colOff>704850</xdr:colOff>
      <xdr:row>13</xdr:row>
      <xdr:rowOff>228600</xdr:rowOff>
    </xdr:to>
    <xdr:sp macro="" textlink="">
      <xdr:nvSpPr>
        <xdr:cNvPr id="3792847" name="Text Box 6"/>
        <xdr:cNvSpPr txBox="1">
          <a:spLocks noChangeArrowheads="1"/>
        </xdr:cNvSpPr>
      </xdr:nvSpPr>
      <xdr:spPr bwMode="auto">
        <a:xfrm>
          <a:off x="3648075" y="9944100"/>
          <a:ext cx="1619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13</xdr:row>
      <xdr:rowOff>0</xdr:rowOff>
    </xdr:from>
    <xdr:to>
      <xdr:col>3</xdr:col>
      <xdr:colOff>76200</xdr:colOff>
      <xdr:row>13</xdr:row>
      <xdr:rowOff>200025</xdr:rowOff>
    </xdr:to>
    <xdr:sp macro="" textlink="">
      <xdr:nvSpPr>
        <xdr:cNvPr id="3792848" name="Text Box 1"/>
        <xdr:cNvSpPr txBox="1">
          <a:spLocks noChangeArrowheads="1"/>
        </xdr:cNvSpPr>
      </xdr:nvSpPr>
      <xdr:spPr bwMode="auto">
        <a:xfrm>
          <a:off x="4752975" y="99441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13</xdr:row>
      <xdr:rowOff>0</xdr:rowOff>
    </xdr:from>
    <xdr:to>
      <xdr:col>2</xdr:col>
      <xdr:colOff>704850</xdr:colOff>
      <xdr:row>13</xdr:row>
      <xdr:rowOff>200025</xdr:rowOff>
    </xdr:to>
    <xdr:sp macro="" textlink="">
      <xdr:nvSpPr>
        <xdr:cNvPr id="3792849" name="Text Box 6"/>
        <xdr:cNvSpPr txBox="1">
          <a:spLocks noChangeArrowheads="1"/>
        </xdr:cNvSpPr>
      </xdr:nvSpPr>
      <xdr:spPr bwMode="auto">
        <a:xfrm>
          <a:off x="3648075" y="9944100"/>
          <a:ext cx="1619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13</xdr:row>
      <xdr:rowOff>0</xdr:rowOff>
    </xdr:from>
    <xdr:to>
      <xdr:col>2</xdr:col>
      <xdr:colOff>704850</xdr:colOff>
      <xdr:row>13</xdr:row>
      <xdr:rowOff>200025</xdr:rowOff>
    </xdr:to>
    <xdr:sp macro="" textlink="">
      <xdr:nvSpPr>
        <xdr:cNvPr id="3792850" name="Text Box 6"/>
        <xdr:cNvSpPr txBox="1">
          <a:spLocks noChangeArrowheads="1"/>
        </xdr:cNvSpPr>
      </xdr:nvSpPr>
      <xdr:spPr bwMode="auto">
        <a:xfrm>
          <a:off x="3648075" y="9944100"/>
          <a:ext cx="1619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13</xdr:row>
      <xdr:rowOff>0</xdr:rowOff>
    </xdr:from>
    <xdr:to>
      <xdr:col>2</xdr:col>
      <xdr:colOff>704850</xdr:colOff>
      <xdr:row>13</xdr:row>
      <xdr:rowOff>228600</xdr:rowOff>
    </xdr:to>
    <xdr:sp macro="" textlink="">
      <xdr:nvSpPr>
        <xdr:cNvPr id="3792851" name="Text Box 6"/>
        <xdr:cNvSpPr txBox="1">
          <a:spLocks noChangeArrowheads="1"/>
        </xdr:cNvSpPr>
      </xdr:nvSpPr>
      <xdr:spPr bwMode="auto">
        <a:xfrm>
          <a:off x="3648075" y="9944100"/>
          <a:ext cx="1619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28575</xdr:rowOff>
    </xdr:to>
    <xdr:sp macro="" textlink="">
      <xdr:nvSpPr>
        <xdr:cNvPr id="3792852" name="Text Box 1"/>
        <xdr:cNvSpPr txBox="1">
          <a:spLocks noChangeArrowheads="1"/>
        </xdr:cNvSpPr>
      </xdr:nvSpPr>
      <xdr:spPr bwMode="auto">
        <a:xfrm>
          <a:off x="4752975" y="1243012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53"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54"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28575</xdr:rowOff>
    </xdr:to>
    <xdr:sp macro="" textlink="">
      <xdr:nvSpPr>
        <xdr:cNvPr id="3792855" name="Text Box 1"/>
        <xdr:cNvSpPr txBox="1">
          <a:spLocks noChangeArrowheads="1"/>
        </xdr:cNvSpPr>
      </xdr:nvSpPr>
      <xdr:spPr bwMode="auto">
        <a:xfrm>
          <a:off x="4752975" y="1243012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56"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57"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28575</xdr:rowOff>
    </xdr:to>
    <xdr:sp macro="" textlink="">
      <xdr:nvSpPr>
        <xdr:cNvPr id="3792858" name="Text Box 1"/>
        <xdr:cNvSpPr txBox="1">
          <a:spLocks noChangeArrowheads="1"/>
        </xdr:cNvSpPr>
      </xdr:nvSpPr>
      <xdr:spPr bwMode="auto">
        <a:xfrm>
          <a:off x="4752975" y="1243012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59"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60"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15</xdr:row>
      <xdr:rowOff>0</xdr:rowOff>
    </xdr:from>
    <xdr:to>
      <xdr:col>3</xdr:col>
      <xdr:colOff>76200</xdr:colOff>
      <xdr:row>15</xdr:row>
      <xdr:rowOff>28575</xdr:rowOff>
    </xdr:to>
    <xdr:sp macro="" textlink="">
      <xdr:nvSpPr>
        <xdr:cNvPr id="3792861" name="Text Box 1"/>
        <xdr:cNvSpPr txBox="1">
          <a:spLocks noChangeArrowheads="1"/>
        </xdr:cNvSpPr>
      </xdr:nvSpPr>
      <xdr:spPr bwMode="auto">
        <a:xfrm>
          <a:off x="4752975" y="1243012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62"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542925</xdr:colOff>
      <xdr:row>15</xdr:row>
      <xdr:rowOff>0</xdr:rowOff>
    </xdr:from>
    <xdr:to>
      <xdr:col>2</xdr:col>
      <xdr:colOff>923925</xdr:colOff>
      <xdr:row>15</xdr:row>
      <xdr:rowOff>28575</xdr:rowOff>
    </xdr:to>
    <xdr:sp macro="" textlink="">
      <xdr:nvSpPr>
        <xdr:cNvPr id="3792863" name="Text Box 6"/>
        <xdr:cNvSpPr txBox="1">
          <a:spLocks noChangeArrowheads="1"/>
        </xdr:cNvSpPr>
      </xdr:nvSpPr>
      <xdr:spPr bwMode="auto">
        <a:xfrm>
          <a:off x="3648075" y="12430125"/>
          <a:ext cx="3810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95250</xdr:colOff>
      <xdr:row>19</xdr:row>
      <xdr:rowOff>47625</xdr:rowOff>
    </xdr:from>
    <xdr:to>
      <xdr:col>10</xdr:col>
      <xdr:colOff>952500</xdr:colOff>
      <xdr:row>71</xdr:row>
      <xdr:rowOff>209550</xdr:rowOff>
    </xdr:to>
    <xdr:graphicFrame macro="">
      <xdr:nvGraphicFramePr>
        <xdr:cNvPr id="379286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38100</xdr:colOff>
      <xdr:row>15</xdr:row>
      <xdr:rowOff>171450</xdr:rowOff>
    </xdr:from>
    <xdr:to>
      <xdr:col>10</xdr:col>
      <xdr:colOff>581025</xdr:colOff>
      <xdr:row>35</xdr:row>
      <xdr:rowOff>28575</xdr:rowOff>
    </xdr:to>
    <xdr:graphicFrame macro="">
      <xdr:nvGraphicFramePr>
        <xdr:cNvPr id="287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23</xdr:row>
      <xdr:rowOff>19050</xdr:rowOff>
    </xdr:from>
    <xdr:to>
      <xdr:col>10</xdr:col>
      <xdr:colOff>571500</xdr:colOff>
      <xdr:row>59</xdr:row>
      <xdr:rowOff>104775</xdr:rowOff>
    </xdr:to>
    <xdr:graphicFrame macro="">
      <xdr:nvGraphicFramePr>
        <xdr:cNvPr id="30546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9523</xdr:rowOff>
    </xdr:from>
    <xdr:to>
      <xdr:col>1</xdr:col>
      <xdr:colOff>0</xdr:colOff>
      <xdr:row>6</xdr:row>
      <xdr:rowOff>2</xdr:rowOff>
    </xdr:to>
    <xdr:cxnSp macro="">
      <xdr:nvCxnSpPr>
        <xdr:cNvPr id="3" name="Straight Connector 2"/>
        <xdr:cNvCxnSpPr/>
      </xdr:nvCxnSpPr>
      <xdr:spPr>
        <a:xfrm rot="16200000" flipH="1">
          <a:off x="-752477" y="1133475"/>
          <a:ext cx="2352679" cy="847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12</xdr:row>
      <xdr:rowOff>152400</xdr:rowOff>
    </xdr:from>
    <xdr:to>
      <xdr:col>10</xdr:col>
      <xdr:colOff>523875</xdr:colOff>
      <xdr:row>35</xdr:row>
      <xdr:rowOff>228600</xdr:rowOff>
    </xdr:to>
    <xdr:graphicFrame macro="">
      <xdr:nvGraphicFramePr>
        <xdr:cNvPr id="30720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0.80333</cdr:x>
      <cdr:y>0.06962</cdr:y>
    </cdr:from>
    <cdr:to>
      <cdr:x>0.99704</cdr:x>
      <cdr:y>0.13608</cdr:y>
    </cdr:to>
    <cdr:sp macro="" textlink="">
      <cdr:nvSpPr>
        <cdr:cNvPr id="2" name="TextBox 1"/>
        <cdr:cNvSpPr txBox="1"/>
      </cdr:nvSpPr>
      <cdr:spPr>
        <a:xfrm xmlns:a="http://schemas.openxmlformats.org/drawingml/2006/main">
          <a:off x="5619750" y="209550"/>
          <a:ext cx="1304925"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0.20417</cdr:x>
      <cdr:y>0.20744</cdr:y>
    </cdr:from>
    <cdr:to>
      <cdr:x>0.55141</cdr:x>
      <cdr:y>0.30554</cdr:y>
    </cdr:to>
    <cdr:sp macro="" textlink="">
      <cdr:nvSpPr>
        <cdr:cNvPr id="3" name="TextBox 2"/>
        <cdr:cNvSpPr txBox="1"/>
      </cdr:nvSpPr>
      <cdr:spPr>
        <a:xfrm xmlns:a="http://schemas.openxmlformats.org/drawingml/2006/main">
          <a:off x="1731861" y="811855"/>
          <a:ext cx="2945478" cy="38393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b="1">
              <a:latin typeface="Times New Roman" pitchFamily="18" charset="0"/>
              <a:cs typeface="Times New Roman" pitchFamily="18" charset="0"/>
            </a:rPr>
            <a:t>GHG Emission per capita index</a:t>
          </a:r>
        </a:p>
      </cdr:txBody>
    </cdr:sp>
  </cdr:relSizeAnchor>
  <cdr:relSizeAnchor xmlns:cdr="http://schemas.openxmlformats.org/drawingml/2006/chartDrawing">
    <cdr:from>
      <cdr:x>0.4639</cdr:x>
      <cdr:y>0.25811</cdr:y>
    </cdr:from>
    <cdr:to>
      <cdr:x>0.87773</cdr:x>
      <cdr:y>0.3214</cdr:y>
    </cdr:to>
    <cdr:sp macro="" textlink="">
      <cdr:nvSpPr>
        <cdr:cNvPr id="4" name="TextBox 3"/>
        <cdr:cNvSpPr txBox="1"/>
      </cdr:nvSpPr>
      <cdr:spPr>
        <a:xfrm xmlns:a="http://schemas.openxmlformats.org/drawingml/2006/main">
          <a:off x="3935045" y="1010186"/>
          <a:ext cx="3510330" cy="24769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b="1">
              <a:latin typeface="Times New Roman" pitchFamily="18" charset="0"/>
              <a:cs typeface="Times New Roman" pitchFamily="18" charset="0"/>
            </a:rPr>
            <a:t>Energy consumption per capita index</a:t>
          </a:r>
        </a:p>
      </cdr:txBody>
    </cdr:sp>
  </cdr:relSizeAnchor>
  <cdr:relSizeAnchor xmlns:cdr="http://schemas.openxmlformats.org/drawingml/2006/chartDrawing">
    <cdr:from>
      <cdr:x>0.51307</cdr:x>
      <cdr:y>0.63608</cdr:y>
    </cdr:from>
    <cdr:to>
      <cdr:x>0.7234</cdr:x>
      <cdr:y>0.71203</cdr:y>
    </cdr:to>
    <cdr:sp macro="" textlink="">
      <cdr:nvSpPr>
        <cdr:cNvPr id="5" name="TextBox 4"/>
        <cdr:cNvSpPr txBox="1"/>
      </cdr:nvSpPr>
      <cdr:spPr>
        <a:xfrm xmlns:a="http://schemas.openxmlformats.org/drawingml/2006/main">
          <a:off x="3609975" y="1914525"/>
          <a:ext cx="1419225" cy="2286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0.38234</cdr:x>
      <cdr:y>0.49675</cdr:y>
    </cdr:from>
    <cdr:to>
      <cdr:x>0.69951</cdr:x>
      <cdr:y>0.57269</cdr:y>
    </cdr:to>
    <cdr:sp macro="" textlink="">
      <cdr:nvSpPr>
        <cdr:cNvPr id="6" name="TextBox 5"/>
        <cdr:cNvSpPr txBox="1"/>
      </cdr:nvSpPr>
      <cdr:spPr>
        <a:xfrm xmlns:a="http://schemas.openxmlformats.org/drawingml/2006/main">
          <a:off x="3243198" y="1944149"/>
          <a:ext cx="2690407" cy="29720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b="1">
              <a:latin typeface="Times New Roman" pitchFamily="18" charset="0"/>
              <a:cs typeface="Times New Roman" pitchFamily="18" charset="0"/>
            </a:rPr>
            <a:t>GHG Emission per GDP</a:t>
          </a:r>
          <a:r>
            <a:rPr lang="en-US" sz="1000" b="1" baseline="0">
              <a:latin typeface="Times New Roman" pitchFamily="18" charset="0"/>
              <a:cs typeface="Times New Roman" pitchFamily="18" charset="0"/>
            </a:rPr>
            <a:t> index</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0.55926</cdr:x>
      <cdr:y>0.38351</cdr:y>
    </cdr:from>
    <cdr:to>
      <cdr:x>0.76037</cdr:x>
      <cdr:y>0.4563</cdr:y>
    </cdr:to>
    <cdr:sp macro="" textlink="">
      <cdr:nvSpPr>
        <cdr:cNvPr id="7" name="TextBox 6"/>
        <cdr:cNvSpPr txBox="1"/>
      </cdr:nvSpPr>
      <cdr:spPr>
        <a:xfrm xmlns:a="http://schemas.openxmlformats.org/drawingml/2006/main">
          <a:off x="4743927" y="1500959"/>
          <a:ext cx="1705924" cy="28488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b="1">
              <a:latin typeface="Times New Roman" pitchFamily="18" charset="0"/>
              <a:cs typeface="Times New Roman" pitchFamily="18" charset="0"/>
            </a:rPr>
            <a:t>Energy intensity index</a:t>
          </a:r>
        </a:p>
      </cdr:txBody>
    </cdr:sp>
  </cdr:relSizeAnchor>
  <cdr:relSizeAnchor xmlns:cdr="http://schemas.openxmlformats.org/drawingml/2006/chartDrawing">
    <cdr:from>
      <cdr:x>0.81749</cdr:x>
      <cdr:y>0.32935</cdr:y>
    </cdr:from>
    <cdr:to>
      <cdr:x>0.9931</cdr:x>
      <cdr:y>0.39265</cdr:y>
    </cdr:to>
    <cdr:sp macro="" textlink="">
      <cdr:nvSpPr>
        <cdr:cNvPr id="8" name="TextBox 7"/>
        <cdr:cNvSpPr txBox="1"/>
      </cdr:nvSpPr>
      <cdr:spPr>
        <a:xfrm xmlns:a="http://schemas.openxmlformats.org/drawingml/2006/main">
          <a:off x="6934373" y="1289001"/>
          <a:ext cx="1489619" cy="24773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b="1">
              <a:latin typeface="Times New Roman" pitchFamily="18" charset="0"/>
              <a:cs typeface="Times New Roman" pitchFamily="18" charset="0"/>
            </a:rPr>
            <a:t>Index 2006 = 100</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57150</xdr:colOff>
      <xdr:row>7</xdr:row>
      <xdr:rowOff>400050</xdr:rowOff>
    </xdr:from>
    <xdr:to>
      <xdr:col>10</xdr:col>
      <xdr:colOff>476250</xdr:colOff>
      <xdr:row>19</xdr:row>
      <xdr:rowOff>923925</xdr:rowOff>
    </xdr:to>
    <xdr:graphicFrame macro="">
      <xdr:nvGraphicFramePr>
        <xdr:cNvPr id="30874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0</xdr:colOff>
      <xdr:row>50</xdr:row>
      <xdr:rowOff>85725</xdr:rowOff>
    </xdr:from>
    <xdr:to>
      <xdr:col>7</xdr:col>
      <xdr:colOff>76200</xdr:colOff>
      <xdr:row>50</xdr:row>
      <xdr:rowOff>85725</xdr:rowOff>
    </xdr:to>
    <xdr:sp macro="" textlink="">
      <xdr:nvSpPr>
        <xdr:cNvPr id="3394762" name="Text Box 1"/>
        <xdr:cNvSpPr txBox="1">
          <a:spLocks noChangeArrowheads="1"/>
        </xdr:cNvSpPr>
      </xdr:nvSpPr>
      <xdr:spPr bwMode="auto">
        <a:xfrm>
          <a:off x="6543675" y="12563475"/>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26</xdr:row>
      <xdr:rowOff>0</xdr:rowOff>
    </xdr:from>
    <xdr:to>
      <xdr:col>10</xdr:col>
      <xdr:colOff>600075</xdr:colOff>
      <xdr:row>38</xdr:row>
      <xdr:rowOff>142875</xdr:rowOff>
    </xdr:to>
    <xdr:graphicFrame macro="">
      <xdr:nvGraphicFramePr>
        <xdr:cNvPr id="33947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39</xdr:row>
      <xdr:rowOff>114301</xdr:rowOff>
    </xdr:from>
    <xdr:to>
      <xdr:col>10</xdr:col>
      <xdr:colOff>628651</xdr:colOff>
      <xdr:row>53</xdr:row>
      <xdr:rowOff>0</xdr:rowOff>
    </xdr:to>
    <xdr:graphicFrame macro="">
      <xdr:nvGraphicFramePr>
        <xdr:cNvPr id="33947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xdr:row>
      <xdr:rowOff>9525</xdr:rowOff>
    </xdr:from>
    <xdr:to>
      <xdr:col>1</xdr:col>
      <xdr:colOff>9525</xdr:colOff>
      <xdr:row>5</xdr:row>
      <xdr:rowOff>390525</xdr:rowOff>
    </xdr:to>
    <xdr:sp macro="" textlink="">
      <xdr:nvSpPr>
        <xdr:cNvPr id="3395652" name="Line 1"/>
        <xdr:cNvSpPr>
          <a:spLocks noChangeShapeType="1"/>
        </xdr:cNvSpPr>
      </xdr:nvSpPr>
      <xdr:spPr bwMode="auto">
        <a:xfrm>
          <a:off x="19050" y="581025"/>
          <a:ext cx="1028700" cy="8572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133350</xdr:colOff>
      <xdr:row>6</xdr:row>
      <xdr:rowOff>28575</xdr:rowOff>
    </xdr:to>
    <xdr:sp macro="" textlink="">
      <xdr:nvSpPr>
        <xdr:cNvPr id="2"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3" name="Text Box 3"/>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4"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5" name="Text Box 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7"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8"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9"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0"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 name="Text Box 1"/>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4" name="Text Box 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5" name="Text Box 4"/>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6" name="Text Box 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7" name="Text Box 6"/>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8" name="Text Box 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9" name="Text Box 8"/>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0" name="Text Box 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1" name="Text Box 1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2" name="Text Box 1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3" name="Text Box 16"/>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4" name="Text Box 1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25" name="Text Box 1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6"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7"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8"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9"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0"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1"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32"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3"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4"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5"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6"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7"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38"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39"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40"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1"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42"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3"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4"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45"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46" name="Text Box 1"/>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47" name="Text Box 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48" name="Text Box 4"/>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49" name="Text Box 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0" name="Text Box 6"/>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1" name="Text Box 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52" name="Text Box 8"/>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3" name="Text Box 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4" name="Text Box 1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5" name="Text Box 1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6" name="Text Box 16"/>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7" name="Text Box 1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58" name="Text Box 1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59"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0" name="Text Box 3"/>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1"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57150</xdr:rowOff>
    </xdr:to>
    <xdr:sp macro="" textlink="">
      <xdr:nvSpPr>
        <xdr:cNvPr id="62" name="Text Box 5"/>
        <xdr:cNvSpPr txBox="1">
          <a:spLocks noChangeArrowheads="1"/>
        </xdr:cNvSpPr>
      </xdr:nvSpPr>
      <xdr:spPr bwMode="auto">
        <a:xfrm>
          <a:off x="9239250" y="2895600"/>
          <a:ext cx="4857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3"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4"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65"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6"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67"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8"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69"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0" name="Text Box 1"/>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447675</xdr:colOff>
      <xdr:row>6</xdr:row>
      <xdr:rowOff>66675</xdr:rowOff>
    </xdr:to>
    <xdr:sp macro="" textlink="">
      <xdr:nvSpPr>
        <xdr:cNvPr id="71" name="Text Box 3"/>
        <xdr:cNvSpPr txBox="1">
          <a:spLocks noChangeArrowheads="1"/>
        </xdr:cNvSpPr>
      </xdr:nvSpPr>
      <xdr:spPr bwMode="auto">
        <a:xfrm>
          <a:off x="9239250" y="2895600"/>
          <a:ext cx="4476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2" name="Text Box 4"/>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3" name="Text Box 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4" name="Text Box 6"/>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5" name="Text Box 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76" name="Text Box 8"/>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7" name="Text Box 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8" name="Text Box 1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79" name="Text Box 1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80" name="Text Box 16"/>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81" name="Text Box 1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82" name="Text Box 1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3"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4"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5"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6"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87"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88"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89"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0"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1"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2"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3"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4"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5"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6"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97"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98"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99"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0"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1"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02"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03" name="Text Box 1"/>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04" name="Text Box 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5" name="Text Box 4"/>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06" name="Text Box 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7" name="Text Box 6"/>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08" name="Text Box 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09" name="Text Box 8"/>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0" name="Text Box 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1" name="Text Box 1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2" name="Text Box 1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3" name="Text Box 16"/>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4" name="Text Box 1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15" name="Text Box 1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6"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17" name="Text Box 3"/>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18"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0</xdr:rowOff>
    </xdr:to>
    <xdr:sp macro="" textlink="">
      <xdr:nvSpPr>
        <xdr:cNvPr id="119" name="Text Box 5"/>
        <xdr:cNvSpPr txBox="1">
          <a:spLocks noChangeArrowheads="1"/>
        </xdr:cNvSpPr>
      </xdr:nvSpPr>
      <xdr:spPr bwMode="auto">
        <a:xfrm>
          <a:off x="9239250" y="2895600"/>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0"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1"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22"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3"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24"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5"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26"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7" name="Text Box 1"/>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28" name="Text Box 4"/>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29" name="Text Box 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0" name="Text Box 6"/>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1" name="Text Box 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152400</xdr:colOff>
      <xdr:row>6</xdr:row>
      <xdr:rowOff>28575</xdr:rowOff>
    </xdr:to>
    <xdr:sp macro="" textlink="">
      <xdr:nvSpPr>
        <xdr:cNvPr id="132" name="Text Box 8"/>
        <xdr:cNvSpPr txBox="1">
          <a:spLocks noChangeArrowheads="1"/>
        </xdr:cNvSpPr>
      </xdr:nvSpPr>
      <xdr:spPr bwMode="auto">
        <a:xfrm>
          <a:off x="923925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3" name="Text Box 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4" name="Text Box 13"/>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5" name="Text Box 15"/>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6" name="Text Box 16"/>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7" name="Text Box 17"/>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66675</xdr:rowOff>
    </xdr:to>
    <xdr:sp macro="" textlink="">
      <xdr:nvSpPr>
        <xdr:cNvPr id="138" name="Text Box 19"/>
        <xdr:cNvSpPr txBox="1">
          <a:spLocks noChangeArrowheads="1"/>
        </xdr:cNvSpPr>
      </xdr:nvSpPr>
      <xdr:spPr bwMode="auto">
        <a:xfrm>
          <a:off x="9239250" y="2895600"/>
          <a:ext cx="1219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3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4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4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4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5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5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5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276225</xdr:colOff>
      <xdr:row>6</xdr:row>
      <xdr:rowOff>28575</xdr:rowOff>
    </xdr:to>
    <xdr:sp macro="" textlink="">
      <xdr:nvSpPr>
        <xdr:cNvPr id="159" name="Text Box 1"/>
        <xdr:cNvSpPr txBox="1">
          <a:spLocks noChangeArrowheads="1"/>
        </xdr:cNvSpPr>
      </xdr:nvSpPr>
      <xdr:spPr bwMode="auto">
        <a:xfrm>
          <a:off x="923925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0" name="Text Box 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1" name="Text Box 4"/>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2" name="Text Box 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3" name="Text Box 6"/>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4" name="Text Box 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285750</xdr:colOff>
      <xdr:row>6</xdr:row>
      <xdr:rowOff>28575</xdr:rowOff>
    </xdr:to>
    <xdr:sp macro="" textlink="">
      <xdr:nvSpPr>
        <xdr:cNvPr id="165" name="Text Box 8"/>
        <xdr:cNvSpPr txBox="1">
          <a:spLocks noChangeArrowheads="1"/>
        </xdr:cNvSpPr>
      </xdr:nvSpPr>
      <xdr:spPr bwMode="auto">
        <a:xfrm>
          <a:off x="923925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6" name="Text Box 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7" name="Text Box 13"/>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8" name="Text Box 15"/>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69" name="Text Box 16"/>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70" name="Text Box 17"/>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2</xdr:col>
      <xdr:colOff>142875</xdr:colOff>
      <xdr:row>6</xdr:row>
      <xdr:rowOff>57150</xdr:rowOff>
    </xdr:to>
    <xdr:sp macro="" textlink="">
      <xdr:nvSpPr>
        <xdr:cNvPr id="171" name="Text Box 19"/>
        <xdr:cNvSpPr txBox="1">
          <a:spLocks noChangeArrowheads="1"/>
        </xdr:cNvSpPr>
      </xdr:nvSpPr>
      <xdr:spPr bwMode="auto">
        <a:xfrm>
          <a:off x="9239250" y="2895600"/>
          <a:ext cx="12192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2"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3"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4"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5"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176"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7"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178"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79"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180"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1"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2"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3"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4"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85"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6"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87"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8"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89"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0"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1"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2"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3"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4"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195"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6"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197"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8"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199"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00"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1"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2"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3"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4"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05"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6"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07"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8"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09"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0"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1"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2"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3"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14"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5"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16"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7"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8"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19"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0"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1"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2"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3"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24"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5"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26"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7"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8"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29"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0" name="Text Box 1"/>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1" name="Text Box 4"/>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2" name="Text Box 6"/>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3" name="Text Box 7"/>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133350</xdr:colOff>
      <xdr:row>6</xdr:row>
      <xdr:rowOff>28575</xdr:rowOff>
    </xdr:to>
    <xdr:sp macro="" textlink="">
      <xdr:nvSpPr>
        <xdr:cNvPr id="234" name="Text Box 8"/>
        <xdr:cNvSpPr txBox="1">
          <a:spLocks noChangeArrowheads="1"/>
        </xdr:cNvSpPr>
      </xdr:nvSpPr>
      <xdr:spPr bwMode="auto">
        <a:xfrm>
          <a:off x="923925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5" name="Text Box 9"/>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523875</xdr:colOff>
      <xdr:row>6</xdr:row>
      <xdr:rowOff>66675</xdr:rowOff>
    </xdr:to>
    <xdr:sp macro="" textlink="">
      <xdr:nvSpPr>
        <xdr:cNvPr id="236" name="Text Box 13"/>
        <xdr:cNvSpPr txBox="1">
          <a:spLocks noChangeArrowheads="1"/>
        </xdr:cNvSpPr>
      </xdr:nvSpPr>
      <xdr:spPr bwMode="auto">
        <a:xfrm>
          <a:off x="923925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7" name="Text Box 15"/>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485775</xdr:colOff>
      <xdr:row>6</xdr:row>
      <xdr:rowOff>66675</xdr:rowOff>
    </xdr:to>
    <xdr:sp macro="" textlink="">
      <xdr:nvSpPr>
        <xdr:cNvPr id="238" name="Text Box 16"/>
        <xdr:cNvSpPr txBox="1">
          <a:spLocks noChangeArrowheads="1"/>
        </xdr:cNvSpPr>
      </xdr:nvSpPr>
      <xdr:spPr bwMode="auto">
        <a:xfrm>
          <a:off x="923925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3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4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4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49" name="Text Box 1"/>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0" name="Text Box 3"/>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1" name="Text Box 4"/>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2" name="Text Box 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219075</xdr:colOff>
      <xdr:row>6</xdr:row>
      <xdr:rowOff>28575</xdr:rowOff>
    </xdr:to>
    <xdr:sp macro="" textlink="">
      <xdr:nvSpPr>
        <xdr:cNvPr id="253" name="Text Box 6"/>
        <xdr:cNvSpPr txBox="1">
          <a:spLocks noChangeArrowheads="1"/>
        </xdr:cNvSpPr>
      </xdr:nvSpPr>
      <xdr:spPr bwMode="auto">
        <a:xfrm>
          <a:off x="923925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4" name="Text Box 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571500</xdr:colOff>
      <xdr:row>6</xdr:row>
      <xdr:rowOff>38100</xdr:rowOff>
    </xdr:to>
    <xdr:sp macro="" textlink="">
      <xdr:nvSpPr>
        <xdr:cNvPr id="255" name="Text Box 9"/>
        <xdr:cNvSpPr txBox="1">
          <a:spLocks noChangeArrowheads="1"/>
        </xdr:cNvSpPr>
      </xdr:nvSpPr>
      <xdr:spPr bwMode="auto">
        <a:xfrm>
          <a:off x="923925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6" name="Text Box 15"/>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7" name="Text Box 16"/>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6</xdr:row>
      <xdr:rowOff>0</xdr:rowOff>
    </xdr:from>
    <xdr:to>
      <xdr:col>1</xdr:col>
      <xdr:colOff>533400</xdr:colOff>
      <xdr:row>6</xdr:row>
      <xdr:rowOff>38100</xdr:rowOff>
    </xdr:to>
    <xdr:sp macro="" textlink="">
      <xdr:nvSpPr>
        <xdr:cNvPr id="258" name="Text Box 17"/>
        <xdr:cNvSpPr txBox="1">
          <a:spLocks noChangeArrowheads="1"/>
        </xdr:cNvSpPr>
      </xdr:nvSpPr>
      <xdr:spPr bwMode="auto">
        <a:xfrm>
          <a:off x="923925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59"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0"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1"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428625</xdr:colOff>
      <xdr:row>17</xdr:row>
      <xdr:rowOff>38100</xdr:rowOff>
    </xdr:to>
    <xdr:sp macro="" textlink="">
      <xdr:nvSpPr>
        <xdr:cNvPr id="262" name="Text Box 7"/>
        <xdr:cNvSpPr txBox="1">
          <a:spLocks noChangeArrowheads="1"/>
        </xdr:cNvSpPr>
      </xdr:nvSpPr>
      <xdr:spPr bwMode="auto">
        <a:xfrm>
          <a:off x="9239250" y="10429875"/>
          <a:ext cx="428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63"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64"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19050</xdr:rowOff>
    </xdr:to>
    <xdr:sp macro="" textlink="">
      <xdr:nvSpPr>
        <xdr:cNvPr id="265" name="Text Box 13"/>
        <xdr:cNvSpPr txBox="1">
          <a:spLocks noChangeArrowheads="1"/>
        </xdr:cNvSpPr>
      </xdr:nvSpPr>
      <xdr:spPr bwMode="auto">
        <a:xfrm>
          <a:off x="9239250" y="10429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6"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67"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68"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69"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0"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1"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2"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3"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74"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5"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6"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7"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78"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79"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0"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1"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82"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3"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284"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5"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6"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87"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8"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89"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0"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1"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292"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3"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294"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5"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296"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7"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298"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299"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0"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1"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2"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03"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4"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5"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6"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7"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08"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09"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0"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11"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2"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13"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4"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5"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16"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7"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8"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19"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0"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21"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2"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23"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4"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25"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6"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7"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28"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29"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0"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1"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32"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3"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4"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5"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6"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7"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38"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39"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40"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1"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42"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3"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4"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45"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6"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7"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48"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49"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50"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1"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52"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3"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54"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5"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6"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7"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58"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59"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0"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61"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2"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3"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4"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5"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6"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7"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68"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69"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0"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71"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2"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3"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74"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5" name="Text Box 1"/>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6" name="Text Box 4"/>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7" name="Text Box 6"/>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78" name="Text Box 7"/>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133350</xdr:colOff>
      <xdr:row>17</xdr:row>
      <xdr:rowOff>28575</xdr:rowOff>
    </xdr:to>
    <xdr:sp macro="" textlink="">
      <xdr:nvSpPr>
        <xdr:cNvPr id="379" name="Text Box 8"/>
        <xdr:cNvSpPr txBox="1">
          <a:spLocks noChangeArrowheads="1"/>
        </xdr:cNvSpPr>
      </xdr:nvSpPr>
      <xdr:spPr bwMode="auto">
        <a:xfrm>
          <a:off x="923925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0" name="Text Box 9"/>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523875</xdr:colOff>
      <xdr:row>17</xdr:row>
      <xdr:rowOff>38100</xdr:rowOff>
    </xdr:to>
    <xdr:sp macro="" textlink="">
      <xdr:nvSpPr>
        <xdr:cNvPr id="381" name="Text Box 13"/>
        <xdr:cNvSpPr txBox="1">
          <a:spLocks noChangeArrowheads="1"/>
        </xdr:cNvSpPr>
      </xdr:nvSpPr>
      <xdr:spPr bwMode="auto">
        <a:xfrm>
          <a:off x="923925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2" name="Text Box 15"/>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485775</xdr:colOff>
      <xdr:row>17</xdr:row>
      <xdr:rowOff>38100</xdr:rowOff>
    </xdr:to>
    <xdr:sp macro="" textlink="">
      <xdr:nvSpPr>
        <xdr:cNvPr id="383" name="Text Box 16"/>
        <xdr:cNvSpPr txBox="1">
          <a:spLocks noChangeArrowheads="1"/>
        </xdr:cNvSpPr>
      </xdr:nvSpPr>
      <xdr:spPr bwMode="auto">
        <a:xfrm>
          <a:off x="923925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4"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5"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6"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7"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88"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89"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390"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1"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2"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3"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4" name="Text Box 1"/>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5" name="Text Box 3"/>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6" name="Text Box 4"/>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7" name="Text Box 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219075</xdr:colOff>
      <xdr:row>17</xdr:row>
      <xdr:rowOff>28575</xdr:rowOff>
    </xdr:to>
    <xdr:sp macro="" textlink="">
      <xdr:nvSpPr>
        <xdr:cNvPr id="398" name="Text Box 6"/>
        <xdr:cNvSpPr txBox="1">
          <a:spLocks noChangeArrowheads="1"/>
        </xdr:cNvSpPr>
      </xdr:nvSpPr>
      <xdr:spPr bwMode="auto">
        <a:xfrm>
          <a:off x="923925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399" name="Text Box 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571500</xdr:colOff>
      <xdr:row>17</xdr:row>
      <xdr:rowOff>38100</xdr:rowOff>
    </xdr:to>
    <xdr:sp macro="" textlink="">
      <xdr:nvSpPr>
        <xdr:cNvPr id="400" name="Text Box 9"/>
        <xdr:cNvSpPr txBox="1">
          <a:spLocks noChangeArrowheads="1"/>
        </xdr:cNvSpPr>
      </xdr:nvSpPr>
      <xdr:spPr bwMode="auto">
        <a:xfrm>
          <a:off x="923925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1" name="Text Box 15"/>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2" name="Text Box 16"/>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17</xdr:row>
      <xdr:rowOff>0</xdr:rowOff>
    </xdr:from>
    <xdr:to>
      <xdr:col>1</xdr:col>
      <xdr:colOff>533400</xdr:colOff>
      <xdr:row>17</xdr:row>
      <xdr:rowOff>38100</xdr:rowOff>
    </xdr:to>
    <xdr:sp macro="" textlink="">
      <xdr:nvSpPr>
        <xdr:cNvPr id="403" name="Text Box 17"/>
        <xdr:cNvSpPr txBox="1">
          <a:spLocks noChangeArrowheads="1"/>
        </xdr:cNvSpPr>
      </xdr:nvSpPr>
      <xdr:spPr bwMode="auto">
        <a:xfrm>
          <a:off x="923925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4" name="Text Box 1"/>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5" name="Text Box 4"/>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6" name="Text Box 6"/>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07" name="Text Box 7"/>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133350</xdr:colOff>
      <xdr:row>7</xdr:row>
      <xdr:rowOff>28575</xdr:rowOff>
    </xdr:to>
    <xdr:sp macro="" textlink="">
      <xdr:nvSpPr>
        <xdr:cNvPr id="408" name="Text Box 8"/>
        <xdr:cNvSpPr txBox="1">
          <a:spLocks noChangeArrowheads="1"/>
        </xdr:cNvSpPr>
      </xdr:nvSpPr>
      <xdr:spPr bwMode="auto">
        <a:xfrm>
          <a:off x="923925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09" name="Text Box 9"/>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523875</xdr:colOff>
      <xdr:row>7</xdr:row>
      <xdr:rowOff>66675</xdr:rowOff>
    </xdr:to>
    <xdr:sp macro="" textlink="">
      <xdr:nvSpPr>
        <xdr:cNvPr id="410" name="Text Box 13"/>
        <xdr:cNvSpPr txBox="1">
          <a:spLocks noChangeArrowheads="1"/>
        </xdr:cNvSpPr>
      </xdr:nvSpPr>
      <xdr:spPr bwMode="auto">
        <a:xfrm>
          <a:off x="923925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1" name="Text Box 15"/>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485775</xdr:colOff>
      <xdr:row>7</xdr:row>
      <xdr:rowOff>66675</xdr:rowOff>
    </xdr:to>
    <xdr:sp macro="" textlink="">
      <xdr:nvSpPr>
        <xdr:cNvPr id="412" name="Text Box 16"/>
        <xdr:cNvSpPr txBox="1">
          <a:spLocks noChangeArrowheads="1"/>
        </xdr:cNvSpPr>
      </xdr:nvSpPr>
      <xdr:spPr bwMode="auto">
        <a:xfrm>
          <a:off x="923925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3" name="Text Box 1"/>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4" name="Text Box 3"/>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5" name="Text Box 4"/>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6" name="Text Box 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17" name="Text Box 6"/>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18" name="Text Box 7"/>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19" name="Text Box 9"/>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0" name="Text Box 1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1" name="Text Box 16"/>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2" name="Text Box 17"/>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3" name="Text Box 1"/>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4" name="Text Box 3"/>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5" name="Text Box 4"/>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6" name="Text Box 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219075</xdr:colOff>
      <xdr:row>7</xdr:row>
      <xdr:rowOff>28575</xdr:rowOff>
    </xdr:to>
    <xdr:sp macro="" textlink="">
      <xdr:nvSpPr>
        <xdr:cNvPr id="427" name="Text Box 6"/>
        <xdr:cNvSpPr txBox="1">
          <a:spLocks noChangeArrowheads="1"/>
        </xdr:cNvSpPr>
      </xdr:nvSpPr>
      <xdr:spPr bwMode="auto">
        <a:xfrm>
          <a:off x="923925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28" name="Text Box 7"/>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571500</xdr:colOff>
      <xdr:row>7</xdr:row>
      <xdr:rowOff>38100</xdr:rowOff>
    </xdr:to>
    <xdr:sp macro="" textlink="">
      <xdr:nvSpPr>
        <xdr:cNvPr id="429" name="Text Box 9"/>
        <xdr:cNvSpPr txBox="1">
          <a:spLocks noChangeArrowheads="1"/>
        </xdr:cNvSpPr>
      </xdr:nvSpPr>
      <xdr:spPr bwMode="auto">
        <a:xfrm>
          <a:off x="923925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0" name="Text Box 15"/>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7</xdr:row>
      <xdr:rowOff>0</xdr:rowOff>
    </xdr:from>
    <xdr:to>
      <xdr:col>1</xdr:col>
      <xdr:colOff>533400</xdr:colOff>
      <xdr:row>7</xdr:row>
      <xdr:rowOff>38100</xdr:rowOff>
    </xdr:to>
    <xdr:sp macro="" textlink="">
      <xdr:nvSpPr>
        <xdr:cNvPr id="431" name="Text Box 16"/>
        <xdr:cNvSpPr txBox="1">
          <a:spLocks noChangeArrowheads="1"/>
        </xdr:cNvSpPr>
      </xdr:nvSpPr>
      <xdr:spPr bwMode="auto">
        <a:xfrm>
          <a:off x="923925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2" name="Text Box 1"/>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3" name="Text Box 3"/>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4" name="Text Box 4"/>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5" name="Text Box 5"/>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6" name="Text Box 6"/>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37" name="Text Box 7"/>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133350</xdr:colOff>
      <xdr:row>6</xdr:row>
      <xdr:rowOff>28575</xdr:rowOff>
    </xdr:to>
    <xdr:sp macro="" textlink="">
      <xdr:nvSpPr>
        <xdr:cNvPr id="438" name="Text Box 8"/>
        <xdr:cNvSpPr txBox="1">
          <a:spLocks noChangeArrowheads="1"/>
        </xdr:cNvSpPr>
      </xdr:nvSpPr>
      <xdr:spPr bwMode="auto">
        <a:xfrm>
          <a:off x="0" y="28956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39" name="Text Box 9"/>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523875</xdr:colOff>
      <xdr:row>6</xdr:row>
      <xdr:rowOff>66675</xdr:rowOff>
    </xdr:to>
    <xdr:sp macro="" textlink="">
      <xdr:nvSpPr>
        <xdr:cNvPr id="440" name="Text Box 13"/>
        <xdr:cNvSpPr txBox="1">
          <a:spLocks noChangeArrowheads="1"/>
        </xdr:cNvSpPr>
      </xdr:nvSpPr>
      <xdr:spPr bwMode="auto">
        <a:xfrm>
          <a:off x="0" y="28956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1" name="Text Box 15"/>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485775</xdr:colOff>
      <xdr:row>6</xdr:row>
      <xdr:rowOff>66675</xdr:rowOff>
    </xdr:to>
    <xdr:sp macro="" textlink="">
      <xdr:nvSpPr>
        <xdr:cNvPr id="442" name="Text Box 16"/>
        <xdr:cNvSpPr txBox="1">
          <a:spLocks noChangeArrowheads="1"/>
        </xdr:cNvSpPr>
      </xdr:nvSpPr>
      <xdr:spPr bwMode="auto">
        <a:xfrm>
          <a:off x="0" y="28956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3" name="Text Box 1"/>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4" name="Text Box 3"/>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5" name="Text Box 4"/>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6" name="Text Box 5"/>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7" name="Text Box 6"/>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48" name="Text Box 7"/>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152400</xdr:colOff>
      <xdr:row>6</xdr:row>
      <xdr:rowOff>28575</xdr:rowOff>
    </xdr:to>
    <xdr:sp macro="" textlink="">
      <xdr:nvSpPr>
        <xdr:cNvPr id="449" name="Text Box 8"/>
        <xdr:cNvSpPr txBox="1">
          <a:spLocks noChangeArrowheads="1"/>
        </xdr:cNvSpPr>
      </xdr:nvSpPr>
      <xdr:spPr bwMode="auto">
        <a:xfrm>
          <a:off x="0" y="28956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0" name="Text Box 9"/>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1" name="Text Box 13"/>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2" name="Text Box 15"/>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3" name="Text Box 16"/>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4" name="Text Box 17"/>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66675</xdr:rowOff>
    </xdr:to>
    <xdr:sp macro="" textlink="">
      <xdr:nvSpPr>
        <xdr:cNvPr id="455" name="Text Box 19"/>
        <xdr:cNvSpPr txBox="1">
          <a:spLocks noChangeArrowheads="1"/>
        </xdr:cNvSpPr>
      </xdr:nvSpPr>
      <xdr:spPr bwMode="auto">
        <a:xfrm>
          <a:off x="0" y="28956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6" name="Text Box 1"/>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7" name="Text Box 3"/>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58" name="Text Box 4"/>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59" name="Text Box 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0" name="Text Box 6"/>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1" name="Text Box 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62" name="Text Box 9"/>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3" name="Text Box 1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4" name="Text Box 16"/>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5" name="Text Box 1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6" name="Text Box 1"/>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7" name="Text Box 3"/>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68" name="Text Box 4"/>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69" name="Text Box 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219075</xdr:colOff>
      <xdr:row>6</xdr:row>
      <xdr:rowOff>28575</xdr:rowOff>
    </xdr:to>
    <xdr:sp macro="" textlink="">
      <xdr:nvSpPr>
        <xdr:cNvPr id="470" name="Text Box 6"/>
        <xdr:cNvSpPr txBox="1">
          <a:spLocks noChangeArrowheads="1"/>
        </xdr:cNvSpPr>
      </xdr:nvSpPr>
      <xdr:spPr bwMode="auto">
        <a:xfrm>
          <a:off x="0" y="28956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1" name="Text Box 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571500</xdr:colOff>
      <xdr:row>6</xdr:row>
      <xdr:rowOff>38100</xdr:rowOff>
    </xdr:to>
    <xdr:sp macro="" textlink="">
      <xdr:nvSpPr>
        <xdr:cNvPr id="472" name="Text Box 9"/>
        <xdr:cNvSpPr txBox="1">
          <a:spLocks noChangeArrowheads="1"/>
        </xdr:cNvSpPr>
      </xdr:nvSpPr>
      <xdr:spPr bwMode="auto">
        <a:xfrm>
          <a:off x="0" y="28956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3" name="Text Box 15"/>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4" name="Text Box 16"/>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533400</xdr:colOff>
      <xdr:row>6</xdr:row>
      <xdr:rowOff>38100</xdr:rowOff>
    </xdr:to>
    <xdr:sp macro="" textlink="">
      <xdr:nvSpPr>
        <xdr:cNvPr id="475" name="Text Box 17"/>
        <xdr:cNvSpPr txBox="1">
          <a:spLocks noChangeArrowheads="1"/>
        </xdr:cNvSpPr>
      </xdr:nvSpPr>
      <xdr:spPr bwMode="auto">
        <a:xfrm>
          <a:off x="0" y="28956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276225</xdr:colOff>
      <xdr:row>6</xdr:row>
      <xdr:rowOff>28575</xdr:rowOff>
    </xdr:to>
    <xdr:sp macro="" textlink="">
      <xdr:nvSpPr>
        <xdr:cNvPr id="476" name="Text Box 1"/>
        <xdr:cNvSpPr txBox="1">
          <a:spLocks noChangeArrowheads="1"/>
        </xdr:cNvSpPr>
      </xdr:nvSpPr>
      <xdr:spPr bwMode="auto">
        <a:xfrm>
          <a:off x="0" y="28956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7" name="Text Box 3"/>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78" name="Text Box 4"/>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79" name="Text Box 5"/>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0" name="Text Box 6"/>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1" name="Text Box 7"/>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285750</xdr:colOff>
      <xdr:row>6</xdr:row>
      <xdr:rowOff>28575</xdr:rowOff>
    </xdr:to>
    <xdr:sp macro="" textlink="">
      <xdr:nvSpPr>
        <xdr:cNvPr id="482" name="Text Box 8"/>
        <xdr:cNvSpPr txBox="1">
          <a:spLocks noChangeArrowheads="1"/>
        </xdr:cNvSpPr>
      </xdr:nvSpPr>
      <xdr:spPr bwMode="auto">
        <a:xfrm>
          <a:off x="0" y="28956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3" name="Text Box 9"/>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4" name="Text Box 13"/>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5" name="Text Box 15"/>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6" name="Text Box 16"/>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7" name="Text Box 17"/>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xdr:row>
      <xdr:rowOff>0</xdr:rowOff>
    </xdr:from>
    <xdr:to>
      <xdr:col>0</xdr:col>
      <xdr:colOff>609600</xdr:colOff>
      <xdr:row>6</xdr:row>
      <xdr:rowOff>57150</xdr:rowOff>
    </xdr:to>
    <xdr:sp macro="" textlink="">
      <xdr:nvSpPr>
        <xdr:cNvPr id="488" name="Text Box 19"/>
        <xdr:cNvSpPr txBox="1">
          <a:spLocks noChangeArrowheads="1"/>
        </xdr:cNvSpPr>
      </xdr:nvSpPr>
      <xdr:spPr bwMode="auto">
        <a:xfrm>
          <a:off x="0" y="28956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89" name="Text Box 1"/>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0" name="Text Box 3"/>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1" name="Text Box 4"/>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7</xdr:row>
      <xdr:rowOff>0</xdr:rowOff>
    </xdr:from>
    <xdr:to>
      <xdr:col>0</xdr:col>
      <xdr:colOff>495300</xdr:colOff>
      <xdr:row>7</xdr:row>
      <xdr:rowOff>66675</xdr:rowOff>
    </xdr:to>
    <xdr:sp macro="" textlink="">
      <xdr:nvSpPr>
        <xdr:cNvPr id="492" name="Text Box 5"/>
        <xdr:cNvSpPr txBox="1">
          <a:spLocks noChangeArrowheads="1"/>
        </xdr:cNvSpPr>
      </xdr:nvSpPr>
      <xdr:spPr bwMode="auto">
        <a:xfrm>
          <a:off x="9525"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3" name="Text Box 6"/>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4" name="Text Box 7"/>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133350</xdr:colOff>
      <xdr:row>7</xdr:row>
      <xdr:rowOff>28575</xdr:rowOff>
    </xdr:to>
    <xdr:sp macro="" textlink="">
      <xdr:nvSpPr>
        <xdr:cNvPr id="495" name="Text Box 8"/>
        <xdr:cNvSpPr txBox="1">
          <a:spLocks noChangeArrowheads="1"/>
        </xdr:cNvSpPr>
      </xdr:nvSpPr>
      <xdr:spPr bwMode="auto">
        <a:xfrm>
          <a:off x="0" y="35814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6" name="Text Box 9"/>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523875</xdr:colOff>
      <xdr:row>7</xdr:row>
      <xdr:rowOff>66675</xdr:rowOff>
    </xdr:to>
    <xdr:sp macro="" textlink="">
      <xdr:nvSpPr>
        <xdr:cNvPr id="497" name="Text Box 13"/>
        <xdr:cNvSpPr txBox="1">
          <a:spLocks noChangeArrowheads="1"/>
        </xdr:cNvSpPr>
      </xdr:nvSpPr>
      <xdr:spPr bwMode="auto">
        <a:xfrm>
          <a:off x="0" y="35814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8" name="Text Box 15"/>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485775</xdr:colOff>
      <xdr:row>7</xdr:row>
      <xdr:rowOff>66675</xdr:rowOff>
    </xdr:to>
    <xdr:sp macro="" textlink="">
      <xdr:nvSpPr>
        <xdr:cNvPr id="499" name="Text Box 16"/>
        <xdr:cNvSpPr txBox="1">
          <a:spLocks noChangeArrowheads="1"/>
        </xdr:cNvSpPr>
      </xdr:nvSpPr>
      <xdr:spPr bwMode="auto">
        <a:xfrm>
          <a:off x="0" y="35814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0" name="Text Box 1"/>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161925</xdr:colOff>
      <xdr:row>17</xdr:row>
      <xdr:rowOff>0</xdr:rowOff>
    </xdr:from>
    <xdr:to>
      <xdr:col>0</xdr:col>
      <xdr:colOff>647700</xdr:colOff>
      <xdr:row>17</xdr:row>
      <xdr:rowOff>38100</xdr:rowOff>
    </xdr:to>
    <xdr:sp macro="" textlink="">
      <xdr:nvSpPr>
        <xdr:cNvPr id="501" name="Text Box 3"/>
        <xdr:cNvSpPr txBox="1">
          <a:spLocks noChangeArrowheads="1"/>
        </xdr:cNvSpPr>
      </xdr:nvSpPr>
      <xdr:spPr bwMode="auto">
        <a:xfrm>
          <a:off x="161925"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2" name="Text Box 4"/>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485775</xdr:colOff>
      <xdr:row>7</xdr:row>
      <xdr:rowOff>0</xdr:rowOff>
    </xdr:from>
    <xdr:to>
      <xdr:col>0</xdr:col>
      <xdr:colOff>714375</xdr:colOff>
      <xdr:row>7</xdr:row>
      <xdr:rowOff>66675</xdr:rowOff>
    </xdr:to>
    <xdr:sp macro="" textlink="">
      <xdr:nvSpPr>
        <xdr:cNvPr id="503" name="Text Box 5"/>
        <xdr:cNvSpPr txBox="1">
          <a:spLocks noChangeArrowheads="1"/>
        </xdr:cNvSpPr>
      </xdr:nvSpPr>
      <xdr:spPr bwMode="auto">
        <a:xfrm>
          <a:off x="485775" y="3581400"/>
          <a:ext cx="228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4" name="Text Box 6"/>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5" name="Text Box 7"/>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152400</xdr:colOff>
      <xdr:row>7</xdr:row>
      <xdr:rowOff>28575</xdr:rowOff>
    </xdr:to>
    <xdr:sp macro="" textlink="">
      <xdr:nvSpPr>
        <xdr:cNvPr id="506" name="Text Box 8"/>
        <xdr:cNvSpPr txBox="1">
          <a:spLocks noChangeArrowheads="1"/>
        </xdr:cNvSpPr>
      </xdr:nvSpPr>
      <xdr:spPr bwMode="auto">
        <a:xfrm>
          <a:off x="0" y="3581400"/>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7" name="Text Box 9"/>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8" name="Text Box 13"/>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09" name="Text Box 15"/>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0" name="Text Box 16"/>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1" name="Text Box 17"/>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66675</xdr:rowOff>
    </xdr:to>
    <xdr:sp macro="" textlink="">
      <xdr:nvSpPr>
        <xdr:cNvPr id="512" name="Text Box 19"/>
        <xdr:cNvSpPr txBox="1">
          <a:spLocks noChangeArrowheads="1"/>
        </xdr:cNvSpPr>
      </xdr:nvSpPr>
      <xdr:spPr bwMode="auto">
        <a:xfrm>
          <a:off x="0" y="3581400"/>
          <a:ext cx="609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3" name="Text Box 1"/>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4" name="Text Box 3"/>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5" name="Text Box 4"/>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6" name="Text Box 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17" name="Text Box 6"/>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18" name="Text Box 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19" name="Text Box 9"/>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0" name="Text Box 1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1" name="Text Box 16"/>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2" name="Text Box 1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3" name="Text Box 1"/>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4" name="Text Box 3"/>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5" name="Text Box 4"/>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6" name="Text Box 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219075</xdr:colOff>
      <xdr:row>7</xdr:row>
      <xdr:rowOff>28575</xdr:rowOff>
    </xdr:to>
    <xdr:sp macro="" textlink="">
      <xdr:nvSpPr>
        <xdr:cNvPr id="527" name="Text Box 6"/>
        <xdr:cNvSpPr txBox="1">
          <a:spLocks noChangeArrowheads="1"/>
        </xdr:cNvSpPr>
      </xdr:nvSpPr>
      <xdr:spPr bwMode="auto">
        <a:xfrm>
          <a:off x="0" y="35814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28" name="Text Box 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571500</xdr:colOff>
      <xdr:row>7</xdr:row>
      <xdr:rowOff>38100</xdr:rowOff>
    </xdr:to>
    <xdr:sp macro="" textlink="">
      <xdr:nvSpPr>
        <xdr:cNvPr id="529" name="Text Box 9"/>
        <xdr:cNvSpPr txBox="1">
          <a:spLocks noChangeArrowheads="1"/>
        </xdr:cNvSpPr>
      </xdr:nvSpPr>
      <xdr:spPr bwMode="auto">
        <a:xfrm>
          <a:off x="0" y="35814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0" name="Text Box 15"/>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1" name="Text Box 16"/>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533400</xdr:colOff>
      <xdr:row>7</xdr:row>
      <xdr:rowOff>38100</xdr:rowOff>
    </xdr:to>
    <xdr:sp macro="" textlink="">
      <xdr:nvSpPr>
        <xdr:cNvPr id="532" name="Text Box 17"/>
        <xdr:cNvSpPr txBox="1">
          <a:spLocks noChangeArrowheads="1"/>
        </xdr:cNvSpPr>
      </xdr:nvSpPr>
      <xdr:spPr bwMode="auto">
        <a:xfrm>
          <a:off x="0" y="35814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276225</xdr:colOff>
      <xdr:row>7</xdr:row>
      <xdr:rowOff>28575</xdr:rowOff>
    </xdr:to>
    <xdr:sp macro="" textlink="">
      <xdr:nvSpPr>
        <xdr:cNvPr id="533" name="Text Box 1"/>
        <xdr:cNvSpPr txBox="1">
          <a:spLocks noChangeArrowheads="1"/>
        </xdr:cNvSpPr>
      </xdr:nvSpPr>
      <xdr:spPr bwMode="auto">
        <a:xfrm>
          <a:off x="0" y="3581400"/>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4" name="Text Box 3"/>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5" name="Text Box 4"/>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6" name="Text Box 5"/>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7" name="Text Box 6"/>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38" name="Text Box 7"/>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285750</xdr:colOff>
      <xdr:row>7</xdr:row>
      <xdr:rowOff>28575</xdr:rowOff>
    </xdr:to>
    <xdr:sp macro="" textlink="">
      <xdr:nvSpPr>
        <xdr:cNvPr id="539" name="Text Box 8"/>
        <xdr:cNvSpPr txBox="1">
          <a:spLocks noChangeArrowheads="1"/>
        </xdr:cNvSpPr>
      </xdr:nvSpPr>
      <xdr:spPr bwMode="auto">
        <a:xfrm>
          <a:off x="0" y="3581400"/>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0" name="Text Box 9"/>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1" name="Text Box 13"/>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2" name="Text Box 15"/>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7</xdr:row>
      <xdr:rowOff>0</xdr:rowOff>
    </xdr:from>
    <xdr:to>
      <xdr:col>0</xdr:col>
      <xdr:colOff>609600</xdr:colOff>
      <xdr:row>7</xdr:row>
      <xdr:rowOff>57150</xdr:rowOff>
    </xdr:to>
    <xdr:sp macro="" textlink="">
      <xdr:nvSpPr>
        <xdr:cNvPr id="543" name="Text Box 16"/>
        <xdr:cNvSpPr txBox="1">
          <a:spLocks noChangeArrowheads="1"/>
        </xdr:cNvSpPr>
      </xdr:nvSpPr>
      <xdr:spPr bwMode="auto">
        <a:xfrm>
          <a:off x="0" y="3581400"/>
          <a:ext cx="60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523875</xdr:colOff>
      <xdr:row>7</xdr:row>
      <xdr:rowOff>0</xdr:rowOff>
    </xdr:from>
    <xdr:to>
      <xdr:col>0</xdr:col>
      <xdr:colOff>723900</xdr:colOff>
      <xdr:row>7</xdr:row>
      <xdr:rowOff>57150</xdr:rowOff>
    </xdr:to>
    <xdr:sp macro="" textlink="">
      <xdr:nvSpPr>
        <xdr:cNvPr id="544" name="Text Box 17"/>
        <xdr:cNvSpPr txBox="1">
          <a:spLocks noChangeArrowheads="1"/>
        </xdr:cNvSpPr>
      </xdr:nvSpPr>
      <xdr:spPr bwMode="auto">
        <a:xfrm>
          <a:off x="523875" y="3581400"/>
          <a:ext cx="2000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590550</xdr:colOff>
      <xdr:row>7</xdr:row>
      <xdr:rowOff>0</xdr:rowOff>
    </xdr:from>
    <xdr:to>
      <xdr:col>0</xdr:col>
      <xdr:colOff>733425</xdr:colOff>
      <xdr:row>7</xdr:row>
      <xdr:rowOff>57150</xdr:rowOff>
    </xdr:to>
    <xdr:sp macro="" textlink="">
      <xdr:nvSpPr>
        <xdr:cNvPr id="545" name="Text Box 19"/>
        <xdr:cNvSpPr txBox="1">
          <a:spLocks noChangeArrowheads="1"/>
        </xdr:cNvSpPr>
      </xdr:nvSpPr>
      <xdr:spPr bwMode="auto">
        <a:xfrm>
          <a:off x="590550" y="3581400"/>
          <a:ext cx="1428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6"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47" name="Text Box 3"/>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48"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9525</xdr:colOff>
      <xdr:row>17</xdr:row>
      <xdr:rowOff>0</xdr:rowOff>
    </xdr:from>
    <xdr:to>
      <xdr:col>0</xdr:col>
      <xdr:colOff>495300</xdr:colOff>
      <xdr:row>17</xdr:row>
      <xdr:rowOff>9525</xdr:rowOff>
    </xdr:to>
    <xdr:sp macro="" textlink="">
      <xdr:nvSpPr>
        <xdr:cNvPr id="549" name="Text Box 5"/>
        <xdr:cNvSpPr txBox="1">
          <a:spLocks noChangeArrowheads="1"/>
        </xdr:cNvSpPr>
      </xdr:nvSpPr>
      <xdr:spPr bwMode="auto">
        <a:xfrm>
          <a:off x="9525" y="10429875"/>
          <a:ext cx="485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1"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55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3"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554"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5"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556"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7" name="Text Box 1"/>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58" name="Text Box 4"/>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59" name="Text Box 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0" name="Text Box 6"/>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1" name="Text Box 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152400</xdr:colOff>
      <xdr:row>17</xdr:row>
      <xdr:rowOff>28575</xdr:rowOff>
    </xdr:to>
    <xdr:sp macro="" textlink="">
      <xdr:nvSpPr>
        <xdr:cNvPr id="562" name="Text Box 8"/>
        <xdr:cNvSpPr txBox="1">
          <a:spLocks noChangeArrowheads="1"/>
        </xdr:cNvSpPr>
      </xdr:nvSpPr>
      <xdr:spPr bwMode="auto">
        <a:xfrm>
          <a:off x="0" y="10429875"/>
          <a:ext cx="152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3" name="Text Box 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4" name="Text Box 1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5" name="Text Box 1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6" name="Text Box 16"/>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7" name="Text Box 1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68" name="Text Box 1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6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7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7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79"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0"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1"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2"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583"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4"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585"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6"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7"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588"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276225</xdr:colOff>
      <xdr:row>17</xdr:row>
      <xdr:rowOff>28575</xdr:rowOff>
    </xdr:to>
    <xdr:sp macro="" textlink="">
      <xdr:nvSpPr>
        <xdr:cNvPr id="589" name="Text Box 1"/>
        <xdr:cNvSpPr txBox="1">
          <a:spLocks noChangeArrowheads="1"/>
        </xdr:cNvSpPr>
      </xdr:nvSpPr>
      <xdr:spPr bwMode="auto">
        <a:xfrm>
          <a:off x="0" y="10429875"/>
          <a:ext cx="276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0" name="Text Box 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1" name="Text Box 4"/>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2" name="Text Box 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3" name="Text Box 6"/>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4" name="Text Box 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285750</xdr:colOff>
      <xdr:row>17</xdr:row>
      <xdr:rowOff>28575</xdr:rowOff>
    </xdr:to>
    <xdr:sp macro="" textlink="">
      <xdr:nvSpPr>
        <xdr:cNvPr id="595" name="Text Box 8"/>
        <xdr:cNvSpPr txBox="1">
          <a:spLocks noChangeArrowheads="1"/>
        </xdr:cNvSpPr>
      </xdr:nvSpPr>
      <xdr:spPr bwMode="auto">
        <a:xfrm>
          <a:off x="0" y="10429875"/>
          <a:ext cx="2857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6" name="Text Box 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7" name="Text Box 13"/>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8" name="Text Box 15"/>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599" name="Text Box 16"/>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0" name="Text Box 17"/>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609600</xdr:colOff>
      <xdr:row>17</xdr:row>
      <xdr:rowOff>38100</xdr:rowOff>
    </xdr:to>
    <xdr:sp macro="" textlink="">
      <xdr:nvSpPr>
        <xdr:cNvPr id="601" name="Text Box 19"/>
        <xdr:cNvSpPr txBox="1">
          <a:spLocks noChangeArrowheads="1"/>
        </xdr:cNvSpPr>
      </xdr:nvSpPr>
      <xdr:spPr bwMode="auto">
        <a:xfrm>
          <a:off x="0" y="10429875"/>
          <a:ext cx="60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2" name="Text Box 1"/>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3" name="Text Box 4"/>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4" name="Text Box 6"/>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5" name="Text Box 7"/>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133350</xdr:colOff>
      <xdr:row>8</xdr:row>
      <xdr:rowOff>28575</xdr:rowOff>
    </xdr:to>
    <xdr:sp macro="" textlink="">
      <xdr:nvSpPr>
        <xdr:cNvPr id="606" name="Text Box 8"/>
        <xdr:cNvSpPr txBox="1">
          <a:spLocks noChangeArrowheads="1"/>
        </xdr:cNvSpPr>
      </xdr:nvSpPr>
      <xdr:spPr bwMode="auto">
        <a:xfrm>
          <a:off x="0" y="42672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7" name="Text Box 9"/>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523875</xdr:colOff>
      <xdr:row>8</xdr:row>
      <xdr:rowOff>66675</xdr:rowOff>
    </xdr:to>
    <xdr:sp macro="" textlink="">
      <xdr:nvSpPr>
        <xdr:cNvPr id="608" name="Text Box 13"/>
        <xdr:cNvSpPr txBox="1">
          <a:spLocks noChangeArrowheads="1"/>
        </xdr:cNvSpPr>
      </xdr:nvSpPr>
      <xdr:spPr bwMode="auto">
        <a:xfrm>
          <a:off x="0" y="42672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09" name="Text Box 15"/>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485775</xdr:colOff>
      <xdr:row>8</xdr:row>
      <xdr:rowOff>66675</xdr:rowOff>
    </xdr:to>
    <xdr:sp macro="" textlink="">
      <xdr:nvSpPr>
        <xdr:cNvPr id="610" name="Text Box 16"/>
        <xdr:cNvSpPr txBox="1">
          <a:spLocks noChangeArrowheads="1"/>
        </xdr:cNvSpPr>
      </xdr:nvSpPr>
      <xdr:spPr bwMode="auto">
        <a:xfrm>
          <a:off x="0" y="42672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1" name="Text Box 1"/>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2" name="Text Box 3"/>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3" name="Text Box 4"/>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4" name="Text Box 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15" name="Text Box 6"/>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6" name="Text Box 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17" name="Text Box 9"/>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8" name="Text Box 1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19" name="Text Box 16"/>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0" name="Text Box 1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1" name="Text Box 1"/>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2" name="Text Box 3"/>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3" name="Text Box 4"/>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4" name="Text Box 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219075</xdr:colOff>
      <xdr:row>8</xdr:row>
      <xdr:rowOff>28575</xdr:rowOff>
    </xdr:to>
    <xdr:sp macro="" textlink="">
      <xdr:nvSpPr>
        <xdr:cNvPr id="625" name="Text Box 6"/>
        <xdr:cNvSpPr txBox="1">
          <a:spLocks noChangeArrowheads="1"/>
        </xdr:cNvSpPr>
      </xdr:nvSpPr>
      <xdr:spPr bwMode="auto">
        <a:xfrm>
          <a:off x="0" y="42672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6" name="Text Box 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571500</xdr:colOff>
      <xdr:row>8</xdr:row>
      <xdr:rowOff>38100</xdr:rowOff>
    </xdr:to>
    <xdr:sp macro="" textlink="">
      <xdr:nvSpPr>
        <xdr:cNvPr id="627" name="Text Box 9"/>
        <xdr:cNvSpPr txBox="1">
          <a:spLocks noChangeArrowheads="1"/>
        </xdr:cNvSpPr>
      </xdr:nvSpPr>
      <xdr:spPr bwMode="auto">
        <a:xfrm>
          <a:off x="0" y="42672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8" name="Text Box 15"/>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29" name="Text Box 16"/>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xdr:row>
      <xdr:rowOff>0</xdr:rowOff>
    </xdr:from>
    <xdr:to>
      <xdr:col>0</xdr:col>
      <xdr:colOff>533400</xdr:colOff>
      <xdr:row>8</xdr:row>
      <xdr:rowOff>38100</xdr:rowOff>
    </xdr:to>
    <xdr:sp macro="" textlink="">
      <xdr:nvSpPr>
        <xdr:cNvPr id="630" name="Text Box 17"/>
        <xdr:cNvSpPr txBox="1">
          <a:spLocks noChangeArrowheads="1"/>
        </xdr:cNvSpPr>
      </xdr:nvSpPr>
      <xdr:spPr bwMode="auto">
        <a:xfrm>
          <a:off x="0" y="42672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1" name="Text Box 1"/>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2" name="Text Box 4"/>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3" name="Text Box 6"/>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4" name="Text Box 7"/>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133350</xdr:colOff>
      <xdr:row>9</xdr:row>
      <xdr:rowOff>28575</xdr:rowOff>
    </xdr:to>
    <xdr:sp macro="" textlink="">
      <xdr:nvSpPr>
        <xdr:cNvPr id="635" name="Text Box 8"/>
        <xdr:cNvSpPr txBox="1">
          <a:spLocks noChangeArrowheads="1"/>
        </xdr:cNvSpPr>
      </xdr:nvSpPr>
      <xdr:spPr bwMode="auto">
        <a:xfrm>
          <a:off x="0" y="49530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6" name="Text Box 9"/>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523875</xdr:colOff>
      <xdr:row>9</xdr:row>
      <xdr:rowOff>66675</xdr:rowOff>
    </xdr:to>
    <xdr:sp macro="" textlink="">
      <xdr:nvSpPr>
        <xdr:cNvPr id="637" name="Text Box 13"/>
        <xdr:cNvSpPr txBox="1">
          <a:spLocks noChangeArrowheads="1"/>
        </xdr:cNvSpPr>
      </xdr:nvSpPr>
      <xdr:spPr bwMode="auto">
        <a:xfrm>
          <a:off x="0" y="49530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8" name="Text Box 15"/>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485775</xdr:colOff>
      <xdr:row>9</xdr:row>
      <xdr:rowOff>66675</xdr:rowOff>
    </xdr:to>
    <xdr:sp macro="" textlink="">
      <xdr:nvSpPr>
        <xdr:cNvPr id="639" name="Text Box 16"/>
        <xdr:cNvSpPr txBox="1">
          <a:spLocks noChangeArrowheads="1"/>
        </xdr:cNvSpPr>
      </xdr:nvSpPr>
      <xdr:spPr bwMode="auto">
        <a:xfrm>
          <a:off x="0" y="49530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0" name="Text Box 1"/>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1" name="Text Box 3"/>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2" name="Text Box 4"/>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3" name="Text Box 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44" name="Text Box 6"/>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5" name="Text Box 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46" name="Text Box 9"/>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7" name="Text Box 1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8" name="Text Box 16"/>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49" name="Text Box 1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0" name="Text Box 1"/>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1" name="Text Box 3"/>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2" name="Text Box 4"/>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3" name="Text Box 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219075</xdr:colOff>
      <xdr:row>9</xdr:row>
      <xdr:rowOff>28575</xdr:rowOff>
    </xdr:to>
    <xdr:sp macro="" textlink="">
      <xdr:nvSpPr>
        <xdr:cNvPr id="654" name="Text Box 6"/>
        <xdr:cNvSpPr txBox="1">
          <a:spLocks noChangeArrowheads="1"/>
        </xdr:cNvSpPr>
      </xdr:nvSpPr>
      <xdr:spPr bwMode="auto">
        <a:xfrm>
          <a:off x="0" y="49530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5" name="Text Box 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571500</xdr:colOff>
      <xdr:row>9</xdr:row>
      <xdr:rowOff>38100</xdr:rowOff>
    </xdr:to>
    <xdr:sp macro="" textlink="">
      <xdr:nvSpPr>
        <xdr:cNvPr id="656" name="Text Box 9"/>
        <xdr:cNvSpPr txBox="1">
          <a:spLocks noChangeArrowheads="1"/>
        </xdr:cNvSpPr>
      </xdr:nvSpPr>
      <xdr:spPr bwMode="auto">
        <a:xfrm>
          <a:off x="0" y="49530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7" name="Text Box 15"/>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8" name="Text Box 16"/>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xdr:row>
      <xdr:rowOff>0</xdr:rowOff>
    </xdr:from>
    <xdr:to>
      <xdr:col>0</xdr:col>
      <xdr:colOff>533400</xdr:colOff>
      <xdr:row>9</xdr:row>
      <xdr:rowOff>38100</xdr:rowOff>
    </xdr:to>
    <xdr:sp macro="" textlink="">
      <xdr:nvSpPr>
        <xdr:cNvPr id="659" name="Text Box 17"/>
        <xdr:cNvSpPr txBox="1">
          <a:spLocks noChangeArrowheads="1"/>
        </xdr:cNvSpPr>
      </xdr:nvSpPr>
      <xdr:spPr bwMode="auto">
        <a:xfrm>
          <a:off x="0" y="49530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0" name="Text Box 1"/>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1" name="Text Box 4"/>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2" name="Text Box 6"/>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3" name="Text Box 7"/>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133350</xdr:colOff>
      <xdr:row>10</xdr:row>
      <xdr:rowOff>28575</xdr:rowOff>
    </xdr:to>
    <xdr:sp macro="" textlink="">
      <xdr:nvSpPr>
        <xdr:cNvPr id="664" name="Text Box 8"/>
        <xdr:cNvSpPr txBox="1">
          <a:spLocks noChangeArrowheads="1"/>
        </xdr:cNvSpPr>
      </xdr:nvSpPr>
      <xdr:spPr bwMode="auto">
        <a:xfrm>
          <a:off x="0" y="5638800"/>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5" name="Text Box 9"/>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523875</xdr:colOff>
      <xdr:row>10</xdr:row>
      <xdr:rowOff>66675</xdr:rowOff>
    </xdr:to>
    <xdr:sp macro="" textlink="">
      <xdr:nvSpPr>
        <xdr:cNvPr id="666" name="Text Box 13"/>
        <xdr:cNvSpPr txBox="1">
          <a:spLocks noChangeArrowheads="1"/>
        </xdr:cNvSpPr>
      </xdr:nvSpPr>
      <xdr:spPr bwMode="auto">
        <a:xfrm>
          <a:off x="0" y="5638800"/>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7" name="Text Box 15"/>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485775</xdr:colOff>
      <xdr:row>10</xdr:row>
      <xdr:rowOff>66675</xdr:rowOff>
    </xdr:to>
    <xdr:sp macro="" textlink="">
      <xdr:nvSpPr>
        <xdr:cNvPr id="668" name="Text Box 16"/>
        <xdr:cNvSpPr txBox="1">
          <a:spLocks noChangeArrowheads="1"/>
        </xdr:cNvSpPr>
      </xdr:nvSpPr>
      <xdr:spPr bwMode="auto">
        <a:xfrm>
          <a:off x="0" y="5638800"/>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69" name="Text Box 1"/>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0" name="Text Box 3"/>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1" name="Text Box 4"/>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2" name="Text Box 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3" name="Text Box 6"/>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4" name="Text Box 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75" name="Text Box 9"/>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6" name="Text Box 1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7" name="Text Box 16"/>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78" name="Text Box 1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79" name="Text Box 1"/>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0" name="Text Box 3"/>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1" name="Text Box 4"/>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2" name="Text Box 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219075</xdr:colOff>
      <xdr:row>10</xdr:row>
      <xdr:rowOff>28575</xdr:rowOff>
    </xdr:to>
    <xdr:sp macro="" textlink="">
      <xdr:nvSpPr>
        <xdr:cNvPr id="683" name="Text Box 6"/>
        <xdr:cNvSpPr txBox="1">
          <a:spLocks noChangeArrowheads="1"/>
        </xdr:cNvSpPr>
      </xdr:nvSpPr>
      <xdr:spPr bwMode="auto">
        <a:xfrm>
          <a:off x="0" y="5638800"/>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4" name="Text Box 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571500</xdr:colOff>
      <xdr:row>10</xdr:row>
      <xdr:rowOff>38100</xdr:rowOff>
    </xdr:to>
    <xdr:sp macro="" textlink="">
      <xdr:nvSpPr>
        <xdr:cNvPr id="685" name="Text Box 9"/>
        <xdr:cNvSpPr txBox="1">
          <a:spLocks noChangeArrowheads="1"/>
        </xdr:cNvSpPr>
      </xdr:nvSpPr>
      <xdr:spPr bwMode="auto">
        <a:xfrm>
          <a:off x="0" y="5638800"/>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6" name="Text Box 15"/>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7" name="Text Box 16"/>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xdr:row>
      <xdr:rowOff>0</xdr:rowOff>
    </xdr:from>
    <xdr:to>
      <xdr:col>0</xdr:col>
      <xdr:colOff>533400</xdr:colOff>
      <xdr:row>10</xdr:row>
      <xdr:rowOff>38100</xdr:rowOff>
    </xdr:to>
    <xdr:sp macro="" textlink="">
      <xdr:nvSpPr>
        <xdr:cNvPr id="688" name="Text Box 17"/>
        <xdr:cNvSpPr txBox="1">
          <a:spLocks noChangeArrowheads="1"/>
        </xdr:cNvSpPr>
      </xdr:nvSpPr>
      <xdr:spPr bwMode="auto">
        <a:xfrm>
          <a:off x="0" y="5638800"/>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89" name="Text Box 1"/>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0" name="Text Box 4"/>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1" name="Text Box 6"/>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180975</xdr:colOff>
      <xdr:row>12</xdr:row>
      <xdr:rowOff>0</xdr:rowOff>
    </xdr:from>
    <xdr:to>
      <xdr:col>0</xdr:col>
      <xdr:colOff>647700</xdr:colOff>
      <xdr:row>12</xdr:row>
      <xdr:rowOff>66675</xdr:rowOff>
    </xdr:to>
    <xdr:sp macro="" textlink="">
      <xdr:nvSpPr>
        <xdr:cNvPr id="692" name="Text Box 7"/>
        <xdr:cNvSpPr txBox="1">
          <a:spLocks noChangeArrowheads="1"/>
        </xdr:cNvSpPr>
      </xdr:nvSpPr>
      <xdr:spPr bwMode="auto">
        <a:xfrm>
          <a:off x="180975" y="7000875"/>
          <a:ext cx="466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133350</xdr:colOff>
      <xdr:row>12</xdr:row>
      <xdr:rowOff>28575</xdr:rowOff>
    </xdr:to>
    <xdr:sp macro="" textlink="">
      <xdr:nvSpPr>
        <xdr:cNvPr id="693" name="Text Box 8"/>
        <xdr:cNvSpPr txBox="1">
          <a:spLocks noChangeArrowheads="1"/>
        </xdr:cNvSpPr>
      </xdr:nvSpPr>
      <xdr:spPr bwMode="auto">
        <a:xfrm>
          <a:off x="0" y="7000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523875</xdr:colOff>
      <xdr:row>12</xdr:row>
      <xdr:rowOff>66675</xdr:rowOff>
    </xdr:to>
    <xdr:sp macro="" textlink="">
      <xdr:nvSpPr>
        <xdr:cNvPr id="694" name="Text Box 9"/>
        <xdr:cNvSpPr txBox="1">
          <a:spLocks noChangeArrowheads="1"/>
        </xdr:cNvSpPr>
      </xdr:nvSpPr>
      <xdr:spPr bwMode="auto">
        <a:xfrm>
          <a:off x="0" y="70008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28575</xdr:colOff>
      <xdr:row>12</xdr:row>
      <xdr:rowOff>0</xdr:rowOff>
    </xdr:from>
    <xdr:to>
      <xdr:col>0</xdr:col>
      <xdr:colOff>552450</xdr:colOff>
      <xdr:row>12</xdr:row>
      <xdr:rowOff>19050</xdr:rowOff>
    </xdr:to>
    <xdr:sp macro="" textlink="">
      <xdr:nvSpPr>
        <xdr:cNvPr id="695" name="Text Box 13"/>
        <xdr:cNvSpPr txBox="1">
          <a:spLocks noChangeArrowheads="1"/>
        </xdr:cNvSpPr>
      </xdr:nvSpPr>
      <xdr:spPr bwMode="auto">
        <a:xfrm>
          <a:off x="28575" y="7000875"/>
          <a:ext cx="5238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6" name="Text Box 15"/>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485775</xdr:colOff>
      <xdr:row>12</xdr:row>
      <xdr:rowOff>66675</xdr:rowOff>
    </xdr:to>
    <xdr:sp macro="" textlink="">
      <xdr:nvSpPr>
        <xdr:cNvPr id="697" name="Text Box 16"/>
        <xdr:cNvSpPr txBox="1">
          <a:spLocks noChangeArrowheads="1"/>
        </xdr:cNvSpPr>
      </xdr:nvSpPr>
      <xdr:spPr bwMode="auto">
        <a:xfrm>
          <a:off x="0" y="70008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698" name="Text Box 1"/>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699" name="Text Box 3"/>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0" name="Text Box 4"/>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1" name="Text Box 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2" name="Text Box 6"/>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3" name="Text Box 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04" name="Text Box 9"/>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5" name="Text Box 1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6" name="Text Box 16"/>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7" name="Text Box 1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08" name="Text Box 1"/>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09" name="Text Box 3"/>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0" name="Text Box 4"/>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1" name="Text Box 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219075</xdr:colOff>
      <xdr:row>12</xdr:row>
      <xdr:rowOff>28575</xdr:rowOff>
    </xdr:to>
    <xdr:sp macro="" textlink="">
      <xdr:nvSpPr>
        <xdr:cNvPr id="712" name="Text Box 6"/>
        <xdr:cNvSpPr txBox="1">
          <a:spLocks noChangeArrowheads="1"/>
        </xdr:cNvSpPr>
      </xdr:nvSpPr>
      <xdr:spPr bwMode="auto">
        <a:xfrm>
          <a:off x="0" y="7000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3" name="Text Box 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571500</xdr:colOff>
      <xdr:row>12</xdr:row>
      <xdr:rowOff>38100</xdr:rowOff>
    </xdr:to>
    <xdr:sp macro="" textlink="">
      <xdr:nvSpPr>
        <xdr:cNvPr id="714" name="Text Box 9"/>
        <xdr:cNvSpPr txBox="1">
          <a:spLocks noChangeArrowheads="1"/>
        </xdr:cNvSpPr>
      </xdr:nvSpPr>
      <xdr:spPr bwMode="auto">
        <a:xfrm>
          <a:off x="0" y="7000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5" name="Text Box 15"/>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6" name="Text Box 16"/>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12</xdr:row>
      <xdr:rowOff>0</xdr:rowOff>
    </xdr:from>
    <xdr:to>
      <xdr:col>0</xdr:col>
      <xdr:colOff>533400</xdr:colOff>
      <xdr:row>12</xdr:row>
      <xdr:rowOff>38100</xdr:rowOff>
    </xdr:to>
    <xdr:sp macro="" textlink="">
      <xdr:nvSpPr>
        <xdr:cNvPr id="717" name="Text Box 17"/>
        <xdr:cNvSpPr txBox="1">
          <a:spLocks noChangeArrowheads="1"/>
        </xdr:cNvSpPr>
      </xdr:nvSpPr>
      <xdr:spPr bwMode="auto">
        <a:xfrm>
          <a:off x="0" y="7000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8"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19"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0"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1"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22"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3"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24"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5"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26"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2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2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3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7"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38"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39"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0"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41"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2"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43"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4"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5"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46"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7"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8"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49"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0"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51"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2"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53"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4"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55"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6"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7"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58"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59"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0"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1"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62"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3"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4"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5"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6"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7"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68"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69"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70"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1"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72"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3"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4"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75"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6"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7"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78"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79" name="Text Box 7"/>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780"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1" name="Text Box 9"/>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47625</xdr:rowOff>
    </xdr:to>
    <xdr:sp macro="" textlink="">
      <xdr:nvSpPr>
        <xdr:cNvPr id="782" name="Text Box 13"/>
        <xdr:cNvSpPr txBox="1">
          <a:spLocks noChangeArrowheads="1"/>
        </xdr:cNvSpPr>
      </xdr:nvSpPr>
      <xdr:spPr bwMode="auto">
        <a:xfrm>
          <a:off x="0" y="10429875"/>
          <a:ext cx="523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3" name="Text Box 15"/>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47625</xdr:rowOff>
    </xdr:to>
    <xdr:sp macro="" textlink="">
      <xdr:nvSpPr>
        <xdr:cNvPr id="784" name="Text Box 16"/>
        <xdr:cNvSpPr txBox="1">
          <a:spLocks noChangeArrowheads="1"/>
        </xdr:cNvSpPr>
      </xdr:nvSpPr>
      <xdr:spPr bwMode="auto">
        <a:xfrm>
          <a:off x="0" y="10429875"/>
          <a:ext cx="485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5"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6"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7"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88"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89"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0"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791"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2"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3"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4"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5"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6"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7"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798"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799"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0"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01"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2"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3"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04"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5"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6"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7"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08"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09"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0"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11"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2"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13"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4"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5"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6"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7"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18"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19"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20"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1"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2"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3"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4"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5"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6"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7"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28"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29"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30"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1"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2"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33"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4" name="Text Box 1"/>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5" name="Text Box 4"/>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6" name="Text Box 6"/>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37" name="Text Box 7"/>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133350</xdr:colOff>
      <xdr:row>17</xdr:row>
      <xdr:rowOff>28575</xdr:rowOff>
    </xdr:to>
    <xdr:sp macro="" textlink="">
      <xdr:nvSpPr>
        <xdr:cNvPr id="838" name="Text Box 8"/>
        <xdr:cNvSpPr txBox="1">
          <a:spLocks noChangeArrowheads="1"/>
        </xdr:cNvSpPr>
      </xdr:nvSpPr>
      <xdr:spPr bwMode="auto">
        <a:xfrm>
          <a:off x="0" y="104298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39" name="Text Box 9"/>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523875</xdr:colOff>
      <xdr:row>17</xdr:row>
      <xdr:rowOff>38100</xdr:rowOff>
    </xdr:to>
    <xdr:sp macro="" textlink="">
      <xdr:nvSpPr>
        <xdr:cNvPr id="840" name="Text Box 13"/>
        <xdr:cNvSpPr txBox="1">
          <a:spLocks noChangeArrowheads="1"/>
        </xdr:cNvSpPr>
      </xdr:nvSpPr>
      <xdr:spPr bwMode="auto">
        <a:xfrm>
          <a:off x="0" y="10429875"/>
          <a:ext cx="5238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1" name="Text Box 15"/>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485775</xdr:colOff>
      <xdr:row>17</xdr:row>
      <xdr:rowOff>38100</xdr:rowOff>
    </xdr:to>
    <xdr:sp macro="" textlink="">
      <xdr:nvSpPr>
        <xdr:cNvPr id="842" name="Text Box 16"/>
        <xdr:cNvSpPr txBox="1">
          <a:spLocks noChangeArrowheads="1"/>
        </xdr:cNvSpPr>
      </xdr:nvSpPr>
      <xdr:spPr bwMode="auto">
        <a:xfrm>
          <a:off x="0" y="10429875"/>
          <a:ext cx="4857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3"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4"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5"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6"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47"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48"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49"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0"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1"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2"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3" name="Text Box 1"/>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4" name="Text Box 3"/>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5" name="Text Box 4"/>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6" name="Text Box 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219075</xdr:colOff>
      <xdr:row>17</xdr:row>
      <xdr:rowOff>28575</xdr:rowOff>
    </xdr:to>
    <xdr:sp macro="" textlink="">
      <xdr:nvSpPr>
        <xdr:cNvPr id="857" name="Text Box 6"/>
        <xdr:cNvSpPr txBox="1">
          <a:spLocks noChangeArrowheads="1"/>
        </xdr:cNvSpPr>
      </xdr:nvSpPr>
      <xdr:spPr bwMode="auto">
        <a:xfrm>
          <a:off x="0" y="104298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58" name="Text Box 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571500</xdr:colOff>
      <xdr:row>17</xdr:row>
      <xdr:rowOff>38100</xdr:rowOff>
    </xdr:to>
    <xdr:sp macro="" textlink="">
      <xdr:nvSpPr>
        <xdr:cNvPr id="859" name="Text Box 9"/>
        <xdr:cNvSpPr txBox="1">
          <a:spLocks noChangeArrowheads="1"/>
        </xdr:cNvSpPr>
      </xdr:nvSpPr>
      <xdr:spPr bwMode="auto">
        <a:xfrm>
          <a:off x="0" y="104298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0" name="Text Box 15"/>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1" name="Text Box 16"/>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xdr:row>
      <xdr:rowOff>0</xdr:rowOff>
    </xdr:from>
    <xdr:to>
      <xdr:col>0</xdr:col>
      <xdr:colOff>533400</xdr:colOff>
      <xdr:row>17</xdr:row>
      <xdr:rowOff>38100</xdr:rowOff>
    </xdr:to>
    <xdr:sp macro="" textlink="">
      <xdr:nvSpPr>
        <xdr:cNvPr id="862" name="Text Box 17"/>
        <xdr:cNvSpPr txBox="1">
          <a:spLocks noChangeArrowheads="1"/>
        </xdr:cNvSpPr>
      </xdr:nvSpPr>
      <xdr:spPr bwMode="auto">
        <a:xfrm>
          <a:off x="0" y="104298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3"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4"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5"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66"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67"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8"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69"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0"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71"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2"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3"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4"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5"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76"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7"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78"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79"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0"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1"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2"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3"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4"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5"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886"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7"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888"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89"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0"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891"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2"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3"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4"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5"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896"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7"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898"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899"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00"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1"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2"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3"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4"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05"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6"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07"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8"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09"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0"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1"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2"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3"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4"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15"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6"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17"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8"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19"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20"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1" name="Text Box 1"/>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2" name="Text Box 4"/>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3" name="Text Box 6"/>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4" name="Text Box 7"/>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133350</xdr:colOff>
      <xdr:row>16</xdr:row>
      <xdr:rowOff>28575</xdr:rowOff>
    </xdr:to>
    <xdr:sp macro="" textlink="">
      <xdr:nvSpPr>
        <xdr:cNvPr id="925" name="Text Box 8"/>
        <xdr:cNvSpPr txBox="1">
          <a:spLocks noChangeArrowheads="1"/>
        </xdr:cNvSpPr>
      </xdr:nvSpPr>
      <xdr:spPr bwMode="auto">
        <a:xfrm>
          <a:off x="0" y="9744075"/>
          <a:ext cx="1333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6" name="Text Box 9"/>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523875</xdr:colOff>
      <xdr:row>16</xdr:row>
      <xdr:rowOff>66675</xdr:rowOff>
    </xdr:to>
    <xdr:sp macro="" textlink="">
      <xdr:nvSpPr>
        <xdr:cNvPr id="927" name="Text Box 13"/>
        <xdr:cNvSpPr txBox="1">
          <a:spLocks noChangeArrowheads="1"/>
        </xdr:cNvSpPr>
      </xdr:nvSpPr>
      <xdr:spPr bwMode="auto">
        <a:xfrm>
          <a:off x="0" y="9744075"/>
          <a:ext cx="523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8" name="Text Box 15"/>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485775</xdr:colOff>
      <xdr:row>16</xdr:row>
      <xdr:rowOff>66675</xdr:rowOff>
    </xdr:to>
    <xdr:sp macro="" textlink="">
      <xdr:nvSpPr>
        <xdr:cNvPr id="929" name="Text Box 16"/>
        <xdr:cNvSpPr txBox="1">
          <a:spLocks noChangeArrowheads="1"/>
        </xdr:cNvSpPr>
      </xdr:nvSpPr>
      <xdr:spPr bwMode="auto">
        <a:xfrm>
          <a:off x="0" y="9744075"/>
          <a:ext cx="4857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0"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1"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2"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3"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34"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5"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36"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7"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8"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39"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0" name="Text Box 1"/>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1" name="Text Box 3"/>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2" name="Text Box 4"/>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3" name="Text Box 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219075</xdr:colOff>
      <xdr:row>16</xdr:row>
      <xdr:rowOff>28575</xdr:rowOff>
    </xdr:to>
    <xdr:sp macro="" textlink="">
      <xdr:nvSpPr>
        <xdr:cNvPr id="944" name="Text Box 6"/>
        <xdr:cNvSpPr txBox="1">
          <a:spLocks noChangeArrowheads="1"/>
        </xdr:cNvSpPr>
      </xdr:nvSpPr>
      <xdr:spPr bwMode="auto">
        <a:xfrm>
          <a:off x="0" y="9744075"/>
          <a:ext cx="2190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5" name="Text Box 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571500</xdr:colOff>
      <xdr:row>16</xdr:row>
      <xdr:rowOff>38100</xdr:rowOff>
    </xdr:to>
    <xdr:sp macro="" textlink="">
      <xdr:nvSpPr>
        <xdr:cNvPr id="946" name="Text Box 9"/>
        <xdr:cNvSpPr txBox="1">
          <a:spLocks noChangeArrowheads="1"/>
        </xdr:cNvSpPr>
      </xdr:nvSpPr>
      <xdr:spPr bwMode="auto">
        <a:xfrm>
          <a:off x="0" y="9744075"/>
          <a:ext cx="57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7" name="Text Box 15"/>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8" name="Text Box 16"/>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16</xdr:row>
      <xdr:rowOff>0</xdr:rowOff>
    </xdr:from>
    <xdr:to>
      <xdr:col>0</xdr:col>
      <xdr:colOff>533400</xdr:colOff>
      <xdr:row>16</xdr:row>
      <xdr:rowOff>38100</xdr:rowOff>
    </xdr:to>
    <xdr:sp macro="" textlink="">
      <xdr:nvSpPr>
        <xdr:cNvPr id="949" name="Text Box 17"/>
        <xdr:cNvSpPr txBox="1">
          <a:spLocks noChangeArrowheads="1"/>
        </xdr:cNvSpPr>
      </xdr:nvSpPr>
      <xdr:spPr bwMode="auto">
        <a:xfrm>
          <a:off x="0" y="9744075"/>
          <a:ext cx="5334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20</xdr:row>
      <xdr:rowOff>219075</xdr:rowOff>
    </xdr:from>
    <xdr:to>
      <xdr:col>1</xdr:col>
      <xdr:colOff>104775</xdr:colOff>
      <xdr:row>20</xdr:row>
      <xdr:rowOff>228600</xdr:rowOff>
    </xdr:to>
    <xdr:sp macro="" textlink="">
      <xdr:nvSpPr>
        <xdr:cNvPr id="2" name="Text Box 5"/>
        <xdr:cNvSpPr txBox="1">
          <a:spLocks noChangeArrowheads="1"/>
        </xdr:cNvSpPr>
      </xdr:nvSpPr>
      <xdr:spPr bwMode="auto">
        <a:xfrm>
          <a:off x="1762125" y="75057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3" name="Text Box 7"/>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 name="Text Box 8"/>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5" name="Text Box 9"/>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6" name="Text Box 10"/>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7" name="Text Box 11"/>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8" name="Text Box 12"/>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9" name="Text Box 13"/>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10" name="Text Box 14"/>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104775</xdr:colOff>
      <xdr:row>20</xdr:row>
      <xdr:rowOff>228600</xdr:rowOff>
    </xdr:to>
    <xdr:sp macro="" textlink="">
      <xdr:nvSpPr>
        <xdr:cNvPr id="11" name="Text Box 15"/>
        <xdr:cNvSpPr txBox="1">
          <a:spLocks noChangeArrowheads="1"/>
        </xdr:cNvSpPr>
      </xdr:nvSpPr>
      <xdr:spPr bwMode="auto">
        <a:xfrm>
          <a:off x="1762125" y="75057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104775</xdr:colOff>
      <xdr:row>20</xdr:row>
      <xdr:rowOff>228600</xdr:rowOff>
    </xdr:to>
    <xdr:sp macro="" textlink="">
      <xdr:nvSpPr>
        <xdr:cNvPr id="12" name="Text Box 16"/>
        <xdr:cNvSpPr txBox="1">
          <a:spLocks noChangeArrowheads="1"/>
        </xdr:cNvSpPr>
      </xdr:nvSpPr>
      <xdr:spPr bwMode="auto">
        <a:xfrm>
          <a:off x="1762125" y="75057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13" name="Text Box 17"/>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14" name="Text Box 18"/>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15" name="Text Box 19"/>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16" name="Text Box 20"/>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7" name="Text Box 23"/>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8"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9"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0"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1"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2"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24" name="Text Box 25"/>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25" name="Text Box 26"/>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26" name="Text Box 27"/>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7" name="Text Box 23"/>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8"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9"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0"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1"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2"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3"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4"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8"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2"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6"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7"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8"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9"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7"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8"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9"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5"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6"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7"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68"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69"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0"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1"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2"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3"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4"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5"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97" name="Text Box 23"/>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98" name="Text Box 24"/>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99" name="Text Box 26"/>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100" name="Text Box 27"/>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104" name="Text Box 23"/>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105" name="Text Box 24"/>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106" name="Text Box 26"/>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107" name="Text Box 27"/>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108"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109"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110"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111"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112" name="Text Box 26"/>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3"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4"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5"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6"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7"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9"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0"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8"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9"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30"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1"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5"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3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3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4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4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4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4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4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4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4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4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4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4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5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5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5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5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5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5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5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5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5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5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6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6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6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6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6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6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6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6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6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6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7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7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7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79"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8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8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8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8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9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9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9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93"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94"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95"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196" name="Text Box 23"/>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197"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198"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199"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00"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01"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02" name="Text Box 27"/>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3" name="Text Box 23"/>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4"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5"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6"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7"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8"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09"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10"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11"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12"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13"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14"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15"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16"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17"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18" name="Text Box 27"/>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19"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20"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21"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22"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23"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24"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225"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26"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27"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28"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29"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30" name="Text Box 27"/>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31"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232"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3"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4"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5"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6"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7"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238"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239"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240"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241" name="Text Box 26"/>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242" name="Text Box 27"/>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243"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244" name="Text Box 26"/>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45"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4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4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4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49"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50"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251"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52"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5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5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5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5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5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5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5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6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6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6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6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7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7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7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7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7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7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7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7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7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7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8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8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8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8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8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8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8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8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28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89"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9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9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29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29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0"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0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0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0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0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1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1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1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1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2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2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2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2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2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2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2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2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28"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29"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34"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35"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36"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3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4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4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4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4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4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4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4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4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4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4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2"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5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5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5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59"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6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7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7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37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7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8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8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38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8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8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38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86"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87"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88"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89"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90"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391"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92"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93"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94"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95" name="Text Box 27"/>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96"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397"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398"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104775</xdr:colOff>
      <xdr:row>20</xdr:row>
      <xdr:rowOff>228600</xdr:rowOff>
    </xdr:to>
    <xdr:sp macro="" textlink="">
      <xdr:nvSpPr>
        <xdr:cNvPr id="399" name="Text Box 5"/>
        <xdr:cNvSpPr txBox="1">
          <a:spLocks noChangeArrowheads="1"/>
        </xdr:cNvSpPr>
      </xdr:nvSpPr>
      <xdr:spPr bwMode="auto">
        <a:xfrm>
          <a:off x="1762125" y="75057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0" name="Text Box 7"/>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1" name="Text Box 8"/>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2" name="Text Box 9"/>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3" name="Text Box 10"/>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4" name="Text Box 11"/>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5" name="Text Box 12"/>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6" name="Text Box 13"/>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07" name="Text Box 14"/>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104775</xdr:colOff>
      <xdr:row>20</xdr:row>
      <xdr:rowOff>228600</xdr:rowOff>
    </xdr:to>
    <xdr:sp macro="" textlink="">
      <xdr:nvSpPr>
        <xdr:cNvPr id="408" name="Text Box 15"/>
        <xdr:cNvSpPr txBox="1">
          <a:spLocks noChangeArrowheads="1"/>
        </xdr:cNvSpPr>
      </xdr:nvSpPr>
      <xdr:spPr bwMode="auto">
        <a:xfrm>
          <a:off x="1762125" y="75057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104775</xdr:colOff>
      <xdr:row>20</xdr:row>
      <xdr:rowOff>228600</xdr:rowOff>
    </xdr:to>
    <xdr:sp macro="" textlink="">
      <xdr:nvSpPr>
        <xdr:cNvPr id="409" name="Text Box 16"/>
        <xdr:cNvSpPr txBox="1">
          <a:spLocks noChangeArrowheads="1"/>
        </xdr:cNvSpPr>
      </xdr:nvSpPr>
      <xdr:spPr bwMode="auto">
        <a:xfrm>
          <a:off x="1762125" y="7505700"/>
          <a:ext cx="1047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10" name="Text Box 17"/>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11" name="Text Box 18"/>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12" name="Text Box 19"/>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13" name="Text Box 20"/>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14" name="Text Box 23"/>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1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1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1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418"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419"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420"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21" name="Text Box 25"/>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22" name="Text Box 26"/>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20</xdr:row>
      <xdr:rowOff>219075</xdr:rowOff>
    </xdr:from>
    <xdr:to>
      <xdr:col>1</xdr:col>
      <xdr:colOff>95250</xdr:colOff>
      <xdr:row>20</xdr:row>
      <xdr:rowOff>228600</xdr:rowOff>
    </xdr:to>
    <xdr:sp macro="" textlink="">
      <xdr:nvSpPr>
        <xdr:cNvPr id="423" name="Text Box 27"/>
        <xdr:cNvSpPr txBox="1">
          <a:spLocks noChangeArrowheads="1"/>
        </xdr:cNvSpPr>
      </xdr:nvSpPr>
      <xdr:spPr bwMode="auto">
        <a:xfrm>
          <a:off x="1762125" y="7505700"/>
          <a:ext cx="95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24" name="Text Box 23"/>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2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2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2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28"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2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32"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33"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34"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5"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39"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43"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44"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45"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6"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7"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8"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49"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54"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55"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56"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5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6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61"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62"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63"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64"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6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6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46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68"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6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7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7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7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7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7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7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7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7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7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79"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8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87"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88"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489"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9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9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9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9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494" name="Text Box 23"/>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495" name="Text Box 24"/>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496" name="Text Box 26"/>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497" name="Text Box 27"/>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9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49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0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501" name="Text Box 23"/>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502" name="Text Box 24"/>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503" name="Text Box 26"/>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0</xdr:col>
      <xdr:colOff>1409700</xdr:colOff>
      <xdr:row>20</xdr:row>
      <xdr:rowOff>228600</xdr:rowOff>
    </xdr:to>
    <xdr:sp macro="" textlink="">
      <xdr:nvSpPr>
        <xdr:cNvPr id="504" name="Text Box 27"/>
        <xdr:cNvSpPr txBox="1">
          <a:spLocks noChangeArrowheads="1"/>
        </xdr:cNvSpPr>
      </xdr:nvSpPr>
      <xdr:spPr bwMode="auto">
        <a:xfrm>
          <a:off x="3714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505"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506"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507"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508"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509" name="Text Box 26"/>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0"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514"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515"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516"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7"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8"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19"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20"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21"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2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2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2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25"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26"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27"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28"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29"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0"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1"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3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3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3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39"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4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4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4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4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4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50"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5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5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5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5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5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5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5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58"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59"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560"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61"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6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6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6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6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6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6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6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69"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70"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71"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2"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7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8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8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58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58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590"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591"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592"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593" name="Text Box 23"/>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594"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595"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596"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597"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598"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599" name="Text Box 27"/>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0" name="Text Box 23"/>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1"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2"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3"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4"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5"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6"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7"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8"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09"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10"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11"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12"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13"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14"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15" name="Text Box 27"/>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16"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17"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18"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19" name="Text Box 27"/>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20" name="Text Box 24"/>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495300</xdr:colOff>
      <xdr:row>20</xdr:row>
      <xdr:rowOff>228600</xdr:rowOff>
    </xdr:to>
    <xdr:sp macro="" textlink="">
      <xdr:nvSpPr>
        <xdr:cNvPr id="621" name="Text Box 26"/>
        <xdr:cNvSpPr txBox="1">
          <a:spLocks noChangeArrowheads="1"/>
        </xdr:cNvSpPr>
      </xdr:nvSpPr>
      <xdr:spPr bwMode="auto">
        <a:xfrm>
          <a:off x="10706100" y="75057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2"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3"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4"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5"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6" name="Text Box 27"/>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7" name="Text Box 24"/>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20</xdr:row>
      <xdr:rowOff>219075</xdr:rowOff>
    </xdr:from>
    <xdr:to>
      <xdr:col>11</xdr:col>
      <xdr:colOff>266700</xdr:colOff>
      <xdr:row>20</xdr:row>
      <xdr:rowOff>228600</xdr:rowOff>
    </xdr:to>
    <xdr:sp macro="" textlink="">
      <xdr:nvSpPr>
        <xdr:cNvPr id="628" name="Text Box 26"/>
        <xdr:cNvSpPr txBox="1">
          <a:spLocks noChangeArrowheads="1"/>
        </xdr:cNvSpPr>
      </xdr:nvSpPr>
      <xdr:spPr bwMode="auto">
        <a:xfrm>
          <a:off x="10934700" y="7505700"/>
          <a:ext cx="2667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629"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630"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631"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632" name="Text Box 24"/>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633" name="Text Box 26"/>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581025</xdr:colOff>
      <xdr:row>20</xdr:row>
      <xdr:rowOff>228600</xdr:rowOff>
    </xdr:to>
    <xdr:sp macro="" textlink="">
      <xdr:nvSpPr>
        <xdr:cNvPr id="634" name="Text Box 27"/>
        <xdr:cNvSpPr txBox="1">
          <a:spLocks noChangeArrowheads="1"/>
        </xdr:cNvSpPr>
      </xdr:nvSpPr>
      <xdr:spPr bwMode="auto">
        <a:xfrm>
          <a:off x="797242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635"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636"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637" name="Text Box 26"/>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638" name="Text Box 27"/>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639" name="Text Box 24"/>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581025</xdr:colOff>
      <xdr:row>20</xdr:row>
      <xdr:rowOff>228600</xdr:rowOff>
    </xdr:to>
    <xdr:sp macro="" textlink="">
      <xdr:nvSpPr>
        <xdr:cNvPr id="640" name="Text Box 26"/>
        <xdr:cNvSpPr txBox="1">
          <a:spLocks noChangeArrowheads="1"/>
        </xdr:cNvSpPr>
      </xdr:nvSpPr>
      <xdr:spPr bwMode="auto">
        <a:xfrm>
          <a:off x="88011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1"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2"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3"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4"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64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64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64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8"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4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5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5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5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5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5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5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5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5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5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59"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6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67"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68"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69"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7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7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7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7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74"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7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7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7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7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7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8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8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8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8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8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85"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8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8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8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8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9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69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9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9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9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69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9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9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9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69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0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0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0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0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1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1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1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4"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1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2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21"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22"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23"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24"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25"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2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2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2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2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3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3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3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3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3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3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3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3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3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3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4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4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4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4"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4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5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5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5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5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2"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6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6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76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69"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77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7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8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8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82"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83"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84"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8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8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8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88"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89"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90"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91" name="Text Box 27"/>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92"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793"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171450</xdr:colOff>
      <xdr:row>22</xdr:row>
      <xdr:rowOff>152400</xdr:rowOff>
    </xdr:from>
    <xdr:to>
      <xdr:col>9</xdr:col>
      <xdr:colOff>161925</xdr:colOff>
      <xdr:row>22</xdr:row>
      <xdr:rowOff>152400</xdr:rowOff>
    </xdr:to>
    <xdr:sp macro="" textlink="">
      <xdr:nvSpPr>
        <xdr:cNvPr id="794" name="Text Box 26"/>
        <xdr:cNvSpPr txBox="1">
          <a:spLocks noChangeArrowheads="1"/>
        </xdr:cNvSpPr>
      </xdr:nvSpPr>
      <xdr:spPr bwMode="auto">
        <a:xfrm>
          <a:off x="7772400" y="8220075"/>
          <a:ext cx="819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95"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9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9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79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799"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800"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801"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02"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0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0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0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0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0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0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0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1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1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1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1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2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2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2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2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2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2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2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2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2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2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3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3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3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3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3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3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3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3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3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39"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4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4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4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4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0"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5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5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5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5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6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6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6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6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7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7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7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7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7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875"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876"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877"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878"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879"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84"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85"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886"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8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9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9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9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9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9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9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9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89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9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89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2"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0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0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0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09"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1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2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2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2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2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3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3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3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3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3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3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936"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937"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938"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939"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940"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941"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942"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943"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944"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945" name="Text Box 27"/>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946"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947"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48"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49"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0"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1"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52"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53"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954"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5"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5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59"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6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6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6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6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0"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7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7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7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7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4"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8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8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8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99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99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0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0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0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0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04"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05" name="Text Box 26"/>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0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0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0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0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1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1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1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1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2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2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2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2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2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2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2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2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2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2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3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3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32"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33"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34"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35"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36"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37" name="Text Box 26"/>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38" name="Text Box 27"/>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39"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040" name="Text Box 26"/>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041"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42"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43"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44"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45"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046"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047"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048"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49" name="Text Box 23"/>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5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5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5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5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5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5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5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57"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58"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59"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0"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6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68"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69"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70"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71"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7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7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7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7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7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7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7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79"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80"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81"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82"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83"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84"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85"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86"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8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8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8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9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9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09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93"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94"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95"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096"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9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9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09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0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0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0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4"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0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1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1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1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1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2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2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22"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23"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24"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25"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26"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27"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28"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29"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30"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31"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32"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33"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34"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3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3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3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3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3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42"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43"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44"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5"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6"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7"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8"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49"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5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5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5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5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6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6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6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6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0"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17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80"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81"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82"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3"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4"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5"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6" name="Text Box 24"/>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7" name="Text Box 26"/>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371475</xdr:colOff>
      <xdr:row>20</xdr:row>
      <xdr:rowOff>219075</xdr:rowOff>
    </xdr:from>
    <xdr:to>
      <xdr:col>7</xdr:col>
      <xdr:colOff>581025</xdr:colOff>
      <xdr:row>20</xdr:row>
      <xdr:rowOff>228600</xdr:rowOff>
    </xdr:to>
    <xdr:sp macro="" textlink="">
      <xdr:nvSpPr>
        <xdr:cNvPr id="1188" name="Text Box 27"/>
        <xdr:cNvSpPr txBox="1">
          <a:spLocks noChangeArrowheads="1"/>
        </xdr:cNvSpPr>
      </xdr:nvSpPr>
      <xdr:spPr bwMode="auto">
        <a:xfrm>
          <a:off x="6315075"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89"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90"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91"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92" name="Text Box 27"/>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93" name="Text Box 24"/>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371475</xdr:colOff>
      <xdr:row>20</xdr:row>
      <xdr:rowOff>219075</xdr:rowOff>
    </xdr:from>
    <xdr:to>
      <xdr:col>8</xdr:col>
      <xdr:colOff>581025</xdr:colOff>
      <xdr:row>20</xdr:row>
      <xdr:rowOff>228600</xdr:rowOff>
    </xdr:to>
    <xdr:sp macro="" textlink="">
      <xdr:nvSpPr>
        <xdr:cNvPr id="1194" name="Text Box 26"/>
        <xdr:cNvSpPr txBox="1">
          <a:spLocks noChangeArrowheads="1"/>
        </xdr:cNvSpPr>
      </xdr:nvSpPr>
      <xdr:spPr bwMode="auto">
        <a:xfrm>
          <a:off x="714375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95"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96"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97"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198"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19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0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0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02" name="Text Box 23"/>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0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0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0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06"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0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0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0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10"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11"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12"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7"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1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21"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22"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23"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4"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8"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29"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0"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1"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35"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36"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37"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8"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39"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0"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1"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2"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3"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4"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5"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6"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47"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48"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49"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50"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51"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52" name="Text Box 26"/>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53"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5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5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5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57"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58"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59"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0" name="Text Box 23"/>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1"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2"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3"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4"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5"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6"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7"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8"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69"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70" name="Text Box 24"/>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71" name="Text Box 26"/>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371475</xdr:colOff>
      <xdr:row>20</xdr:row>
      <xdr:rowOff>219075</xdr:rowOff>
    </xdr:from>
    <xdr:to>
      <xdr:col>1</xdr:col>
      <xdr:colOff>581025</xdr:colOff>
      <xdr:row>20</xdr:row>
      <xdr:rowOff>228600</xdr:rowOff>
    </xdr:to>
    <xdr:sp macro="" textlink="">
      <xdr:nvSpPr>
        <xdr:cNvPr id="1272" name="Text Box 27"/>
        <xdr:cNvSpPr txBox="1">
          <a:spLocks noChangeArrowheads="1"/>
        </xdr:cNvSpPr>
      </xdr:nvSpPr>
      <xdr:spPr bwMode="auto">
        <a:xfrm>
          <a:off x="371475" y="7505700"/>
          <a:ext cx="19716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73" name="Text Box 24"/>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74" name="Text Box 26"/>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371475</xdr:colOff>
      <xdr:row>20</xdr:row>
      <xdr:rowOff>219075</xdr:rowOff>
    </xdr:from>
    <xdr:to>
      <xdr:col>3</xdr:col>
      <xdr:colOff>581025</xdr:colOff>
      <xdr:row>20</xdr:row>
      <xdr:rowOff>228600</xdr:rowOff>
    </xdr:to>
    <xdr:sp macro="" textlink="">
      <xdr:nvSpPr>
        <xdr:cNvPr id="1275" name="Text Box 27"/>
        <xdr:cNvSpPr txBox="1">
          <a:spLocks noChangeArrowheads="1"/>
        </xdr:cNvSpPr>
      </xdr:nvSpPr>
      <xdr:spPr bwMode="auto">
        <a:xfrm>
          <a:off x="2962275" y="7505700"/>
          <a:ext cx="10668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76"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77"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78"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79" name="Text Box 24"/>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80" name="Text Box 26"/>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371475</xdr:colOff>
      <xdr:row>20</xdr:row>
      <xdr:rowOff>219075</xdr:rowOff>
    </xdr:from>
    <xdr:to>
      <xdr:col>5</xdr:col>
      <xdr:colOff>542925</xdr:colOff>
      <xdr:row>20</xdr:row>
      <xdr:rowOff>228600</xdr:rowOff>
    </xdr:to>
    <xdr:sp macro="" textlink="">
      <xdr:nvSpPr>
        <xdr:cNvPr id="1281" name="Text Box 27"/>
        <xdr:cNvSpPr txBox="1">
          <a:spLocks noChangeArrowheads="1"/>
        </xdr:cNvSpPr>
      </xdr:nvSpPr>
      <xdr:spPr bwMode="auto">
        <a:xfrm>
          <a:off x="4638675" y="7505700"/>
          <a:ext cx="10191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82"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83"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84" name="Text Box 26"/>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85" name="Text Box 27"/>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86" name="Text Box 24"/>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371475</xdr:colOff>
      <xdr:row>20</xdr:row>
      <xdr:rowOff>219075</xdr:rowOff>
    </xdr:from>
    <xdr:to>
      <xdr:col>6</xdr:col>
      <xdr:colOff>581025</xdr:colOff>
      <xdr:row>20</xdr:row>
      <xdr:rowOff>228600</xdr:rowOff>
    </xdr:to>
    <xdr:sp macro="" textlink="">
      <xdr:nvSpPr>
        <xdr:cNvPr id="1287" name="Text Box 26"/>
        <xdr:cNvSpPr txBox="1">
          <a:spLocks noChangeArrowheads="1"/>
        </xdr:cNvSpPr>
      </xdr:nvSpPr>
      <xdr:spPr bwMode="auto">
        <a:xfrm>
          <a:off x="5486400" y="7505700"/>
          <a:ext cx="10382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88"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89"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0"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1"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2"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3"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294"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295" name="Text Box 26"/>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6"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7"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8"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299"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00"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01"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02"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03"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04" name="Text Box 26"/>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05" name="Text Box 27"/>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06"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07" name="Text Box 26"/>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08"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09"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0"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1"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2"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3"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4"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15"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16" name="Text Box 26"/>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7"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8"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19"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20" name="Text Box 24"/>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21" name="Text Box 26"/>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371475</xdr:colOff>
      <xdr:row>20</xdr:row>
      <xdr:rowOff>219075</xdr:rowOff>
    </xdr:from>
    <xdr:to>
      <xdr:col>9</xdr:col>
      <xdr:colOff>495300</xdr:colOff>
      <xdr:row>20</xdr:row>
      <xdr:rowOff>228600</xdr:rowOff>
    </xdr:to>
    <xdr:sp macro="" textlink="">
      <xdr:nvSpPr>
        <xdr:cNvPr id="1322" name="Text Box 27"/>
        <xdr:cNvSpPr txBox="1">
          <a:spLocks noChangeArrowheads="1"/>
        </xdr:cNvSpPr>
      </xdr:nvSpPr>
      <xdr:spPr bwMode="auto">
        <a:xfrm>
          <a:off x="7972425"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23"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24"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25" name="Text Box 26"/>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26" name="Text Box 27"/>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27" name="Text Box 24"/>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371475</xdr:colOff>
      <xdr:row>20</xdr:row>
      <xdr:rowOff>219075</xdr:rowOff>
    </xdr:from>
    <xdr:to>
      <xdr:col>10</xdr:col>
      <xdr:colOff>495300</xdr:colOff>
      <xdr:row>20</xdr:row>
      <xdr:rowOff>228600</xdr:rowOff>
    </xdr:to>
    <xdr:sp macro="" textlink="">
      <xdr:nvSpPr>
        <xdr:cNvPr id="1328" name="Text Box 26"/>
        <xdr:cNvSpPr txBox="1">
          <a:spLocks noChangeArrowheads="1"/>
        </xdr:cNvSpPr>
      </xdr:nvSpPr>
      <xdr:spPr bwMode="auto">
        <a:xfrm>
          <a:off x="8801100" y="7505700"/>
          <a:ext cx="9525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xdr:colOff>
      <xdr:row>15</xdr:row>
      <xdr:rowOff>190500</xdr:rowOff>
    </xdr:from>
    <xdr:to>
      <xdr:col>10</xdr:col>
      <xdr:colOff>342900</xdr:colOff>
      <xdr:row>39</xdr:row>
      <xdr:rowOff>123825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13</xdr:row>
      <xdr:rowOff>19050</xdr:rowOff>
    </xdr:from>
    <xdr:to>
      <xdr:col>1</xdr:col>
      <xdr:colOff>0</xdr:colOff>
      <xdr:row>17</xdr:row>
      <xdr:rowOff>190500</xdr:rowOff>
    </xdr:to>
    <xdr:cxnSp macro="">
      <xdr:nvCxnSpPr>
        <xdr:cNvPr id="2" name="Straight Connector 1"/>
        <xdr:cNvCxnSpPr/>
      </xdr:nvCxnSpPr>
      <xdr:spPr>
        <a:xfrm>
          <a:off x="0" y="6124575"/>
          <a:ext cx="1276350" cy="933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171449</xdr:rowOff>
    </xdr:from>
    <xdr:to>
      <xdr:col>1</xdr:col>
      <xdr:colOff>0</xdr:colOff>
      <xdr:row>6</xdr:row>
      <xdr:rowOff>9527</xdr:rowOff>
    </xdr:to>
    <xdr:cxnSp macro="">
      <xdr:nvCxnSpPr>
        <xdr:cNvPr id="3" name="Straight Connector 2"/>
        <xdr:cNvCxnSpPr/>
      </xdr:nvCxnSpPr>
      <xdr:spPr>
        <a:xfrm rot="16200000" flipH="1">
          <a:off x="-585789" y="957263"/>
          <a:ext cx="2133603" cy="9620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361950</xdr:colOff>
      <xdr:row>1</xdr:row>
      <xdr:rowOff>0</xdr:rowOff>
    </xdr:from>
    <xdr:to>
      <xdr:col>5</xdr:col>
      <xdr:colOff>133350</xdr:colOff>
      <xdr:row>1</xdr:row>
      <xdr:rowOff>28575</xdr:rowOff>
    </xdr:to>
    <xdr:sp macro="" textlink="">
      <xdr:nvSpPr>
        <xdr:cNvPr id="4526197" name="Text Box 1"/>
        <xdr:cNvSpPr txBox="1">
          <a:spLocks noChangeArrowheads="1"/>
        </xdr:cNvSpPr>
      </xdr:nvSpPr>
      <xdr:spPr bwMode="auto">
        <a:xfrm>
          <a:off x="3619500" y="200025"/>
          <a:ext cx="1162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200025</xdr:colOff>
      <xdr:row>1</xdr:row>
      <xdr:rowOff>0</xdr:rowOff>
    </xdr:from>
    <xdr:to>
      <xdr:col>4</xdr:col>
      <xdr:colOff>257175</xdr:colOff>
      <xdr:row>1</xdr:row>
      <xdr:rowOff>38100</xdr:rowOff>
    </xdr:to>
    <xdr:sp macro="" textlink="">
      <xdr:nvSpPr>
        <xdr:cNvPr id="4526198" name="Text Box 3"/>
        <xdr:cNvSpPr txBox="1">
          <a:spLocks noChangeArrowheads="1"/>
        </xdr:cNvSpPr>
      </xdr:nvSpPr>
      <xdr:spPr bwMode="auto">
        <a:xfrm>
          <a:off x="2762250" y="200025"/>
          <a:ext cx="1447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361950</xdr:colOff>
      <xdr:row>1</xdr:row>
      <xdr:rowOff>0</xdr:rowOff>
    </xdr:from>
    <xdr:to>
      <xdr:col>8</xdr:col>
      <xdr:colOff>133350</xdr:colOff>
      <xdr:row>1</xdr:row>
      <xdr:rowOff>28575</xdr:rowOff>
    </xdr:to>
    <xdr:sp macro="" textlink="">
      <xdr:nvSpPr>
        <xdr:cNvPr id="4526199" name="Text Box 4"/>
        <xdr:cNvSpPr txBox="1">
          <a:spLocks noChangeArrowheads="1"/>
        </xdr:cNvSpPr>
      </xdr:nvSpPr>
      <xdr:spPr bwMode="auto">
        <a:xfrm>
          <a:off x="5705475" y="200025"/>
          <a:ext cx="1162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200025</xdr:colOff>
      <xdr:row>1</xdr:row>
      <xdr:rowOff>0</xdr:rowOff>
    </xdr:from>
    <xdr:to>
      <xdr:col>7</xdr:col>
      <xdr:colOff>0</xdr:colOff>
      <xdr:row>1</xdr:row>
      <xdr:rowOff>38100</xdr:rowOff>
    </xdr:to>
    <xdr:sp macro="" textlink="">
      <xdr:nvSpPr>
        <xdr:cNvPr id="4526200" name="Text Box 5"/>
        <xdr:cNvSpPr txBox="1">
          <a:spLocks noChangeArrowheads="1"/>
        </xdr:cNvSpPr>
      </xdr:nvSpPr>
      <xdr:spPr bwMode="auto">
        <a:xfrm>
          <a:off x="4848225" y="200025"/>
          <a:ext cx="1190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361950</xdr:colOff>
      <xdr:row>1</xdr:row>
      <xdr:rowOff>0</xdr:rowOff>
    </xdr:from>
    <xdr:to>
      <xdr:col>11</xdr:col>
      <xdr:colOff>66675</xdr:colOff>
      <xdr:row>1</xdr:row>
      <xdr:rowOff>28575</xdr:rowOff>
    </xdr:to>
    <xdr:sp macro="" textlink="">
      <xdr:nvSpPr>
        <xdr:cNvPr id="4526201" name="Text Box 6"/>
        <xdr:cNvSpPr txBox="1">
          <a:spLocks noChangeArrowheads="1"/>
        </xdr:cNvSpPr>
      </xdr:nvSpPr>
      <xdr:spPr bwMode="auto">
        <a:xfrm>
          <a:off x="7791450" y="200025"/>
          <a:ext cx="10953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200025</xdr:colOff>
      <xdr:row>1</xdr:row>
      <xdr:rowOff>0</xdr:rowOff>
    </xdr:from>
    <xdr:to>
      <xdr:col>10</xdr:col>
      <xdr:colOff>76200</xdr:colOff>
      <xdr:row>1</xdr:row>
      <xdr:rowOff>38100</xdr:rowOff>
    </xdr:to>
    <xdr:sp macro="" textlink="">
      <xdr:nvSpPr>
        <xdr:cNvPr id="4526202" name="Text Box 7"/>
        <xdr:cNvSpPr txBox="1">
          <a:spLocks noChangeArrowheads="1"/>
        </xdr:cNvSpPr>
      </xdr:nvSpPr>
      <xdr:spPr bwMode="auto">
        <a:xfrm>
          <a:off x="6934200" y="200025"/>
          <a:ext cx="1266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xdr:row>
      <xdr:rowOff>0</xdr:rowOff>
    </xdr:from>
    <xdr:to>
      <xdr:col>13</xdr:col>
      <xdr:colOff>0</xdr:colOff>
      <xdr:row>1</xdr:row>
      <xdr:rowOff>28575</xdr:rowOff>
    </xdr:to>
    <xdr:sp macro="" textlink="">
      <xdr:nvSpPr>
        <xdr:cNvPr id="4526203" name="Text Box 8"/>
        <xdr:cNvSpPr txBox="1">
          <a:spLocks noChangeArrowheads="1"/>
        </xdr:cNvSpPr>
      </xdr:nvSpPr>
      <xdr:spPr bwMode="auto">
        <a:xfrm>
          <a:off x="10163175" y="200025"/>
          <a:ext cx="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xdr:row>
      <xdr:rowOff>0</xdr:rowOff>
    </xdr:from>
    <xdr:to>
      <xdr:col>13</xdr:col>
      <xdr:colOff>0</xdr:colOff>
      <xdr:row>1</xdr:row>
      <xdr:rowOff>38100</xdr:rowOff>
    </xdr:to>
    <xdr:sp macro="" textlink="">
      <xdr:nvSpPr>
        <xdr:cNvPr id="4526204" name="Text Box 13"/>
        <xdr:cNvSpPr txBox="1">
          <a:spLocks noChangeArrowheads="1"/>
        </xdr:cNvSpPr>
      </xdr:nvSpPr>
      <xdr:spPr bwMode="auto">
        <a:xfrm>
          <a:off x="10163175" y="2000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200025</xdr:colOff>
      <xdr:row>1</xdr:row>
      <xdr:rowOff>0</xdr:rowOff>
    </xdr:from>
    <xdr:to>
      <xdr:col>4</xdr:col>
      <xdr:colOff>257175</xdr:colOff>
      <xdr:row>1</xdr:row>
      <xdr:rowOff>38100</xdr:rowOff>
    </xdr:to>
    <xdr:sp macro="" textlink="">
      <xdr:nvSpPr>
        <xdr:cNvPr id="4526205" name="Text Box 15"/>
        <xdr:cNvSpPr txBox="1">
          <a:spLocks noChangeArrowheads="1"/>
        </xdr:cNvSpPr>
      </xdr:nvSpPr>
      <xdr:spPr bwMode="auto">
        <a:xfrm>
          <a:off x="2762250" y="200025"/>
          <a:ext cx="1447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200025</xdr:colOff>
      <xdr:row>1</xdr:row>
      <xdr:rowOff>0</xdr:rowOff>
    </xdr:from>
    <xdr:to>
      <xdr:col>7</xdr:col>
      <xdr:colOff>0</xdr:colOff>
      <xdr:row>1</xdr:row>
      <xdr:rowOff>38100</xdr:rowOff>
    </xdr:to>
    <xdr:sp macro="" textlink="">
      <xdr:nvSpPr>
        <xdr:cNvPr id="4526206" name="Text Box 16"/>
        <xdr:cNvSpPr txBox="1">
          <a:spLocks noChangeArrowheads="1"/>
        </xdr:cNvSpPr>
      </xdr:nvSpPr>
      <xdr:spPr bwMode="auto">
        <a:xfrm>
          <a:off x="4848225" y="200025"/>
          <a:ext cx="1190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200025</xdr:colOff>
      <xdr:row>1</xdr:row>
      <xdr:rowOff>0</xdr:rowOff>
    </xdr:from>
    <xdr:to>
      <xdr:col>10</xdr:col>
      <xdr:colOff>76200</xdr:colOff>
      <xdr:row>1</xdr:row>
      <xdr:rowOff>38100</xdr:rowOff>
    </xdr:to>
    <xdr:sp macro="" textlink="">
      <xdr:nvSpPr>
        <xdr:cNvPr id="4526207" name="Text Box 17"/>
        <xdr:cNvSpPr txBox="1">
          <a:spLocks noChangeArrowheads="1"/>
        </xdr:cNvSpPr>
      </xdr:nvSpPr>
      <xdr:spPr bwMode="auto">
        <a:xfrm>
          <a:off x="6934200" y="200025"/>
          <a:ext cx="12668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xdr:row>
      <xdr:rowOff>0</xdr:rowOff>
    </xdr:from>
    <xdr:to>
      <xdr:col>13</xdr:col>
      <xdr:colOff>0</xdr:colOff>
      <xdr:row>1</xdr:row>
      <xdr:rowOff>38100</xdr:rowOff>
    </xdr:to>
    <xdr:sp macro="" textlink="">
      <xdr:nvSpPr>
        <xdr:cNvPr id="4526208" name="Text Box 19"/>
        <xdr:cNvSpPr txBox="1">
          <a:spLocks noChangeArrowheads="1"/>
        </xdr:cNvSpPr>
      </xdr:nvSpPr>
      <xdr:spPr bwMode="auto">
        <a:xfrm>
          <a:off x="10163175" y="200025"/>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361950</xdr:colOff>
      <xdr:row>1</xdr:row>
      <xdr:rowOff>0</xdr:rowOff>
    </xdr:from>
    <xdr:to>
      <xdr:col>7</xdr:col>
      <xdr:colOff>180975</xdr:colOff>
      <xdr:row>1</xdr:row>
      <xdr:rowOff>28575</xdr:rowOff>
    </xdr:to>
    <xdr:sp macro="" textlink="">
      <xdr:nvSpPr>
        <xdr:cNvPr id="4567294" name="Text Box 1"/>
        <xdr:cNvSpPr txBox="1">
          <a:spLocks noChangeArrowheads="1"/>
        </xdr:cNvSpPr>
      </xdr:nvSpPr>
      <xdr:spPr bwMode="auto">
        <a:xfrm>
          <a:off x="3086100" y="190500"/>
          <a:ext cx="14763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200025</xdr:colOff>
      <xdr:row>1</xdr:row>
      <xdr:rowOff>0</xdr:rowOff>
    </xdr:from>
    <xdr:to>
      <xdr:col>6</xdr:col>
      <xdr:colOff>0</xdr:colOff>
      <xdr:row>1</xdr:row>
      <xdr:rowOff>66675</xdr:rowOff>
    </xdr:to>
    <xdr:sp macro="" textlink="">
      <xdr:nvSpPr>
        <xdr:cNvPr id="4567295" name="Text Box 3"/>
        <xdr:cNvSpPr txBox="1">
          <a:spLocks noChangeArrowheads="1"/>
        </xdr:cNvSpPr>
      </xdr:nvSpPr>
      <xdr:spPr bwMode="auto">
        <a:xfrm>
          <a:off x="2390775" y="190500"/>
          <a:ext cx="14668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361950</xdr:colOff>
      <xdr:row>1</xdr:row>
      <xdr:rowOff>0</xdr:rowOff>
    </xdr:from>
    <xdr:to>
      <xdr:col>10</xdr:col>
      <xdr:colOff>190500</xdr:colOff>
      <xdr:row>1</xdr:row>
      <xdr:rowOff>28575</xdr:rowOff>
    </xdr:to>
    <xdr:sp macro="" textlink="">
      <xdr:nvSpPr>
        <xdr:cNvPr id="4567296" name="Text Box 4"/>
        <xdr:cNvSpPr txBox="1">
          <a:spLocks noChangeArrowheads="1"/>
        </xdr:cNvSpPr>
      </xdr:nvSpPr>
      <xdr:spPr bwMode="auto">
        <a:xfrm>
          <a:off x="4743450" y="190500"/>
          <a:ext cx="14001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200025</xdr:colOff>
      <xdr:row>1</xdr:row>
      <xdr:rowOff>0</xdr:rowOff>
    </xdr:from>
    <xdr:to>
      <xdr:col>8</xdr:col>
      <xdr:colOff>438150</xdr:colOff>
      <xdr:row>1</xdr:row>
      <xdr:rowOff>66675</xdr:rowOff>
    </xdr:to>
    <xdr:sp macro="" textlink="">
      <xdr:nvSpPr>
        <xdr:cNvPr id="4567297" name="Text Box 5"/>
        <xdr:cNvSpPr txBox="1">
          <a:spLocks noChangeArrowheads="1"/>
        </xdr:cNvSpPr>
      </xdr:nvSpPr>
      <xdr:spPr bwMode="auto">
        <a:xfrm>
          <a:off x="4057650" y="190500"/>
          <a:ext cx="1285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361950</xdr:colOff>
      <xdr:row>1</xdr:row>
      <xdr:rowOff>0</xdr:rowOff>
    </xdr:from>
    <xdr:to>
      <xdr:col>13</xdr:col>
      <xdr:colOff>371475</xdr:colOff>
      <xdr:row>1</xdr:row>
      <xdr:rowOff>28575</xdr:rowOff>
    </xdr:to>
    <xdr:sp macro="" textlink="">
      <xdr:nvSpPr>
        <xdr:cNvPr id="4567298" name="Text Box 6"/>
        <xdr:cNvSpPr txBox="1">
          <a:spLocks noChangeArrowheads="1"/>
        </xdr:cNvSpPr>
      </xdr:nvSpPr>
      <xdr:spPr bwMode="auto">
        <a:xfrm>
          <a:off x="6315075" y="190500"/>
          <a:ext cx="16764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200025</xdr:colOff>
      <xdr:row>1</xdr:row>
      <xdr:rowOff>0</xdr:rowOff>
    </xdr:from>
    <xdr:to>
      <xdr:col>11</xdr:col>
      <xdr:colOff>438150</xdr:colOff>
      <xdr:row>1</xdr:row>
      <xdr:rowOff>66675</xdr:rowOff>
    </xdr:to>
    <xdr:sp macro="" textlink="">
      <xdr:nvSpPr>
        <xdr:cNvPr id="4567299" name="Text Box 7"/>
        <xdr:cNvSpPr txBox="1">
          <a:spLocks noChangeArrowheads="1"/>
        </xdr:cNvSpPr>
      </xdr:nvSpPr>
      <xdr:spPr bwMode="auto">
        <a:xfrm>
          <a:off x="5629275" y="190500"/>
          <a:ext cx="1285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361950</xdr:colOff>
      <xdr:row>1</xdr:row>
      <xdr:rowOff>0</xdr:rowOff>
    </xdr:from>
    <xdr:to>
      <xdr:col>16</xdr:col>
      <xdr:colOff>142875</xdr:colOff>
      <xdr:row>1</xdr:row>
      <xdr:rowOff>28575</xdr:rowOff>
    </xdr:to>
    <xdr:sp macro="" textlink="">
      <xdr:nvSpPr>
        <xdr:cNvPr id="4567300" name="Text Box 8"/>
        <xdr:cNvSpPr txBox="1">
          <a:spLocks noChangeArrowheads="1"/>
        </xdr:cNvSpPr>
      </xdr:nvSpPr>
      <xdr:spPr bwMode="auto">
        <a:xfrm>
          <a:off x="7981950" y="190500"/>
          <a:ext cx="13906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200025</xdr:colOff>
      <xdr:row>1</xdr:row>
      <xdr:rowOff>0</xdr:rowOff>
    </xdr:from>
    <xdr:to>
      <xdr:col>14</xdr:col>
      <xdr:colOff>504825</xdr:colOff>
      <xdr:row>1</xdr:row>
      <xdr:rowOff>66675</xdr:rowOff>
    </xdr:to>
    <xdr:sp macro="" textlink="">
      <xdr:nvSpPr>
        <xdr:cNvPr id="4567301" name="Text Box 9"/>
        <xdr:cNvSpPr txBox="1">
          <a:spLocks noChangeArrowheads="1"/>
        </xdr:cNvSpPr>
      </xdr:nvSpPr>
      <xdr:spPr bwMode="auto">
        <a:xfrm>
          <a:off x="7229475" y="190500"/>
          <a:ext cx="14192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0</xdr:row>
      <xdr:rowOff>0</xdr:rowOff>
    </xdr:from>
    <xdr:to>
      <xdr:col>19</xdr:col>
      <xdr:colOff>85725</xdr:colOff>
      <xdr:row>0</xdr:row>
      <xdr:rowOff>28575</xdr:rowOff>
    </xdr:to>
    <xdr:sp macro="" textlink="">
      <xdr:nvSpPr>
        <xdr:cNvPr id="4567302" name="Text Box 10"/>
        <xdr:cNvSpPr txBox="1">
          <a:spLocks noChangeArrowheads="1"/>
        </xdr:cNvSpPr>
      </xdr:nvSpPr>
      <xdr:spPr bwMode="auto">
        <a:xfrm>
          <a:off x="11039475" y="0"/>
          <a:ext cx="857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0</xdr:row>
      <xdr:rowOff>0</xdr:rowOff>
    </xdr:from>
    <xdr:to>
      <xdr:col>20</xdr:col>
      <xdr:colOff>0</xdr:colOff>
      <xdr:row>0</xdr:row>
      <xdr:rowOff>57150</xdr:rowOff>
    </xdr:to>
    <xdr:sp macro="" textlink="">
      <xdr:nvSpPr>
        <xdr:cNvPr id="4567303" name="Text Box 11"/>
        <xdr:cNvSpPr txBox="1">
          <a:spLocks noChangeArrowheads="1"/>
        </xdr:cNvSpPr>
      </xdr:nvSpPr>
      <xdr:spPr bwMode="auto">
        <a:xfrm>
          <a:off x="11039475" y="0"/>
          <a:ext cx="771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0</xdr:colOff>
      <xdr:row>0</xdr:row>
      <xdr:rowOff>0</xdr:rowOff>
    </xdr:from>
    <xdr:to>
      <xdr:col>20</xdr:col>
      <xdr:colOff>0</xdr:colOff>
      <xdr:row>0</xdr:row>
      <xdr:rowOff>57150</xdr:rowOff>
    </xdr:to>
    <xdr:sp macro="" textlink="">
      <xdr:nvSpPr>
        <xdr:cNvPr id="4567304" name="Text Box 12"/>
        <xdr:cNvSpPr txBox="1">
          <a:spLocks noChangeArrowheads="1"/>
        </xdr:cNvSpPr>
      </xdr:nvSpPr>
      <xdr:spPr bwMode="auto">
        <a:xfrm>
          <a:off x="11039475" y="0"/>
          <a:ext cx="771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200025</xdr:colOff>
      <xdr:row>1</xdr:row>
      <xdr:rowOff>0</xdr:rowOff>
    </xdr:from>
    <xdr:to>
      <xdr:col>18</xdr:col>
      <xdr:colOff>9525</xdr:colOff>
      <xdr:row>1</xdr:row>
      <xdr:rowOff>66675</xdr:rowOff>
    </xdr:to>
    <xdr:sp macro="" textlink="">
      <xdr:nvSpPr>
        <xdr:cNvPr id="4567305" name="Text Box 13"/>
        <xdr:cNvSpPr txBox="1">
          <a:spLocks noChangeArrowheads="1"/>
        </xdr:cNvSpPr>
      </xdr:nvSpPr>
      <xdr:spPr bwMode="auto">
        <a:xfrm>
          <a:off x="8867775" y="190500"/>
          <a:ext cx="15621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200025</xdr:colOff>
      <xdr:row>1</xdr:row>
      <xdr:rowOff>0</xdr:rowOff>
    </xdr:from>
    <xdr:to>
      <xdr:col>6</xdr:col>
      <xdr:colOff>0</xdr:colOff>
      <xdr:row>1</xdr:row>
      <xdr:rowOff>66675</xdr:rowOff>
    </xdr:to>
    <xdr:sp macro="" textlink="">
      <xdr:nvSpPr>
        <xdr:cNvPr id="4567306" name="Text Box 15"/>
        <xdr:cNvSpPr txBox="1">
          <a:spLocks noChangeArrowheads="1"/>
        </xdr:cNvSpPr>
      </xdr:nvSpPr>
      <xdr:spPr bwMode="auto">
        <a:xfrm>
          <a:off x="2390775" y="190500"/>
          <a:ext cx="14668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200025</xdr:colOff>
      <xdr:row>1</xdr:row>
      <xdr:rowOff>0</xdr:rowOff>
    </xdr:from>
    <xdr:to>
      <xdr:col>8</xdr:col>
      <xdr:colOff>438150</xdr:colOff>
      <xdr:row>1</xdr:row>
      <xdr:rowOff>66675</xdr:rowOff>
    </xdr:to>
    <xdr:sp macro="" textlink="">
      <xdr:nvSpPr>
        <xdr:cNvPr id="4567307" name="Text Box 16"/>
        <xdr:cNvSpPr txBox="1">
          <a:spLocks noChangeArrowheads="1"/>
        </xdr:cNvSpPr>
      </xdr:nvSpPr>
      <xdr:spPr bwMode="auto">
        <a:xfrm>
          <a:off x="4057650" y="190500"/>
          <a:ext cx="1285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200025</xdr:colOff>
      <xdr:row>1</xdr:row>
      <xdr:rowOff>0</xdr:rowOff>
    </xdr:from>
    <xdr:to>
      <xdr:col>11</xdr:col>
      <xdr:colOff>438150</xdr:colOff>
      <xdr:row>1</xdr:row>
      <xdr:rowOff>66675</xdr:rowOff>
    </xdr:to>
    <xdr:sp macro="" textlink="">
      <xdr:nvSpPr>
        <xdr:cNvPr id="4567308" name="Text Box 17"/>
        <xdr:cNvSpPr txBox="1">
          <a:spLocks noChangeArrowheads="1"/>
        </xdr:cNvSpPr>
      </xdr:nvSpPr>
      <xdr:spPr bwMode="auto">
        <a:xfrm>
          <a:off x="5629275" y="190500"/>
          <a:ext cx="12858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200025</xdr:colOff>
      <xdr:row>1</xdr:row>
      <xdr:rowOff>0</xdr:rowOff>
    </xdr:from>
    <xdr:to>
      <xdr:col>18</xdr:col>
      <xdr:colOff>9525</xdr:colOff>
      <xdr:row>1</xdr:row>
      <xdr:rowOff>66675</xdr:rowOff>
    </xdr:to>
    <xdr:sp macro="" textlink="">
      <xdr:nvSpPr>
        <xdr:cNvPr id="4567309" name="Text Box 19"/>
        <xdr:cNvSpPr txBox="1">
          <a:spLocks noChangeArrowheads="1"/>
        </xdr:cNvSpPr>
      </xdr:nvSpPr>
      <xdr:spPr bwMode="auto">
        <a:xfrm>
          <a:off x="8867775" y="190500"/>
          <a:ext cx="15621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200025</xdr:colOff>
      <xdr:row>3</xdr:row>
      <xdr:rowOff>0</xdr:rowOff>
    </xdr:from>
    <xdr:to>
      <xdr:col>6</xdr:col>
      <xdr:colOff>0</xdr:colOff>
      <xdr:row>3</xdr:row>
      <xdr:rowOff>142875</xdr:rowOff>
    </xdr:to>
    <xdr:sp macro="" textlink="">
      <xdr:nvSpPr>
        <xdr:cNvPr id="4567310" name="Text Box 22"/>
        <xdr:cNvSpPr txBox="1">
          <a:spLocks noChangeArrowheads="1"/>
        </xdr:cNvSpPr>
      </xdr:nvSpPr>
      <xdr:spPr bwMode="auto">
        <a:xfrm>
          <a:off x="2390775" y="628650"/>
          <a:ext cx="14668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200025</xdr:colOff>
      <xdr:row>3</xdr:row>
      <xdr:rowOff>0</xdr:rowOff>
    </xdr:from>
    <xdr:to>
      <xdr:col>8</xdr:col>
      <xdr:colOff>438150</xdr:colOff>
      <xdr:row>3</xdr:row>
      <xdr:rowOff>142875</xdr:rowOff>
    </xdr:to>
    <xdr:sp macro="" textlink="">
      <xdr:nvSpPr>
        <xdr:cNvPr id="4567311" name="Text Box 23"/>
        <xdr:cNvSpPr txBox="1">
          <a:spLocks noChangeArrowheads="1"/>
        </xdr:cNvSpPr>
      </xdr:nvSpPr>
      <xdr:spPr bwMode="auto">
        <a:xfrm>
          <a:off x="4057650" y="628650"/>
          <a:ext cx="1285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200025</xdr:colOff>
      <xdr:row>3</xdr:row>
      <xdr:rowOff>0</xdr:rowOff>
    </xdr:from>
    <xdr:to>
      <xdr:col>11</xdr:col>
      <xdr:colOff>438150</xdr:colOff>
      <xdr:row>3</xdr:row>
      <xdr:rowOff>142875</xdr:rowOff>
    </xdr:to>
    <xdr:sp macro="" textlink="">
      <xdr:nvSpPr>
        <xdr:cNvPr id="4567312" name="Text Box 24"/>
        <xdr:cNvSpPr txBox="1">
          <a:spLocks noChangeArrowheads="1"/>
        </xdr:cNvSpPr>
      </xdr:nvSpPr>
      <xdr:spPr bwMode="auto">
        <a:xfrm>
          <a:off x="5629275" y="628650"/>
          <a:ext cx="1285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200025</xdr:colOff>
      <xdr:row>3</xdr:row>
      <xdr:rowOff>0</xdr:rowOff>
    </xdr:from>
    <xdr:to>
      <xdr:col>14</xdr:col>
      <xdr:colOff>504825</xdr:colOff>
      <xdr:row>3</xdr:row>
      <xdr:rowOff>142875</xdr:rowOff>
    </xdr:to>
    <xdr:sp macro="" textlink="">
      <xdr:nvSpPr>
        <xdr:cNvPr id="4567313" name="Text Box 25"/>
        <xdr:cNvSpPr txBox="1">
          <a:spLocks noChangeArrowheads="1"/>
        </xdr:cNvSpPr>
      </xdr:nvSpPr>
      <xdr:spPr bwMode="auto">
        <a:xfrm>
          <a:off x="7229475" y="628650"/>
          <a:ext cx="14192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15</xdr:col>
      <xdr:colOff>200025</xdr:colOff>
      <xdr:row>3</xdr:row>
      <xdr:rowOff>0</xdr:rowOff>
    </xdr:from>
    <xdr:to>
      <xdr:col>18</xdr:col>
      <xdr:colOff>9525</xdr:colOff>
      <xdr:row>3</xdr:row>
      <xdr:rowOff>142875</xdr:rowOff>
    </xdr:to>
    <xdr:sp macro="" textlink="">
      <xdr:nvSpPr>
        <xdr:cNvPr id="4567314" name="Text Box 27"/>
        <xdr:cNvSpPr txBox="1">
          <a:spLocks noChangeArrowheads="1"/>
        </xdr:cNvSpPr>
      </xdr:nvSpPr>
      <xdr:spPr bwMode="auto">
        <a:xfrm>
          <a:off x="8867775" y="628650"/>
          <a:ext cx="15621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361950</xdr:colOff>
      <xdr:row>0</xdr:row>
      <xdr:rowOff>0</xdr:rowOff>
    </xdr:from>
    <xdr:to>
      <xdr:col>8</xdr:col>
      <xdr:colOff>114300</xdr:colOff>
      <xdr:row>0</xdr:row>
      <xdr:rowOff>28575</xdr:rowOff>
    </xdr:to>
    <xdr:sp macro="" textlink="">
      <xdr:nvSpPr>
        <xdr:cNvPr id="4567315" name="Text Box 1"/>
        <xdr:cNvSpPr txBox="1">
          <a:spLocks noChangeArrowheads="1"/>
        </xdr:cNvSpPr>
      </xdr:nvSpPr>
      <xdr:spPr bwMode="auto">
        <a:xfrm>
          <a:off x="3695700" y="0"/>
          <a:ext cx="13239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0</xdr:row>
      <xdr:rowOff>0</xdr:rowOff>
    </xdr:from>
    <xdr:to>
      <xdr:col>6</xdr:col>
      <xdr:colOff>438150</xdr:colOff>
      <xdr:row>0</xdr:row>
      <xdr:rowOff>57150</xdr:rowOff>
    </xdr:to>
    <xdr:sp macro="" textlink="">
      <xdr:nvSpPr>
        <xdr:cNvPr id="4567316" name="Text Box 3"/>
        <xdr:cNvSpPr txBox="1">
          <a:spLocks noChangeArrowheads="1"/>
        </xdr:cNvSpPr>
      </xdr:nvSpPr>
      <xdr:spPr bwMode="auto">
        <a:xfrm>
          <a:off x="2924175" y="0"/>
          <a:ext cx="1371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361950</xdr:colOff>
      <xdr:row>0</xdr:row>
      <xdr:rowOff>0</xdr:rowOff>
    </xdr:from>
    <xdr:to>
      <xdr:col>11</xdr:col>
      <xdr:colOff>114300</xdr:colOff>
      <xdr:row>0</xdr:row>
      <xdr:rowOff>28575</xdr:rowOff>
    </xdr:to>
    <xdr:sp macro="" textlink="">
      <xdr:nvSpPr>
        <xdr:cNvPr id="4567317" name="Text Box 4"/>
        <xdr:cNvSpPr txBox="1">
          <a:spLocks noChangeArrowheads="1"/>
        </xdr:cNvSpPr>
      </xdr:nvSpPr>
      <xdr:spPr bwMode="auto">
        <a:xfrm>
          <a:off x="5267325" y="0"/>
          <a:ext cx="13239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200025</xdr:colOff>
      <xdr:row>0</xdr:row>
      <xdr:rowOff>0</xdr:rowOff>
    </xdr:from>
    <xdr:to>
      <xdr:col>9</xdr:col>
      <xdr:colOff>457200</xdr:colOff>
      <xdr:row>0</xdr:row>
      <xdr:rowOff>57150</xdr:rowOff>
    </xdr:to>
    <xdr:sp macro="" textlink="">
      <xdr:nvSpPr>
        <xdr:cNvPr id="4567318" name="Text Box 5"/>
        <xdr:cNvSpPr txBox="1">
          <a:spLocks noChangeArrowheads="1"/>
        </xdr:cNvSpPr>
      </xdr:nvSpPr>
      <xdr:spPr bwMode="auto">
        <a:xfrm>
          <a:off x="4581525" y="0"/>
          <a:ext cx="13049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361950</xdr:colOff>
      <xdr:row>0</xdr:row>
      <xdr:rowOff>0</xdr:rowOff>
    </xdr:from>
    <xdr:to>
      <xdr:col>14</xdr:col>
      <xdr:colOff>428625</xdr:colOff>
      <xdr:row>0</xdr:row>
      <xdr:rowOff>28575</xdr:rowOff>
    </xdr:to>
    <xdr:sp macro="" textlink="">
      <xdr:nvSpPr>
        <xdr:cNvPr id="4567319" name="Text Box 6"/>
        <xdr:cNvSpPr txBox="1">
          <a:spLocks noChangeArrowheads="1"/>
        </xdr:cNvSpPr>
      </xdr:nvSpPr>
      <xdr:spPr bwMode="auto">
        <a:xfrm>
          <a:off x="6838950" y="0"/>
          <a:ext cx="17335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200025</xdr:colOff>
      <xdr:row>0</xdr:row>
      <xdr:rowOff>0</xdr:rowOff>
    </xdr:from>
    <xdr:to>
      <xdr:col>13</xdr:col>
      <xdr:colOff>28575</xdr:colOff>
      <xdr:row>0</xdr:row>
      <xdr:rowOff>57150</xdr:rowOff>
    </xdr:to>
    <xdr:sp macro="" textlink="">
      <xdr:nvSpPr>
        <xdr:cNvPr id="4567320" name="Text Box 7"/>
        <xdr:cNvSpPr txBox="1">
          <a:spLocks noChangeArrowheads="1"/>
        </xdr:cNvSpPr>
      </xdr:nvSpPr>
      <xdr:spPr bwMode="auto">
        <a:xfrm>
          <a:off x="6153150" y="0"/>
          <a:ext cx="1495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361950</xdr:colOff>
      <xdr:row>0</xdr:row>
      <xdr:rowOff>0</xdr:rowOff>
    </xdr:from>
    <xdr:to>
      <xdr:col>17</xdr:col>
      <xdr:colOff>114300</xdr:colOff>
      <xdr:row>0</xdr:row>
      <xdr:rowOff>28575</xdr:rowOff>
    </xdr:to>
    <xdr:sp macro="" textlink="">
      <xdr:nvSpPr>
        <xdr:cNvPr id="4567321" name="Text Box 8"/>
        <xdr:cNvSpPr txBox="1">
          <a:spLocks noChangeArrowheads="1"/>
        </xdr:cNvSpPr>
      </xdr:nvSpPr>
      <xdr:spPr bwMode="auto">
        <a:xfrm>
          <a:off x="8505825" y="0"/>
          <a:ext cx="141922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200025</xdr:colOff>
      <xdr:row>0</xdr:row>
      <xdr:rowOff>0</xdr:rowOff>
    </xdr:from>
    <xdr:to>
      <xdr:col>15</xdr:col>
      <xdr:colOff>428625</xdr:colOff>
      <xdr:row>0</xdr:row>
      <xdr:rowOff>57150</xdr:rowOff>
    </xdr:to>
    <xdr:sp macro="" textlink="">
      <xdr:nvSpPr>
        <xdr:cNvPr id="4567322" name="Text Box 9"/>
        <xdr:cNvSpPr txBox="1">
          <a:spLocks noChangeArrowheads="1"/>
        </xdr:cNvSpPr>
      </xdr:nvSpPr>
      <xdr:spPr bwMode="auto">
        <a:xfrm>
          <a:off x="7820025" y="0"/>
          <a:ext cx="12763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200025</xdr:colOff>
      <xdr:row>0</xdr:row>
      <xdr:rowOff>0</xdr:rowOff>
    </xdr:from>
    <xdr:to>
      <xdr:col>18</xdr:col>
      <xdr:colOff>581025</xdr:colOff>
      <xdr:row>0</xdr:row>
      <xdr:rowOff>57150</xdr:rowOff>
    </xdr:to>
    <xdr:sp macro="" textlink="">
      <xdr:nvSpPr>
        <xdr:cNvPr id="4567323" name="Text Box 13"/>
        <xdr:cNvSpPr txBox="1">
          <a:spLocks noChangeArrowheads="1"/>
        </xdr:cNvSpPr>
      </xdr:nvSpPr>
      <xdr:spPr bwMode="auto">
        <a:xfrm>
          <a:off x="9429750" y="0"/>
          <a:ext cx="1571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0</xdr:row>
      <xdr:rowOff>0</xdr:rowOff>
    </xdr:from>
    <xdr:to>
      <xdr:col>6</xdr:col>
      <xdr:colOff>438150</xdr:colOff>
      <xdr:row>0</xdr:row>
      <xdr:rowOff>57150</xdr:rowOff>
    </xdr:to>
    <xdr:sp macro="" textlink="">
      <xdr:nvSpPr>
        <xdr:cNvPr id="4567324" name="Text Box 15"/>
        <xdr:cNvSpPr txBox="1">
          <a:spLocks noChangeArrowheads="1"/>
        </xdr:cNvSpPr>
      </xdr:nvSpPr>
      <xdr:spPr bwMode="auto">
        <a:xfrm>
          <a:off x="2924175" y="0"/>
          <a:ext cx="1371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200025</xdr:colOff>
      <xdr:row>0</xdr:row>
      <xdr:rowOff>0</xdr:rowOff>
    </xdr:from>
    <xdr:to>
      <xdr:col>9</xdr:col>
      <xdr:colOff>457200</xdr:colOff>
      <xdr:row>0</xdr:row>
      <xdr:rowOff>57150</xdr:rowOff>
    </xdr:to>
    <xdr:sp macro="" textlink="">
      <xdr:nvSpPr>
        <xdr:cNvPr id="4567325" name="Text Box 16"/>
        <xdr:cNvSpPr txBox="1">
          <a:spLocks noChangeArrowheads="1"/>
        </xdr:cNvSpPr>
      </xdr:nvSpPr>
      <xdr:spPr bwMode="auto">
        <a:xfrm>
          <a:off x="4581525" y="0"/>
          <a:ext cx="13049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200025</xdr:colOff>
      <xdr:row>0</xdr:row>
      <xdr:rowOff>0</xdr:rowOff>
    </xdr:from>
    <xdr:to>
      <xdr:col>13</xdr:col>
      <xdr:colOff>28575</xdr:colOff>
      <xdr:row>0</xdr:row>
      <xdr:rowOff>57150</xdr:rowOff>
    </xdr:to>
    <xdr:sp macro="" textlink="">
      <xdr:nvSpPr>
        <xdr:cNvPr id="4567326" name="Text Box 17"/>
        <xdr:cNvSpPr txBox="1">
          <a:spLocks noChangeArrowheads="1"/>
        </xdr:cNvSpPr>
      </xdr:nvSpPr>
      <xdr:spPr bwMode="auto">
        <a:xfrm>
          <a:off x="6153150" y="0"/>
          <a:ext cx="14954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16</xdr:col>
      <xdr:colOff>200025</xdr:colOff>
      <xdr:row>0</xdr:row>
      <xdr:rowOff>0</xdr:rowOff>
    </xdr:from>
    <xdr:to>
      <xdr:col>18</xdr:col>
      <xdr:colOff>581025</xdr:colOff>
      <xdr:row>0</xdr:row>
      <xdr:rowOff>57150</xdr:rowOff>
    </xdr:to>
    <xdr:sp macro="" textlink="">
      <xdr:nvSpPr>
        <xdr:cNvPr id="4567327" name="Text Box 19"/>
        <xdr:cNvSpPr txBox="1">
          <a:spLocks noChangeArrowheads="1"/>
        </xdr:cNvSpPr>
      </xdr:nvSpPr>
      <xdr:spPr bwMode="auto">
        <a:xfrm>
          <a:off x="9429750" y="0"/>
          <a:ext cx="15716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19050</xdr:colOff>
      <xdr:row>3</xdr:row>
      <xdr:rowOff>4233</xdr:rowOff>
    </xdr:from>
    <xdr:to>
      <xdr:col>1</xdr:col>
      <xdr:colOff>19050</xdr:colOff>
      <xdr:row>4</xdr:row>
      <xdr:rowOff>923925</xdr:rowOff>
    </xdr:to>
    <xdr:cxnSp macro="">
      <xdr:nvCxnSpPr>
        <xdr:cNvPr id="42" name="Straight Connector 41"/>
        <xdr:cNvCxnSpPr/>
      </xdr:nvCxnSpPr>
      <xdr:spPr>
        <a:xfrm rot="16200000" flipH="1">
          <a:off x="-183621" y="635529"/>
          <a:ext cx="1510242" cy="11049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4</xdr:row>
      <xdr:rowOff>19050</xdr:rowOff>
    </xdr:from>
    <xdr:to>
      <xdr:col>1</xdr:col>
      <xdr:colOff>9525</xdr:colOff>
      <xdr:row>5</xdr:row>
      <xdr:rowOff>0</xdr:rowOff>
    </xdr:to>
    <xdr:cxnSp macro="">
      <xdr:nvCxnSpPr>
        <xdr:cNvPr id="3" name="Straight Connector 2"/>
        <xdr:cNvCxnSpPr/>
      </xdr:nvCxnSpPr>
      <xdr:spPr>
        <a:xfrm>
          <a:off x="9525" y="666750"/>
          <a:ext cx="1171575" cy="457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5" name="Straight Connector 4">
          <a:extLst>
            <a:ext uri="{FF2B5EF4-FFF2-40B4-BE49-F238E27FC236}"/>
          </a:extLst>
        </xdr:cNvPr>
        <xdr:cNvCxnSpPr/>
      </xdr:nvCxnSpPr>
      <xdr:spPr>
        <a:xfrm>
          <a:off x="9525" y="695325"/>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28</xdr:row>
      <xdr:rowOff>19050</xdr:rowOff>
    </xdr:from>
    <xdr:to>
      <xdr:col>1</xdr:col>
      <xdr:colOff>19050</xdr:colOff>
      <xdr:row>29</xdr:row>
      <xdr:rowOff>0</xdr:rowOff>
    </xdr:to>
    <xdr:cxnSp macro="">
      <xdr:nvCxnSpPr>
        <xdr:cNvPr id="7" name="Straight Connector 6">
          <a:extLst>
            <a:ext uri="{FF2B5EF4-FFF2-40B4-BE49-F238E27FC236}"/>
          </a:extLst>
        </xdr:cNvPr>
        <xdr:cNvCxnSpPr/>
      </xdr:nvCxnSpPr>
      <xdr:spPr>
        <a:xfrm>
          <a:off x="0" y="6924675"/>
          <a:ext cx="714375" cy="714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16</xdr:row>
      <xdr:rowOff>19050</xdr:rowOff>
    </xdr:from>
    <xdr:to>
      <xdr:col>1</xdr:col>
      <xdr:colOff>9525</xdr:colOff>
      <xdr:row>17</xdr:row>
      <xdr:rowOff>0</xdr:rowOff>
    </xdr:to>
    <xdr:cxnSp macro="">
      <xdr:nvCxnSpPr>
        <xdr:cNvPr id="8" name="Straight Connector 7">
          <a:extLst>
            <a:ext uri="{FF2B5EF4-FFF2-40B4-BE49-F238E27FC236}"/>
          </a:extLst>
        </xdr:cNvPr>
        <xdr:cNvCxnSpPr/>
      </xdr:nvCxnSpPr>
      <xdr:spPr>
        <a:xfrm>
          <a:off x="9525" y="3752850"/>
          <a:ext cx="695325" cy="7048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19050</xdr:rowOff>
    </xdr:from>
    <xdr:to>
      <xdr:col>1</xdr:col>
      <xdr:colOff>19050</xdr:colOff>
      <xdr:row>17</xdr:row>
      <xdr:rowOff>0</xdr:rowOff>
    </xdr:to>
    <xdr:cxnSp macro="">
      <xdr:nvCxnSpPr>
        <xdr:cNvPr id="9" name="Straight Connector 8">
          <a:extLst>
            <a:ext uri="{FF2B5EF4-FFF2-40B4-BE49-F238E27FC236}"/>
          </a:extLst>
        </xdr:cNvPr>
        <xdr:cNvCxnSpPr/>
      </xdr:nvCxnSpPr>
      <xdr:spPr>
        <a:xfrm>
          <a:off x="0" y="6781800"/>
          <a:ext cx="714375" cy="5619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19050</xdr:rowOff>
    </xdr:from>
    <xdr:to>
      <xdr:col>1</xdr:col>
      <xdr:colOff>9525</xdr:colOff>
      <xdr:row>5</xdr:row>
      <xdr:rowOff>0</xdr:rowOff>
    </xdr:to>
    <xdr:cxnSp macro="">
      <xdr:nvCxnSpPr>
        <xdr:cNvPr id="11" name="Straight Connector 10">
          <a:extLst>
            <a:ext uri="{FF2B5EF4-FFF2-40B4-BE49-F238E27FC236}"/>
          </a:extLst>
        </xdr:cNvPr>
        <xdr:cNvCxnSpPr/>
      </xdr:nvCxnSpPr>
      <xdr:spPr>
        <a:xfrm>
          <a:off x="9525" y="3514725"/>
          <a:ext cx="69532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xdr:row>
      <xdr:rowOff>19050</xdr:rowOff>
    </xdr:from>
    <xdr:to>
      <xdr:col>1</xdr:col>
      <xdr:colOff>19050</xdr:colOff>
      <xdr:row>5</xdr:row>
      <xdr:rowOff>0</xdr:rowOff>
    </xdr:to>
    <xdr:cxnSp macro="">
      <xdr:nvCxnSpPr>
        <xdr:cNvPr id="12" name="Straight Connector 11">
          <a:extLst>
            <a:ext uri="{FF2B5EF4-FFF2-40B4-BE49-F238E27FC236}"/>
          </a:extLst>
        </xdr:cNvPr>
        <xdr:cNvCxnSpPr/>
      </xdr:nvCxnSpPr>
      <xdr:spPr>
        <a:xfrm>
          <a:off x="0" y="3514725"/>
          <a:ext cx="714375" cy="552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9525</xdr:colOff>
      <xdr:row>4</xdr:row>
      <xdr:rowOff>676275</xdr:rowOff>
    </xdr:to>
    <xdr:cxnSp macro="">
      <xdr:nvCxnSpPr>
        <xdr:cNvPr id="3" name="Straight Connector 2"/>
        <xdr:cNvCxnSpPr/>
      </xdr:nvCxnSpPr>
      <xdr:spPr>
        <a:xfrm>
          <a:off x="9525" y="752475"/>
          <a:ext cx="695325" cy="676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16</xdr:row>
      <xdr:rowOff>19050</xdr:rowOff>
    </xdr:from>
    <xdr:to>
      <xdr:col>0</xdr:col>
      <xdr:colOff>672486</xdr:colOff>
      <xdr:row>17</xdr:row>
      <xdr:rowOff>0</xdr:rowOff>
    </xdr:to>
    <xdr:cxnSp macro="">
      <xdr:nvCxnSpPr>
        <xdr:cNvPr id="5" name="Straight Connector 4">
          <a:extLst>
            <a:ext uri="{FF2B5EF4-FFF2-40B4-BE49-F238E27FC236}"/>
          </a:extLst>
        </xdr:cNvPr>
        <xdr:cNvCxnSpPr/>
      </xdr:nvCxnSpPr>
      <xdr:spPr>
        <a:xfrm>
          <a:off x="9525" y="15468600"/>
          <a:ext cx="662961" cy="6286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5</xdr:row>
      <xdr:rowOff>0</xdr:rowOff>
    </xdr:from>
    <xdr:to>
      <xdr:col>15</xdr:col>
      <xdr:colOff>76200</xdr:colOff>
      <xdr:row>5</xdr:row>
      <xdr:rowOff>38100</xdr:rowOff>
    </xdr:to>
    <xdr:sp macro="" textlink="">
      <xdr:nvSpPr>
        <xdr:cNvPr id="9312" name="Text Box 4"/>
        <xdr:cNvSpPr txBox="1">
          <a:spLocks noChangeArrowheads="1"/>
        </xdr:cNvSpPr>
      </xdr:nvSpPr>
      <xdr:spPr bwMode="auto">
        <a:xfrm>
          <a:off x="10877550" y="1428750"/>
          <a:ext cx="762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Registe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user\AppData\Roaming\Microsoft\Excel\Component%202%20Environmental%20Resources%20and%20their%20use%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Users\User\AppData\Local\Microsoft\Windows\Temporary%20Internet%20Files\Content.Outlook\SXRJDX4H\Digest%202014%20Input%20from%20shakun\Shakun-Draft%20Digest%202014\Component%202%20Environmental%20Resources%20and%20their%20use%20version%20shak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User\AppData\Local\Microsoft\Windows\Temporary%20Internet%20Files\Content.Outlook\SXRJDX4H\Bumma%2002.05.2016\2017\Pivot\3.%20Pivot\3.%20March\Register%20March%202017-020617%20Piv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F.CALL"/>
      <sheetName val="S.SERV"/>
      <sheetName val="Sheet1"/>
      <sheetName val="Sheet2"/>
    </sheetNames>
    <sheetDataSet>
      <sheetData sheetId="0">
        <row r="1">
          <cell r="B1" t="str">
            <v>CUREPIPE</v>
          </cell>
          <cell r="C1" t="str">
            <v>A</v>
          </cell>
          <cell r="D1" t="str">
            <v>A1</v>
          </cell>
          <cell r="E1" t="str">
            <v>B1</v>
          </cell>
          <cell r="F1" t="str">
            <v>IN</v>
          </cell>
        </row>
        <row r="2">
          <cell r="B2" t="str">
            <v>QUATRE BORNES</v>
          </cell>
          <cell r="C2" t="str">
            <v>B</v>
          </cell>
          <cell r="D2" t="str">
            <v>A2</v>
          </cell>
          <cell r="E2" t="str">
            <v>B2</v>
          </cell>
          <cell r="F2" t="str">
            <v>OUT</v>
          </cell>
        </row>
        <row r="3">
          <cell r="B3" t="str">
            <v>SAINT AUBIN</v>
          </cell>
          <cell r="C3" t="str">
            <v>C</v>
          </cell>
          <cell r="D3" t="str">
            <v>A3</v>
          </cell>
          <cell r="E3" t="str">
            <v>B3</v>
          </cell>
        </row>
        <row r="4">
          <cell r="B4" t="str">
            <v>MAHEBOURG</v>
          </cell>
          <cell r="C4" t="str">
            <v>D</v>
          </cell>
          <cell r="D4" t="str">
            <v>A4</v>
          </cell>
          <cell r="E4" t="str">
            <v>B4</v>
          </cell>
        </row>
        <row r="5">
          <cell r="B5" t="str">
            <v>FLACQ</v>
          </cell>
          <cell r="D5" t="str">
            <v>A5</v>
          </cell>
          <cell r="E5" t="str">
            <v>B5</v>
          </cell>
        </row>
        <row r="6">
          <cell r="B6" t="str">
            <v>PITON</v>
          </cell>
          <cell r="D6" t="str">
            <v>A6</v>
          </cell>
          <cell r="E6" t="str">
            <v>B6</v>
          </cell>
        </row>
        <row r="7">
          <cell r="B7" t="str">
            <v>PORT LOUIS</v>
          </cell>
          <cell r="D7" t="str">
            <v>A7</v>
          </cell>
          <cell r="E7" t="str">
            <v>B7</v>
          </cell>
        </row>
        <row r="8">
          <cell r="B8" t="str">
            <v>COROMANDEL</v>
          </cell>
          <cell r="D8" t="str">
            <v>A8</v>
          </cell>
          <cell r="E8" t="str">
            <v>B8</v>
          </cell>
        </row>
        <row r="9">
          <cell r="B9" t="str">
            <v>TRIOLET</v>
          </cell>
          <cell r="D9" t="str">
            <v>A9</v>
          </cell>
          <cell r="E9" t="str">
            <v>B9</v>
          </cell>
        </row>
        <row r="10">
          <cell r="B10" t="str">
            <v>TAMARIN</v>
          </cell>
          <cell r="D10" t="str">
            <v>A10</v>
          </cell>
          <cell r="E10" t="str">
            <v>B10</v>
          </cell>
        </row>
        <row r="11">
          <cell r="D11" t="str">
            <v>A11</v>
          </cell>
        </row>
        <row r="12">
          <cell r="D12" t="str">
            <v>A12</v>
          </cell>
        </row>
        <row r="13">
          <cell r="D13" t="str">
            <v>A13</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 val="t6.15&amp;fig20"/>
      <sheetName val="fish trade"/>
      <sheetName val="t4.4&amp;fig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5 Topic 2.5.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 val="vehicles reg fig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heet3"/>
      <sheetName val="Register March"/>
      <sheetName val="Pivot"/>
      <sheetName val="P2"/>
      <sheetName val="Fire "/>
      <sheetName val="False alarm"/>
      <sheetName val="S Cane"/>
      <sheetName val="SP Assist"/>
      <sheetName val="Sheet1"/>
      <sheetName val="Sheet2"/>
    </sheetNames>
    <sheetDataSet>
      <sheetData sheetId="0">
        <row r="1">
          <cell r="A1" t="str">
            <v>BLACK RIVER</v>
          </cell>
        </row>
        <row r="2">
          <cell r="A2" t="str">
            <v>FLACQ</v>
          </cell>
        </row>
        <row r="3">
          <cell r="A3" t="str">
            <v>GRAND PORT</v>
          </cell>
        </row>
        <row r="4">
          <cell r="A4" t="str">
            <v>MOKA</v>
          </cell>
        </row>
        <row r="5">
          <cell r="A5" t="str">
            <v>PAMPLEMOUSSES</v>
          </cell>
        </row>
        <row r="6">
          <cell r="A6" t="str">
            <v>PLAINE WILHEMS</v>
          </cell>
        </row>
        <row r="7">
          <cell r="A7" t="str">
            <v>PORT LOUIS</v>
          </cell>
        </row>
        <row r="8">
          <cell r="A8" t="str">
            <v>RIVIERE DU REMPART</v>
          </cell>
        </row>
        <row r="9">
          <cell r="A9" t="str">
            <v>SAVANNE</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7" name="Table13" displayName="Table13" ref="A20:K28" totalsRowShown="0" headerRowDxfId="273" dataDxfId="271" headerRowBorderDxfId="272" tableBorderDxfId="270">
  <tableColumns count="11">
    <tableColumn id="1" name="Type of plant" dataDxfId="269"/>
    <tableColumn id="6" name="2009" dataDxfId="268" dataCellStyle="Comma 2"/>
    <tableColumn id="7" name="2010" dataDxfId="267" dataCellStyle="Comma 2"/>
    <tableColumn id="8" name="2011" dataDxfId="266" dataCellStyle="Comma 2"/>
    <tableColumn id="9" name="2012" dataDxfId="265" dataCellStyle="Comma 2"/>
    <tableColumn id="10" name="2013" dataDxfId="264" dataCellStyle="Comma 2"/>
    <tableColumn id="11" name="2014" dataDxfId="263" dataCellStyle="Comma 2"/>
    <tableColumn id="12" name="2015" dataDxfId="262" dataCellStyle="Comma 2"/>
    <tableColumn id="13" name="2016" dataDxfId="261" dataCellStyle="Comma 2"/>
    <tableColumn id="14" name="2017" dataDxfId="260" dataCellStyle="Comma 2"/>
    <tableColumn id="5" name="2018" dataDxfId="259"/>
  </tableColumns>
  <tableStyleInfo name="Table Style 1" showFirstColumn="0" showLastColumn="0" showRowStripes="1" showColumnStripes="0"/>
</table>
</file>

<file path=xl/tables/table10.xml><?xml version="1.0" encoding="utf-8"?>
<table xmlns="http://schemas.openxmlformats.org/spreadsheetml/2006/main" id="719" name="Table4400" displayName="Table4400" ref="A4:K8" totalsRowShown="0" headerRowDxfId="151" dataDxfId="149" headerRowBorderDxfId="150" tableBorderDxfId="148">
  <tableColumns count="11">
    <tableColumn id="1" name="Year" dataDxfId="147"/>
    <tableColumn id="2" name="2009" dataDxfId="146" dataCellStyle="Comma 9"/>
    <tableColumn id="3" name="2010" dataDxfId="145" dataCellStyle="Comma 9"/>
    <tableColumn id="4" name="2011" dataDxfId="144" dataCellStyle="Comma 9"/>
    <tableColumn id="5" name="2012" dataDxfId="143" dataCellStyle="Comma 9"/>
    <tableColumn id="6" name="2013" dataDxfId="142" dataCellStyle="Comma 9"/>
    <tableColumn id="7" name="2014" dataDxfId="141" dataCellStyle="Comma 9"/>
    <tableColumn id="8" name="2015" dataDxfId="140" dataCellStyle="Comma 9"/>
    <tableColumn id="9" name="2016" dataDxfId="139" dataCellStyle="Comma 9"/>
    <tableColumn id="10" name="2017" dataDxfId="138" dataCellStyle="Comma 9"/>
    <tableColumn id="11" name="2018" dataDxfId="137" dataCellStyle="Comma 9"/>
  </tableColumns>
  <tableStyleInfo name="Table Style 1 5" showFirstColumn="0" showLastColumn="0" showRowStripes="1" showColumnStripes="0"/>
</table>
</file>

<file path=xl/tables/table11.xml><?xml version="1.0" encoding="utf-8"?>
<table xmlns="http://schemas.openxmlformats.org/spreadsheetml/2006/main" id="720" name="Table58401" displayName="Table58401" ref="A4:K9" totalsRowShown="0" headerRowDxfId="136" dataDxfId="134" headerRowBorderDxfId="135" tableBorderDxfId="133">
  <tableColumns count="11">
    <tableColumn id="1" name="Source" dataDxfId="132"/>
    <tableColumn id="2" name="2009" dataDxfId="131"/>
    <tableColumn id="3" name="2010" dataDxfId="130"/>
    <tableColumn id="4" name="2011" dataDxfId="129"/>
    <tableColumn id="5" name="2012" dataDxfId="128"/>
    <tableColumn id="6" name="2013" dataDxfId="127"/>
    <tableColumn id="7" name="2014" dataDxfId="126"/>
    <tableColumn id="8" name="2015" dataDxfId="125"/>
    <tableColumn id="9" name="2016" dataDxfId="124"/>
    <tableColumn id="10" name="2017" dataDxfId="123"/>
    <tableColumn id="11" name="2018" dataDxfId="122"/>
  </tableColumns>
  <tableStyleInfo name="Table Style 1 8" showFirstColumn="0" showLastColumn="0" showRowStripes="1" showColumnStripes="0"/>
</table>
</file>

<file path=xl/tables/table12.xml><?xml version="1.0" encoding="utf-8"?>
<table xmlns="http://schemas.openxmlformats.org/spreadsheetml/2006/main" id="721" name="Table6402" displayName="Table6402" ref="A16:K25" totalsRowShown="0" headerRowDxfId="121" dataDxfId="119" headerRowBorderDxfId="120" tableBorderDxfId="118">
  <tableColumns count="11">
    <tableColumn id="1" name="Sector" dataDxfId="117"/>
    <tableColumn id="2" name="2009" dataDxfId="116"/>
    <tableColumn id="3" name="2010" dataDxfId="115"/>
    <tableColumn id="4" name="2011" dataDxfId="114"/>
    <tableColumn id="5" name="2012" dataDxfId="113"/>
    <tableColumn id="6" name="2013" dataDxfId="112"/>
    <tableColumn id="7" name="2014" dataDxfId="111"/>
    <tableColumn id="8" name="2015" dataDxfId="110"/>
    <tableColumn id="9" name="2016" dataDxfId="109"/>
    <tableColumn id="10" name="2017" dataDxfId="108"/>
    <tableColumn id="11" name="2018" dataDxfId="107"/>
  </tableColumns>
  <tableStyleInfo name="Table Style 1 8" showFirstColumn="0" showLastColumn="0" showRowStripes="1" showColumnStripes="0"/>
</table>
</file>

<file path=xl/tables/table13.xml><?xml version="1.0" encoding="utf-8"?>
<table xmlns="http://schemas.openxmlformats.org/spreadsheetml/2006/main" id="722" name="Table11403" displayName="Table11403" ref="A40:K49" totalsRowShown="0" headerRowDxfId="106" dataDxfId="104" headerRowBorderDxfId="105" tableBorderDxfId="103">
  <tableColumns count="11">
    <tableColumn id="1" name="Power station" dataDxfId="102"/>
    <tableColumn id="2" name="2009" dataDxfId="101" dataCellStyle="Normal 2"/>
    <tableColumn id="3" name="2010" dataDxfId="100" dataCellStyle="Normal 2"/>
    <tableColumn id="4" name="2011" dataDxfId="99" dataCellStyle="Normal 2"/>
    <tableColumn id="5" name="2012" dataDxfId="98" dataCellStyle="Normal 2"/>
    <tableColumn id="6" name="2013" dataDxfId="97" dataCellStyle="Normal 2"/>
    <tableColumn id="7" name="2014" dataDxfId="96" dataCellStyle="Normal 2"/>
    <tableColumn id="8" name="2015" dataDxfId="95" dataCellStyle="Normal 2"/>
    <tableColumn id="9" name="2016" dataDxfId="94" dataCellStyle="Normal 2"/>
    <tableColumn id="10" name="2017" dataDxfId="93" dataCellStyle="Normal 2"/>
    <tableColumn id="11" name="2018" dataDxfId="92"/>
  </tableColumns>
  <tableStyleInfo name="Table Style 1 7" showFirstColumn="0" showLastColumn="0" showRowStripes="1" showColumnStripes="0"/>
</table>
</file>

<file path=xl/tables/table14.xml><?xml version="1.0" encoding="utf-8"?>
<table xmlns="http://schemas.openxmlformats.org/spreadsheetml/2006/main" id="82" name="Table4351" displayName="Table4351" ref="A5:K9" totalsRowShown="0" headerRowDxfId="89" dataDxfId="87" headerRowBorderDxfId="88" tableBorderDxfId="86">
  <tableColumns count="11">
    <tableColumn id="1" name="Year" dataDxfId="85"/>
    <tableColumn id="2" name="2009" dataDxfId="84" dataCellStyle="Normal 2"/>
    <tableColumn id="3" name="2010" dataDxfId="83" dataCellStyle="Normal 2"/>
    <tableColumn id="4" name="2011" dataDxfId="82" dataCellStyle="Normal 2"/>
    <tableColumn id="5" name="2012" dataDxfId="81" dataCellStyle="Normal 2"/>
    <tableColumn id="6" name="2013" dataDxfId="80" dataCellStyle="Normal 2"/>
    <tableColumn id="7" name="2014" dataDxfId="79" dataCellStyle="Normal 2"/>
    <tableColumn id="8" name="2015" dataDxfId="78" dataCellStyle="Normal 2"/>
    <tableColumn id="9" name="2016" dataDxfId="77" dataCellStyle="Normal 2"/>
    <tableColumn id="10" name="2017" dataDxfId="76" dataCellStyle="Normal 2"/>
    <tableColumn id="11" name="2018 1" dataDxfId="75"/>
  </tableColumns>
  <tableStyleInfo name="Table Style 1" showFirstColumn="0" showLastColumn="0" showRowStripes="1" showColumnStripes="0"/>
</table>
</file>

<file path=xl/tables/table15.xml><?xml version="1.0" encoding="utf-8"?>
<table xmlns="http://schemas.openxmlformats.org/spreadsheetml/2006/main" id="83" name="Table5352" displayName="Table5352" ref="A40:K41" totalsRowShown="0" headerRowDxfId="74" dataDxfId="72" headerRowBorderDxfId="73" tableBorderDxfId="71">
  <tableColumns count="11">
    <tableColumn id="1" name="Sector" dataDxfId="70"/>
    <tableColumn id="3" name="2009" dataDxfId="69" dataCellStyle="Normal 2"/>
    <tableColumn id="4" name="2010" dataDxfId="68" dataCellStyle="Normal 2"/>
    <tableColumn id="5" name="2011" dataDxfId="67" dataCellStyle="Normal 2"/>
    <tableColumn id="6" name="2012" dataDxfId="66" dataCellStyle="Normal 2"/>
    <tableColumn id="7" name="2013" dataDxfId="65" dataCellStyle="Normal 2"/>
    <tableColumn id="8" name="2014" dataDxfId="64" dataCellStyle="Normal 2"/>
    <tableColumn id="9" name="2015" dataDxfId="63" dataCellStyle="Normal 2"/>
    <tableColumn id="10" name="2016" dataDxfId="62" dataCellStyle="Normal 2"/>
    <tableColumn id="11" name="2017" dataDxfId="61" dataCellStyle="Normal 2"/>
    <tableColumn id="2" name="2018" dataDxfId="60" dataCellStyle="Normal 2"/>
  </tableColumns>
  <tableStyleInfo name="Table Style 1" showFirstColumn="0" showLastColumn="0" showRowStripes="1" showColumnStripes="0"/>
</table>
</file>

<file path=xl/tables/table16.xml><?xml version="1.0" encoding="utf-8"?>
<table xmlns="http://schemas.openxmlformats.org/spreadsheetml/2006/main" id="84" name="Table6353" displayName="Table6353" ref="A4:K6" totalsRowShown="0" headerRowDxfId="59" dataDxfId="57" headerRowBorderDxfId="58" tableBorderDxfId="56">
  <tableColumns count="11">
    <tableColumn id="1" name=" Type of substances" dataDxfId="55"/>
    <tableColumn id="2" name="2009" dataDxfId="54" dataCellStyle="Normal 2"/>
    <tableColumn id="3" name="2010" dataDxfId="53" dataCellStyle="Normal 2"/>
    <tableColumn id="4" name="2011" dataDxfId="52" dataCellStyle="Normal 2"/>
    <tableColumn id="5" name="2012" dataDxfId="51" dataCellStyle="Normal 2"/>
    <tableColumn id="6" name="2013" dataDxfId="50" dataCellStyle="Normal 2"/>
    <tableColumn id="7" name="2014" dataDxfId="49" dataCellStyle="Normal 2"/>
    <tableColumn id="8" name="2015" dataDxfId="48" dataCellStyle="Normal 2"/>
    <tableColumn id="9" name="2016" dataDxfId="47" dataCellStyle="Normal 2"/>
    <tableColumn id="10" name="2017" dataDxfId="46" dataCellStyle="Normal 2"/>
    <tableColumn id="11" name="2018" dataDxfId="45"/>
  </tableColumns>
  <tableStyleInfo name="Table Style 1" showFirstColumn="0" showLastColumn="0" showRowStripes="1" showColumnStripes="0"/>
</table>
</file>

<file path=xl/tables/table17.xml><?xml version="1.0" encoding="utf-8"?>
<table xmlns="http://schemas.openxmlformats.org/spreadsheetml/2006/main" id="578" name="Table57182" displayName="Table57182" ref="A4:K14" totalsRowShown="0" headerRowDxfId="44" dataDxfId="42" headerRowBorderDxfId="43" tableBorderDxfId="41">
  <tableColumns count="11">
    <tableColumn id="1" name="Project" dataDxfId="40"/>
    <tableColumn id="2" name="  2009" dataDxfId="39" dataCellStyle="Normal 2"/>
    <tableColumn id="3" name="  2010" dataDxfId="38" dataCellStyle="Normal 2"/>
    <tableColumn id="4" name="  2011" dataDxfId="37" dataCellStyle="Normal 2"/>
    <tableColumn id="5" name="  2012" dataDxfId="36" dataCellStyle="Normal 2"/>
    <tableColumn id="6" name="  2013" dataDxfId="35" dataCellStyle="Normal 2"/>
    <tableColumn id="7" name="  2014" dataDxfId="34"/>
    <tableColumn id="8" name="  2015" dataDxfId="33"/>
    <tableColumn id="9" name="  2016" dataDxfId="32" dataCellStyle="Normal 2"/>
    <tableColumn id="10" name="  2017" dataDxfId="31" dataCellStyle="Normal 2"/>
    <tableColumn id="11" name="  2018" dataDxfId="30"/>
  </tableColumns>
  <tableStyleInfo name="Table Style 1" showFirstColumn="0" showLastColumn="0" showRowStripes="1" showColumnStripes="0"/>
</table>
</file>

<file path=xl/tables/table18.xml><?xml version="1.0" encoding="utf-8"?>
<table xmlns="http://schemas.openxmlformats.org/spreadsheetml/2006/main" id="579" name="Table67283" displayName="Table67283" ref="A20:K28" totalsRowShown="0" headerRowDxfId="29" dataDxfId="27" headerRowBorderDxfId="28" tableBorderDxfId="26">
  <tableColumns count="11">
    <tableColumn id="1" name="Project" dataDxfId="25"/>
    <tableColumn id="2" name="  2009" dataDxfId="24" dataCellStyle="Normal 2"/>
    <tableColumn id="3" name="  2010" dataDxfId="23" dataCellStyle="Normal 2"/>
    <tableColumn id="4" name="  2011" dataDxfId="22" dataCellStyle="Normal 2"/>
    <tableColumn id="5" name="  2012" dataDxfId="21" dataCellStyle="Normal 2"/>
    <tableColumn id="6" name="  2013" dataDxfId="20" dataCellStyle="Normal 2"/>
    <tableColumn id="7" name="  2014" dataDxfId="19" dataCellStyle="Normal 2"/>
    <tableColumn id="8" name="  2015" dataDxfId="18" dataCellStyle="Normal 2"/>
    <tableColumn id="9" name="  2016" dataDxfId="17" dataCellStyle="Normal 2"/>
    <tableColumn id="10" name="  2017" dataDxfId="16" dataCellStyle="Normal 2"/>
    <tableColumn id="11" name="2018" dataDxfId="15"/>
  </tableColumns>
  <tableStyleInfo name="Table Style 1" showFirstColumn="0" showLastColumn="0" showRowStripes="1" showColumnStripes="0"/>
</table>
</file>

<file path=xl/tables/table19.xml><?xml version="1.0" encoding="utf-8"?>
<table xmlns="http://schemas.openxmlformats.org/spreadsheetml/2006/main" id="580" name="Table12584" displayName="Table12584" ref="A4:K11" totalsRowShown="0" headerRowDxfId="14" dataDxfId="12" headerRowBorderDxfId="13" tableBorderDxfId="11">
  <tableColumns count="11">
    <tableColumn id="1" name="Category" dataDxfId="10"/>
    <tableColumn id="5" name="2009" dataDxfId="9" dataCellStyle="Normal 2"/>
    <tableColumn id="6" name="2010" dataDxfId="8" dataCellStyle="Normal 2"/>
    <tableColumn id="7" name="2011" dataDxfId="7" dataCellStyle="Normal 2"/>
    <tableColumn id="8" name="2012" dataDxfId="6" dataCellStyle="Normal 2"/>
    <tableColumn id="9" name="2013" dataDxfId="5" dataCellStyle="Normal 2"/>
    <tableColumn id="10" name="2014" dataDxfId="4" dataCellStyle="Normal 2"/>
    <tableColumn id="11" name="2015" dataDxfId="3" dataCellStyle="Normal 2"/>
    <tableColumn id="12" name="2016" dataDxfId="2" dataCellStyle="Normal 2"/>
    <tableColumn id="13" name="2017" dataDxfId="1" dataCellStyle="Normal 2"/>
    <tableColumn id="14" name="2018" dataDxfId="0"/>
  </tableColumns>
  <tableStyleInfo name="Table Style 1 2" showFirstColumn="0" showLastColumn="0" showRowStripes="1" showColumnStripes="0"/>
</table>
</file>

<file path=xl/tables/table2.xml><?xml version="1.0" encoding="utf-8"?>
<table xmlns="http://schemas.openxmlformats.org/spreadsheetml/2006/main" id="3" name="Table6" displayName="Table6" ref="A4:K9" totalsRowShown="0" headerRowDxfId="258" dataDxfId="256" headerRowBorderDxfId="257" tableBorderDxfId="255">
  <tableColumns count="11">
    <tableColumn id="1" name="Year" dataDxfId="254"/>
    <tableColumn id="3" name="2009" dataDxfId="253" dataCellStyle="Normal 2"/>
    <tableColumn id="4" name="2010" dataDxfId="252" dataCellStyle="Normal 2"/>
    <tableColumn id="5" name="2011" dataDxfId="251" dataCellStyle="Normal 2"/>
    <tableColumn id="6" name="2012" dataDxfId="250" dataCellStyle="Normal 2"/>
    <tableColumn id="7" name="2013" dataDxfId="249" dataCellStyle="Normal 2"/>
    <tableColumn id="8" name="2014" dataDxfId="248" dataCellStyle="Normal 2"/>
    <tableColumn id="9" name="2015" dataDxfId="247" dataCellStyle="Normal 2"/>
    <tableColumn id="10" name="2016" dataDxfId="246" dataCellStyle="Normal 2"/>
    <tableColumn id="11" name="2017" dataDxfId="245" dataCellStyle="Normal 2"/>
    <tableColumn id="2" name="2018" dataDxfId="244" dataCellStyle="Normal 2"/>
  </tableColumns>
  <tableStyleInfo name="Table Style 1" showFirstColumn="0" showLastColumn="0" showRowStripes="1" showColumnStripes="0"/>
</table>
</file>

<file path=xl/tables/table3.xml><?xml version="1.0" encoding="utf-8"?>
<table xmlns="http://schemas.openxmlformats.org/spreadsheetml/2006/main" id="242" name="Table153301" displayName="Table153301" ref="A5:L8" totalsRowShown="0" headerRowDxfId="243" dataDxfId="241" headerRowBorderDxfId="242" tableBorderDxfId="240">
  <tableColumns count="12">
    <tableColumn id="1" name="Variable" dataDxfId="239"/>
    <tableColumn id="2" name="Unit" dataDxfId="238" dataCellStyle="Normal_q2001water972000"/>
    <tableColumn id="4" name="2009" dataDxfId="237"/>
    <tableColumn id="5" name="2010" dataDxfId="236"/>
    <tableColumn id="6" name="2011" dataDxfId="235"/>
    <tableColumn id="7" name="2012" dataDxfId="234"/>
    <tableColumn id="8" name="2013" dataDxfId="233"/>
    <tableColumn id="9" name="2014" dataDxfId="232"/>
    <tableColumn id="10" name="2015" dataDxfId="231"/>
    <tableColumn id="11" name="2016" dataDxfId="230"/>
    <tableColumn id="12" name="2017" dataDxfId="229"/>
    <tableColumn id="3" name="2018" dataDxfId="228"/>
  </tableColumns>
  <tableStyleInfo name="Table Style 1 5" showFirstColumn="0" showLastColumn="0" showRowStripes="1" showColumnStripes="0"/>
</table>
</file>

<file path=xl/tables/table4.xml><?xml version="1.0" encoding="utf-8"?>
<table xmlns="http://schemas.openxmlformats.org/spreadsheetml/2006/main" id="243" name="Table132302" displayName="Table132302" ref="A4:C38" totalsRowShown="0" headerRowDxfId="227" dataDxfId="225" headerRowBorderDxfId="226" tableBorderDxfId="224">
  <tableColumns count="3">
    <tableColumn id="1" name="Parameters" dataDxfId="223"/>
    <tableColumn id="2" name="Unit" dataDxfId="222"/>
    <tableColumn id="3" name="Maximum Limits" dataDxfId="221"/>
  </tableColumns>
  <tableStyleInfo name="Table Style 1 6" showFirstColumn="0" showLastColumn="0" showRowStripes="1" showColumnStripes="0"/>
</table>
</file>

<file path=xl/tables/table5.xml><?xml version="1.0" encoding="utf-8"?>
<table xmlns="http://schemas.openxmlformats.org/spreadsheetml/2006/main" id="244" name="Table410303" displayName="Table410303" ref="A4:K8" totalsRowShown="0" headerRowDxfId="220" dataDxfId="218" headerRowBorderDxfId="219">
  <tableColumns count="11">
    <tableColumn id="1" name="Description " dataDxfId="217"/>
    <tableColumn id="2" name="2009" dataDxfId="216"/>
    <tableColumn id="3" name="2010" dataDxfId="215"/>
    <tableColumn id="4" name="2011" dataDxfId="214"/>
    <tableColumn id="5" name="2012" dataDxfId="213"/>
    <tableColumn id="6" name="2013" dataDxfId="212"/>
    <tableColumn id="7" name="2014" dataDxfId="211"/>
    <tableColumn id="8" name="2015" dataDxfId="210"/>
    <tableColumn id="9" name="2016" dataDxfId="209"/>
    <tableColumn id="10" name="2017" dataDxfId="208"/>
    <tableColumn id="11" name="2018" dataDxfId="207"/>
  </tableColumns>
  <tableStyleInfo name="Table Style 1 2" showFirstColumn="0" showLastColumn="0" showRowStripes="1" showColumnStripes="0"/>
</table>
</file>

<file path=xl/tables/table6.xml><?xml version="1.0" encoding="utf-8"?>
<table xmlns="http://schemas.openxmlformats.org/spreadsheetml/2006/main" id="715" name="Table310396" displayName="Table310396" ref="A4:E20" totalsRowShown="0" headerRowDxfId="206" dataDxfId="204" headerRowBorderDxfId="205" tableBorderDxfId="203">
  <tableColumns count="5">
    <tableColumn id="1" name="Year" dataDxfId="202"/>
    <tableColumn id="2" name="Overhead" dataDxfId="201"/>
    <tableColumn id="3" name="Surface" dataDxfId="200"/>
    <tableColumn id="4" name="Drip" dataDxfId="199"/>
    <tableColumn id="5" name="Total" dataDxfId="198"/>
  </tableColumns>
  <tableStyleInfo name="Table Style 1 6" showFirstColumn="0" showLastColumn="0" showRowStripes="1" showColumnStripes="0"/>
</table>
</file>

<file path=xl/tables/table7.xml><?xml version="1.0" encoding="utf-8"?>
<table xmlns="http://schemas.openxmlformats.org/spreadsheetml/2006/main" id="716" name="Table5397" displayName="Table5397" ref="A11:K21" totalsRowShown="0" headerRowDxfId="197" dataDxfId="195" headerRowBorderDxfId="196" tableBorderDxfId="194">
  <tableColumns count="11">
    <tableColumn id="1" name="Year" dataDxfId="193"/>
    <tableColumn id="2" name="2009" dataDxfId="192" dataCellStyle="Normal 2"/>
    <tableColumn id="3" name="2010" dataDxfId="191" dataCellStyle="Normal 2"/>
    <tableColumn id="4" name="2011" dataDxfId="190" dataCellStyle="Normal 2"/>
    <tableColumn id="5" name="2012" dataDxfId="189" dataCellStyle="Normal 2"/>
    <tableColumn id="6" name="2013" dataDxfId="188" dataCellStyle="Normal 2"/>
    <tableColumn id="7" name="2014" dataDxfId="187" dataCellStyle="Normal 2"/>
    <tableColumn id="8" name="2015" dataDxfId="186" dataCellStyle="Normal 2"/>
    <tableColumn id="9" name="2016" dataDxfId="185" dataCellStyle="Normal 2"/>
    <tableColumn id="10" name="2017 1" dataDxfId="184" dataCellStyle="Normal 2"/>
    <tableColumn id="11" name="2018" dataDxfId="183" dataCellStyle="Normal 2"/>
  </tableColumns>
  <tableStyleInfo name="Table Style 1" showFirstColumn="0" showLastColumn="0" showRowStripes="1" showColumnStripes="0"/>
</table>
</file>

<file path=xl/tables/table8.xml><?xml version="1.0" encoding="utf-8"?>
<table xmlns="http://schemas.openxmlformats.org/spreadsheetml/2006/main" id="717" name="Table562398" displayName="Table562398" ref="A4:L20" totalsRowShown="0" headerRowDxfId="182" dataDxfId="180" headerRowBorderDxfId="181" tableBorderDxfId="179">
  <tableColumns count="12">
    <tableColumn id="1" name="Type of fishery" dataDxfId="178"/>
    <tableColumn id="2" name="Type" dataDxfId="177"/>
    <tableColumn id="3" name="2009" dataDxfId="176" dataCellStyle="Normal 2"/>
    <tableColumn id="4" name="2010" dataDxfId="175" dataCellStyle="Normal 2"/>
    <tableColumn id="5" name="2011" dataDxfId="174" dataCellStyle="Normal 2"/>
    <tableColumn id="6" name="2012" dataDxfId="173" dataCellStyle="Normal 2"/>
    <tableColumn id="7" name="2013" dataDxfId="172" dataCellStyle="Normal 2"/>
    <tableColumn id="8" name="2014" dataDxfId="171" dataCellStyle="Normal 2"/>
    <tableColumn id="9" name="2015" dataDxfId="170" dataCellStyle="Normal 2"/>
    <tableColumn id="10" name="2016" dataDxfId="169" dataCellStyle="Normal 2"/>
    <tableColumn id="11" name="2017 1" dataDxfId="168" dataCellStyle="Normal 2"/>
    <tableColumn id="12" name="2018 2" dataDxfId="167" dataCellStyle="Normal 2"/>
  </tableColumns>
  <tableStyleInfo name="Table Style 1 2" showFirstColumn="0" showLastColumn="0" showRowStripes="1" showColumnStripes="0"/>
</table>
</file>

<file path=xl/tables/table9.xml><?xml version="1.0" encoding="utf-8"?>
<table xmlns="http://schemas.openxmlformats.org/spreadsheetml/2006/main" id="718" name="Table9399" displayName="Table9399" ref="A4:K11" totalsRowShown="0" headerRowDxfId="166" dataDxfId="164" headerRowBorderDxfId="165" tableBorderDxfId="163">
  <tableColumns count="11">
    <tableColumn id="1" name="Year" dataDxfId="162"/>
    <tableColumn id="2" name="2009" dataDxfId="161" dataCellStyle="Comma 8"/>
    <tableColumn id="3" name="2010" dataDxfId="160" dataCellStyle="Comma 8"/>
    <tableColumn id="4" name="2011" dataDxfId="159" dataCellStyle="Comma 8"/>
    <tableColumn id="5" name="2012" dataDxfId="158" dataCellStyle="Comma 8"/>
    <tableColumn id="6" name="2013" dataDxfId="157" dataCellStyle="Comma 8"/>
    <tableColumn id="7" name="2014" dataDxfId="156" dataCellStyle="Comma 8"/>
    <tableColumn id="8" name="2015" dataDxfId="155" dataCellStyle="Comma 8"/>
    <tableColumn id="9" name="2016" dataDxfId="154" dataCellStyle="Comma 8"/>
    <tableColumn id="10" name="2017 1" dataDxfId="153" dataCellStyle="Comma 8"/>
    <tableColumn id="11" name="2018 2" dataDxfId="152" dataCellStyle="Comma 8"/>
  </tableColumns>
  <tableStyleInfo name="Table Style 1 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2.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9.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environment.govmu.org/English/Documents/EPA%20as%20amended%20in%202017.pdf"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environment.govmu.org/English/Documents/regulations/standards%20for%20effluent%20discharge.pdf" TargetMode="External"/><Relationship Id="rId13" Type="http://schemas.openxmlformats.org/officeDocument/2006/relationships/hyperlink" Target="http://environment.govmu.org/English/Documents/regulations/EP(Control%20of%20Noise)%20Regulations%202008%20(114%20of%202008).pdf" TargetMode="External"/><Relationship Id="rId3" Type="http://schemas.openxmlformats.org/officeDocument/2006/relationships/hyperlink" Target="http://environment.govmu.org/English/Documents/regulations/effluent%20sugar%20cane%201999.pdf" TargetMode="External"/><Relationship Id="rId7" Type="http://schemas.openxmlformats.org/officeDocument/2006/relationships/hyperlink" Target="http://environment.govmu.org/English/Documents/regulations/Effluent%20discharge%20permit%20consolidated%20version.pdf" TargetMode="External"/><Relationship Id="rId12" Type="http://schemas.openxmlformats.org/officeDocument/2006/relationships/hyperlink" Target="http://environment.govmu.org/English/Documents/regulations/Environment%20Protection%20(Waste%20Oil)%20Regulations%202006%20(208%20of%202006).pdf" TargetMode="External"/><Relationship Id="rId17" Type="http://schemas.openxmlformats.org/officeDocument/2006/relationships/printerSettings" Target="../printerSettings/printerSettings104.bin"/><Relationship Id="rId2" Type="http://schemas.openxmlformats.org/officeDocument/2006/relationships/hyperlink" Target="http://environment.govmu.org/English/Documents/regulations/Environmental%20standards%20for%20noise%20(GN%20No.%2017%20of%201997).pdf" TargetMode="External"/><Relationship Id="rId16" Type="http://schemas.openxmlformats.org/officeDocument/2006/relationships/hyperlink" Target="http://environment.govmu.org/English/Documents/EPA%20as%20amended%20in%202017.pdf" TargetMode="External"/><Relationship Id="rId1" Type="http://schemas.openxmlformats.org/officeDocument/2006/relationships/hyperlink" Target="http://environment.govmu.org/English/Documents/regulations/Drinking%20water%20standards%20(GN%20No.%2055%20of%201996).pdf" TargetMode="External"/><Relationship Id="rId6" Type="http://schemas.openxmlformats.org/officeDocument/2006/relationships/hyperlink" Target="http://environment.govmu.org/English/Documents/regulations/effluent%20for%20use%20in%20irrigation%20Regs%20(GN%20No.%2046%20of%202003).pdf" TargetMode="External"/><Relationship Id="rId11" Type="http://schemas.openxmlformats.org/officeDocument/2006/relationships/hyperlink" Target="http://environment.govmu.org/English/Documents/regulations/effluents%20to%20ocean%202003.pdf" TargetMode="External"/><Relationship Id="rId5" Type="http://schemas.openxmlformats.org/officeDocument/2006/relationships/hyperlink" Target="http://environment.govmu.org/English/Documents/regulations/Hazardous%20wastes%20regs%20(GN%20No157%20of%202001)(2).pdf" TargetMode="External"/><Relationship Id="rId15" Type="http://schemas.openxmlformats.org/officeDocument/2006/relationships/hyperlink" Target="http://environment.govmu.org/English/Documents/regulations/Environment%20Protection%20(Banning%20of%20Plastic%20Bags)%20Regulations%202015.pdf" TargetMode="External"/><Relationship Id="rId10" Type="http://schemas.openxmlformats.org/officeDocument/2006/relationships/hyperlink" Target="http://environment.govmu.org/English/Documents/regulations/Effluent%20discharge%20permit%20consolidated%20version.pdf" TargetMode="External"/><Relationship Id="rId4" Type="http://schemas.openxmlformats.org/officeDocument/2006/relationships/hyperlink" Target="http://environment.govmu.org/English/Documents/regulations/standards%20for%20Air(GN%20No.%20105%20of%201998).doc" TargetMode="External"/><Relationship Id="rId9" Type="http://schemas.openxmlformats.org/officeDocument/2006/relationships/hyperlink" Target="http://environment.govmu.org/English/Documents/regulations/Environment%20Protection%20(Polyethelene%20Terephthalate%20(PET)%20Bottle%20Permit)%20Regulations%202001.pdf" TargetMode="External"/><Relationship Id="rId14" Type="http://schemas.openxmlformats.org/officeDocument/2006/relationships/hyperlink" Target="http://environment.govmu.org/English/Documents/regulations/Industrial%20waste%20audit%202008%20(182%20of%202008).pdf"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environment.govmu.org/English/eia/Pages/Environmental-Impact-Assessment.aspx" TargetMode="Externa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environment.govmu.org/English/DOCUMENTS/NDS%20EDITION%202015.PDF"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113.bin"/><Relationship Id="rId1" Type="http://schemas.openxmlformats.org/officeDocument/2006/relationships/hyperlink" Target="http://environment.govmu.org/English/DOCUMENTS/NDS%20EDITION%202015.PDF" TargetMode="External"/></Relationships>
</file>

<file path=xl/worksheets/_rels/sheet122.xml.rels><?xml version="1.0" encoding="UTF-8" standalone="yes"?>
<Relationships xmlns="http://schemas.openxmlformats.org/package/2006/relationships"><Relationship Id="rId3" Type="http://schemas.openxmlformats.org/officeDocument/2006/relationships/hyperlink" Target="http://environment.govmu.org/English/Pages/default.aspx" TargetMode="External"/><Relationship Id="rId2" Type="http://schemas.openxmlformats.org/officeDocument/2006/relationships/hyperlink" Target="http://statsmauritius.govmu.org/English/Pages/default.aspx" TargetMode="External"/><Relationship Id="rId1" Type="http://schemas.openxmlformats.org/officeDocument/2006/relationships/hyperlink" Target="https://unstats.un.org/unsd/environment/FDES/FDES-2015-supporting-tools/FDES.pdf" TargetMode="External"/><Relationship Id="rId4" Type="http://schemas.openxmlformats.org/officeDocument/2006/relationships/printerSettings" Target="../printerSettings/printerSettings11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7.xml"/><Relationship Id="rId1" Type="http://schemas.openxmlformats.org/officeDocument/2006/relationships/printerSettings" Target="../printerSettings/printerSettings12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9.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67.bin"/><Relationship Id="rId1" Type="http://schemas.openxmlformats.org/officeDocument/2006/relationships/hyperlink" Target="../AppData/2.%20Tables%20ESI%202017%2017%20July%202018final.xls"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drawing" Target="../drawings/drawing30.xml"/></Relationships>
</file>

<file path=xl/worksheets/_rels/sheet7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3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2"/>
  <sheetViews>
    <sheetView tabSelected="1" workbookViewId="0"/>
  </sheetViews>
  <sheetFormatPr defaultRowHeight="15" x14ac:dyDescent="0.25"/>
  <cols>
    <col min="1" max="1" width="255.7109375" bestFit="1" customWidth="1"/>
  </cols>
  <sheetData>
    <row r="1" spans="1:2" ht="15.75" x14ac:dyDescent="0.25">
      <c r="A1" s="1813" t="s">
        <v>1346</v>
      </c>
      <c r="B1" s="906"/>
    </row>
    <row r="2" spans="1:2" s="1823" customFormat="1" ht="15.75" x14ac:dyDescent="0.25">
      <c r="A2" s="1813"/>
      <c r="B2" s="906"/>
    </row>
    <row r="3" spans="1:2" ht="15.75" x14ac:dyDescent="0.25">
      <c r="A3" s="971" t="s">
        <v>787</v>
      </c>
      <c r="B3" s="906"/>
    </row>
    <row r="4" spans="1:2" ht="15.75" x14ac:dyDescent="0.25">
      <c r="A4" s="971" t="s">
        <v>1258</v>
      </c>
      <c r="B4" s="29"/>
    </row>
    <row r="5" spans="1:2" ht="15.75" x14ac:dyDescent="0.25">
      <c r="A5" s="971" t="s">
        <v>1259</v>
      </c>
      <c r="B5" s="29"/>
    </row>
    <row r="6" spans="1:2" ht="15.75" x14ac:dyDescent="0.25">
      <c r="A6" s="971" t="s">
        <v>1260</v>
      </c>
      <c r="B6" s="29"/>
    </row>
    <row r="7" spans="1:2" ht="15.75" x14ac:dyDescent="0.25">
      <c r="A7" s="971" t="s">
        <v>1261</v>
      </c>
      <c r="B7" s="29"/>
    </row>
    <row r="8" spans="1:2" ht="15.75" x14ac:dyDescent="0.25">
      <c r="A8" s="972" t="s">
        <v>1262</v>
      </c>
      <c r="B8" s="914"/>
    </row>
    <row r="9" spans="1:2" ht="15.75" x14ac:dyDescent="0.25">
      <c r="A9" s="972" t="s">
        <v>1263</v>
      </c>
      <c r="B9" s="914"/>
    </row>
    <row r="10" spans="1:2" ht="15.75" x14ac:dyDescent="0.25">
      <c r="A10" s="972" t="s">
        <v>1264</v>
      </c>
      <c r="B10" s="914"/>
    </row>
    <row r="11" spans="1:2" ht="15.75" x14ac:dyDescent="0.25">
      <c r="A11" s="971" t="s">
        <v>779</v>
      </c>
      <c r="B11" s="915"/>
    </row>
    <row r="12" spans="1:2" ht="15.75" customHeight="1" x14ac:dyDescent="0.25">
      <c r="A12" s="973" t="s">
        <v>1349</v>
      </c>
      <c r="B12" s="920"/>
    </row>
    <row r="13" spans="1:2" ht="15.75" x14ac:dyDescent="0.25">
      <c r="A13" s="974" t="s">
        <v>1405</v>
      </c>
      <c r="B13" s="916"/>
    </row>
    <row r="14" spans="1:2" ht="15.75" x14ac:dyDescent="0.25">
      <c r="A14" s="971" t="s">
        <v>782</v>
      </c>
      <c r="B14" s="29"/>
    </row>
    <row r="15" spans="1:2" ht="15.75" x14ac:dyDescent="0.25">
      <c r="A15" s="971" t="s">
        <v>446</v>
      </c>
      <c r="B15" s="917"/>
    </row>
    <row r="16" spans="1:2" ht="15.75" x14ac:dyDescent="0.25">
      <c r="A16" s="975" t="s">
        <v>1190</v>
      </c>
      <c r="B16" s="918"/>
    </row>
    <row r="17" spans="1:2" ht="15.75" x14ac:dyDescent="0.25">
      <c r="A17" s="975" t="s">
        <v>1217</v>
      </c>
      <c r="B17" s="918"/>
    </row>
    <row r="18" spans="1:2" ht="15.75" x14ac:dyDescent="0.25">
      <c r="A18" s="976" t="s">
        <v>1218</v>
      </c>
      <c r="B18" s="911"/>
    </row>
    <row r="19" spans="1:2" ht="15.75" x14ac:dyDescent="0.25">
      <c r="A19" s="974" t="s">
        <v>1219</v>
      </c>
      <c r="B19" s="921"/>
    </row>
    <row r="20" spans="1:2" ht="15.75" x14ac:dyDescent="0.25">
      <c r="A20" s="971" t="s">
        <v>1220</v>
      </c>
      <c r="B20" s="919"/>
    </row>
    <row r="21" spans="1:2" ht="15.75" x14ac:dyDescent="0.25">
      <c r="A21" s="971" t="s">
        <v>1221</v>
      </c>
      <c r="B21" s="919"/>
    </row>
    <row r="22" spans="1:2" ht="15.75" x14ac:dyDescent="0.25">
      <c r="A22" s="971" t="s">
        <v>1222</v>
      </c>
      <c r="B22" s="919"/>
    </row>
    <row r="23" spans="1:2" ht="15.75" customHeight="1" x14ac:dyDescent="0.25">
      <c r="A23" s="973" t="s">
        <v>1347</v>
      </c>
      <c r="B23" s="920"/>
    </row>
    <row r="24" spans="1:2" ht="15.75" x14ac:dyDescent="0.25">
      <c r="A24" s="977" t="s">
        <v>1348</v>
      </c>
      <c r="B24" s="913"/>
    </row>
    <row r="25" spans="1:2" ht="15.75" x14ac:dyDescent="0.25">
      <c r="A25" s="971" t="s">
        <v>1225</v>
      </c>
      <c r="B25" s="29"/>
    </row>
    <row r="26" spans="1:2" ht="15.75" x14ac:dyDescent="0.25">
      <c r="A26" s="974" t="s">
        <v>1265</v>
      </c>
      <c r="B26" s="921"/>
    </row>
    <row r="27" spans="1:2" ht="15.75" x14ac:dyDescent="0.25">
      <c r="A27" s="971" t="s">
        <v>1227</v>
      </c>
      <c r="B27" s="29"/>
    </row>
    <row r="28" spans="1:2" ht="15.75" x14ac:dyDescent="0.25">
      <c r="A28" s="971" t="s">
        <v>1228</v>
      </c>
      <c r="B28" s="29"/>
    </row>
    <row r="29" spans="1:2" ht="15.75" x14ac:dyDescent="0.25">
      <c r="A29" s="971" t="s">
        <v>1266</v>
      </c>
      <c r="B29" s="29"/>
    </row>
    <row r="30" spans="1:2" ht="15.75" x14ac:dyDescent="0.25">
      <c r="A30" s="971" t="s">
        <v>1230</v>
      </c>
      <c r="B30" s="29"/>
    </row>
    <row r="31" spans="1:2" ht="15.75" x14ac:dyDescent="0.25">
      <c r="A31" s="976" t="s">
        <v>1251</v>
      </c>
      <c r="B31" s="938"/>
    </row>
    <row r="32" spans="1:2" ht="17.25" customHeight="1" x14ac:dyDescent="0.25">
      <c r="A32" s="978" t="s">
        <v>1406</v>
      </c>
      <c r="B32" s="939"/>
    </row>
    <row r="33" spans="1:2" ht="15.75" customHeight="1" x14ac:dyDescent="0.25">
      <c r="A33" s="978" t="s">
        <v>1407</v>
      </c>
      <c r="B33" s="939"/>
    </row>
    <row r="34" spans="1:2" ht="15.75" x14ac:dyDescent="0.25">
      <c r="A34" s="971" t="s">
        <v>1233</v>
      </c>
      <c r="B34" s="29"/>
    </row>
    <row r="35" spans="1:2" ht="15.75" x14ac:dyDescent="0.25">
      <c r="A35" s="971" t="s">
        <v>1234</v>
      </c>
      <c r="B35" s="29"/>
    </row>
    <row r="36" spans="1:2" ht="15.75" customHeight="1" x14ac:dyDescent="0.25">
      <c r="A36" s="979" t="s">
        <v>1235</v>
      </c>
      <c r="B36" s="940"/>
    </row>
    <row r="37" spans="1:2" ht="15.75" x14ac:dyDescent="0.25">
      <c r="A37" s="980" t="s">
        <v>1237</v>
      </c>
      <c r="B37" s="941"/>
    </row>
    <row r="38" spans="1:2" ht="15.75" x14ac:dyDescent="0.25">
      <c r="A38" s="971" t="s">
        <v>1267</v>
      </c>
      <c r="B38" s="29"/>
    </row>
    <row r="39" spans="1:2" ht="15.75" x14ac:dyDescent="0.25">
      <c r="A39" s="981" t="s">
        <v>1408</v>
      </c>
      <c r="B39" s="942"/>
    </row>
    <row r="40" spans="1:2" ht="15.75" x14ac:dyDescent="0.25">
      <c r="A40" s="971" t="s">
        <v>1350</v>
      </c>
      <c r="B40" s="915"/>
    </row>
    <row r="41" spans="1:2" ht="15.75" x14ac:dyDescent="0.25">
      <c r="A41" s="971" t="s">
        <v>1241</v>
      </c>
      <c r="B41" s="29"/>
    </row>
    <row r="42" spans="1:2" ht="15.75" x14ac:dyDescent="0.25">
      <c r="A42" s="971" t="s">
        <v>1249</v>
      </c>
      <c r="B42" s="29"/>
    </row>
    <row r="43" spans="1:2" ht="15.75" customHeight="1" x14ac:dyDescent="0.25">
      <c r="A43" s="980" t="s">
        <v>1351</v>
      </c>
      <c r="B43" s="941"/>
    </row>
    <row r="44" spans="1:2" ht="15.75" x14ac:dyDescent="0.25">
      <c r="A44" s="971" t="s">
        <v>1268</v>
      </c>
      <c r="B44" s="922"/>
    </row>
    <row r="45" spans="1:2" ht="15.75" x14ac:dyDescent="0.25">
      <c r="A45" s="971" t="s">
        <v>1269</v>
      </c>
      <c r="B45" s="922"/>
    </row>
    <row r="46" spans="1:2" ht="15.75" x14ac:dyDescent="0.25">
      <c r="A46" s="971" t="s">
        <v>1270</v>
      </c>
      <c r="B46" s="923"/>
    </row>
    <row r="47" spans="1:2" ht="15.75" x14ac:dyDescent="0.25">
      <c r="A47" s="971" t="s">
        <v>1271</v>
      </c>
      <c r="B47" s="29"/>
    </row>
    <row r="48" spans="1:2" ht="15.75" x14ac:dyDescent="0.25">
      <c r="A48" s="980" t="s">
        <v>1481</v>
      </c>
      <c r="B48" s="943"/>
    </row>
    <row r="49" spans="1:2" ht="15.75" x14ac:dyDescent="0.25">
      <c r="A49" s="971" t="s">
        <v>1272</v>
      </c>
      <c r="B49" s="29"/>
    </row>
    <row r="50" spans="1:2" ht="15.75" x14ac:dyDescent="0.25">
      <c r="A50" s="971" t="s">
        <v>1273</v>
      </c>
      <c r="B50" s="923"/>
    </row>
    <row r="51" spans="1:2" ht="15.75" customHeight="1" x14ac:dyDescent="0.25">
      <c r="A51" s="980" t="s">
        <v>1352</v>
      </c>
      <c r="B51" s="944"/>
    </row>
    <row r="52" spans="1:2" ht="15.75" x14ac:dyDescent="0.25">
      <c r="A52" s="971" t="s">
        <v>1274</v>
      </c>
      <c r="B52" s="923"/>
    </row>
    <row r="53" spans="1:2" ht="15.75" x14ac:dyDescent="0.25">
      <c r="A53" s="971" t="s">
        <v>1275</v>
      </c>
      <c r="B53" s="923"/>
    </row>
    <row r="54" spans="1:2" ht="15.75" x14ac:dyDescent="0.25">
      <c r="A54" s="971" t="s">
        <v>1276</v>
      </c>
      <c r="B54" s="924"/>
    </row>
    <row r="55" spans="1:2" ht="15.75" x14ac:dyDescent="0.25">
      <c r="A55" s="971" t="s">
        <v>1277</v>
      </c>
      <c r="B55" s="915"/>
    </row>
    <row r="56" spans="1:2" ht="15.75" x14ac:dyDescent="0.25">
      <c r="A56" s="971" t="s">
        <v>1278</v>
      </c>
      <c r="B56" s="907"/>
    </row>
    <row r="57" spans="1:2" ht="15.75" x14ac:dyDescent="0.25">
      <c r="A57" s="971" t="s">
        <v>1279</v>
      </c>
      <c r="B57" s="29"/>
    </row>
    <row r="58" spans="1:2" ht="15.75" x14ac:dyDescent="0.25">
      <c r="A58" s="971" t="s">
        <v>2053</v>
      </c>
      <c r="B58" s="29"/>
    </row>
    <row r="59" spans="1:2" ht="15.75" x14ac:dyDescent="0.25">
      <c r="A59" s="971" t="s">
        <v>1280</v>
      </c>
      <c r="B59" s="29"/>
    </row>
    <row r="60" spans="1:2" ht="15.75" x14ac:dyDescent="0.25">
      <c r="A60" s="971" t="s">
        <v>1281</v>
      </c>
      <c r="B60" s="29"/>
    </row>
    <row r="61" spans="1:2" ht="15.75" x14ac:dyDescent="0.25">
      <c r="A61" s="971" t="s">
        <v>1282</v>
      </c>
      <c r="B61" s="29"/>
    </row>
    <row r="62" spans="1:2" ht="15.75" x14ac:dyDescent="0.25">
      <c r="A62" s="971" t="s">
        <v>1283</v>
      </c>
      <c r="B62" s="29"/>
    </row>
    <row r="63" spans="1:2" ht="15.75" x14ac:dyDescent="0.25">
      <c r="A63" s="971" t="s">
        <v>1284</v>
      </c>
      <c r="B63" s="29"/>
    </row>
    <row r="64" spans="1:2" ht="15.75" x14ac:dyDescent="0.25">
      <c r="A64" s="974" t="s">
        <v>1285</v>
      </c>
      <c r="B64" s="921"/>
    </row>
    <row r="65" spans="1:2" ht="15.75" x14ac:dyDescent="0.25">
      <c r="A65" s="971" t="s">
        <v>1286</v>
      </c>
      <c r="B65" s="29"/>
    </row>
    <row r="66" spans="1:2" ht="15.75" x14ac:dyDescent="0.25">
      <c r="A66" s="971" t="s">
        <v>1287</v>
      </c>
      <c r="B66" s="925"/>
    </row>
    <row r="67" spans="1:2" ht="15.75" customHeight="1" x14ac:dyDescent="0.25">
      <c r="A67" s="978" t="s">
        <v>1353</v>
      </c>
      <c r="B67" s="945"/>
    </row>
    <row r="68" spans="1:2" ht="15.75" x14ac:dyDescent="0.25">
      <c r="A68" s="971" t="s">
        <v>1288</v>
      </c>
      <c r="B68" s="907"/>
    </row>
    <row r="69" spans="1:2" ht="15.75" x14ac:dyDescent="0.25">
      <c r="A69" s="971" t="s">
        <v>1289</v>
      </c>
      <c r="B69" s="907"/>
    </row>
    <row r="70" spans="1:2" ht="15.75" x14ac:dyDescent="0.25">
      <c r="A70" s="971" t="s">
        <v>2054</v>
      </c>
      <c r="B70" s="29"/>
    </row>
    <row r="71" spans="1:2" ht="15.75" customHeight="1" x14ac:dyDescent="0.25">
      <c r="A71" s="980" t="s">
        <v>1354</v>
      </c>
      <c r="B71" s="941"/>
    </row>
    <row r="72" spans="1:2" ht="15.75" x14ac:dyDescent="0.25">
      <c r="A72" s="971" t="s">
        <v>1290</v>
      </c>
      <c r="B72" s="29"/>
    </row>
    <row r="73" spans="1:2" ht="15.75" x14ac:dyDescent="0.25">
      <c r="A73" s="971" t="s">
        <v>1291</v>
      </c>
      <c r="B73" s="907"/>
    </row>
    <row r="74" spans="1:2" ht="15.75" x14ac:dyDescent="0.25">
      <c r="A74" s="976" t="s">
        <v>1292</v>
      </c>
      <c r="B74" s="911"/>
    </row>
    <row r="75" spans="1:2" ht="15.75" x14ac:dyDescent="0.25">
      <c r="A75" s="971" t="s">
        <v>1293</v>
      </c>
      <c r="B75" s="907"/>
    </row>
    <row r="76" spans="1:2" ht="15.75" x14ac:dyDescent="0.25">
      <c r="A76" s="971" t="s">
        <v>1294</v>
      </c>
      <c r="B76" s="907"/>
    </row>
    <row r="77" spans="1:2" ht="15.75" x14ac:dyDescent="0.25">
      <c r="A77" s="971" t="s">
        <v>1295</v>
      </c>
      <c r="B77" s="29"/>
    </row>
    <row r="78" spans="1:2" ht="15.75" x14ac:dyDescent="0.25">
      <c r="A78" s="980" t="s">
        <v>1296</v>
      </c>
      <c r="B78" s="941"/>
    </row>
    <row r="79" spans="1:2" ht="15.75" x14ac:dyDescent="0.25">
      <c r="A79" s="971" t="s">
        <v>2055</v>
      </c>
      <c r="B79" s="915"/>
    </row>
    <row r="80" spans="1:2" ht="15.75" x14ac:dyDescent="0.25">
      <c r="A80" s="971" t="s">
        <v>2056</v>
      </c>
      <c r="B80" s="915"/>
    </row>
    <row r="81" spans="1:2" ht="15.75" x14ac:dyDescent="0.25">
      <c r="A81" s="971" t="s">
        <v>2057</v>
      </c>
      <c r="B81" s="29"/>
    </row>
    <row r="82" spans="1:2" ht="15.75" customHeight="1" x14ac:dyDescent="0.25">
      <c r="A82" s="971" t="s">
        <v>1297</v>
      </c>
      <c r="B82" s="29"/>
    </row>
    <row r="83" spans="1:2" ht="15.75" x14ac:dyDescent="0.25">
      <c r="A83" s="971" t="s">
        <v>1298</v>
      </c>
      <c r="B83" s="29"/>
    </row>
    <row r="84" spans="1:2" ht="15.75" x14ac:dyDescent="0.25">
      <c r="A84" s="971" t="s">
        <v>1299</v>
      </c>
      <c r="B84" s="29"/>
    </row>
    <row r="85" spans="1:2" ht="15.75" x14ac:dyDescent="0.25">
      <c r="A85" s="1814" t="s">
        <v>1300</v>
      </c>
      <c r="B85" s="926"/>
    </row>
    <row r="86" spans="1:2" ht="15.75" x14ac:dyDescent="0.25">
      <c r="A86" s="976" t="s">
        <v>1301</v>
      </c>
      <c r="B86" s="946"/>
    </row>
    <row r="87" spans="1:2" ht="15.75" customHeight="1" x14ac:dyDescent="0.25">
      <c r="A87" s="978" t="s">
        <v>1302</v>
      </c>
      <c r="B87" s="947"/>
    </row>
    <row r="88" spans="1:2" ht="15.75" customHeight="1" x14ac:dyDescent="0.25">
      <c r="A88" s="1815" t="s">
        <v>1355</v>
      </c>
      <c r="B88" s="948"/>
    </row>
    <row r="89" spans="1:2" ht="15.75" customHeight="1" x14ac:dyDescent="0.25">
      <c r="A89" s="978" t="s">
        <v>1356</v>
      </c>
      <c r="B89" s="947"/>
    </row>
    <row r="90" spans="1:2" ht="15.75" customHeight="1" x14ac:dyDescent="0.25">
      <c r="A90" s="979" t="s">
        <v>1357</v>
      </c>
      <c r="B90" s="940"/>
    </row>
    <row r="91" spans="1:2" ht="15.75" x14ac:dyDescent="0.25">
      <c r="A91" s="971" t="s">
        <v>1303</v>
      </c>
      <c r="B91" s="29"/>
    </row>
    <row r="92" spans="1:2" ht="15.75" x14ac:dyDescent="0.25">
      <c r="A92" s="971" t="s">
        <v>1304</v>
      </c>
      <c r="B92" s="29"/>
    </row>
    <row r="93" spans="1:2" ht="15.75" customHeight="1" x14ac:dyDescent="0.25">
      <c r="A93" s="974" t="s">
        <v>2073</v>
      </c>
      <c r="B93" s="927"/>
    </row>
    <row r="94" spans="1:2" ht="15.75" customHeight="1" x14ac:dyDescent="0.25">
      <c r="A94" s="974" t="s">
        <v>2071</v>
      </c>
      <c r="B94" s="927"/>
    </row>
    <row r="95" spans="1:2" ht="15.75" x14ac:dyDescent="0.25">
      <c r="A95" s="974" t="s">
        <v>2072</v>
      </c>
      <c r="B95" s="927"/>
    </row>
    <row r="96" spans="1:2" ht="15.75" customHeight="1" x14ac:dyDescent="0.25">
      <c r="A96" s="1816" t="s">
        <v>1305</v>
      </c>
      <c r="B96" s="949"/>
    </row>
    <row r="97" spans="1:2" ht="15.75" x14ac:dyDescent="0.25">
      <c r="A97" s="971" t="s">
        <v>1306</v>
      </c>
      <c r="B97" s="928"/>
    </row>
    <row r="98" spans="1:2" ht="15.75" x14ac:dyDescent="0.25">
      <c r="A98" s="974" t="s">
        <v>1307</v>
      </c>
      <c r="B98" s="921"/>
    </row>
    <row r="99" spans="1:2" ht="15.75" x14ac:dyDescent="0.25">
      <c r="A99" s="974" t="s">
        <v>1308</v>
      </c>
      <c r="B99" s="921"/>
    </row>
    <row r="100" spans="1:2" ht="15.75" x14ac:dyDescent="0.25">
      <c r="A100" s="1817" t="s">
        <v>1309</v>
      </c>
      <c r="B100" s="929"/>
    </row>
    <row r="101" spans="1:2" ht="15.75" x14ac:dyDescent="0.25">
      <c r="A101" s="1817" t="s">
        <v>1310</v>
      </c>
      <c r="B101" s="929"/>
    </row>
    <row r="102" spans="1:2" ht="15.75" x14ac:dyDescent="0.25">
      <c r="A102" s="974" t="s">
        <v>1311</v>
      </c>
      <c r="B102" s="921"/>
    </row>
    <row r="103" spans="1:2" ht="15.75" customHeight="1" x14ac:dyDescent="0.25">
      <c r="A103" s="1816" t="s">
        <v>1312</v>
      </c>
      <c r="B103" s="950"/>
    </row>
    <row r="104" spans="1:2" ht="15.75" customHeight="1" x14ac:dyDescent="0.25">
      <c r="A104" s="980" t="s">
        <v>1358</v>
      </c>
      <c r="B104" s="951"/>
    </row>
    <row r="105" spans="1:2" ht="15.75" customHeight="1" x14ac:dyDescent="0.25">
      <c r="A105" s="980" t="s">
        <v>1359</v>
      </c>
      <c r="B105" s="952"/>
    </row>
    <row r="106" spans="1:2" ht="15.75" customHeight="1" x14ac:dyDescent="0.25">
      <c r="A106" s="1820" t="s">
        <v>2074</v>
      </c>
      <c r="B106" s="953"/>
    </row>
    <row r="107" spans="1:2" ht="15.75" x14ac:dyDescent="0.25">
      <c r="A107" s="1819" t="s">
        <v>1313</v>
      </c>
      <c r="B107" s="954"/>
    </row>
    <row r="108" spans="1:2" ht="15.75" customHeight="1" x14ac:dyDescent="0.25">
      <c r="A108" s="1821" t="s">
        <v>1360</v>
      </c>
      <c r="B108" s="953"/>
    </row>
    <row r="109" spans="1:2" ht="15.75" x14ac:dyDescent="0.25">
      <c r="A109" s="971" t="s">
        <v>1314</v>
      </c>
      <c r="B109" s="29"/>
    </row>
    <row r="110" spans="1:2" ht="15.75" customHeight="1" x14ac:dyDescent="0.25">
      <c r="A110" s="1821" t="s">
        <v>1361</v>
      </c>
      <c r="B110" s="955"/>
    </row>
    <row r="111" spans="1:2" ht="15.75" customHeight="1" x14ac:dyDescent="0.25">
      <c r="A111" s="1821" t="s">
        <v>1362</v>
      </c>
      <c r="B111" s="955"/>
    </row>
    <row r="112" spans="1:2" ht="15.75" x14ac:dyDescent="0.25">
      <c r="A112" s="971" t="s">
        <v>1315</v>
      </c>
      <c r="B112" s="931"/>
    </row>
    <row r="113" spans="1:2" ht="15.75" customHeight="1" x14ac:dyDescent="0.25">
      <c r="A113" s="980" t="s">
        <v>1363</v>
      </c>
      <c r="B113" s="956"/>
    </row>
    <row r="114" spans="1:2" ht="15.75" x14ac:dyDescent="0.25">
      <c r="A114" s="971" t="s">
        <v>1316</v>
      </c>
      <c r="B114" s="932"/>
    </row>
    <row r="115" spans="1:2" ht="15.75" x14ac:dyDescent="0.25">
      <c r="A115" s="971" t="s">
        <v>1317</v>
      </c>
      <c r="B115" s="933"/>
    </row>
    <row r="116" spans="1:2" ht="15.75" customHeight="1" x14ac:dyDescent="0.25">
      <c r="A116" s="980" t="s">
        <v>1364</v>
      </c>
      <c r="B116" s="957"/>
    </row>
    <row r="117" spans="1:2" ht="15.75" customHeight="1" x14ac:dyDescent="0.25">
      <c r="A117" s="978" t="s">
        <v>2075</v>
      </c>
      <c r="B117" s="909"/>
    </row>
    <row r="118" spans="1:2" ht="15.75" customHeight="1" x14ac:dyDescent="0.25">
      <c r="A118" s="980" t="s">
        <v>2076</v>
      </c>
      <c r="B118" s="957"/>
    </row>
    <row r="119" spans="1:2" ht="15.75" customHeight="1" x14ac:dyDescent="0.25">
      <c r="A119" s="980" t="s">
        <v>1366</v>
      </c>
      <c r="B119" s="957"/>
    </row>
    <row r="120" spans="1:2" ht="15.75" x14ac:dyDescent="0.25">
      <c r="A120" s="971" t="s">
        <v>1365</v>
      </c>
      <c r="B120" s="934"/>
    </row>
    <row r="121" spans="1:2" ht="15.75" x14ac:dyDescent="0.25">
      <c r="A121" s="971" t="s">
        <v>1318</v>
      </c>
      <c r="B121" s="924"/>
    </row>
    <row r="122" spans="1:2" ht="15.75" x14ac:dyDescent="0.25">
      <c r="A122" s="971" t="s">
        <v>1319</v>
      </c>
      <c r="B122" s="29"/>
    </row>
    <row r="123" spans="1:2" ht="15.75" customHeight="1" x14ac:dyDescent="0.25">
      <c r="A123" s="979" t="s">
        <v>1367</v>
      </c>
      <c r="B123" s="958"/>
    </row>
    <row r="124" spans="1:2" ht="15.75" x14ac:dyDescent="0.25">
      <c r="A124" s="971" t="s">
        <v>1320</v>
      </c>
      <c r="B124" s="915"/>
    </row>
    <row r="125" spans="1:2" ht="15.75" x14ac:dyDescent="0.25">
      <c r="A125" s="971" t="s">
        <v>1321</v>
      </c>
      <c r="B125" s="915"/>
    </row>
    <row r="126" spans="1:2" ht="15.75" x14ac:dyDescent="0.25">
      <c r="A126" s="980" t="s">
        <v>1322</v>
      </c>
      <c r="B126" s="959"/>
    </row>
    <row r="127" spans="1:2" ht="15.75" x14ac:dyDescent="0.25">
      <c r="A127" s="971" t="s">
        <v>1323</v>
      </c>
      <c r="B127" s="915"/>
    </row>
    <row r="128" spans="1:2" ht="15.75" x14ac:dyDescent="0.25">
      <c r="A128" s="971" t="s">
        <v>1324</v>
      </c>
      <c r="B128" s="915"/>
    </row>
    <row r="129" spans="1:2" ht="15.75" x14ac:dyDescent="0.25">
      <c r="A129" s="976" t="s">
        <v>2077</v>
      </c>
      <c r="B129" s="911"/>
    </row>
    <row r="130" spans="1:2" ht="15.75" x14ac:dyDescent="0.25">
      <c r="A130" s="976" t="s">
        <v>1325</v>
      </c>
      <c r="B130" s="911"/>
    </row>
    <row r="131" spans="1:2" ht="15.75" customHeight="1" x14ac:dyDescent="0.25">
      <c r="A131" s="1822" t="s">
        <v>1326</v>
      </c>
      <c r="B131" s="909"/>
    </row>
    <row r="132" spans="1:2" ht="15.75" customHeight="1" x14ac:dyDescent="0.25">
      <c r="A132" s="978" t="s">
        <v>2078</v>
      </c>
      <c r="B132" s="909"/>
    </row>
    <row r="133" spans="1:2" ht="15.75" x14ac:dyDescent="0.25">
      <c r="A133" s="1815" t="s">
        <v>1327</v>
      </c>
      <c r="B133" s="910"/>
    </row>
    <row r="134" spans="1:2" ht="15.75" x14ac:dyDescent="0.25">
      <c r="A134" s="976" t="s">
        <v>1328</v>
      </c>
      <c r="B134" s="911"/>
    </row>
    <row r="135" spans="1:2" ht="15.75" x14ac:dyDescent="0.25">
      <c r="A135" s="971" t="s">
        <v>1329</v>
      </c>
      <c r="B135" s="29"/>
    </row>
    <row r="136" spans="1:2" ht="15.75" x14ac:dyDescent="0.25">
      <c r="A136" s="976" t="s">
        <v>1330</v>
      </c>
      <c r="B136" s="911"/>
    </row>
    <row r="137" spans="1:2" ht="15.75" x14ac:dyDescent="0.25">
      <c r="A137" s="976" t="s">
        <v>1331</v>
      </c>
      <c r="B137" s="911"/>
    </row>
    <row r="138" spans="1:2" ht="15.75" x14ac:dyDescent="0.25">
      <c r="A138" s="976" t="s">
        <v>1332</v>
      </c>
      <c r="B138" s="911"/>
    </row>
    <row r="139" spans="1:2" ht="15.75" x14ac:dyDescent="0.25">
      <c r="A139" s="976" t="s">
        <v>1333</v>
      </c>
      <c r="B139" s="911"/>
    </row>
    <row r="140" spans="1:2" ht="15.75" x14ac:dyDescent="0.25">
      <c r="A140" s="976" t="s">
        <v>1334</v>
      </c>
      <c r="B140" s="911"/>
    </row>
    <row r="141" spans="1:2" ht="15.75" customHeight="1" x14ac:dyDescent="0.25">
      <c r="A141" s="980" t="s">
        <v>2083</v>
      </c>
      <c r="B141" s="908"/>
    </row>
    <row r="142" spans="1:2" ht="15.75" x14ac:dyDescent="0.25">
      <c r="A142" s="980" t="s">
        <v>1335</v>
      </c>
      <c r="B142" s="935"/>
    </row>
    <row r="143" spans="1:2" ht="15.75" x14ac:dyDescent="0.25">
      <c r="A143" s="976" t="s">
        <v>1336</v>
      </c>
      <c r="B143" s="911"/>
    </row>
    <row r="144" spans="1:2" ht="15.75" x14ac:dyDescent="0.25">
      <c r="A144" s="976" t="s">
        <v>1337</v>
      </c>
      <c r="B144" s="911"/>
    </row>
    <row r="145" spans="1:2" ht="15.75" x14ac:dyDescent="0.25">
      <c r="A145" s="971" t="s">
        <v>1338</v>
      </c>
      <c r="B145" s="907"/>
    </row>
    <row r="146" spans="1:2" ht="15.75" x14ac:dyDescent="0.25">
      <c r="A146" s="976" t="s">
        <v>1339</v>
      </c>
      <c r="B146" s="911"/>
    </row>
    <row r="147" spans="1:2" ht="15.75" x14ac:dyDescent="0.25">
      <c r="A147" s="980" t="s">
        <v>1340</v>
      </c>
      <c r="B147" s="912"/>
    </row>
    <row r="148" spans="1:2" ht="15.75" x14ac:dyDescent="0.25">
      <c r="A148" s="980" t="s">
        <v>1341</v>
      </c>
      <c r="B148" s="912"/>
    </row>
    <row r="149" spans="1:2" ht="15.75" customHeight="1" x14ac:dyDescent="0.25">
      <c r="A149" s="978" t="s">
        <v>1342</v>
      </c>
      <c r="B149" s="909"/>
    </row>
    <row r="150" spans="1:2" ht="15.75" customHeight="1" x14ac:dyDescent="0.25">
      <c r="A150" s="976" t="s">
        <v>2079</v>
      </c>
      <c r="B150" s="936"/>
    </row>
    <row r="151" spans="1:2" ht="15.75" x14ac:dyDescent="0.25">
      <c r="A151" s="976" t="s">
        <v>1343</v>
      </c>
      <c r="B151" s="936"/>
    </row>
    <row r="152" spans="1:2" ht="15.75" customHeight="1" x14ac:dyDescent="0.25">
      <c r="A152" s="978" t="s">
        <v>1368</v>
      </c>
      <c r="B152" s="960"/>
    </row>
    <row r="153" spans="1:2" ht="15.75" customHeight="1" x14ac:dyDescent="0.25">
      <c r="A153" s="978" t="s">
        <v>1369</v>
      </c>
      <c r="B153" s="960"/>
    </row>
    <row r="154" spans="1:2" ht="15.75" customHeight="1" x14ac:dyDescent="0.25">
      <c r="A154" s="978" t="s">
        <v>1370</v>
      </c>
      <c r="B154" s="960"/>
    </row>
    <row r="155" spans="1:2" ht="15.75" x14ac:dyDescent="0.25">
      <c r="A155" s="976" t="s">
        <v>1344</v>
      </c>
      <c r="B155" s="936"/>
    </row>
    <row r="156" spans="1:2" ht="15.75" x14ac:dyDescent="0.25">
      <c r="A156" s="976" t="s">
        <v>1345</v>
      </c>
      <c r="B156" s="936"/>
    </row>
    <row r="157" spans="1:2" ht="15.75" customHeight="1" x14ac:dyDescent="0.25">
      <c r="A157" s="978" t="s">
        <v>1371</v>
      </c>
      <c r="B157" s="909"/>
    </row>
    <row r="158" spans="1:2" ht="15.75" customHeight="1" x14ac:dyDescent="0.25">
      <c r="A158" s="978" t="s">
        <v>1372</v>
      </c>
      <c r="B158" s="909"/>
    </row>
    <row r="159" spans="1:2" ht="15.75" customHeight="1" x14ac:dyDescent="0.25">
      <c r="A159" s="980" t="s">
        <v>1373</v>
      </c>
      <c r="B159" s="908"/>
    </row>
    <row r="160" spans="1:2" ht="15.75" customHeight="1" x14ac:dyDescent="0.25">
      <c r="A160" s="978" t="s">
        <v>1374</v>
      </c>
      <c r="B160" s="909"/>
    </row>
    <row r="161" spans="1:2" ht="15.75" customHeight="1" x14ac:dyDescent="0.25">
      <c r="A161" s="978" t="s">
        <v>1375</v>
      </c>
      <c r="B161" s="909"/>
    </row>
    <row r="162" spans="1:2" ht="15.75" customHeight="1" x14ac:dyDescent="0.25">
      <c r="A162" s="978" t="s">
        <v>1376</v>
      </c>
      <c r="B162" s="909"/>
    </row>
    <row r="163" spans="1:2" ht="15.75" customHeight="1" x14ac:dyDescent="0.25">
      <c r="A163" s="978" t="s">
        <v>1377</v>
      </c>
      <c r="B163" s="909"/>
    </row>
    <row r="164" spans="1:2" ht="15.75" customHeight="1" x14ac:dyDescent="0.25">
      <c r="A164" s="978" t="s">
        <v>1378</v>
      </c>
      <c r="B164" s="909"/>
    </row>
    <row r="165" spans="1:2" ht="15.75" customHeight="1" x14ac:dyDescent="0.25">
      <c r="A165" s="978" t="s">
        <v>1379</v>
      </c>
      <c r="B165" s="909"/>
    </row>
    <row r="166" spans="1:2" ht="15.75" customHeight="1" x14ac:dyDescent="0.25">
      <c r="A166" s="978" t="s">
        <v>1380</v>
      </c>
      <c r="B166" s="909"/>
    </row>
    <row r="167" spans="1:2" ht="15.75" customHeight="1" x14ac:dyDescent="0.25">
      <c r="A167" s="978" t="s">
        <v>1381</v>
      </c>
      <c r="B167" s="909"/>
    </row>
    <row r="168" spans="1:2" ht="15.75" customHeight="1" x14ac:dyDescent="0.25">
      <c r="A168" s="978" t="s">
        <v>1382</v>
      </c>
      <c r="B168" s="909"/>
    </row>
    <row r="169" spans="1:2" ht="15.75" customHeight="1" x14ac:dyDescent="0.25">
      <c r="A169" s="978" t="s">
        <v>1383</v>
      </c>
      <c r="B169" s="909"/>
    </row>
    <row r="170" spans="1:2" ht="15.75" customHeight="1" x14ac:dyDescent="0.25">
      <c r="A170" s="1824" t="s">
        <v>2080</v>
      </c>
      <c r="B170" s="909"/>
    </row>
    <row r="171" spans="1:2" ht="15.75" customHeight="1" x14ac:dyDescent="0.25">
      <c r="A171" s="1822" t="s">
        <v>1384</v>
      </c>
      <c r="B171" s="911"/>
    </row>
    <row r="172" spans="1:2" ht="15.75" customHeight="1" x14ac:dyDescent="0.25">
      <c r="A172" s="976" t="s">
        <v>1385</v>
      </c>
      <c r="B172" s="911"/>
    </row>
    <row r="173" spans="1:2" ht="15.75" customHeight="1" x14ac:dyDescent="0.25">
      <c r="A173" s="1822" t="s">
        <v>1386</v>
      </c>
      <c r="B173" s="911"/>
    </row>
    <row r="174" spans="1:2" ht="15.75" customHeight="1" x14ac:dyDescent="0.25">
      <c r="A174" s="1818" t="s">
        <v>1387</v>
      </c>
      <c r="B174" s="961"/>
    </row>
    <row r="175" spans="1:2" ht="15.75" customHeight="1" x14ac:dyDescent="0.25">
      <c r="A175" s="1818" t="s">
        <v>1388</v>
      </c>
      <c r="B175" s="961"/>
    </row>
    <row r="176" spans="1:2" ht="15.75" customHeight="1" x14ac:dyDescent="0.25">
      <c r="A176" s="978" t="s">
        <v>1389</v>
      </c>
      <c r="B176" s="909"/>
    </row>
    <row r="177" spans="1:2" ht="15.75" customHeight="1" x14ac:dyDescent="0.25">
      <c r="A177" s="1818" t="s">
        <v>1390</v>
      </c>
      <c r="B177" s="961"/>
    </row>
    <row r="178" spans="1:2" ht="15.75" customHeight="1" x14ac:dyDescent="0.25">
      <c r="A178" s="978" t="s">
        <v>1391</v>
      </c>
      <c r="B178" s="909"/>
    </row>
    <row r="179" spans="1:2" ht="15.75" customHeight="1" x14ac:dyDescent="0.25">
      <c r="A179" s="976" t="s">
        <v>1392</v>
      </c>
      <c r="B179" s="911"/>
    </row>
    <row r="180" spans="1:2" ht="15.75" customHeight="1" x14ac:dyDescent="0.25">
      <c r="A180" s="1818" t="s">
        <v>1393</v>
      </c>
      <c r="B180" s="961"/>
    </row>
    <row r="181" spans="1:2" ht="15.75" customHeight="1" x14ac:dyDescent="0.25">
      <c r="A181" s="1818" t="s">
        <v>1394</v>
      </c>
      <c r="B181" s="961"/>
    </row>
    <row r="182" spans="1:2" ht="15.75" customHeight="1" x14ac:dyDescent="0.25">
      <c r="A182" s="1818" t="s">
        <v>1395</v>
      </c>
      <c r="B182" s="961"/>
    </row>
    <row r="183" spans="1:2" ht="15.75" customHeight="1" x14ac:dyDescent="0.25">
      <c r="A183" s="1818" t="s">
        <v>1396</v>
      </c>
      <c r="B183" s="961"/>
    </row>
    <row r="184" spans="1:2" ht="15.75" customHeight="1" x14ac:dyDescent="0.25">
      <c r="A184" s="1818" t="s">
        <v>1397</v>
      </c>
      <c r="B184" s="961"/>
    </row>
    <row r="185" spans="1:2" ht="15.75" customHeight="1" x14ac:dyDescent="0.25">
      <c r="A185" s="1818" t="s">
        <v>1398</v>
      </c>
      <c r="B185" s="961"/>
    </row>
    <row r="186" spans="1:2" ht="15.75" customHeight="1" x14ac:dyDescent="0.25">
      <c r="A186" s="1818" t="s">
        <v>1399</v>
      </c>
      <c r="B186" s="961"/>
    </row>
    <row r="187" spans="1:2" ht="15.75" customHeight="1" x14ac:dyDescent="0.25">
      <c r="A187" s="1818" t="s">
        <v>1400</v>
      </c>
      <c r="B187" s="961"/>
    </row>
    <row r="188" spans="1:2" ht="15.75" customHeight="1" x14ac:dyDescent="0.25">
      <c r="A188" s="1818" t="s">
        <v>1401</v>
      </c>
      <c r="B188" s="961"/>
    </row>
    <row r="189" spans="1:2" ht="15.75" customHeight="1" x14ac:dyDescent="0.25">
      <c r="A189" s="1818" t="s">
        <v>1402</v>
      </c>
      <c r="B189" s="961"/>
    </row>
    <row r="190" spans="1:2" ht="15.75" customHeight="1" x14ac:dyDescent="0.25">
      <c r="A190" s="1818" t="s">
        <v>1403</v>
      </c>
      <c r="B190" s="961"/>
    </row>
    <row r="191" spans="1:2" ht="15.75" customHeight="1" x14ac:dyDescent="0.25">
      <c r="A191" s="1818" t="s">
        <v>2081</v>
      </c>
      <c r="B191" s="961"/>
    </row>
    <row r="192" spans="1:2" ht="15.75" customHeight="1" x14ac:dyDescent="0.25">
      <c r="A192" s="1818" t="s">
        <v>2082</v>
      </c>
      <c r="B192" s="961"/>
    </row>
  </sheetData>
  <hyperlinks>
    <hyperlink ref="A3" location="'t1'!A1" display="Table 1 - Main environment indicators, 2017 and 2018"/>
    <hyperlink ref="A4" location="'t1.1 '!A1" display="Table 1.1 -  Main islets by geographical district and area, 2018"/>
    <hyperlink ref="A5" location="'t 1.2'!A1" display="Table 1.2 -  Monthly Mean temperature, 2009 - 2018"/>
    <hyperlink ref="A6" location="'t 1.3'!A1" display="Table 1.3 -  Monthly Mean maximum  temperature, 2009 - 2018"/>
    <hyperlink ref="A7" location="'t1.4 '!A1" display="Table 1.4 -  Monthly Mean minimum  temperature, 2009 - 2018"/>
    <hyperlink ref="A8" location="t1.5!A1" display="Table 1.5 - Mean annual rainfall  by region, 2009 - 2018"/>
    <hyperlink ref="A9" location="t1.6!A1" display="Table 1.6 - Monthly Mean rainfall  by region, 2018"/>
    <hyperlink ref="A10" location="'t1.7 '!A1" display="Table 1.7 - Monthly (24-hourly maximum) rainfall by station, 2009 - 2018"/>
    <hyperlink ref="A11" location="'t1.8 '!A1" display="Table 1.8 - Monthly mean relative humidity (%) with extremes, 2018"/>
    <hyperlink ref="A12" location="t1.9!A1" display="Table 1.9 - Mean monthly and extreme values of mean sea level atmospheric pressure at Plaisance aeronautical station, 2009 - 2018  "/>
    <hyperlink ref="A13" location="'t1.10 '!A1" display="Table 1.10 - Monthly mean wind speed  and highest gusts  at Plaisance aeronautical station, 2009 - 2018"/>
    <hyperlink ref="A14" location="t1.11!A1" display="Table 1.11 - Monthly total hours of sunshine by region and station, 2009 - 2018"/>
    <hyperlink ref="A15" location="t1.12!A1" display="Table 1.12 - Gross storage capacity and characteristics of reservoirs and major lakes"/>
    <hyperlink ref="A16" location="t1.13!A1" display="Table 1.13 - Percentage water level by month and reservoir,  2017 - 2018"/>
    <hyperlink ref="A17" location="t1.14!A1" display="Table 1.14 - Main rivers and streams, Island of Mauritius"/>
    <hyperlink ref="A18" location="t1.15!A1" display="Table 1.15 - Invasive alien plant and animal species"/>
    <hyperlink ref="A19" location="'t 1.16,t1.17, t1.18,t1.19'!A1" display="Table 1.16 - Number of mangroves planted and area covered, 2013 - 2018"/>
    <hyperlink ref="A20" location="'t 1.16,t1.17, t1.18,t1.19'!A14" display="Table 1.17 - Fauna population, Republic of Mauritius, 2014"/>
    <hyperlink ref="A21" location="'t 1.16,t1.17, t1.18,t1.19'!A26" display="Table 1.18 - Flora population, Republic of Mauritius,  2014"/>
    <hyperlink ref="A22" location="'t 1.16,t1.17, t1.18,t1.19'!A34" display="Table 1.19 - Status of endangered flora, 2016 - 2018"/>
    <hyperlink ref="A23" location="t1.20!A1" display="t1.20!A1"/>
    <hyperlink ref="A24" location="'t 1.21 '!A1" display="Table 1.21 - Areal estimates for the various Environmentally Sensitive Areas (ESA) by type and sub-category, Republic of Mauritius, 2009"/>
    <hyperlink ref="A25" location="t1.22!A1" display=" Table 1.22 - Terrestrial protected areas, Republic of Mauritius - 2018"/>
    <hyperlink ref="A26" location="t1.23!A1" display="Table 1.23 - Marine  Protected Areas, Republic of Mauritius, 2018"/>
    <hyperlink ref="A27" location="'t1.24 '!A1" display="Table 1.24 - Forest area by category, 2009 - 2018"/>
    <hyperlink ref="A28" location="'t1.25+t1.26+ fig 1.10 '!A1" display="Table 1.25 - Changes in forest-land cover, 2009 and 2018"/>
    <hyperlink ref="A29" location="'t1.25+t1.26+ fig 1.10 '!A17" display="Table 1.26 - Forest plantations  by type of plants, 2009 - 2018"/>
    <hyperlink ref="A30" location="'t1.27 &amp;  fig 1.11'!A1" display="Table 1.27 - Forest fires and area affected, 2009 - 2018"/>
    <hyperlink ref="A31" location="'t 1.28 '!A1" display="Table 1.28 - Monthly (24-hour average) ambient air quality monitoring by fixed station, 2018"/>
    <hyperlink ref="A32" location="'t1.29+Fig 1.12'!A1" display="Table 1.29 - Monthly average measurements (average seasonal removed) of Global Carbon dioxide (CO2) concentration, 2009 - 2018"/>
    <hyperlink ref="A33" location="'t 1.30+fig 1.13'!A1" display="Table 1.30 - Monthly average measurements (average seasonal removed) of Global methane (CH4) concentration, 2009 - 2018"/>
    <hyperlink ref="A34" location="t1.31!A1" display="Table 1.31 - Freshwater quality from selected boreholes by selected parameters, 2017 - 2018"/>
    <hyperlink ref="A35" location="'t1.32 '!A1" display="Table 1.32 - River water quality by selected physico-chemical parameters, 2018"/>
    <hyperlink ref="A36" location="t1.33!A1" display="Table 1.33 - Range of levels of Nitrate-Nitrogen, Phosphate and Chemical Oxygen Demand (COD) at established coastal sites, 2018"/>
    <hyperlink ref="A37" location="t1.34!A1" display="Table 1.34 - Total Coliforms (TC) and Faecal Coliforms (FC) in coastal water at monitoring site and by station, 2012 - 2018"/>
    <hyperlink ref="A38" location="'t 1.35 '!A1" display="Table 1.35 - Physical and chemical characteristics of coastal water by level and monitoring site, 2012 - 2018"/>
    <hyperlink ref="A39" location="'t1.36 '!A1" display="Table 1.36 - Sea water quality in the lagoon at Terre Rouge Rivulet Bird Sanctuary,2009 - 2018"/>
    <hyperlink ref="A40" location="'t 1.37'!A1" display="Table 1.37 - Guidelines  for inland surface water quality,1998"/>
    <hyperlink ref="A41" location="t1.38!A1" display="Table 1.38 - Mean sea surface temperature  around the Island of Mauritius, 2009 - 2018"/>
    <hyperlink ref="A42" location="'t1.39+t1.40'!A1" display="Table 1.39 - Number of noise complaints received by Ministry of Health and Wellness, 2009 - 2018"/>
    <hyperlink ref="A43" location="'t1.39+t1.40'!A10" display="Table 1.40 - Noise monitoring surveillance after office hours and during weekends by &quot;Noise Flying Squad&quot;, Ministry of Health and Wellness, 2013 - 2018"/>
    <hyperlink ref="A44" location="'t 2.1'!A1" display="Table 2.1 - Energy balance, Republic of Mauritius, 2018"/>
    <hyperlink ref="A45" location="'t 2.2'!A1" display="Table 2.2 - Energy Balance, Republic of Mauritius, 2017"/>
    <hyperlink ref="A46" location="'t2.3 + t 2.4 '!A1" display="Table 2.3 - Primary energy requirement, (Energy unit), Republic of Mauritius, 2009 - 2018"/>
    <hyperlink ref="A47" location="'t2.3 + t 2.4 '!A25" display="Table 2.4 - Imports of energy sources (Energy unit), Republic of Mauritius, 2009 - 2018"/>
    <hyperlink ref="A48" location="'Fig 2.1+ t2.5 &amp; t2.6'!A39" display="Table 2.5 - Plant capacity, peak power demand and electricity generation, Republic of Mauritius, 2009 - 2018"/>
    <hyperlink ref="A1" location="'Table of Contents'!A39" display="Table of Contents"/>
    <hyperlink ref="A49" location="'Fig 2.1+ t2.5 &amp; t2.6'!A58" display="Table 2.6  -  Electricity generation by source of energy, Republic of Mauritius, 2009 - 2018"/>
    <hyperlink ref="A50" location="'t2.7 &amp; 2.8 '!A1" display="Table 2.7 -  Fuel input for electricity production, (Energy unit), Republic of Mauritius, 2009 - 2018"/>
    <hyperlink ref="A51" location="'t2.7 &amp; 2.8 '!A13" display="Table 2.8 -  Final energy consumption by sector and type of fuel (Energy unit), Republic of Mauritius, 2009 - 2018"/>
    <hyperlink ref="A52" location="'t2.9+ t2.10+fig 2.2 '!A1" display="Table 2.9 - Final energy consumption by sector (Energy unit), Republic of Mauritus, 2009 - 2018"/>
    <hyperlink ref="A53" location="'t2.9+ t2.10+fig 2.2 '!A15" display="Table 2.10 -  Percentage share of final energy consumption by sector, Republic of Mauritius, 2009 - 2018"/>
    <hyperlink ref="A54" location="'t2.11 &amp;fig 2.3 '!A1" display="Table 2.11 - Land use by category, 1995 and 2005 "/>
    <hyperlink ref="A55" location="'t 2.12 '!A1" display="Table 2.12 - Land under irrigation, 2009 - 2018"/>
    <hyperlink ref="A56" location="'t2.13+t2.14'!A1" display="Table 2.13 - Deforestation rate of forestland, 2009 - 2018"/>
    <hyperlink ref="A57" location="'t2.13+t2.14'!A8" display="Table 2.14 - Local production of logs, poles and fuelwood, 2009 - 2018"/>
    <hyperlink ref="A58" location="t2.15!A1" display="Table 2.15 - Forest area by primary designated function, Republic of Mauritius, 1990 - 2015"/>
    <hyperlink ref="A59" location="'t2.16, t2.17 '!A1" display="Table 2.16 - Imports and value (c.i.f) of forest products, 2009 - 2018"/>
    <hyperlink ref="A60" location="'t2.16, t2.17 '!A18" display="Table 2.17 - Domestic exports and value (f.o.b) of forest products, 2009 - 2018"/>
    <hyperlink ref="A61" location="t2.18!A1" display="Table 2.18 - Fish production by type of fishery (in fresh - weight equivalent),  2009 - 2018"/>
    <hyperlink ref="A62" location="'t2.19 &amp; 2.20 &amp; 2.21 '!A1" display="Table 2.19 - Annual fish catch of the coastal (artisanal) fishery by gear - type, 2009 - 2018"/>
    <hyperlink ref="A63" location="'t2.19 &amp; 2.20 &amp; 2.21 '!A14" display="Table 2.20 - Annual catch by banks, 2009 - 2018"/>
    <hyperlink ref="A64" location="'t2.19 &amp; 2.20 &amp; 2.21 '!A30" display="Table 2.21 - Aquaculture production by species, 2014 - 2018"/>
    <hyperlink ref="A65" location="'t2.22 +fig 2.4'!A1" display="Table 2.22 - Import, export and trade balance of fish and fish products, 2009 - 2018"/>
    <hyperlink ref="A66" location="'t 2.23'!A1" display="Table 2.23 - Agricultural crops - Area harvested and production, 2009 - 2018"/>
    <hyperlink ref="A67" location="t2.24!A1" display="Table 2.24 - Area harvested and production of main annual and perennial crops - Island of Mauritius, 2014 - 2018"/>
    <hyperlink ref="A68" location="t2.25!A1" display="Table 2.25 - Imports of crops, Republic of Mauritius, 2009 - 2018"/>
    <hyperlink ref="A69" location="'t2.26 + t2.27'!A1" display="Table 2.26 - Exports of crops, Republic of Mauritius,  2009 - 2018"/>
    <hyperlink ref="A70" location="'t2.26 + t2.27'!A86" display="Table 2.27 - Imports and value (c.i.f) of fertilisers and pesticides, 2009 - 2018"/>
    <hyperlink ref="A71" location="'t2.28 &amp; t2.29 '!A1" display="Table 2.28 - Number of small breeders and livestock population by geographical district as at December 2018"/>
    <hyperlink ref="A72" location="'t2.28 &amp; t2.29 '!A20" display="Table 2.29 - Livestock herd and poultry status by geographical district as at December 2018                              "/>
    <hyperlink ref="A73" location="'t 2.30+ t 2.31 '!A1" display="Table 2.30 - Livestock slaughtered, 2014 - 2018"/>
    <hyperlink ref="A74" location="'t 2.30+ t 2.31 '!A20" display="Table 2.31 - Imports of vaccines for veterinary medicines, 2015 - 2018"/>
    <hyperlink ref="A75" location="'t2.32 '!A1" display="Table 2.32 - Imports of selected livestock, 2014 - 2018"/>
    <hyperlink ref="A76" location="t2.33!A1" display="Table 2.33 - Exports  of selected live animals, 2014 - 2018"/>
    <hyperlink ref="A77" location="'t2.34 &amp; fig 2.5 '!A1" display="Table 2.34 - Water balance, 2009 - 2018"/>
    <hyperlink ref="A78" location="'t2.35 '!A1" display="Table 2.35 - Average annual (2001 - 2010) volume of water measured at the flow measuring station on selected rivers"/>
    <hyperlink ref="A79" location="'t 2.36 +t2.37 '!A1" display="Table 2.36 - Fresh water abstractions by source, 2009- 2018 "/>
    <hyperlink ref="A80" location="'t 2.36 +t2.37 '!A13" display="Table 2.37 - Fresh water abstractions by sector, 2009 - 2018 "/>
    <hyperlink ref="A81" location="'t2.38+ fig 2.6'!A1" display="Table 2.38 - Water utilisation, Island of Mauritius, 2017 -  2018"/>
    <hyperlink ref="A82" location="'t 2.39'!A1" display="'t 2.39'!A1"/>
    <hyperlink ref="A83" location="'t2.40+ fig 2.7+ t2.41'!A1" display="Table 2.40 - Daily per capita domestic and potable water consumption, 2009 - 2018"/>
    <hyperlink ref="A84" location="'t2.40+ fig 2.7+ t2.41'!A37" display="Table 2.41 - Volume of water used by the Central Electricity Board for hydropower generation, 2009 - 2018"/>
    <hyperlink ref="A85" location="t2.42!A1" display="Table 2.42- Water supply by economic activity, 2009 - 2018"/>
    <hyperlink ref="A86" location="t3.1!A1" display="Table 3.1 - National inventory of greenhouse gas emissions by sector, Republic of Mauritius, 2015 - 2018"/>
    <hyperlink ref="A87" location="t3.2!A1" display="Table 3.2 - National inventory of greenhouse gas emissions (carbon dioxide, methane, nitrous oxide and HFC's) and removals by source categories, Republic of Mauritius, 2009 - 2018"/>
    <hyperlink ref="A88" location="'t3.3,fig 3.1'!A10" display="Table 3.3 - Greenhouse gas emissions from energy sector (fuel combustion activities), Republic of Mauritius, 2014 - 2018"/>
    <hyperlink ref="A89" location="t3.4!A1" display="Table 3.4 - National inventory of greenhouse gas (GHG) emissions by source categories, Republic of Mauritius, 2009 - 2018"/>
    <hyperlink ref="A90" location="'t3.5, fig 3.2, t3.6'!A1" display="Table 3.5 - Trend in Energy intensity index, Energy consumption per capita index, GHG Emission per capita index and GHG emission per GDP index, 2009 - 2018"/>
    <hyperlink ref="A91" location="'t3.5, fig 3.2, t3.6'!A37" display="Table 3.6 - Consumption of controlled ozone-depleting substances by sector, 2009 - 2018"/>
    <hyperlink ref="A92" location="'t3.7,fig 3.3'!A1" display="Table 3.7 - Consumption of controlled ozone-depleting substances by type of substances, 2009 - 2018"/>
    <hyperlink ref="A93" location="t3.8!A1" display="Table 3.8 - Volume of wastewater treated by public treatment stations and by type of treatment, 2009 - 2018"/>
    <hyperlink ref="A94" location="'t3.9 &amp; t3.10'!A1" display="Table 3.9 - Volume of wastewater treated, number and capacity of treatment plants, 2009 - 2018"/>
    <hyperlink ref="A95" location="'t3.9 &amp; t3.10'!A10" display="Table 3.10 - Discharge of treated wastewater to environment, 2009 - 2018"/>
    <hyperlink ref="A96" location="t3.11!A1" display="Table 3.11 - Average volume of wastewater treated by station, treatment level, final discharge point and monitoring of selected chemical parameters, 2018"/>
    <hyperlink ref="A97" location="t3.12!A18" display="Table 3.12 - Disposal of solid waste at Mare Chicose landfill site by type, 2009 - 2018"/>
    <hyperlink ref="A98" location="t3.13!A1" display="Table 3.13 - Disposal of solid waste at Mare Chicose landfill site by economic activity, 2009 - 2018"/>
    <hyperlink ref="A99" location="'t3.14,t3.15'!A1" display="Table 3.14 - Management of solid waste, 2009 - 2018"/>
    <hyperlink ref="A100" location="'t3.14,t3.15'!A9" display="Table 3.15 - Number and capacity of solid waste transfer stations, 2018"/>
    <hyperlink ref="A101" location="t3.16!A1" display="Table 3.16 - Exports of selected wastes, 2009 - 2018"/>
    <hyperlink ref="A102" location="t4.1!A1" display="Table 4.1 - Tropical storms/cyclones when warnings were issued for Island of Mauritius, 1991 - 2018"/>
    <hyperlink ref="A103" location="t4.2!A1" display="Table 4.2 - Number of incidents related to flooding and hazardous material release  attended by Mauritius Fire and Rescue Service and number of persons evacuated by fire station - Island of Mauritius, 2016 - 2018"/>
    <hyperlink ref="A104" location="'t5.1,t5.2'!A1" display="Table 5.1 - Evolution of the population by urban / rural residence and sex between the 2000 and 2011 Population Censuses "/>
    <hyperlink ref="A105" location="'t5.1,t5.2'!A17" display="Table 5.2 - Evolution of the population by geographical district and sex between the 2000 and 2011 Population Census"/>
    <hyperlink ref="A107" location="t5.4!A1" display="Table 5.4 - Urban and rural area and population, Republic of Mauritius, 2011               "/>
    <hyperlink ref="A106" location="t5.3!A1" display="Table 5.3 - Estimated resident population by urban/rural  residence and sex -  Republic of Mauritius, 2017 &amp; 2018"/>
    <hyperlink ref="A108" location="t5.5!A1" display="t5.5!A1"/>
    <hyperlink ref="A109" location="t5.6!A1" display="Table 5.6 - Population by geographical district  and type of toilet facilities, Republic of Mauritius, 2011 "/>
    <hyperlink ref="A110" location="t5.7!A1" display="t5.7!A1"/>
    <hyperlink ref="A111" location="t5.8!A1" display="t5.8!A1"/>
    <hyperlink ref="A112" location="t5.9!A1" display="Table 5.9 - Water sales by tariff of subscriber, 2017 - 2018"/>
    <hyperlink ref="A113" location="t5.10!A1" display="Table 5.10 - Population with access to electricity by geographical district, Republic of Mauritius, 2011 Housing Census"/>
    <hyperlink ref="A114" location="t5.11!A1" display="Table 5.11 - Sales of electricity by type of tariff, Republic of Mauritius, 2017 - 2018"/>
    <hyperlink ref="A115" location="'t5.12, t5.13'!A1" display="Table 5.12 - Number of buildings by type, Republic of Mauritius, 2000 and 2011 Housing Censuses"/>
    <hyperlink ref="A116" location="'t5.12, t5.13'!A14" display="Table 5.13 - Residential and partly residential buildings by type, Republic of Mauritius,  2000 and 2011 Housing Censuses"/>
    <hyperlink ref="A117" location="t5.14!A1" display="Table 5.14 - Number of improvised housing units and population by geographical district, Republic of Mauritius, 2000 and 2011 Housing Censuses "/>
    <hyperlink ref="A118" location="'t5.15,t5.16'!A1" display="Table 5.15 - Residential and partly residential buildings  by type of wall and roof materials, Republic of Mauritius, 2000 and 2011 Housing Censuses"/>
    <hyperlink ref="A119" location="'t5.15,t5.16'!A15" display="Table 5.16 - Distribution of housing units by occupancy status, Republic of Mauritius, 2000 and 2011 Housing Censuses"/>
    <hyperlink ref="A120" location="'t5.17, fig 5.1,5.2'!A1" display="Table 5.17 - Vehicles  registered by type, 2009 - 2018"/>
    <hyperlink ref="A121" location="t5.18!A1" display="Table 5.18 - Road network, 2009 - 2018"/>
    <hyperlink ref="A122" location="t5.19!A1" display="Table 5.19 -  Respiratory diseases registered in government hospitals, 2009 - 2018"/>
    <hyperlink ref="A123" location="t5.20!A1" display="Table 5.20 - Admissions  due to certain respiratory diseases by sex in government general hospitals, 2012 - 2018"/>
    <hyperlink ref="A124" location="'t5.21,t5.22'!A1" display="Table 5.21 - Cases of asthma treated as in-patients in government hospitals, 2009 - 2018"/>
    <hyperlink ref="A125" location="'t5.21,t5.22'!A18" display="Table 5.22 - Deaths registered  due to asthma, 2009 - 2018"/>
    <hyperlink ref="A126" location="t5.23!A1" display="Table 5.23 - Cases of asthma treated as in-patients in government hospitals by age group and sex, 2017 - 2018"/>
    <hyperlink ref="A127" location="t5.24!A1" display="Table 5.24 - Enteritis and other diarrhoeal diseases, 2009 - 2018"/>
    <hyperlink ref="A128" location="t5.25!A1" display="Table 5.25 - New cases of certain notifiable diseases reported to sanitary authorities, 2009 - 2018"/>
    <hyperlink ref="A129" location="'t5.26, t5.27,t5.28'!A1" display="Table 5.26 - Incidence rate  of selected notifiable diseases reported to sanitary authorities, 2009 - 2018"/>
    <hyperlink ref="A130" location="'t5.26, t5.27,t5.28'!A14" display="Table 5.27 - Death due to selected diseases , 2009 - 2018"/>
    <hyperlink ref="A131" location="'t5.26, t5.27,t5.28'!A23" display="'t5.26, t5.27,t5.28'!A23"/>
    <hyperlink ref="A132" location="'t6.1, 6.2'!A1" display="Table 6.1 - Annual Government Expenditure on environmental protection (Budgetary Central Government) by Environment function, 2012 - 2014, 2015/2016, 2016/2017 and 2017/2018 "/>
    <hyperlink ref="A133" location="'t6.1, 6.2'!A14" display="Table 6.2 - Annual budget of the Ministry of Environment, Solid Waste Management and Climate Change,  2012 -2017/2018"/>
    <hyperlink ref="A134" location="'6.3'!A1" display="Table 6.3 - Amount collected on environment protection fee, 2010 - 2017/2018"/>
    <hyperlink ref="A135" location="t6.4!A1" display="Table 6.4 - Main environmental authority, 2018"/>
    <hyperlink ref="A136" location="'t 6.5'!A1" display="Table 6.5 - Environmental Standards and Regulations under the Environment Protection Act 2002"/>
    <hyperlink ref="A137" location="'t6.6 '!A1" display="Table 6.6 - Licensing system to ensure compliance with environmental standards for businesses, 2018"/>
    <hyperlink ref="A138" location="'t6.7 '!A1" display="Table 6.7 - List, description and amount collected for green/environmental taxes, 2017/2018"/>
    <hyperlink ref="A139" location="'t 6.8, t6.9'!B1" display="Table 6.8 - Quantity of polyethylane teraphthalate (PET) products exported, 2018"/>
    <hyperlink ref="A140" location="'t 6.8, t6.9'!A9" display="Table 6.9 - Quantity of PET bottles on which excise duty has been collected from local manufacturers, 2018"/>
    <hyperlink ref="A141" location="t6.10!A1" display="t6.10!A1"/>
    <hyperlink ref="A142" location="t6.11!A1" display="Table 6.11 - National disaster schemes, 2015"/>
    <hyperlink ref="A143" location="t6.12!A1" display="Table 6.12 - Emergency shelters by region and capacity, 2015"/>
    <hyperlink ref="A144" location="'t6.13, t6.14'!A1" display="Table 6.13 - Some publicly accessible  environmental information "/>
    <hyperlink ref="A145" location="'t6.13, t6.14'!A8" display="Table 6.14- Description of national environment statistics programmes"/>
    <hyperlink ref="A146" location="'t 6.15'!A1" display="Table 6.15 - Type of environment statistics products and periodicity of update"/>
    <hyperlink ref="A147" location="t6.16!A1" display="Table 6.16 - List of institutions/organisations providing data for the production of environment statistics, 2018"/>
    <hyperlink ref="A148" location="'t 6.17'!A1" display="Table 6.17 - Environmental  education programmes and number of participants, 2018"/>
    <hyperlink ref="A149" location="t6.18!A1" display="Table 6.18 - Non-Government Organisations affiliated to the Ministry of Environment, Solid Waste management and Climate Change, 2018"/>
    <hyperlink ref="A150" location="'t 6.19'!A1" display="Table 6.19 - Number of  permits  and floor area by region, 2014 - 2018"/>
    <hyperlink ref="A151" location="t6.20!A1" display="Table 6.20 - Number of  permits  and floor area by type of building, 2014 - 2018"/>
    <hyperlink ref="A152" location="'t6.21, t6.22'!A1" display="Table 6.21 - Number of Environmental Impact Assessment (EIA) licences granted by type of project, 2009 - 2018"/>
    <hyperlink ref="A153" location="'t6.21, t6.22'!A17" display="Table 6.22 - Number of Preliminary Environmental Report (PER) approvals granted by type of project, 2009 - 2018"/>
    <hyperlink ref="A154" location="'t 6.23'!A1" display="Table 6.23 - No. of complaints received at the Pollution Prevention and Control Division by category, 2009 - 2018"/>
    <hyperlink ref="A155" location="t6.24!A1" display="Table 6.24- Contraventions  established and notices issued by &quot;Police De L'Environnement&quot;, 2009 - 2018"/>
    <hyperlink ref="A156" location="'t6.25, fig 6.1'!A1" display="Table 6.25 - Number of offences detected against forest laws  by category, 2009 - 2018"/>
    <hyperlink ref="A157" location="'t 7.1, t7.2 '!A1" display="Table 7.1 - Households with members suffering from health problems related to air pollution by type of problem, Continuous Multi-Purpose Household Survey (CMPHS) 2001, Republic of Mauritius"/>
    <hyperlink ref="A158" location="'t 7.1, t7.2 '!A13" display="Table 7.2 - Rating of the state of the environment by head of household surveyed, Continuous Multi-Purpose Household Survey (CMPHS) 2001, Republic of Mauritius"/>
    <hyperlink ref="A159" location="'t 7.3, t7.4'!A1" display="Table 7.3 - Percentage distribution of households surveyed by specified environment problem,Continuous Multi-Purpose Household Survey (CMPHS) 2002, Republic of Mauritius"/>
    <hyperlink ref="A160" location="'t 7.3, t7.4'!A18" display="Table 7.4 - Distribution of households surveyed by methods of carrying goods purchased, Continuous Multi-Purpose Household Survey (CMPHS) 2002, Republic of Mauritius"/>
    <hyperlink ref="A161" location="'t7.5, t7.6'!A1" display="Table 7.5 - Percentage distribution of households by response on solid waste issues, Continuous Multi-Purpose Household Survey (CMPHS) 2007, Republic of Mauritius"/>
    <hyperlink ref="A162" location="'t7.5, t7.6'!A15" display="Table 7.6 - Percentage distribution of households by environmental issues, Continuous Multi-Purpose Household Survey (CMPHS) 2007, Republic of Mauritius"/>
    <hyperlink ref="A163" location="'t7.7,  t7.8'!A1" display="Table 7.7 - Percentage distribution of households surveyed by type of vehicles owned, Continuous Multi-Purpose Household Survey (CMPHS) 2009, Republic of Mauritius"/>
    <hyperlink ref="A164" location="'t7.7,  t7.8'!A13" display="Table 7.8 - Percentage distribution of households surveyed reporting on average kilometres travelled per year by type of vehicles owned, Continuous Multi-Purpose Household Survey (CMPHS) 2009, Republic of Mauritius"/>
    <hyperlink ref="A165" location="'t7.9, t7.10'!A1" display="Table 7.9 - Percentage distribution of households surveyed by awareness of global environment challenges, Continuous Multi-Purpose Household Survey (CMPHS) 2009, Republic of Mauritius "/>
    <hyperlink ref="A166" location="'t7.9, t7.10'!A11" display="Table 7.10 - Percentage distribution of households surveyed by type and number of vehicles owned, Continuous Multi-Purpose Household Survey (CMPHS) 2009, (Republic of Mauritius)"/>
    <hyperlink ref="A167" location="t7.11!A1" display="Table 7.11 - Number and percentage distribution of tourists interviewed by rating of the state of the environment at various sites, Survey of outgoing tourists, 2000 &amp; 2002"/>
    <hyperlink ref="A168" location="'t7.12, t7.13'!A1" display="Table 7.12 - Percentage distribution of households by awareness of environmental issues, Continuous Multi-Purpose Household Survey (CMPHS) 2012, Republic of Mauritius"/>
    <hyperlink ref="A169" location="'t7.12, t7.13'!A18" display="Table 7.13 - Percentage distribution of households taking measures  to reduce/reuse/recycle waste, Continuous Multi-Purpose Household Survey (CMPHS) 2012, Republic of Mauritius"/>
    <hyperlink ref="A170" location="'t7.14, t7.15'!A1" display="Table 7.14 - Percentage distribution of households  collecting  and using rainwater for household purposes, Continuous Multi-Purpose Household Survey (CMPHS) 2012, Republic of Mauritius "/>
    <hyperlink ref="A171" location="'t7.14, t7.15'!A13" display="'t7.14, t7.15'!A13"/>
    <hyperlink ref="A172" location="'t7.16, t7.17'!A1" display="Table 7.16 - Percentage distribution of households equipped with a solar water heater by geographical district, Continuous Multi-Purpose Household Survey (CMPHS) 2012, Republic of Mauritius"/>
    <hyperlink ref="A173" location="'t7.16, t7.17'!A19" display="'t7.16, t7.17'!A19"/>
    <hyperlink ref="A174" location="' t7.18'!A1" display="Table 7.18 - Percentage distribution of households by measures taken to reduce electrical energy consumption, Continuous Multi-Purpose Household Survey (CMPHS) 2012, Republic of Mauritius"/>
    <hyperlink ref="A175" location="'t7.19, t7.20 '!A1" display="Table 7.19 - Percentage distribution of households by awareness of environmental issues, Continuous Multi-Purpose Household Survey 2015, Republic of Mauritius"/>
    <hyperlink ref="A176" location="'t7.19, t7.20 '!A16" display="Table 7.20 - Percentage distribution of households by awareness of &quot;Environmental Awareness Campaigns&quot;, Continuous Multi-Purpose Household Survey 2015, Republic of Mauritius"/>
    <hyperlink ref="A177" location="'t7.21, t7.22, t7.23'!A1" display="Table 7.21 - Number and percentage distribution of households reporting on awareness of &quot;Say No to Plastic bags&quot; campaign by extent of success in reducing use of plastic bags, Continuous Multi-Purpose Household Survey 2015, Republic of Mauritius"/>
    <hyperlink ref="A178" location="'t7.21, t7.22, t7.23'!A12" display="Table 7.22 - Percentage distribution of households reporting on extent of use of reusable long-lasting and eco-friendly shopping bags, Continuous Multi-Purpose Household Survey 2015, Republic of Mauritius"/>
    <hyperlink ref="A179" location="'t7.21, t7.22, t7.23'!A23" display="Table 7.23 - Number and percentage of households by main option favoured to reduce plastic bags in the country, Continuous Multi-Purpose Household Survey 2015, Republic of Mauritius"/>
    <hyperlink ref="A180" location="'t7.24, t7.25, t7.26'!A1" display="Table 7.24 - Number and percentage of households reporting on availability of drop-off bins in their locality for the disposal of segregated wastes, Continuous Multi-Purpose Household Survey 2015, Republic of Mauritius"/>
    <hyperlink ref="A181" location="'t7.24, t7.25, t7.26'!A11" display="Table 7.25 - Number and percentage of households reporting on segregation of wastes generated for recycling including composting, Continuous Multi-Purpose Household Survey 2015, Republic of Mauritius"/>
    <hyperlink ref="A182" location="'t7.24, t7.25, t7.26'!A20" display="Table 7.26 - Percentage of households reporting on segregation of wastes generated for recycling including composting by type of wastes, Continuous Multi-Purpose Household Survey 2015, Republic of Mauritius"/>
    <hyperlink ref="A183" location="'t7.27, t7.28, t7.29'!A1" display="Table 7.27 - Percentage of households reporting on disposal of segregated wastes by type of disposal method, Continuous Multi-Purpose Household Survey 2015, Republic of Mauritius"/>
    <hyperlink ref="A184" location="'t7.27, t7.28, t7.29'!A12" display="Table 7.28 - Percentage of households reporting on difficulties to dispose of segregated wastes for recycling, Continuous Multi-Purpose Household Survey 2015, Republic of Mauritius"/>
    <hyperlink ref="A185" location="'t7.27, t7.28, t7.29'!A26" display="Table 7.29 - Percentage of households that would consider to start segregation of waste for recycling, Continuous Multi-Purpose Household Survey 2015, Republic of Mauritius"/>
    <hyperlink ref="A186" location="'t7.30, t 7.31'!A1" display="Table 7.30 - Percentage of households reporting on means to enhance participation in waste segregation, Continuous Multi-Purpose Household Survey 2015, Republic of Mauritius"/>
    <hyperlink ref="A187" location="'t7.30, t 7.31'!A11" display="Table 7.31 - Percentage of households reporting on disposal of some selected waste, Continuous Multi-Purpose Household Survey 2015, Republic of Mauritius"/>
    <hyperlink ref="A188" location="'t7.32, t7.33'!A1" display="Table 7.32 - Percentage of households reporting on engagement in activities related to environmental protection, Continuous Multi-Purpose Household Survey 2015, Republic of Mauritius"/>
    <hyperlink ref="A189" location="'t7.32, t7.33'!A12" display="Table 7.33 - Percentage of households reporting on awareness of &quot;Climate Change&quot;, Continuous Multi-Purpose Household Survey 2015, Republic of Mauritius"/>
    <hyperlink ref="A190" location="'t 7.34'!A1" display="Table 7.34 - Percentage of households reporting on &quot;Climate Changes&quot; affecting their household, Continuous Multi-Purpose Household Survey 2015, Republic of Mauritius"/>
    <hyperlink ref="A191" location="'tab 7.35'!A1" display="Table 7.35 - Percentage distribution of establishments taking measures to reduce energy consumption, Census of Economic Activities 2013 - Small Establishments, Republic of Mauritius"/>
    <hyperlink ref="A192" location="'t 7.36'!A1" display="Table 7.36 - Percentage distribution of establishments taking measures to reduce water consumption, Census of Economic Activities 2013 - Small Establishments, Republic of Mauritiu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8"/>
  <sheetViews>
    <sheetView workbookViewId="0"/>
  </sheetViews>
  <sheetFormatPr defaultRowHeight="12.75" x14ac:dyDescent="0.2"/>
  <cols>
    <col min="1" max="1" width="10.42578125" style="55" customWidth="1"/>
    <col min="2" max="13" width="6.85546875" style="55" customWidth="1"/>
    <col min="14" max="16384" width="9.140625" style="55"/>
  </cols>
  <sheetData>
    <row r="1" spans="1:13" ht="15" x14ac:dyDescent="0.25">
      <c r="A1" s="962" t="s">
        <v>1404</v>
      </c>
    </row>
    <row r="2" spans="1:13" ht="12.75" customHeight="1" x14ac:dyDescent="0.2">
      <c r="A2" s="3170" t="s">
        <v>778</v>
      </c>
      <c r="B2" s="3174"/>
      <c r="C2" s="3174"/>
      <c r="D2" s="3174"/>
      <c r="E2" s="3174"/>
      <c r="F2" s="3174"/>
      <c r="G2" s="3174"/>
      <c r="H2" s="3174"/>
      <c r="I2" s="3174"/>
      <c r="J2" s="3174"/>
      <c r="K2" s="3174"/>
      <c r="L2" s="3174"/>
      <c r="M2" s="3174"/>
    </row>
    <row r="3" spans="1:13" ht="12.75" customHeight="1" x14ac:dyDescent="0.2">
      <c r="A3" s="110"/>
      <c r="B3" s="110"/>
      <c r="C3" s="110"/>
      <c r="D3" s="110"/>
      <c r="E3" s="110"/>
      <c r="F3" s="110"/>
      <c r="G3" s="110"/>
      <c r="H3" s="110"/>
      <c r="I3" s="110"/>
      <c r="J3" s="110"/>
      <c r="K3" s="110"/>
      <c r="L3" s="3173" t="s">
        <v>265</v>
      </c>
      <c r="M3" s="3173"/>
    </row>
    <row r="4" spans="1:13" ht="21" customHeight="1" x14ac:dyDescent="0.2">
      <c r="A4" s="3167" t="s">
        <v>219</v>
      </c>
      <c r="B4" s="3168"/>
      <c r="C4" s="3168"/>
      <c r="D4" s="3168"/>
      <c r="E4" s="3168"/>
      <c r="F4" s="3168"/>
      <c r="G4" s="3168"/>
      <c r="H4" s="3168"/>
      <c r="I4" s="3168"/>
      <c r="J4" s="3168"/>
      <c r="K4" s="3168"/>
      <c r="L4" s="3168"/>
      <c r="M4" s="3169"/>
    </row>
    <row r="5" spans="1:13" ht="53.25" customHeight="1" x14ac:dyDescent="0.2">
      <c r="A5" s="736" t="s">
        <v>225</v>
      </c>
      <c r="B5" s="730" t="s">
        <v>54</v>
      </c>
      <c r="C5" s="730" t="s">
        <v>55</v>
      </c>
      <c r="D5" s="730" t="s">
        <v>56</v>
      </c>
      <c r="E5" s="730" t="s">
        <v>57</v>
      </c>
      <c r="F5" s="730" t="s">
        <v>58</v>
      </c>
      <c r="G5" s="730" t="s">
        <v>59</v>
      </c>
      <c r="H5" s="730" t="s">
        <v>60</v>
      </c>
      <c r="I5" s="730" t="s">
        <v>61</v>
      </c>
      <c r="J5" s="730" t="s">
        <v>62</v>
      </c>
      <c r="K5" s="730" t="s">
        <v>63</v>
      </c>
      <c r="L5" s="730" t="s">
        <v>64</v>
      </c>
      <c r="M5" s="730" t="s">
        <v>65</v>
      </c>
    </row>
    <row r="6" spans="1:13" ht="29.25" customHeight="1" x14ac:dyDescent="0.2">
      <c r="A6" s="731">
        <v>2009</v>
      </c>
      <c r="B6" s="732">
        <v>57.7</v>
      </c>
      <c r="C6" s="732">
        <v>41.7</v>
      </c>
      <c r="D6" s="732">
        <v>52.5</v>
      </c>
      <c r="E6" s="732">
        <v>128</v>
      </c>
      <c r="F6" s="732">
        <v>44.4</v>
      </c>
      <c r="G6" s="732">
        <v>28.2</v>
      </c>
      <c r="H6" s="732">
        <v>11.7</v>
      </c>
      <c r="I6" s="732">
        <v>52.3</v>
      </c>
      <c r="J6" s="732">
        <v>15.1</v>
      </c>
      <c r="K6" s="732">
        <v>73.2</v>
      </c>
      <c r="L6" s="732">
        <v>92.5</v>
      </c>
      <c r="M6" s="732">
        <v>58.7</v>
      </c>
    </row>
    <row r="7" spans="1:13" ht="29.25" customHeight="1" x14ac:dyDescent="0.2">
      <c r="A7" s="731">
        <v>2010</v>
      </c>
      <c r="B7" s="732">
        <v>82.5</v>
      </c>
      <c r="C7" s="732">
        <v>75.2</v>
      </c>
      <c r="D7" s="732">
        <v>75.400000000000006</v>
      </c>
      <c r="E7" s="732">
        <v>99.5</v>
      </c>
      <c r="F7" s="732">
        <v>14.4</v>
      </c>
      <c r="G7" s="732">
        <v>7.2</v>
      </c>
      <c r="H7" s="732">
        <v>18.399999999999999</v>
      </c>
      <c r="I7" s="732">
        <v>10.7</v>
      </c>
      <c r="J7" s="732">
        <v>16.2</v>
      </c>
      <c r="K7" s="732">
        <v>3.1</v>
      </c>
      <c r="L7" s="732">
        <v>18.8</v>
      </c>
      <c r="M7" s="732">
        <v>4.2</v>
      </c>
    </row>
    <row r="8" spans="1:13" ht="29.25" customHeight="1" x14ac:dyDescent="0.2">
      <c r="A8" s="731">
        <v>2011</v>
      </c>
      <c r="B8" s="732">
        <v>49.4</v>
      </c>
      <c r="C8" s="732">
        <v>124.3</v>
      </c>
      <c r="D8" s="732">
        <v>65.3</v>
      </c>
      <c r="E8" s="732">
        <v>6.3</v>
      </c>
      <c r="F8" s="732">
        <v>29.5</v>
      </c>
      <c r="G8" s="732">
        <v>49.9</v>
      </c>
      <c r="H8" s="732">
        <v>17.600000000000001</v>
      </c>
      <c r="I8" s="732">
        <v>36.700000000000003</v>
      </c>
      <c r="J8" s="732">
        <v>11.6</v>
      </c>
      <c r="K8" s="732">
        <v>12.9</v>
      </c>
      <c r="L8" s="732">
        <v>15.2</v>
      </c>
      <c r="M8" s="732">
        <v>94.2</v>
      </c>
    </row>
    <row r="9" spans="1:13" ht="29.25" customHeight="1" x14ac:dyDescent="0.2">
      <c r="A9" s="731">
        <v>2012</v>
      </c>
      <c r="B9" s="732">
        <v>11.2</v>
      </c>
      <c r="C9" s="732">
        <v>51.1</v>
      </c>
      <c r="D9" s="732">
        <v>143.4</v>
      </c>
      <c r="E9" s="732">
        <v>38.4</v>
      </c>
      <c r="F9" s="732">
        <v>32.5</v>
      </c>
      <c r="G9" s="732">
        <v>5.0999999999999996</v>
      </c>
      <c r="H9" s="732">
        <v>16.100000000000001</v>
      </c>
      <c r="I9" s="732">
        <v>9.3000000000000007</v>
      </c>
      <c r="J9" s="732">
        <v>5</v>
      </c>
      <c r="K9" s="732">
        <v>4.8</v>
      </c>
      <c r="L9" s="732">
        <v>37.1</v>
      </c>
      <c r="M9" s="732">
        <v>81.400000000000006</v>
      </c>
    </row>
    <row r="10" spans="1:13" ht="29.25" customHeight="1" x14ac:dyDescent="0.2">
      <c r="A10" s="731">
        <v>2013</v>
      </c>
      <c r="B10" s="732">
        <v>30.2</v>
      </c>
      <c r="C10" s="732">
        <v>159.1</v>
      </c>
      <c r="D10" s="732">
        <v>118.6</v>
      </c>
      <c r="E10" s="732">
        <v>20.399999999999999</v>
      </c>
      <c r="F10" s="732">
        <v>5</v>
      </c>
      <c r="G10" s="732">
        <v>36.1</v>
      </c>
      <c r="H10" s="732">
        <v>29.7</v>
      </c>
      <c r="I10" s="732">
        <v>25.6</v>
      </c>
      <c r="J10" s="732">
        <v>5.0999999999999996</v>
      </c>
      <c r="K10" s="732">
        <v>33.299999999999997</v>
      </c>
      <c r="L10" s="732">
        <v>71.8</v>
      </c>
      <c r="M10" s="732">
        <v>55.1</v>
      </c>
    </row>
    <row r="11" spans="1:13" ht="29.25" customHeight="1" x14ac:dyDescent="0.2">
      <c r="A11" s="731">
        <v>2014</v>
      </c>
      <c r="B11" s="732">
        <v>55.1</v>
      </c>
      <c r="C11" s="732">
        <v>37.299999999999997</v>
      </c>
      <c r="D11" s="732">
        <v>76.7</v>
      </c>
      <c r="E11" s="732">
        <v>47.6</v>
      </c>
      <c r="F11" s="732">
        <v>27.6</v>
      </c>
      <c r="G11" s="732">
        <v>38.5</v>
      </c>
      <c r="H11" s="732">
        <v>7.5</v>
      </c>
      <c r="I11" s="732">
        <v>17.5</v>
      </c>
      <c r="J11" s="732">
        <v>7.4</v>
      </c>
      <c r="K11" s="732">
        <v>21.8</v>
      </c>
      <c r="L11" s="732">
        <v>12.3</v>
      </c>
      <c r="M11" s="732">
        <v>66.400000000000006</v>
      </c>
    </row>
    <row r="12" spans="1:13" ht="29.25" customHeight="1" x14ac:dyDescent="0.2">
      <c r="A12" s="334">
        <v>2015</v>
      </c>
      <c r="B12" s="514">
        <v>52.7</v>
      </c>
      <c r="C12" s="514">
        <v>33.200000000000003</v>
      </c>
      <c r="D12" s="514">
        <v>125.1</v>
      </c>
      <c r="E12" s="514">
        <v>28</v>
      </c>
      <c r="F12" s="514">
        <v>55</v>
      </c>
      <c r="G12" s="514">
        <v>64</v>
      </c>
      <c r="H12" s="514">
        <v>24.5</v>
      </c>
      <c r="I12" s="514">
        <v>29.1</v>
      </c>
      <c r="J12" s="514">
        <v>10.8</v>
      </c>
      <c r="K12" s="514">
        <v>34.799999999999997</v>
      </c>
      <c r="L12" s="514">
        <v>39.200000000000003</v>
      </c>
      <c r="M12" s="732">
        <v>61.5</v>
      </c>
    </row>
    <row r="13" spans="1:13" ht="29.25" customHeight="1" x14ac:dyDescent="0.2">
      <c r="A13" s="334">
        <v>2016</v>
      </c>
      <c r="B13" s="514">
        <v>82.8</v>
      </c>
      <c r="C13" s="514">
        <v>84.4</v>
      </c>
      <c r="D13" s="516">
        <v>17.2</v>
      </c>
      <c r="E13" s="514">
        <v>121.2</v>
      </c>
      <c r="F13" s="516">
        <v>7.6</v>
      </c>
      <c r="G13" s="516">
        <v>4.5</v>
      </c>
      <c r="H13" s="514">
        <v>29.3</v>
      </c>
      <c r="I13" s="514">
        <v>19</v>
      </c>
      <c r="J13" s="514">
        <v>6.5</v>
      </c>
      <c r="K13" s="514">
        <v>19.8</v>
      </c>
      <c r="L13" s="514">
        <v>7.7</v>
      </c>
      <c r="M13" s="514">
        <v>10.199999999999999</v>
      </c>
    </row>
    <row r="14" spans="1:13" s="234" customFormat="1" ht="29.25" customHeight="1" x14ac:dyDescent="0.2">
      <c r="A14" s="334">
        <v>2017</v>
      </c>
      <c r="B14" s="514">
        <v>18.8</v>
      </c>
      <c r="C14" s="514">
        <v>125.8</v>
      </c>
      <c r="D14" s="516">
        <v>38.1</v>
      </c>
      <c r="E14" s="514">
        <v>41.7</v>
      </c>
      <c r="F14" s="516">
        <v>71.5</v>
      </c>
      <c r="G14" s="516">
        <v>26.5</v>
      </c>
      <c r="H14" s="514">
        <v>17.100000000000001</v>
      </c>
      <c r="I14" s="514">
        <v>20.399999999999999</v>
      </c>
      <c r="J14" s="514">
        <v>20.100000000000001</v>
      </c>
      <c r="K14" s="514">
        <v>17.899999999999999</v>
      </c>
      <c r="L14" s="514">
        <v>20.3</v>
      </c>
      <c r="M14" s="514">
        <v>6.4</v>
      </c>
    </row>
    <row r="15" spans="1:13" ht="18.75" customHeight="1" x14ac:dyDescent="0.2">
      <c r="A15" s="242">
        <v>2018</v>
      </c>
      <c r="B15" s="513">
        <v>109.8</v>
      </c>
      <c r="C15" s="513">
        <v>54.5</v>
      </c>
      <c r="D15" s="517">
        <v>52.4</v>
      </c>
      <c r="E15" s="513">
        <v>68.3</v>
      </c>
      <c r="F15" s="517">
        <v>25.9</v>
      </c>
      <c r="G15" s="517">
        <v>8.6</v>
      </c>
      <c r="H15" s="513">
        <v>19.399999999999999</v>
      </c>
      <c r="I15" s="513">
        <v>6.3</v>
      </c>
      <c r="J15" s="513">
        <v>43.2</v>
      </c>
      <c r="K15" s="513">
        <v>7.8</v>
      </c>
      <c r="L15" s="513">
        <v>81.7</v>
      </c>
      <c r="M15" s="513">
        <v>135.1</v>
      </c>
    </row>
    <row r="16" spans="1:13" ht="22.5" customHeight="1" x14ac:dyDescent="0.2">
      <c r="A16" s="3167" t="s">
        <v>227</v>
      </c>
      <c r="B16" s="3168"/>
      <c r="C16" s="3168"/>
      <c r="D16" s="3168"/>
      <c r="E16" s="3168"/>
      <c r="F16" s="3168"/>
      <c r="G16" s="3168"/>
      <c r="H16" s="3168"/>
      <c r="I16" s="3168"/>
      <c r="J16" s="3168"/>
      <c r="K16" s="3168"/>
      <c r="L16" s="3168"/>
      <c r="M16" s="3169"/>
    </row>
    <row r="17" spans="1:13" ht="60.75" customHeight="1" x14ac:dyDescent="0.2">
      <c r="A17" s="736" t="s">
        <v>225</v>
      </c>
      <c r="B17" s="730" t="s">
        <v>54</v>
      </c>
      <c r="C17" s="730" t="s">
        <v>55</v>
      </c>
      <c r="D17" s="730" t="s">
        <v>56</v>
      </c>
      <c r="E17" s="730" t="s">
        <v>57</v>
      </c>
      <c r="F17" s="730" t="s">
        <v>58</v>
      </c>
      <c r="G17" s="730" t="s">
        <v>59</v>
      </c>
      <c r="H17" s="730" t="s">
        <v>60</v>
      </c>
      <c r="I17" s="730" t="s">
        <v>61</v>
      </c>
      <c r="J17" s="730" t="s">
        <v>62</v>
      </c>
      <c r="K17" s="730" t="s">
        <v>63</v>
      </c>
      <c r="L17" s="730" t="s">
        <v>64</v>
      </c>
      <c r="M17" s="730" t="s">
        <v>65</v>
      </c>
    </row>
    <row r="18" spans="1:13" ht="29.25" customHeight="1" x14ac:dyDescent="0.2">
      <c r="A18" s="731">
        <v>2009</v>
      </c>
      <c r="B18" s="732">
        <v>32.5</v>
      </c>
      <c r="C18" s="732">
        <v>19.8</v>
      </c>
      <c r="D18" s="732">
        <v>42.5</v>
      </c>
      <c r="E18" s="732">
        <v>28.5</v>
      </c>
      <c r="F18" s="732">
        <v>7</v>
      </c>
      <c r="G18" s="732">
        <v>15.2</v>
      </c>
      <c r="H18" s="732">
        <v>7.5</v>
      </c>
      <c r="I18" s="732">
        <v>6</v>
      </c>
      <c r="J18" s="732">
        <v>5.5</v>
      </c>
      <c r="K18" s="732">
        <v>135</v>
      </c>
      <c r="L18" s="732">
        <v>104</v>
      </c>
      <c r="M18" s="732">
        <v>44</v>
      </c>
    </row>
    <row r="19" spans="1:13" ht="29.25" customHeight="1" x14ac:dyDescent="0.2">
      <c r="A19" s="731">
        <v>2010</v>
      </c>
      <c r="B19" s="732">
        <v>40</v>
      </c>
      <c r="C19" s="732">
        <v>60.3</v>
      </c>
      <c r="D19" s="732">
        <v>38.5</v>
      </c>
      <c r="E19" s="732">
        <v>22.1</v>
      </c>
      <c r="F19" s="732">
        <v>8.4</v>
      </c>
      <c r="G19" s="732">
        <v>1.6</v>
      </c>
      <c r="H19" s="732">
        <v>6.1</v>
      </c>
      <c r="I19" s="732">
        <v>10.5</v>
      </c>
      <c r="J19" s="732">
        <v>1.3</v>
      </c>
      <c r="K19" s="732">
        <v>1.4</v>
      </c>
      <c r="L19" s="732">
        <v>27.5</v>
      </c>
      <c r="M19" s="732">
        <v>10</v>
      </c>
    </row>
    <row r="20" spans="1:13" ht="29.25" customHeight="1" x14ac:dyDescent="0.2">
      <c r="A20" s="731">
        <v>2011</v>
      </c>
      <c r="B20" s="732">
        <v>64.5</v>
      </c>
      <c r="C20" s="732">
        <v>80</v>
      </c>
      <c r="D20" s="732">
        <v>37</v>
      </c>
      <c r="E20" s="732">
        <v>3.8</v>
      </c>
      <c r="F20" s="732">
        <v>78</v>
      </c>
      <c r="G20" s="732">
        <v>64</v>
      </c>
      <c r="H20" s="732">
        <v>2.2000000000000002</v>
      </c>
      <c r="I20" s="732">
        <v>10</v>
      </c>
      <c r="J20" s="732">
        <v>1.5</v>
      </c>
      <c r="K20" s="732">
        <v>0</v>
      </c>
      <c r="L20" s="732">
        <v>15.4</v>
      </c>
      <c r="M20" s="732">
        <v>13.3</v>
      </c>
    </row>
    <row r="21" spans="1:13" ht="29.25" customHeight="1" x14ac:dyDescent="0.2">
      <c r="A21" s="731">
        <v>2012</v>
      </c>
      <c r="B21" s="732">
        <v>28.3</v>
      </c>
      <c r="C21" s="732">
        <v>22</v>
      </c>
      <c r="D21" s="732">
        <v>34.299999999999997</v>
      </c>
      <c r="E21" s="732">
        <v>18</v>
      </c>
      <c r="F21" s="732">
        <v>86.4</v>
      </c>
      <c r="G21" s="732">
        <v>2</v>
      </c>
      <c r="H21" s="732">
        <v>3.5</v>
      </c>
      <c r="I21" s="732">
        <v>4</v>
      </c>
      <c r="J21" s="732">
        <v>0</v>
      </c>
      <c r="K21" s="732">
        <v>16</v>
      </c>
      <c r="L21" s="732">
        <v>22</v>
      </c>
      <c r="M21" s="732">
        <v>55.5</v>
      </c>
    </row>
    <row r="22" spans="1:13" ht="29.25" customHeight="1" x14ac:dyDescent="0.2">
      <c r="A22" s="731">
        <v>2013</v>
      </c>
      <c r="B22" s="732">
        <v>27</v>
      </c>
      <c r="C22" s="732">
        <v>44</v>
      </c>
      <c r="D22" s="732">
        <v>103.5</v>
      </c>
      <c r="E22" s="732">
        <v>16</v>
      </c>
      <c r="F22" s="732">
        <v>13</v>
      </c>
      <c r="G22" s="732">
        <v>3</v>
      </c>
      <c r="H22" s="732">
        <v>2</v>
      </c>
      <c r="I22" s="732">
        <v>24.7</v>
      </c>
      <c r="J22" s="732">
        <v>0</v>
      </c>
      <c r="K22" s="732">
        <v>37</v>
      </c>
      <c r="L22" s="732">
        <v>52</v>
      </c>
      <c r="M22" s="732">
        <v>20</v>
      </c>
    </row>
    <row r="23" spans="1:13" ht="29.25" customHeight="1" x14ac:dyDescent="0.2">
      <c r="A23" s="731">
        <v>2014</v>
      </c>
      <c r="B23" s="732">
        <v>70</v>
      </c>
      <c r="C23" s="732">
        <v>43.8</v>
      </c>
      <c r="D23" s="732">
        <v>45</v>
      </c>
      <c r="E23" s="732">
        <v>78.5</v>
      </c>
      <c r="F23" s="732">
        <v>5</v>
      </c>
      <c r="G23" s="732">
        <v>0</v>
      </c>
      <c r="H23" s="732">
        <v>5</v>
      </c>
      <c r="I23" s="732">
        <v>24</v>
      </c>
      <c r="J23" s="732">
        <v>4.2</v>
      </c>
      <c r="K23" s="732">
        <v>7</v>
      </c>
      <c r="L23" s="732">
        <v>5</v>
      </c>
      <c r="M23" s="732">
        <v>33</v>
      </c>
    </row>
    <row r="24" spans="1:13" ht="29.25" customHeight="1" x14ac:dyDescent="0.2">
      <c r="A24" s="334">
        <v>2015</v>
      </c>
      <c r="B24" s="514">
        <v>46</v>
      </c>
      <c r="C24" s="514">
        <v>66.3</v>
      </c>
      <c r="D24" s="514">
        <v>104.5</v>
      </c>
      <c r="E24" s="514">
        <v>35</v>
      </c>
      <c r="F24" s="514">
        <v>8.6</v>
      </c>
      <c r="G24" s="514">
        <v>25</v>
      </c>
      <c r="H24" s="514">
        <v>24.5</v>
      </c>
      <c r="I24" s="514">
        <v>13.4</v>
      </c>
      <c r="J24" s="514">
        <v>16.3</v>
      </c>
      <c r="K24" s="514">
        <v>22</v>
      </c>
      <c r="L24" s="514">
        <v>40.200000000000003</v>
      </c>
      <c r="M24" s="514">
        <v>30</v>
      </c>
    </row>
    <row r="25" spans="1:13" s="234" customFormat="1" ht="29.25" customHeight="1" x14ac:dyDescent="0.2">
      <c r="A25" s="334">
        <v>2016</v>
      </c>
      <c r="B25" s="514">
        <v>53</v>
      </c>
      <c r="C25" s="514">
        <v>31</v>
      </c>
      <c r="D25" s="514">
        <v>19</v>
      </c>
      <c r="E25" s="514">
        <v>35.700000000000003</v>
      </c>
      <c r="F25" s="514">
        <v>3</v>
      </c>
      <c r="G25" s="514">
        <v>2</v>
      </c>
      <c r="H25" s="514">
        <v>1</v>
      </c>
      <c r="I25" s="514">
        <v>24.2</v>
      </c>
      <c r="J25" s="514">
        <v>1.5</v>
      </c>
      <c r="K25" s="514">
        <v>12</v>
      </c>
      <c r="L25" s="514">
        <v>2.5</v>
      </c>
      <c r="M25" s="514">
        <v>41.3</v>
      </c>
    </row>
    <row r="26" spans="1:13" ht="24" customHeight="1" x14ac:dyDescent="0.2">
      <c r="A26" s="334">
        <v>2017</v>
      </c>
      <c r="B26" s="514">
        <v>42</v>
      </c>
      <c r="C26" s="514">
        <v>53</v>
      </c>
      <c r="D26" s="514">
        <v>47</v>
      </c>
      <c r="E26" s="514">
        <v>8</v>
      </c>
      <c r="F26" s="514">
        <v>40</v>
      </c>
      <c r="G26" s="514">
        <v>6</v>
      </c>
      <c r="H26" s="514">
        <v>12.5</v>
      </c>
      <c r="I26" s="514">
        <v>11.3</v>
      </c>
      <c r="J26" s="514">
        <v>8</v>
      </c>
      <c r="K26" s="514">
        <v>5</v>
      </c>
      <c r="L26" s="514">
        <v>10</v>
      </c>
      <c r="M26" s="514">
        <v>14.4</v>
      </c>
    </row>
    <row r="27" spans="1:13" ht="23.25" customHeight="1" x14ac:dyDescent="0.2">
      <c r="A27" s="233">
        <v>2018</v>
      </c>
      <c r="B27" s="515">
        <v>87</v>
      </c>
      <c r="C27" s="515">
        <v>80</v>
      </c>
      <c r="D27" s="515">
        <v>42</v>
      </c>
      <c r="E27" s="515">
        <v>41</v>
      </c>
      <c r="F27" s="515">
        <v>6</v>
      </c>
      <c r="G27" s="515">
        <v>11.6</v>
      </c>
      <c r="H27" s="515">
        <v>12</v>
      </c>
      <c r="I27" s="515">
        <v>2.5</v>
      </c>
      <c r="J27" s="515">
        <v>6.5</v>
      </c>
      <c r="K27" s="515">
        <v>39</v>
      </c>
      <c r="L27" s="515">
        <v>40</v>
      </c>
      <c r="M27" s="515">
        <v>71</v>
      </c>
    </row>
    <row r="28" spans="1:13" ht="17.25" customHeight="1" x14ac:dyDescent="0.2">
      <c r="A28" s="737" t="s">
        <v>121</v>
      </c>
      <c r="B28" s="737"/>
      <c r="C28" s="737"/>
      <c r="D28" s="737"/>
      <c r="E28" s="737"/>
      <c r="F28" s="737"/>
      <c r="G28" s="737"/>
      <c r="H28" s="737"/>
      <c r="I28" s="737"/>
      <c r="J28" s="737"/>
      <c r="K28" s="737"/>
      <c r="L28" s="737"/>
      <c r="M28" s="737"/>
    </row>
  </sheetData>
  <mergeCells count="4">
    <mergeCell ref="L3:M3"/>
    <mergeCell ref="A4:M4"/>
    <mergeCell ref="A2:M2"/>
    <mergeCell ref="A16:M16"/>
  </mergeCells>
  <hyperlinks>
    <hyperlink ref="A1" location="'Table of Contents'!A1" display="Back to Table of Contents"/>
  </hyperlinks>
  <pageMargins left="0.5" right="0.45" top="0.64" bottom="0.13" header="0.26" footer="0.02"/>
  <pageSetup paperSize="9" scale="95" orientation="portrait" r:id="rId1"/>
  <headerFooter>
    <oddHeader>&amp;C&amp;"Times New Roman,Regular"&amp;12  33</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workbookViewId="0"/>
  </sheetViews>
  <sheetFormatPr defaultRowHeight="15" x14ac:dyDescent="0.25"/>
  <cols>
    <col min="1" max="1" width="27" customWidth="1"/>
    <col min="2" max="11" width="11.85546875" bestFit="1" customWidth="1"/>
  </cols>
  <sheetData>
    <row r="1" spans="1:11" x14ac:dyDescent="0.25">
      <c r="A1" s="962" t="s">
        <v>1404</v>
      </c>
    </row>
    <row r="2" spans="1:11" ht="18.75" x14ac:dyDescent="0.3">
      <c r="A2" s="2320" t="s">
        <v>2804</v>
      </c>
      <c r="B2" s="2321"/>
      <c r="C2" s="2321"/>
      <c r="D2" s="2321"/>
      <c r="E2" s="2321"/>
      <c r="F2" s="2321"/>
      <c r="G2" s="2321"/>
      <c r="H2" s="2322"/>
      <c r="I2" s="2322"/>
      <c r="J2" s="2322"/>
      <c r="K2" s="2322"/>
    </row>
    <row r="3" spans="1:11" ht="18.75" x14ac:dyDescent="0.3">
      <c r="A3" s="2321"/>
      <c r="B3" s="2323"/>
      <c r="C3" s="2323"/>
      <c r="D3" s="2323"/>
      <c r="E3" s="2321"/>
      <c r="F3" s="2321"/>
      <c r="G3" s="2323"/>
      <c r="H3" s="2323"/>
      <c r="I3" s="2322"/>
      <c r="J3" s="4024" t="s">
        <v>37</v>
      </c>
      <c r="K3" s="4024"/>
    </row>
    <row r="4" spans="1:11" ht="28.5" customHeight="1" x14ac:dyDescent="0.25">
      <c r="A4" s="2324" t="s">
        <v>2805</v>
      </c>
      <c r="B4" s="2325">
        <v>2009</v>
      </c>
      <c r="C4" s="2325">
        <v>2010</v>
      </c>
      <c r="D4" s="2325">
        <v>2011</v>
      </c>
      <c r="E4" s="2325">
        <v>2012</v>
      </c>
      <c r="F4" s="2325">
        <v>2013</v>
      </c>
      <c r="G4" s="2325">
        <v>2014</v>
      </c>
      <c r="H4" s="2325">
        <v>2015</v>
      </c>
      <c r="I4" s="2325">
        <v>2016</v>
      </c>
      <c r="J4" s="2325">
        <v>2017</v>
      </c>
      <c r="K4" s="2325">
        <v>2018</v>
      </c>
    </row>
    <row r="5" spans="1:11" ht="25.5" customHeight="1" x14ac:dyDescent="0.25">
      <c r="A5" s="2326" t="s">
        <v>2806</v>
      </c>
      <c r="B5" s="2327">
        <v>117890</v>
      </c>
      <c r="C5" s="2327">
        <v>127363</v>
      </c>
      <c r="D5" s="2327">
        <v>136226</v>
      </c>
      <c r="E5" s="2327">
        <v>147733</v>
      </c>
      <c r="F5" s="2327">
        <v>160701</v>
      </c>
      <c r="G5" s="2327">
        <v>173954</v>
      </c>
      <c r="H5" s="2327">
        <v>188299</v>
      </c>
      <c r="I5" s="2327">
        <v>202696</v>
      </c>
      <c r="J5" s="2327">
        <v>218976</v>
      </c>
      <c r="K5" s="2327">
        <v>235598</v>
      </c>
    </row>
    <row r="6" spans="1:11" ht="25.5" customHeight="1" x14ac:dyDescent="0.25">
      <c r="A6" s="2328" t="s">
        <v>2807</v>
      </c>
      <c r="B6" s="2329">
        <v>6921</v>
      </c>
      <c r="C6" s="2329">
        <v>6924</v>
      </c>
      <c r="D6" s="2329">
        <v>6907</v>
      </c>
      <c r="E6" s="2329">
        <v>6905</v>
      </c>
      <c r="F6" s="2329">
        <v>6915</v>
      </c>
      <c r="G6" s="2329">
        <v>6911</v>
      </c>
      <c r="H6" s="2329">
        <v>6907</v>
      </c>
      <c r="I6" s="2329">
        <v>6905</v>
      </c>
      <c r="J6" s="2329">
        <v>6909</v>
      </c>
      <c r="K6" s="2329">
        <v>6907</v>
      </c>
    </row>
    <row r="7" spans="1:11" ht="25.5" customHeight="1" x14ac:dyDescent="0.25">
      <c r="A7" s="2326" t="s">
        <v>2808</v>
      </c>
      <c r="B7" s="2330">
        <v>47146</v>
      </c>
      <c r="C7" s="2330">
        <v>48271</v>
      </c>
      <c r="D7" s="2330">
        <v>49132</v>
      </c>
      <c r="E7" s="2330">
        <v>50116</v>
      </c>
      <c r="F7" s="2330">
        <v>49730</v>
      </c>
      <c r="G7" s="2330">
        <v>49503</v>
      </c>
      <c r="H7" s="2330">
        <v>49301</v>
      </c>
      <c r="I7" s="2330">
        <v>48961</v>
      </c>
      <c r="J7" s="2330">
        <v>48603</v>
      </c>
      <c r="K7" s="2330">
        <v>48200</v>
      </c>
    </row>
    <row r="8" spans="1:11" ht="25.5" customHeight="1" x14ac:dyDescent="0.25">
      <c r="A8" s="2326" t="s">
        <v>2809</v>
      </c>
      <c r="B8" s="2331" t="s">
        <v>27</v>
      </c>
      <c r="C8" s="2331" t="s">
        <v>27</v>
      </c>
      <c r="D8" s="2331" t="s">
        <v>27</v>
      </c>
      <c r="E8" s="2331" t="s">
        <v>27</v>
      </c>
      <c r="F8" s="2330">
        <v>1155</v>
      </c>
      <c r="G8" s="2330">
        <v>2065</v>
      </c>
      <c r="H8" s="2330">
        <v>2689</v>
      </c>
      <c r="I8" s="2330">
        <v>3542</v>
      </c>
      <c r="J8" s="2330">
        <v>4634</v>
      </c>
      <c r="K8" s="2330">
        <v>5878</v>
      </c>
    </row>
    <row r="9" spans="1:11" ht="25.5" customHeight="1" x14ac:dyDescent="0.25">
      <c r="A9" s="2326" t="s">
        <v>2810</v>
      </c>
      <c r="B9" s="2330">
        <v>1275</v>
      </c>
      <c r="C9" s="2330">
        <v>1249</v>
      </c>
      <c r="D9" s="2330">
        <v>1230</v>
      </c>
      <c r="E9" s="2330">
        <v>1244</v>
      </c>
      <c r="F9" s="2330">
        <v>1250</v>
      </c>
      <c r="G9" s="2330">
        <v>1271</v>
      </c>
      <c r="H9" s="2330">
        <v>1284</v>
      </c>
      <c r="I9" s="2330">
        <v>1316</v>
      </c>
      <c r="J9" s="2330">
        <v>1345</v>
      </c>
      <c r="K9" s="2330">
        <v>1367</v>
      </c>
    </row>
    <row r="10" spans="1:11" ht="25.5" customHeight="1" x14ac:dyDescent="0.25">
      <c r="A10" s="2326" t="s">
        <v>2811</v>
      </c>
      <c r="B10" s="2330">
        <v>44222</v>
      </c>
      <c r="C10" s="2330">
        <v>48655</v>
      </c>
      <c r="D10" s="2330">
        <v>53409</v>
      </c>
      <c r="E10" s="2330">
        <v>59637</v>
      </c>
      <c r="F10" s="2330">
        <v>65827</v>
      </c>
      <c r="G10" s="2330">
        <v>72067</v>
      </c>
      <c r="H10" s="2330">
        <v>77603</v>
      </c>
      <c r="I10" s="2330">
        <v>82746</v>
      </c>
      <c r="J10" s="2330">
        <v>88360</v>
      </c>
      <c r="K10" s="2330">
        <v>93636</v>
      </c>
    </row>
    <row r="11" spans="1:11" ht="25.5" customHeight="1" x14ac:dyDescent="0.25">
      <c r="A11" s="2326" t="s">
        <v>2812</v>
      </c>
      <c r="B11" s="2330">
        <v>108713</v>
      </c>
      <c r="C11" s="2330">
        <v>110674</v>
      </c>
      <c r="D11" s="2330">
        <v>112296</v>
      </c>
      <c r="E11" s="2330">
        <v>113871</v>
      </c>
      <c r="F11" s="2330">
        <v>114958</v>
      </c>
      <c r="G11" s="2330">
        <v>115784</v>
      </c>
      <c r="H11" s="2330">
        <v>116085</v>
      </c>
      <c r="I11" s="2330">
        <v>116653</v>
      </c>
      <c r="J11" s="2330">
        <v>117133</v>
      </c>
      <c r="K11" s="2330">
        <v>117489</v>
      </c>
    </row>
    <row r="12" spans="1:11" ht="25.5" customHeight="1" x14ac:dyDescent="0.25">
      <c r="A12" s="2326" t="s">
        <v>2813</v>
      </c>
      <c r="B12" s="2330">
        <v>12950</v>
      </c>
      <c r="C12" s="2330">
        <v>13186</v>
      </c>
      <c r="D12" s="2330">
        <v>13539</v>
      </c>
      <c r="E12" s="2330">
        <v>13902</v>
      </c>
      <c r="F12" s="2330">
        <v>14061</v>
      </c>
      <c r="G12" s="2330">
        <v>14243</v>
      </c>
      <c r="H12" s="2330">
        <v>14372</v>
      </c>
      <c r="I12" s="2330">
        <v>14645</v>
      </c>
      <c r="J12" s="2330">
        <v>15024</v>
      </c>
      <c r="K12" s="2330">
        <v>15505</v>
      </c>
    </row>
    <row r="13" spans="1:11" ht="25.5" customHeight="1" x14ac:dyDescent="0.25">
      <c r="A13" s="2326" t="s">
        <v>2814</v>
      </c>
      <c r="B13" s="2330">
        <v>25622</v>
      </c>
      <c r="C13" s="2330">
        <v>25914</v>
      </c>
      <c r="D13" s="2330">
        <v>26090</v>
      </c>
      <c r="E13" s="2330">
        <v>26293</v>
      </c>
      <c r="F13" s="2330">
        <v>26624</v>
      </c>
      <c r="G13" s="2330">
        <v>26890</v>
      </c>
      <c r="H13" s="2330">
        <v>27229</v>
      </c>
      <c r="I13" s="2330">
        <v>27656</v>
      </c>
      <c r="J13" s="2330">
        <v>28121</v>
      </c>
      <c r="K13" s="2330">
        <v>28506</v>
      </c>
    </row>
    <row r="14" spans="1:11" ht="25.5" customHeight="1" x14ac:dyDescent="0.25">
      <c r="A14" s="2326" t="s">
        <v>2815</v>
      </c>
      <c r="B14" s="2330">
        <v>2803</v>
      </c>
      <c r="C14" s="2330">
        <v>2845</v>
      </c>
      <c r="D14" s="2330">
        <v>2912</v>
      </c>
      <c r="E14" s="2330">
        <v>2957</v>
      </c>
      <c r="F14" s="2330">
        <v>2963</v>
      </c>
      <c r="G14" s="2330">
        <v>3006</v>
      </c>
      <c r="H14" s="2330">
        <v>2980</v>
      </c>
      <c r="I14" s="2330">
        <v>3107</v>
      </c>
      <c r="J14" s="2330">
        <v>3101</v>
      </c>
      <c r="K14" s="2330">
        <v>3086</v>
      </c>
    </row>
    <row r="15" spans="1:11" ht="25.5" customHeight="1" x14ac:dyDescent="0.25">
      <c r="A15" s="2326" t="s">
        <v>2816</v>
      </c>
      <c r="B15" s="2330">
        <v>3102</v>
      </c>
      <c r="C15" s="2330">
        <v>3119</v>
      </c>
      <c r="D15" s="2330">
        <v>3173</v>
      </c>
      <c r="E15" s="2330">
        <v>3202</v>
      </c>
      <c r="F15" s="2330">
        <v>3226</v>
      </c>
      <c r="G15" s="2330">
        <v>3254</v>
      </c>
      <c r="H15" s="2330">
        <v>3244</v>
      </c>
      <c r="I15" s="2330">
        <v>3251</v>
      </c>
      <c r="J15" s="2330">
        <v>3277</v>
      </c>
      <c r="K15" s="2330">
        <v>3351</v>
      </c>
    </row>
    <row r="16" spans="1:11" ht="25.5" customHeight="1" x14ac:dyDescent="0.25">
      <c r="A16" s="2326" t="s">
        <v>2817</v>
      </c>
      <c r="B16" s="2330">
        <v>558</v>
      </c>
      <c r="C16" s="2330">
        <v>596</v>
      </c>
      <c r="D16" s="2330">
        <v>650</v>
      </c>
      <c r="E16" s="2330">
        <v>689</v>
      </c>
      <c r="F16" s="2330">
        <v>715</v>
      </c>
      <c r="G16" s="2330">
        <v>734</v>
      </c>
      <c r="H16" s="2330">
        <v>774</v>
      </c>
      <c r="I16" s="2330">
        <v>817</v>
      </c>
      <c r="J16" s="2330">
        <v>873</v>
      </c>
      <c r="K16" s="2330">
        <v>947</v>
      </c>
    </row>
    <row r="17" spans="1:11" ht="25.5" customHeight="1" x14ac:dyDescent="0.25">
      <c r="A17" s="2326" t="s">
        <v>2818</v>
      </c>
      <c r="B17" s="2330">
        <v>1823</v>
      </c>
      <c r="C17" s="2330">
        <v>1821</v>
      </c>
      <c r="D17" s="2330">
        <v>1834</v>
      </c>
      <c r="E17" s="2330">
        <v>1845</v>
      </c>
      <c r="F17" s="2330">
        <v>1846</v>
      </c>
      <c r="G17" s="2330">
        <v>1842</v>
      </c>
      <c r="H17" s="2330">
        <v>1850</v>
      </c>
      <c r="I17" s="2330">
        <v>1853</v>
      </c>
      <c r="J17" s="2330">
        <v>1913</v>
      </c>
      <c r="K17" s="2330">
        <v>1999</v>
      </c>
    </row>
    <row r="18" spans="1:11" ht="25.5" customHeight="1" x14ac:dyDescent="0.25">
      <c r="A18" s="2326" t="s">
        <v>2819</v>
      </c>
      <c r="B18" s="2330">
        <v>97</v>
      </c>
      <c r="C18" s="2330">
        <v>98</v>
      </c>
      <c r="D18" s="2330">
        <v>99</v>
      </c>
      <c r="E18" s="2330">
        <v>101</v>
      </c>
      <c r="F18" s="2330">
        <v>102</v>
      </c>
      <c r="G18" s="2330">
        <v>103</v>
      </c>
      <c r="H18" s="2330">
        <v>103</v>
      </c>
      <c r="I18" s="2330">
        <v>105</v>
      </c>
      <c r="J18" s="2330">
        <v>109</v>
      </c>
      <c r="K18" s="2330">
        <v>110</v>
      </c>
    </row>
    <row r="19" spans="1:11" ht="25.5" customHeight="1" x14ac:dyDescent="0.25">
      <c r="A19" s="2326" t="s">
        <v>2820</v>
      </c>
      <c r="B19" s="2330">
        <v>319</v>
      </c>
      <c r="C19" s="2330">
        <v>324</v>
      </c>
      <c r="D19" s="2330">
        <v>329</v>
      </c>
      <c r="E19" s="2330">
        <v>336</v>
      </c>
      <c r="F19" s="2332">
        <v>337</v>
      </c>
      <c r="G19" s="2332">
        <v>336</v>
      </c>
      <c r="H19" s="2332">
        <v>331</v>
      </c>
      <c r="I19" s="2332">
        <v>328</v>
      </c>
      <c r="J19" s="2332">
        <v>328</v>
      </c>
      <c r="K19" s="2332">
        <v>329</v>
      </c>
    </row>
    <row r="20" spans="1:11" ht="25.5" customHeight="1" x14ac:dyDescent="0.25">
      <c r="A20" s="2324" t="s">
        <v>2821</v>
      </c>
      <c r="B20" s="2333">
        <v>366520</v>
      </c>
      <c r="C20" s="2333">
        <v>384115</v>
      </c>
      <c r="D20" s="2333">
        <v>400919</v>
      </c>
      <c r="E20" s="2333">
        <v>421926</v>
      </c>
      <c r="F20" s="2333">
        <v>443495</v>
      </c>
      <c r="G20" s="2333">
        <v>465052</v>
      </c>
      <c r="H20" s="2333">
        <v>486144</v>
      </c>
      <c r="I20" s="2333">
        <v>507676</v>
      </c>
      <c r="J20" s="2333">
        <v>531797</v>
      </c>
      <c r="K20" s="2333">
        <v>556001</v>
      </c>
    </row>
    <row r="21" spans="1:11" ht="39" customHeight="1" x14ac:dyDescent="0.3">
      <c r="A21" s="2334" t="s">
        <v>2822</v>
      </c>
      <c r="B21" s="2335">
        <v>43</v>
      </c>
      <c r="C21" s="2335">
        <v>161</v>
      </c>
      <c r="D21" s="2335">
        <v>315</v>
      </c>
      <c r="E21" s="2335">
        <v>703</v>
      </c>
      <c r="F21" s="2335">
        <v>1389</v>
      </c>
      <c r="G21" s="2335">
        <v>1825</v>
      </c>
      <c r="H21" s="2335">
        <v>2413</v>
      </c>
      <c r="I21" s="2335">
        <v>3765</v>
      </c>
      <c r="J21" s="2335">
        <v>6406</v>
      </c>
      <c r="K21" s="2335">
        <v>9993</v>
      </c>
    </row>
    <row r="22" spans="1:11" ht="39.75" customHeight="1" x14ac:dyDescent="0.25">
      <c r="A22" s="2336" t="s">
        <v>2823</v>
      </c>
      <c r="B22" s="2337" t="s">
        <v>747</v>
      </c>
      <c r="C22" s="2337" t="s">
        <v>747</v>
      </c>
      <c r="D22" s="2337">
        <v>2</v>
      </c>
      <c r="E22" s="2337">
        <v>5</v>
      </c>
      <c r="F22" s="2337">
        <v>6</v>
      </c>
      <c r="G22" s="2337">
        <v>8</v>
      </c>
      <c r="H22" s="2337">
        <v>19</v>
      </c>
      <c r="I22" s="2337">
        <v>29</v>
      </c>
      <c r="J22" s="2337">
        <v>51</v>
      </c>
      <c r="K22" s="2337">
        <v>84</v>
      </c>
    </row>
    <row r="23" spans="1:11" ht="18.75" x14ac:dyDescent="0.3">
      <c r="A23" s="2338" t="s">
        <v>2824</v>
      </c>
      <c r="B23" s="2339"/>
      <c r="C23" s="2339"/>
      <c r="D23" s="2339"/>
      <c r="E23" s="2340"/>
      <c r="F23" s="2339"/>
      <c r="G23" s="2339"/>
      <c r="H23" s="2322"/>
      <c r="I23" s="2322"/>
      <c r="J23" s="2322"/>
      <c r="K23" s="1823"/>
    </row>
    <row r="24" spans="1:11" ht="22.5" x14ac:dyDescent="0.3">
      <c r="A24" s="2322" t="s">
        <v>2825</v>
      </c>
      <c r="B24" s="2341"/>
      <c r="C24" s="2341"/>
      <c r="D24" s="2341"/>
      <c r="E24" s="2322"/>
      <c r="F24" s="2322"/>
      <c r="G24" s="2322"/>
      <c r="H24" s="2322"/>
      <c r="I24" s="1823"/>
      <c r="J24" s="1823"/>
      <c r="K24" s="1823"/>
    </row>
    <row r="25" spans="1:11" ht="18.75" x14ac:dyDescent="0.3">
      <c r="A25" s="2322" t="s">
        <v>2826</v>
      </c>
      <c r="B25" s="2341"/>
      <c r="C25" s="2341"/>
      <c r="D25" s="2341"/>
      <c r="E25" s="2322"/>
      <c r="F25" s="2322"/>
      <c r="G25" s="2322"/>
      <c r="H25" s="2322"/>
      <c r="I25" s="1823"/>
      <c r="J25" s="1823"/>
      <c r="K25" s="1823"/>
    </row>
    <row r="26" spans="1:11" ht="18.75" x14ac:dyDescent="0.3">
      <c r="A26" s="2322"/>
      <c r="B26" s="2341"/>
      <c r="C26" s="2341"/>
      <c r="D26" s="2341"/>
      <c r="E26" s="2322"/>
      <c r="F26" s="2322"/>
      <c r="G26" s="2322"/>
      <c r="H26" s="2322"/>
      <c r="I26" s="1823"/>
      <c r="J26" s="1823"/>
      <c r="K26" s="1823"/>
    </row>
    <row r="27" spans="1:11" ht="18.75" x14ac:dyDescent="0.3">
      <c r="A27" s="2342"/>
      <c r="B27" s="2343"/>
      <c r="C27" s="2343"/>
      <c r="D27" s="2343"/>
      <c r="E27" s="2342"/>
      <c r="F27" s="2342"/>
      <c r="G27" s="2342"/>
      <c r="H27" s="2342"/>
      <c r="I27" s="2344"/>
      <c r="J27" s="2344"/>
      <c r="K27" s="2344"/>
    </row>
    <row r="28" spans="1:11" ht="18.75" x14ac:dyDescent="0.3">
      <c r="A28" s="2342"/>
      <c r="B28" s="2343"/>
      <c r="C28" s="2343"/>
      <c r="D28" s="2343"/>
      <c r="E28" s="2342"/>
      <c r="F28" s="2342"/>
      <c r="G28" s="2342"/>
      <c r="H28" s="2342"/>
      <c r="I28" s="2344"/>
      <c r="J28" s="2344"/>
      <c r="K28" s="2344"/>
    </row>
    <row r="29" spans="1:11" ht="18.75" x14ac:dyDescent="0.3">
      <c r="A29" s="2342"/>
      <c r="B29" s="2343"/>
      <c r="C29" s="2343"/>
      <c r="D29" s="2343"/>
      <c r="E29" s="2342"/>
      <c r="F29" s="2342"/>
      <c r="G29" s="2342"/>
      <c r="H29" s="2342"/>
      <c r="I29" s="2344"/>
      <c r="J29" s="2344"/>
      <c r="K29" s="2344"/>
    </row>
    <row r="30" spans="1:11" ht="18.75" x14ac:dyDescent="0.3">
      <c r="A30" s="2342"/>
      <c r="B30" s="2343"/>
      <c r="C30" s="2343"/>
      <c r="D30" s="2343"/>
      <c r="E30" s="2342"/>
      <c r="F30" s="2342"/>
      <c r="G30" s="2342"/>
      <c r="H30" s="2342"/>
      <c r="I30" s="2344"/>
      <c r="J30" s="2344"/>
      <c r="K30" s="2344"/>
    </row>
    <row r="31" spans="1:11" ht="18.75" x14ac:dyDescent="0.3">
      <c r="A31" s="2342"/>
      <c r="B31" s="2343"/>
      <c r="C31" s="2343"/>
      <c r="D31" s="2343"/>
      <c r="E31" s="2342"/>
      <c r="F31" s="2342"/>
      <c r="G31" s="2342"/>
      <c r="H31" s="2342"/>
      <c r="I31" s="2345"/>
      <c r="J31" s="2345"/>
      <c r="K31" s="2345"/>
    </row>
    <row r="32" spans="1:11" ht="18.75" x14ac:dyDescent="0.3">
      <c r="A32" s="2342"/>
      <c r="B32" s="2343"/>
      <c r="C32" s="2343"/>
      <c r="D32" s="2343"/>
      <c r="E32" s="2342"/>
      <c r="F32" s="2342"/>
      <c r="G32" s="2342"/>
      <c r="H32" s="2342"/>
      <c r="I32" s="2346"/>
      <c r="J32" s="2346"/>
      <c r="K32" s="2346"/>
    </row>
    <row r="33" spans="1:11" ht="18.75" x14ac:dyDescent="0.3">
      <c r="A33" s="2342"/>
      <c r="B33" s="2343"/>
      <c r="C33" s="2343"/>
      <c r="D33" s="2343"/>
      <c r="E33" s="2342"/>
      <c r="F33" s="2342"/>
      <c r="G33" s="2342"/>
      <c r="H33" s="2342"/>
      <c r="I33" s="2342"/>
      <c r="J33" s="2342"/>
      <c r="K33" s="2342"/>
    </row>
    <row r="34" spans="1:11" ht="18.75" x14ac:dyDescent="0.3">
      <c r="A34" s="2342"/>
      <c r="B34" s="2343"/>
      <c r="C34" s="2343"/>
      <c r="D34" s="2343"/>
      <c r="E34" s="2342"/>
      <c r="F34" s="2342"/>
      <c r="G34" s="2342"/>
      <c r="H34" s="2342"/>
      <c r="I34" s="2342"/>
      <c r="J34" s="2342"/>
      <c r="K34" s="2342"/>
    </row>
    <row r="35" spans="1:11" ht="18.75" x14ac:dyDescent="0.3">
      <c r="A35" s="2342"/>
      <c r="B35" s="2343"/>
      <c r="C35" s="2343"/>
      <c r="D35" s="2343"/>
      <c r="E35" s="2342"/>
      <c r="F35" s="2342"/>
      <c r="G35" s="2342"/>
      <c r="H35" s="2342"/>
      <c r="I35" s="2342"/>
      <c r="J35" s="2342"/>
      <c r="K35" s="2342"/>
    </row>
    <row r="36" spans="1:11" ht="18.75" x14ac:dyDescent="0.3">
      <c r="A36" s="2342"/>
      <c r="B36" s="2343"/>
      <c r="C36" s="2343"/>
      <c r="D36" s="2343"/>
      <c r="E36" s="2342"/>
      <c r="F36" s="2342"/>
      <c r="G36" s="2342"/>
      <c r="H36" s="2342"/>
      <c r="I36" s="2342"/>
      <c r="J36" s="2342"/>
      <c r="K36" s="2342"/>
    </row>
    <row r="37" spans="1:11" ht="18.75" x14ac:dyDescent="0.3">
      <c r="A37" s="2342"/>
      <c r="B37" s="2343"/>
      <c r="C37" s="2343"/>
      <c r="D37" s="2343"/>
      <c r="E37" s="2342"/>
      <c r="F37" s="2342"/>
      <c r="G37" s="2342"/>
      <c r="H37" s="2342"/>
      <c r="I37" s="2342"/>
      <c r="J37" s="2342"/>
      <c r="K37" s="2342"/>
    </row>
    <row r="38" spans="1:11" ht="18.75" x14ac:dyDescent="0.3">
      <c r="A38" s="2342"/>
      <c r="B38" s="2343"/>
      <c r="C38" s="2343"/>
      <c r="D38" s="2343"/>
      <c r="E38" s="2342"/>
      <c r="F38" s="2342"/>
      <c r="G38" s="2342"/>
      <c r="H38" s="2342"/>
      <c r="I38" s="2342"/>
      <c r="J38" s="2342"/>
      <c r="K38" s="2342"/>
    </row>
    <row r="39" spans="1:11" ht="18.75" x14ac:dyDescent="0.3">
      <c r="A39" s="2342"/>
      <c r="B39" s="2343"/>
      <c r="C39" s="2343"/>
      <c r="D39" s="2343"/>
      <c r="E39" s="2342"/>
      <c r="F39" s="2342"/>
      <c r="G39" s="2342"/>
      <c r="H39" s="2342"/>
      <c r="I39" s="2342"/>
      <c r="J39" s="2342"/>
      <c r="K39" s="2342"/>
    </row>
    <row r="40" spans="1:11" ht="18.75" x14ac:dyDescent="0.3">
      <c r="A40" s="2342"/>
      <c r="B40" s="2343"/>
      <c r="C40" s="2343"/>
      <c r="D40" s="2343"/>
      <c r="E40" s="2342"/>
      <c r="F40" s="2342"/>
      <c r="G40" s="2342"/>
      <c r="H40" s="2342"/>
      <c r="I40" s="2346"/>
      <c r="J40" s="2346"/>
      <c r="K40" s="2346"/>
    </row>
    <row r="41" spans="1:11" ht="18.75" x14ac:dyDescent="0.3">
      <c r="A41" s="2342"/>
      <c r="B41" s="2343"/>
      <c r="C41" s="2343"/>
      <c r="D41" s="2343"/>
      <c r="E41" s="2342"/>
      <c r="F41" s="2342"/>
      <c r="G41" s="2342"/>
      <c r="H41" s="2342"/>
      <c r="I41" s="2346"/>
      <c r="J41" s="2346"/>
      <c r="K41" s="2346"/>
    </row>
    <row r="42" spans="1:11" ht="18.75" x14ac:dyDescent="0.3">
      <c r="A42" s="2342"/>
      <c r="B42" s="2343"/>
      <c r="C42" s="2343"/>
      <c r="D42" s="2343"/>
      <c r="E42" s="2342"/>
      <c r="F42" s="2342"/>
      <c r="G42" s="2342"/>
      <c r="H42" s="2342"/>
      <c r="I42" s="2346"/>
      <c r="J42" s="2346"/>
      <c r="K42" s="2346"/>
    </row>
    <row r="43" spans="1:11" ht="18.75" x14ac:dyDescent="0.3">
      <c r="A43" s="2342"/>
      <c r="B43" s="2343"/>
      <c r="C43" s="2343"/>
      <c r="D43" s="2343"/>
      <c r="E43" s="2342"/>
      <c r="F43" s="2342"/>
      <c r="G43" s="2342"/>
      <c r="H43" s="2342"/>
      <c r="I43" s="2342"/>
      <c r="J43" s="2342"/>
      <c r="K43" s="2342"/>
    </row>
    <row r="44" spans="1:11" ht="18.75" x14ac:dyDescent="0.3">
      <c r="A44" s="2342"/>
      <c r="B44" s="2343"/>
      <c r="C44" s="2343"/>
      <c r="D44" s="2343"/>
      <c r="E44" s="2342"/>
      <c r="F44" s="2342"/>
      <c r="G44" s="2342"/>
      <c r="H44" s="2342"/>
      <c r="I44" s="2342"/>
      <c r="J44" s="2342"/>
      <c r="K44" s="2342"/>
    </row>
    <row r="45" spans="1:11" ht="18.75" x14ac:dyDescent="0.3">
      <c r="A45" s="2342"/>
      <c r="B45" s="2343"/>
      <c r="C45" s="2343"/>
      <c r="D45" s="2343"/>
      <c r="E45" s="2342"/>
      <c r="F45" s="2342"/>
      <c r="G45" s="2342"/>
      <c r="H45" s="2342"/>
      <c r="I45" s="2342"/>
      <c r="J45" s="2342"/>
      <c r="K45" s="2342"/>
    </row>
    <row r="46" spans="1:11" ht="18.75" x14ac:dyDescent="0.3">
      <c r="A46" s="2342"/>
      <c r="B46" s="2343"/>
      <c r="C46" s="2343"/>
      <c r="D46" s="2343"/>
      <c r="E46" s="2342"/>
      <c r="F46" s="2342"/>
      <c r="G46" s="2342"/>
      <c r="H46" s="2342"/>
      <c r="I46" s="2342"/>
      <c r="J46" s="2342"/>
      <c r="K46" s="2342"/>
    </row>
    <row r="47" spans="1:11" ht="18.75" x14ac:dyDescent="0.3">
      <c r="A47" s="2342"/>
      <c r="B47" s="2343"/>
      <c r="C47" s="2343"/>
      <c r="D47" s="2343"/>
      <c r="E47" s="2342"/>
      <c r="F47" s="2342"/>
      <c r="G47" s="2342"/>
      <c r="H47" s="2342"/>
      <c r="I47" s="2342"/>
      <c r="J47" s="2342"/>
      <c r="K47" s="2342"/>
    </row>
    <row r="48" spans="1:11" ht="18.75" x14ac:dyDescent="0.3">
      <c r="A48" s="2342"/>
      <c r="B48" s="2343"/>
      <c r="C48" s="2343"/>
      <c r="D48" s="2343"/>
      <c r="E48" s="2342"/>
      <c r="F48" s="2342"/>
      <c r="G48" s="2342"/>
      <c r="H48" s="2342"/>
      <c r="I48" s="2342"/>
      <c r="J48" s="2342"/>
      <c r="K48" s="2342"/>
    </row>
    <row r="49" spans="1:11" ht="18.75" x14ac:dyDescent="0.3">
      <c r="A49" s="2342"/>
      <c r="B49" s="2343"/>
      <c r="C49" s="2343"/>
      <c r="D49" s="2343"/>
      <c r="E49" s="2342"/>
      <c r="F49" s="2342"/>
      <c r="G49" s="2342"/>
      <c r="H49" s="2342"/>
      <c r="I49" s="2342"/>
      <c r="J49" s="2342"/>
      <c r="K49" s="2342"/>
    </row>
    <row r="50" spans="1:11" ht="18.75" x14ac:dyDescent="0.3">
      <c r="A50" s="2342"/>
      <c r="B50" s="2343"/>
      <c r="C50" s="2343"/>
      <c r="D50" s="2343"/>
      <c r="E50" s="2342"/>
      <c r="F50" s="2342"/>
      <c r="G50" s="2342"/>
      <c r="H50" s="2342"/>
      <c r="I50" s="2342"/>
      <c r="J50" s="2342"/>
      <c r="K50" s="2342"/>
    </row>
    <row r="51" spans="1:11" ht="18.75" x14ac:dyDescent="0.3">
      <c r="A51" s="2342"/>
      <c r="B51" s="2343"/>
      <c r="C51" s="2343"/>
      <c r="D51" s="2343"/>
      <c r="E51" s="2342"/>
      <c r="F51" s="2342"/>
      <c r="G51" s="2342"/>
      <c r="H51" s="2342"/>
      <c r="I51" s="2342"/>
      <c r="J51" s="2342"/>
      <c r="K51" s="2342"/>
    </row>
    <row r="52" spans="1:11" ht="18.75" x14ac:dyDescent="0.3">
      <c r="A52" s="2342"/>
      <c r="B52" s="2343"/>
      <c r="C52" s="2343"/>
      <c r="D52" s="2343"/>
      <c r="E52" s="2342"/>
      <c r="F52" s="2342"/>
      <c r="G52" s="2342"/>
      <c r="H52" s="2342"/>
      <c r="I52" s="2342"/>
      <c r="J52" s="2342"/>
      <c r="K52" s="2342"/>
    </row>
    <row r="53" spans="1:11" ht="18.75" x14ac:dyDescent="0.3">
      <c r="A53" s="2342"/>
      <c r="B53" s="2343"/>
      <c r="C53" s="2343"/>
      <c r="D53" s="2343"/>
      <c r="E53" s="2342"/>
      <c r="F53" s="2342"/>
      <c r="G53" s="2342"/>
      <c r="H53" s="2342"/>
      <c r="I53" s="2342"/>
      <c r="J53" s="2342"/>
      <c r="K53" s="2342"/>
    </row>
    <row r="54" spans="1:11" ht="18.75" x14ac:dyDescent="0.3">
      <c r="A54" s="2272" t="s">
        <v>2827</v>
      </c>
      <c r="B54" s="2343"/>
      <c r="C54" s="2343"/>
      <c r="D54" s="2343"/>
      <c r="E54" s="2342"/>
      <c r="F54" s="2342"/>
      <c r="G54" s="2342"/>
      <c r="H54" s="2342"/>
      <c r="I54" s="2342"/>
      <c r="J54" s="2342"/>
      <c r="K54" s="2342"/>
    </row>
  </sheetData>
  <mergeCells count="1">
    <mergeCell ref="J3:K3"/>
  </mergeCells>
  <hyperlinks>
    <hyperlink ref="A1" location="'Table of Contents'!A1" display="Back to Table of Contents"/>
  </hyperlinks>
  <pageMargins left="0.4" right="0.38" top="0.49" bottom="0.75" header="0.3" footer="0.3"/>
  <pageSetup paperSize="9" scale="65"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heetViews>
  <sheetFormatPr defaultRowHeight="15.75" x14ac:dyDescent="0.25"/>
  <cols>
    <col min="1" max="1" width="9.140625" style="2969"/>
    <col min="2" max="7" width="9.85546875" style="2969" customWidth="1"/>
    <col min="8" max="16384" width="9.140625" style="2969"/>
  </cols>
  <sheetData>
    <row r="1" spans="1:11" x14ac:dyDescent="0.25">
      <c r="A1" s="2968" t="s">
        <v>1404</v>
      </c>
    </row>
    <row r="2" spans="1:11" x14ac:dyDescent="0.25">
      <c r="A2" s="3033" t="s">
        <v>1318</v>
      </c>
      <c r="B2" s="1253"/>
      <c r="C2" s="1253"/>
      <c r="D2" s="1253"/>
      <c r="E2" s="1253"/>
      <c r="F2" s="1253"/>
      <c r="G2" s="1253"/>
      <c r="H2" s="1253"/>
      <c r="I2" s="1253"/>
      <c r="J2" s="1253"/>
      <c r="K2" s="1253"/>
    </row>
    <row r="3" spans="1:11" ht="27" customHeight="1" x14ac:dyDescent="0.25">
      <c r="A3" s="4039" t="s">
        <v>17</v>
      </c>
      <c r="B3" s="4041" t="s">
        <v>2828</v>
      </c>
      <c r="C3" s="4041"/>
      <c r="D3" s="4041"/>
      <c r="E3" s="4041"/>
      <c r="F3" s="4041"/>
      <c r="G3" s="4042" t="s">
        <v>2829</v>
      </c>
      <c r="H3" s="4044" t="s">
        <v>3863</v>
      </c>
      <c r="I3" s="4045"/>
      <c r="J3" s="4044" t="s">
        <v>2830</v>
      </c>
      <c r="K3" s="4045"/>
    </row>
    <row r="4" spans="1:11" ht="89.25" x14ac:dyDescent="0.25">
      <c r="A4" s="4040"/>
      <c r="B4" s="3034" t="s">
        <v>2831</v>
      </c>
      <c r="C4" s="3034" t="s">
        <v>2832</v>
      </c>
      <c r="D4" s="3034" t="s">
        <v>2833</v>
      </c>
      <c r="E4" s="3034" t="s">
        <v>2834</v>
      </c>
      <c r="F4" s="3034" t="s">
        <v>7</v>
      </c>
      <c r="G4" s="4043"/>
      <c r="H4" s="4046"/>
      <c r="I4" s="4047"/>
      <c r="J4" s="4046"/>
      <c r="K4" s="4047"/>
    </row>
    <row r="5" spans="1:11" ht="38.25" customHeight="1" x14ac:dyDescent="0.25">
      <c r="A5" s="3035">
        <v>2009</v>
      </c>
      <c r="B5" s="3036">
        <v>75</v>
      </c>
      <c r="C5" s="3036">
        <v>1000</v>
      </c>
      <c r="D5" s="3036">
        <v>593</v>
      </c>
      <c r="E5" s="3036">
        <v>398</v>
      </c>
      <c r="F5" s="3036">
        <v>2066</v>
      </c>
      <c r="G5" s="3036">
        <v>98</v>
      </c>
      <c r="H5" s="4035">
        <v>1.1100000000000001</v>
      </c>
      <c r="I5" s="4036"/>
      <c r="J5" s="4037">
        <v>177</v>
      </c>
      <c r="K5" s="4038"/>
    </row>
    <row r="6" spans="1:11" ht="38.25" customHeight="1" x14ac:dyDescent="0.25">
      <c r="A6" s="3035">
        <v>2010</v>
      </c>
      <c r="B6" s="3036">
        <v>75</v>
      </c>
      <c r="C6" s="3036">
        <v>1014</v>
      </c>
      <c r="D6" s="3036">
        <v>593</v>
      </c>
      <c r="E6" s="3036">
        <v>398</v>
      </c>
      <c r="F6" s="3036">
        <v>2080</v>
      </c>
      <c r="G6" s="3036">
        <v>98</v>
      </c>
      <c r="H6" s="4027">
        <v>1.1200000000000001</v>
      </c>
      <c r="I6" s="4028"/>
      <c r="J6" s="4029">
        <v>185</v>
      </c>
      <c r="K6" s="4030"/>
    </row>
    <row r="7" spans="1:11" ht="38.25" customHeight="1" x14ac:dyDescent="0.25">
      <c r="A7" s="3035">
        <v>2011</v>
      </c>
      <c r="B7" s="3036">
        <v>82</v>
      </c>
      <c r="C7" s="3036">
        <v>1035</v>
      </c>
      <c r="D7" s="3036">
        <v>595</v>
      </c>
      <c r="E7" s="3036">
        <v>400</v>
      </c>
      <c r="F7" s="3036">
        <v>2112</v>
      </c>
      <c r="G7" s="3036">
        <v>98</v>
      </c>
      <c r="H7" s="4027">
        <v>1.1299999999999999</v>
      </c>
      <c r="I7" s="4028"/>
      <c r="J7" s="4029">
        <v>190</v>
      </c>
      <c r="K7" s="4030"/>
    </row>
    <row r="8" spans="1:11" ht="38.25" customHeight="1" x14ac:dyDescent="0.25">
      <c r="A8" s="3035">
        <v>2012</v>
      </c>
      <c r="B8" s="3036">
        <v>86</v>
      </c>
      <c r="C8" s="3036">
        <v>1068</v>
      </c>
      <c r="D8" s="3036">
        <v>608</v>
      </c>
      <c r="E8" s="3036">
        <v>408</v>
      </c>
      <c r="F8" s="3036">
        <v>2170</v>
      </c>
      <c r="G8" s="3036">
        <v>98</v>
      </c>
      <c r="H8" s="4027">
        <v>1.1599999999999999</v>
      </c>
      <c r="I8" s="4028"/>
      <c r="J8" s="4029">
        <v>194</v>
      </c>
      <c r="K8" s="4030"/>
    </row>
    <row r="9" spans="1:11" ht="38.25" customHeight="1" x14ac:dyDescent="0.25">
      <c r="A9" s="3035">
        <v>2013</v>
      </c>
      <c r="B9" s="3037">
        <v>99</v>
      </c>
      <c r="C9" s="3036">
        <v>1131</v>
      </c>
      <c r="D9" s="3036">
        <v>625</v>
      </c>
      <c r="E9" s="3037">
        <v>420</v>
      </c>
      <c r="F9" s="3036">
        <v>2275</v>
      </c>
      <c r="G9" s="3036">
        <v>98</v>
      </c>
      <c r="H9" s="4027">
        <v>1.22</v>
      </c>
      <c r="I9" s="4028"/>
      <c r="J9" s="4029">
        <v>195</v>
      </c>
      <c r="K9" s="4030"/>
    </row>
    <row r="10" spans="1:11" ht="38.25" customHeight="1" x14ac:dyDescent="0.25">
      <c r="A10" s="3035">
        <v>2014</v>
      </c>
      <c r="B10" s="3037">
        <v>99</v>
      </c>
      <c r="C10" s="3036">
        <v>1131</v>
      </c>
      <c r="D10" s="3036">
        <v>673</v>
      </c>
      <c r="E10" s="3037">
        <v>453</v>
      </c>
      <c r="F10" s="3036">
        <v>2356</v>
      </c>
      <c r="G10" s="3036">
        <v>98</v>
      </c>
      <c r="H10" s="4027">
        <v>1.26</v>
      </c>
      <c r="I10" s="4028"/>
      <c r="J10" s="4029">
        <v>197</v>
      </c>
      <c r="K10" s="4030"/>
    </row>
    <row r="11" spans="1:11" ht="38.25" customHeight="1" x14ac:dyDescent="0.25">
      <c r="A11" s="3035">
        <v>2015</v>
      </c>
      <c r="B11" s="3037">
        <v>99</v>
      </c>
      <c r="C11" s="3036">
        <v>1131</v>
      </c>
      <c r="D11" s="3036">
        <v>716</v>
      </c>
      <c r="E11" s="3037">
        <v>482</v>
      </c>
      <c r="F11" s="3036">
        <v>2428</v>
      </c>
      <c r="G11" s="3036">
        <v>98</v>
      </c>
      <c r="H11" s="4027">
        <v>1.3</v>
      </c>
      <c r="I11" s="4028"/>
      <c r="J11" s="4029">
        <v>200</v>
      </c>
      <c r="K11" s="4030"/>
    </row>
    <row r="12" spans="1:11" ht="38.25" customHeight="1" x14ac:dyDescent="0.25">
      <c r="A12" s="3035">
        <v>2016</v>
      </c>
      <c r="B12" s="3037">
        <v>100</v>
      </c>
      <c r="C12" s="3036">
        <v>1137</v>
      </c>
      <c r="D12" s="3036">
        <v>756</v>
      </c>
      <c r="E12" s="3037">
        <v>509</v>
      </c>
      <c r="F12" s="3036">
        <v>2502</v>
      </c>
      <c r="G12" s="3036">
        <v>98</v>
      </c>
      <c r="H12" s="4027">
        <v>1.34</v>
      </c>
      <c r="I12" s="4028"/>
      <c r="J12" s="4029">
        <v>203</v>
      </c>
      <c r="K12" s="4030"/>
    </row>
    <row r="13" spans="1:11" ht="38.25" customHeight="1" x14ac:dyDescent="0.25">
      <c r="A13" s="3035" t="s">
        <v>3864</v>
      </c>
      <c r="B13" s="3037">
        <v>100</v>
      </c>
      <c r="C13" s="3036">
        <v>1192</v>
      </c>
      <c r="D13" s="3036">
        <v>833</v>
      </c>
      <c r="E13" s="3037">
        <v>561</v>
      </c>
      <c r="F13" s="3036">
        <v>2686</v>
      </c>
      <c r="G13" s="3036">
        <v>98</v>
      </c>
      <c r="H13" s="4027">
        <v>1.44</v>
      </c>
      <c r="I13" s="4028"/>
      <c r="J13" s="4029">
        <v>202</v>
      </c>
      <c r="K13" s="4030"/>
    </row>
    <row r="14" spans="1:11" ht="38.25" customHeight="1" x14ac:dyDescent="0.25">
      <c r="A14" s="3035">
        <v>2018</v>
      </c>
      <c r="B14" s="3037">
        <v>104</v>
      </c>
      <c r="C14" s="3036">
        <v>1140</v>
      </c>
      <c r="D14" s="3036">
        <v>871</v>
      </c>
      <c r="E14" s="3037">
        <v>586</v>
      </c>
      <c r="F14" s="3036">
        <v>2701</v>
      </c>
      <c r="G14" s="3036">
        <v>98</v>
      </c>
      <c r="H14" s="4031">
        <v>1.45</v>
      </c>
      <c r="I14" s="4032"/>
      <c r="J14" s="4033">
        <v>206</v>
      </c>
      <c r="K14" s="4034"/>
    </row>
    <row r="15" spans="1:11" x14ac:dyDescent="0.25">
      <c r="A15" s="4025" t="s">
        <v>3865</v>
      </c>
      <c r="B15" s="4025"/>
      <c r="C15" s="4025"/>
      <c r="D15" s="4025"/>
      <c r="E15" s="4025"/>
      <c r="F15" s="4025"/>
      <c r="G15" s="4025"/>
      <c r="H15" s="4026"/>
      <c r="I15" s="4026"/>
      <c r="J15" s="4025"/>
      <c r="K15" s="4025"/>
    </row>
    <row r="16" spans="1:11" ht="18.75" x14ac:dyDescent="0.25">
      <c r="A16" s="3038" t="s">
        <v>3866</v>
      </c>
      <c r="B16" s="561"/>
      <c r="C16" s="561"/>
      <c r="D16" s="561"/>
      <c r="E16" s="561"/>
      <c r="F16" s="561"/>
      <c r="G16" s="561"/>
      <c r="H16" s="561"/>
      <c r="I16" s="561"/>
      <c r="J16" s="561"/>
      <c r="K16" s="561"/>
    </row>
  </sheetData>
  <mergeCells count="26">
    <mergeCell ref="H5:I5"/>
    <mergeCell ref="J5:K5"/>
    <mergeCell ref="A3:A4"/>
    <mergeCell ref="B3:F3"/>
    <mergeCell ref="G3:G4"/>
    <mergeCell ref="H3:I4"/>
    <mergeCell ref="J3:K4"/>
    <mergeCell ref="H6:I6"/>
    <mergeCell ref="J6:K6"/>
    <mergeCell ref="H7:I7"/>
    <mergeCell ref="J7:K7"/>
    <mergeCell ref="H8:I8"/>
    <mergeCell ref="J8:K8"/>
    <mergeCell ref="H9:I9"/>
    <mergeCell ref="J9:K9"/>
    <mergeCell ref="H10:I10"/>
    <mergeCell ref="J10:K10"/>
    <mergeCell ref="H11:I11"/>
    <mergeCell ref="J11:K11"/>
    <mergeCell ref="A15:K15"/>
    <mergeCell ref="H12:I12"/>
    <mergeCell ref="J12:K12"/>
    <mergeCell ref="H13:I13"/>
    <mergeCell ref="J13:K13"/>
    <mergeCell ref="H14:I14"/>
    <mergeCell ref="J14:K14"/>
  </mergeCells>
  <hyperlinks>
    <hyperlink ref="A1" location="'Table of Contents'!A1" display="Back to Table of Contents"/>
  </hyperlinks>
  <pageMargins left="0.42" right="0.32" top="0.75" bottom="0.75" header="0.3" footer="0.3"/>
  <pageSetup paperSize="9" scale="85"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defaultRowHeight="15.75" x14ac:dyDescent="0.25"/>
  <cols>
    <col min="1" max="1" width="9.140625" style="2969"/>
    <col min="2" max="13" width="11" style="2969" customWidth="1"/>
    <col min="14" max="16384" width="9.140625" style="2969"/>
  </cols>
  <sheetData>
    <row r="1" spans="1:13" x14ac:dyDescent="0.25">
      <c r="A1" s="2968" t="s">
        <v>1404</v>
      </c>
    </row>
    <row r="2" spans="1:13" x14ac:dyDescent="0.25">
      <c r="A2" s="8" t="s">
        <v>1319</v>
      </c>
      <c r="B2" s="2"/>
      <c r="C2" s="2"/>
      <c r="D2" s="2"/>
      <c r="E2" s="2"/>
      <c r="F2" s="2"/>
      <c r="G2" s="2"/>
      <c r="H2" s="2"/>
      <c r="I2" s="2"/>
      <c r="J2" s="2"/>
      <c r="K2" s="2"/>
      <c r="L2" s="2"/>
      <c r="M2" s="2"/>
    </row>
    <row r="3" spans="1:13" x14ac:dyDescent="0.25">
      <c r="A3" s="2"/>
      <c r="B3" s="2"/>
      <c r="C3" s="2"/>
      <c r="D3" s="2"/>
      <c r="E3" s="2"/>
      <c r="F3" s="2"/>
      <c r="G3" s="2"/>
      <c r="H3" s="2"/>
      <c r="I3" s="2"/>
      <c r="J3" s="2"/>
      <c r="K3" s="2"/>
      <c r="L3" s="2"/>
      <c r="M3" s="15" t="s">
        <v>37</v>
      </c>
    </row>
    <row r="4" spans="1:13" ht="69.75" customHeight="1" x14ac:dyDescent="0.25">
      <c r="A4" s="4050" t="s">
        <v>17</v>
      </c>
      <c r="B4" s="4049" t="s">
        <v>3867</v>
      </c>
      <c r="C4" s="4049"/>
      <c r="D4" s="4049"/>
      <c r="E4" s="4049" t="s">
        <v>3868</v>
      </c>
      <c r="F4" s="4049"/>
      <c r="G4" s="4049"/>
      <c r="H4" s="4052" t="s">
        <v>3869</v>
      </c>
      <c r="I4" s="4053"/>
      <c r="J4" s="4054"/>
      <c r="K4" s="4049" t="s">
        <v>2835</v>
      </c>
      <c r="L4" s="4049"/>
      <c r="M4" s="4049"/>
    </row>
    <row r="5" spans="1:13" ht="44.25" customHeight="1" x14ac:dyDescent="0.25">
      <c r="A5" s="4051"/>
      <c r="B5" s="3039" t="s">
        <v>2419</v>
      </c>
      <c r="C5" s="3039" t="s">
        <v>2420</v>
      </c>
      <c r="D5" s="2914" t="s">
        <v>2418</v>
      </c>
      <c r="E5" s="3039" t="s">
        <v>2419</v>
      </c>
      <c r="F5" s="3039" t="s">
        <v>2420</v>
      </c>
      <c r="G5" s="2914" t="s">
        <v>2418</v>
      </c>
      <c r="H5" s="3039" t="s">
        <v>2419</v>
      </c>
      <c r="I5" s="3039" t="s">
        <v>2420</v>
      </c>
      <c r="J5" s="2914" t="s">
        <v>2418</v>
      </c>
      <c r="K5" s="3039" t="s">
        <v>2419</v>
      </c>
      <c r="L5" s="3039" t="s">
        <v>2420</v>
      </c>
      <c r="M5" s="2914" t="s">
        <v>2418</v>
      </c>
    </row>
    <row r="6" spans="1:13" ht="34.5" customHeight="1" x14ac:dyDescent="0.25">
      <c r="A6" s="3040">
        <v>2009</v>
      </c>
      <c r="B6" s="3041">
        <v>8311</v>
      </c>
      <c r="C6" s="3041">
        <v>7903</v>
      </c>
      <c r="D6" s="3041">
        <v>16214</v>
      </c>
      <c r="E6" s="3041">
        <v>247318</v>
      </c>
      <c r="F6" s="3041">
        <v>270233</v>
      </c>
      <c r="G6" s="3041">
        <v>517551</v>
      </c>
      <c r="H6" s="3041">
        <v>469</v>
      </c>
      <c r="I6" s="3041">
        <v>204</v>
      </c>
      <c r="J6" s="3041">
        <v>673</v>
      </c>
      <c r="K6" s="3041">
        <v>340</v>
      </c>
      <c r="L6" s="3041">
        <v>317</v>
      </c>
      <c r="M6" s="3041">
        <v>657</v>
      </c>
    </row>
    <row r="7" spans="1:13" ht="34.5" customHeight="1" x14ac:dyDescent="0.25">
      <c r="A7" s="3040">
        <v>2010</v>
      </c>
      <c r="B7" s="3041">
        <v>7727</v>
      </c>
      <c r="C7" s="3041">
        <v>7469</v>
      </c>
      <c r="D7" s="3041">
        <v>15196</v>
      </c>
      <c r="E7" s="3041">
        <v>223242</v>
      </c>
      <c r="F7" s="3041">
        <v>244812</v>
      </c>
      <c r="G7" s="3041">
        <v>468054</v>
      </c>
      <c r="H7" s="3042">
        <v>834</v>
      </c>
      <c r="I7" s="3042">
        <v>375</v>
      </c>
      <c r="J7" s="3042">
        <v>1209</v>
      </c>
      <c r="K7" s="3042">
        <v>432</v>
      </c>
      <c r="L7" s="3042">
        <v>393</v>
      </c>
      <c r="M7" s="3041">
        <v>825</v>
      </c>
    </row>
    <row r="8" spans="1:13" ht="34.5" customHeight="1" x14ac:dyDescent="0.25">
      <c r="A8" s="3040">
        <v>2011</v>
      </c>
      <c r="B8" s="3041">
        <v>8082</v>
      </c>
      <c r="C8" s="3041">
        <v>8005</v>
      </c>
      <c r="D8" s="3041">
        <v>16087</v>
      </c>
      <c r="E8" s="3042">
        <v>260946</v>
      </c>
      <c r="F8" s="3042">
        <v>285527</v>
      </c>
      <c r="G8" s="3042">
        <v>546473</v>
      </c>
      <c r="H8" s="3042">
        <v>760</v>
      </c>
      <c r="I8" s="3042">
        <v>433</v>
      </c>
      <c r="J8" s="3042">
        <v>1193</v>
      </c>
      <c r="K8" s="3042">
        <v>434</v>
      </c>
      <c r="L8" s="3042">
        <v>382</v>
      </c>
      <c r="M8" s="3041">
        <v>816</v>
      </c>
    </row>
    <row r="9" spans="1:13" ht="34.5" customHeight="1" x14ac:dyDescent="0.25">
      <c r="A9" s="3040">
        <v>2012</v>
      </c>
      <c r="B9" s="3041">
        <v>8564</v>
      </c>
      <c r="C9" s="3041">
        <v>8549</v>
      </c>
      <c r="D9" s="3041">
        <v>17113</v>
      </c>
      <c r="E9" s="3042">
        <v>274605</v>
      </c>
      <c r="F9" s="3042">
        <v>296318</v>
      </c>
      <c r="G9" s="3042">
        <v>570923</v>
      </c>
      <c r="H9" s="3041">
        <v>578</v>
      </c>
      <c r="I9" s="3041">
        <v>321</v>
      </c>
      <c r="J9" s="3042">
        <v>899</v>
      </c>
      <c r="K9" s="3041">
        <v>516</v>
      </c>
      <c r="L9" s="3041">
        <v>465</v>
      </c>
      <c r="M9" s="3041">
        <v>981</v>
      </c>
    </row>
    <row r="10" spans="1:13" ht="34.5" customHeight="1" x14ac:dyDescent="0.25">
      <c r="A10" s="3040">
        <v>2013</v>
      </c>
      <c r="B10" s="3041">
        <v>7970</v>
      </c>
      <c r="C10" s="3041">
        <v>8707</v>
      </c>
      <c r="D10" s="3041">
        <v>16677</v>
      </c>
      <c r="E10" s="3042">
        <v>280934</v>
      </c>
      <c r="F10" s="3042">
        <v>299685</v>
      </c>
      <c r="G10" s="3042">
        <v>580619</v>
      </c>
      <c r="H10" s="3041">
        <v>641</v>
      </c>
      <c r="I10" s="3041">
        <v>371</v>
      </c>
      <c r="J10" s="3042">
        <v>1012</v>
      </c>
      <c r="K10" s="3041">
        <v>565</v>
      </c>
      <c r="L10" s="3041">
        <v>521</v>
      </c>
      <c r="M10" s="3041">
        <v>1086</v>
      </c>
    </row>
    <row r="11" spans="1:13" ht="34.5" customHeight="1" x14ac:dyDescent="0.25">
      <c r="A11" s="3040">
        <v>2014</v>
      </c>
      <c r="B11" s="3041">
        <v>8469</v>
      </c>
      <c r="C11" s="3041">
        <v>8719</v>
      </c>
      <c r="D11" s="3041">
        <v>17188</v>
      </c>
      <c r="E11" s="3042">
        <v>283936</v>
      </c>
      <c r="F11" s="3042">
        <v>299720</v>
      </c>
      <c r="G11" s="3042">
        <v>583656</v>
      </c>
      <c r="H11" s="3041">
        <v>430</v>
      </c>
      <c r="I11" s="3041">
        <v>225</v>
      </c>
      <c r="J11" s="3042">
        <v>655</v>
      </c>
      <c r="K11" s="3041">
        <v>433</v>
      </c>
      <c r="L11" s="3041">
        <v>427</v>
      </c>
      <c r="M11" s="3041">
        <v>860</v>
      </c>
    </row>
    <row r="12" spans="1:13" ht="34.5" customHeight="1" x14ac:dyDescent="0.25">
      <c r="A12" s="3040">
        <v>2015</v>
      </c>
      <c r="B12" s="3041">
        <v>8025</v>
      </c>
      <c r="C12" s="3041">
        <v>8006</v>
      </c>
      <c r="D12" s="3041">
        <v>16031</v>
      </c>
      <c r="E12" s="3042">
        <v>272745</v>
      </c>
      <c r="F12" s="3042">
        <v>289430</v>
      </c>
      <c r="G12" s="3042">
        <v>562175</v>
      </c>
      <c r="H12" s="3041">
        <v>423</v>
      </c>
      <c r="I12" s="3041">
        <v>232</v>
      </c>
      <c r="J12" s="3042">
        <v>655</v>
      </c>
      <c r="K12" s="3041">
        <v>653</v>
      </c>
      <c r="L12" s="3041">
        <v>561</v>
      </c>
      <c r="M12" s="3041">
        <v>1214</v>
      </c>
    </row>
    <row r="13" spans="1:13" ht="34.5" customHeight="1" x14ac:dyDescent="0.25">
      <c r="A13" s="3040">
        <v>2016</v>
      </c>
      <c r="B13" s="3041">
        <v>8251</v>
      </c>
      <c r="C13" s="3041">
        <v>8857</v>
      </c>
      <c r="D13" s="3041">
        <v>17108</v>
      </c>
      <c r="E13" s="3042">
        <v>308894</v>
      </c>
      <c r="F13" s="3042">
        <v>327747</v>
      </c>
      <c r="G13" s="3042">
        <v>636641</v>
      </c>
      <c r="H13" s="3041">
        <v>297</v>
      </c>
      <c r="I13" s="3041">
        <v>162</v>
      </c>
      <c r="J13" s="3042">
        <v>459</v>
      </c>
      <c r="K13" s="3041">
        <v>591</v>
      </c>
      <c r="L13" s="3041">
        <v>574</v>
      </c>
      <c r="M13" s="3041">
        <v>1165</v>
      </c>
    </row>
    <row r="14" spans="1:13" ht="34.5" customHeight="1" x14ac:dyDescent="0.25">
      <c r="A14" s="3040">
        <v>2017</v>
      </c>
      <c r="B14" s="3041">
        <v>7463</v>
      </c>
      <c r="C14" s="3041">
        <v>7843</v>
      </c>
      <c r="D14" s="3041">
        <v>15309</v>
      </c>
      <c r="E14" s="3042">
        <v>311044</v>
      </c>
      <c r="F14" s="3042">
        <v>323619</v>
      </c>
      <c r="G14" s="3042">
        <v>634663</v>
      </c>
      <c r="H14" s="3041">
        <v>318</v>
      </c>
      <c r="I14" s="3041">
        <v>174</v>
      </c>
      <c r="J14" s="3042">
        <v>492</v>
      </c>
      <c r="K14" s="3041">
        <v>452</v>
      </c>
      <c r="L14" s="3041">
        <v>415</v>
      </c>
      <c r="M14" s="3041">
        <v>867</v>
      </c>
    </row>
    <row r="15" spans="1:13" ht="34.5" customHeight="1" x14ac:dyDescent="0.25">
      <c r="A15" s="3043">
        <v>2018</v>
      </c>
      <c r="B15" s="3044">
        <v>7782</v>
      </c>
      <c r="C15" s="3044">
        <v>8578</v>
      </c>
      <c r="D15" s="3044">
        <v>16360</v>
      </c>
      <c r="E15" s="3045">
        <v>317405</v>
      </c>
      <c r="F15" s="3045">
        <v>337326</v>
      </c>
      <c r="G15" s="3045">
        <v>654731</v>
      </c>
      <c r="H15" s="3044">
        <v>315</v>
      </c>
      <c r="I15" s="3044">
        <v>220</v>
      </c>
      <c r="J15" s="3045">
        <v>535</v>
      </c>
      <c r="K15" s="3044">
        <v>620</v>
      </c>
      <c r="L15" s="3044">
        <v>550</v>
      </c>
      <c r="M15" s="3044">
        <v>1170</v>
      </c>
    </row>
    <row r="16" spans="1:13" ht="9" customHeight="1" x14ac:dyDescent="0.25">
      <c r="A16" s="3046"/>
      <c r="B16" s="3047"/>
      <c r="C16" s="3047"/>
      <c r="D16" s="3047"/>
      <c r="E16" s="3047"/>
      <c r="F16" s="3047"/>
      <c r="G16" s="3047"/>
      <c r="H16" s="3047"/>
      <c r="I16" s="3047"/>
      <c r="J16" s="3048"/>
      <c r="K16" s="3047"/>
      <c r="L16" s="3047"/>
      <c r="M16" s="3047"/>
    </row>
    <row r="17" spans="1:13" x14ac:dyDescent="0.25">
      <c r="A17" s="1699" t="s">
        <v>2836</v>
      </c>
      <c r="B17" s="1699"/>
      <c r="C17" s="1699"/>
      <c r="D17" s="1699"/>
      <c r="E17" s="1699"/>
      <c r="F17" s="1699"/>
      <c r="G17" s="1699"/>
      <c r="H17" s="2352"/>
      <c r="I17" s="2352"/>
      <c r="J17" s="2352"/>
      <c r="K17" s="2352"/>
      <c r="L17" s="2352"/>
      <c r="M17" s="2352"/>
    </row>
    <row r="18" spans="1:13" ht="16.5" customHeight="1" x14ac:dyDescent="0.25">
      <c r="A18" s="4048" t="s">
        <v>3870</v>
      </c>
      <c r="B18" s="4048"/>
      <c r="C18" s="4048"/>
      <c r="D18" s="4048"/>
      <c r="E18" s="4048"/>
      <c r="F18" s="4048"/>
      <c r="G18" s="3049"/>
      <c r="H18" s="3049"/>
      <c r="I18" s="3049"/>
      <c r="J18" s="3049"/>
      <c r="K18" s="3049"/>
      <c r="L18" s="3049"/>
      <c r="M18" s="2"/>
    </row>
  </sheetData>
  <mergeCells count="6">
    <mergeCell ref="A18:F18"/>
    <mergeCell ref="K4:M4"/>
    <mergeCell ref="A4:A5"/>
    <mergeCell ref="B4:D4"/>
    <mergeCell ref="E4:G4"/>
    <mergeCell ref="H4:J4"/>
  </mergeCells>
  <hyperlinks>
    <hyperlink ref="A1" location="'Table of Contents'!A1" display="Back to Table of Contents"/>
  </hyperlinks>
  <pageMargins left="0.7" right="0.7" top="0.75" bottom="0.75" header="0.3" footer="0.3"/>
  <pageSetup paperSize="9" scale="9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heetViews>
  <sheetFormatPr defaultRowHeight="15.75" x14ac:dyDescent="0.25"/>
  <cols>
    <col min="1" max="1" width="14.42578125" style="2474" customWidth="1"/>
    <col min="2" max="2" width="11.140625" style="2474" customWidth="1"/>
    <col min="3" max="9" width="10.85546875" style="2474" customWidth="1"/>
    <col min="10" max="16384" width="9.140625" style="2474"/>
  </cols>
  <sheetData>
    <row r="1" spans="1:9" x14ac:dyDescent="0.25">
      <c r="A1" s="2916" t="s">
        <v>1404</v>
      </c>
    </row>
    <row r="2" spans="1:9" x14ac:dyDescent="0.25">
      <c r="A2" s="4056" t="s">
        <v>2837</v>
      </c>
      <c r="B2" s="4056"/>
      <c r="C2" s="4056"/>
      <c r="D2" s="4056"/>
      <c r="E2" s="4056"/>
      <c r="F2" s="4056"/>
      <c r="G2" s="4056"/>
      <c r="H2" s="4056"/>
      <c r="I2" s="4056"/>
    </row>
    <row r="3" spans="1:9" x14ac:dyDescent="0.25">
      <c r="A3" s="561"/>
      <c r="B3" s="561"/>
      <c r="C3" s="561"/>
      <c r="D3" s="561"/>
      <c r="E3" s="561"/>
      <c r="F3" s="561"/>
      <c r="G3" s="561"/>
      <c r="H3" s="561"/>
      <c r="I3" s="561"/>
    </row>
    <row r="4" spans="1:9" ht="39.75" customHeight="1" x14ac:dyDescent="0.25">
      <c r="A4" s="2913" t="s">
        <v>2838</v>
      </c>
      <c r="B4" s="2913" t="s">
        <v>2839</v>
      </c>
      <c r="C4" s="2913">
        <v>2012</v>
      </c>
      <c r="D4" s="2913">
        <v>2013</v>
      </c>
      <c r="E4" s="2913">
        <v>2014</v>
      </c>
      <c r="F4" s="2913">
        <v>2015</v>
      </c>
      <c r="G4" s="2913">
        <v>2016</v>
      </c>
      <c r="H4" s="2913">
        <v>2017</v>
      </c>
      <c r="I4" s="2913">
        <v>2018</v>
      </c>
    </row>
    <row r="5" spans="1:9" ht="39.75" customHeight="1" x14ac:dyDescent="0.25">
      <c r="A5" s="4057" t="s">
        <v>2840</v>
      </c>
      <c r="B5" s="3051" t="s">
        <v>2419</v>
      </c>
      <c r="C5" s="3052">
        <v>3624</v>
      </c>
      <c r="D5" s="3052">
        <v>3095</v>
      </c>
      <c r="E5" s="3052">
        <v>3673</v>
      </c>
      <c r="F5" s="3052">
        <v>2918</v>
      </c>
      <c r="G5" s="3052">
        <v>3121</v>
      </c>
      <c r="H5" s="3052">
        <v>2482</v>
      </c>
      <c r="I5" s="3052">
        <v>2554</v>
      </c>
    </row>
    <row r="6" spans="1:9" ht="39.75" customHeight="1" x14ac:dyDescent="0.25">
      <c r="A6" s="4058"/>
      <c r="B6" s="1301" t="s">
        <v>2420</v>
      </c>
      <c r="C6" s="3053">
        <v>3479</v>
      </c>
      <c r="D6" s="3053">
        <v>3199</v>
      </c>
      <c r="E6" s="3053">
        <v>3671</v>
      </c>
      <c r="F6" s="3053">
        <v>2882</v>
      </c>
      <c r="G6" s="3053">
        <v>3305</v>
      </c>
      <c r="H6" s="3053">
        <v>2504</v>
      </c>
      <c r="I6" s="3053">
        <v>2524</v>
      </c>
    </row>
    <row r="7" spans="1:9" ht="39.75" customHeight="1" x14ac:dyDescent="0.25">
      <c r="A7" s="4059"/>
      <c r="B7" s="3054" t="s">
        <v>7</v>
      </c>
      <c r="C7" s="3055">
        <v>7103</v>
      </c>
      <c r="D7" s="3055">
        <v>6294</v>
      </c>
      <c r="E7" s="3055">
        <v>7344</v>
      </c>
      <c r="F7" s="3055">
        <v>5800</v>
      </c>
      <c r="G7" s="3055">
        <v>6426</v>
      </c>
      <c r="H7" s="3055">
        <v>4986</v>
      </c>
      <c r="I7" s="3056">
        <v>5078</v>
      </c>
    </row>
    <row r="8" spans="1:9" ht="39.75" customHeight="1" x14ac:dyDescent="0.25">
      <c r="A8" s="4060" t="s">
        <v>2841</v>
      </c>
      <c r="B8" s="3057" t="s">
        <v>2419</v>
      </c>
      <c r="C8" s="3058">
        <v>822</v>
      </c>
      <c r="D8" s="3058">
        <v>1077</v>
      </c>
      <c r="E8" s="3058">
        <v>1135</v>
      </c>
      <c r="F8" s="3058">
        <v>1351</v>
      </c>
      <c r="G8" s="3058">
        <v>1123</v>
      </c>
      <c r="H8" s="3058">
        <v>1276</v>
      </c>
      <c r="I8" s="3058">
        <v>1253</v>
      </c>
    </row>
    <row r="9" spans="1:9" ht="39.75" customHeight="1" x14ac:dyDescent="0.25">
      <c r="A9" s="4058"/>
      <c r="B9" s="1301" t="s">
        <v>2420</v>
      </c>
      <c r="C9" s="3053">
        <v>647</v>
      </c>
      <c r="D9" s="3053">
        <v>1026</v>
      </c>
      <c r="E9" s="3053">
        <v>954</v>
      </c>
      <c r="F9" s="3053">
        <v>1154</v>
      </c>
      <c r="G9" s="3053">
        <v>1105</v>
      </c>
      <c r="H9" s="3053">
        <v>1188</v>
      </c>
      <c r="I9" s="3053">
        <v>1378</v>
      </c>
    </row>
    <row r="10" spans="1:9" ht="39.75" customHeight="1" x14ac:dyDescent="0.25">
      <c r="A10" s="4059"/>
      <c r="B10" s="3054" t="s">
        <v>7</v>
      </c>
      <c r="C10" s="3055">
        <v>1469</v>
      </c>
      <c r="D10" s="3055">
        <v>2103</v>
      </c>
      <c r="E10" s="3055">
        <v>2089</v>
      </c>
      <c r="F10" s="3055">
        <v>2505</v>
      </c>
      <c r="G10" s="3055">
        <v>2228</v>
      </c>
      <c r="H10" s="3055">
        <v>2464</v>
      </c>
      <c r="I10" s="3055">
        <v>2631</v>
      </c>
    </row>
    <row r="11" spans="1:9" ht="39.75" customHeight="1" x14ac:dyDescent="0.25">
      <c r="A11" s="4060" t="s">
        <v>2842</v>
      </c>
      <c r="B11" s="3057" t="s">
        <v>2419</v>
      </c>
      <c r="C11" s="3058">
        <v>280</v>
      </c>
      <c r="D11" s="3058">
        <v>353</v>
      </c>
      <c r="E11" s="3058">
        <v>368</v>
      </c>
      <c r="F11" s="3058">
        <v>331</v>
      </c>
      <c r="G11" s="3058">
        <v>436</v>
      </c>
      <c r="H11" s="3058">
        <v>386</v>
      </c>
      <c r="I11" s="3058">
        <v>415</v>
      </c>
    </row>
    <row r="12" spans="1:9" ht="39.75" customHeight="1" x14ac:dyDescent="0.25">
      <c r="A12" s="4058"/>
      <c r="B12" s="1301" t="s">
        <v>2420</v>
      </c>
      <c r="C12" s="3053">
        <v>276</v>
      </c>
      <c r="D12" s="3053">
        <v>365</v>
      </c>
      <c r="E12" s="3053">
        <v>368</v>
      </c>
      <c r="F12" s="3053">
        <v>335</v>
      </c>
      <c r="G12" s="3053">
        <v>385</v>
      </c>
      <c r="H12" s="3053">
        <v>336</v>
      </c>
      <c r="I12" s="3053">
        <v>397</v>
      </c>
    </row>
    <row r="13" spans="1:9" ht="39.75" customHeight="1" x14ac:dyDescent="0.25">
      <c r="A13" s="4059"/>
      <c r="B13" s="3054" t="s">
        <v>7</v>
      </c>
      <c r="C13" s="3055">
        <v>556</v>
      </c>
      <c r="D13" s="3055">
        <v>718</v>
      </c>
      <c r="E13" s="3055">
        <v>736</v>
      </c>
      <c r="F13" s="3055">
        <v>666</v>
      </c>
      <c r="G13" s="3055">
        <v>821</v>
      </c>
      <c r="H13" s="3055">
        <v>722</v>
      </c>
      <c r="I13" s="3055">
        <v>812</v>
      </c>
    </row>
    <row r="14" spans="1:9" ht="39.75" customHeight="1" x14ac:dyDescent="0.25">
      <c r="A14" s="4060" t="s">
        <v>2843</v>
      </c>
      <c r="B14" s="3057" t="s">
        <v>2419</v>
      </c>
      <c r="C14" s="3058">
        <v>914</v>
      </c>
      <c r="D14" s="3058">
        <v>820</v>
      </c>
      <c r="E14" s="3058">
        <v>765</v>
      </c>
      <c r="F14" s="3058">
        <v>669</v>
      </c>
      <c r="G14" s="3058">
        <v>892</v>
      </c>
      <c r="H14" s="3058">
        <v>686</v>
      </c>
      <c r="I14" s="3058">
        <v>864</v>
      </c>
    </row>
    <row r="15" spans="1:9" ht="39.75" customHeight="1" x14ac:dyDescent="0.25">
      <c r="A15" s="4058"/>
      <c r="B15" s="1301" t="s">
        <v>2420</v>
      </c>
      <c r="C15" s="3053">
        <v>816</v>
      </c>
      <c r="D15" s="3053">
        <v>895</v>
      </c>
      <c r="E15" s="3053">
        <v>626</v>
      </c>
      <c r="F15" s="3053">
        <v>509</v>
      </c>
      <c r="G15" s="3053">
        <v>758</v>
      </c>
      <c r="H15" s="3053">
        <v>640</v>
      </c>
      <c r="I15" s="3053">
        <v>668</v>
      </c>
    </row>
    <row r="16" spans="1:9" ht="39.75" customHeight="1" x14ac:dyDescent="0.25">
      <c r="A16" s="4059"/>
      <c r="B16" s="3054" t="s">
        <v>7</v>
      </c>
      <c r="C16" s="3055">
        <v>1730</v>
      </c>
      <c r="D16" s="3055">
        <v>1715</v>
      </c>
      <c r="E16" s="3055">
        <v>1391</v>
      </c>
      <c r="F16" s="3055">
        <v>1178</v>
      </c>
      <c r="G16" s="3055">
        <v>1650</v>
      </c>
      <c r="H16" s="3055">
        <v>1326</v>
      </c>
      <c r="I16" s="3055">
        <v>1532</v>
      </c>
    </row>
    <row r="17" spans="1:9" ht="39.75" customHeight="1" x14ac:dyDescent="0.25">
      <c r="A17" s="3520" t="s">
        <v>2844</v>
      </c>
      <c r="B17" s="1301" t="s">
        <v>2419</v>
      </c>
      <c r="C17" s="3053">
        <v>1098</v>
      </c>
      <c r="D17" s="3053">
        <v>1059</v>
      </c>
      <c r="E17" s="3053">
        <v>1020</v>
      </c>
      <c r="F17" s="3053">
        <v>1061</v>
      </c>
      <c r="G17" s="3053">
        <v>835</v>
      </c>
      <c r="H17" s="3053">
        <v>859</v>
      </c>
      <c r="I17" s="3053">
        <v>772</v>
      </c>
    </row>
    <row r="18" spans="1:9" ht="39.75" customHeight="1" x14ac:dyDescent="0.25">
      <c r="A18" s="3520"/>
      <c r="B18" s="1301" t="s">
        <v>2420</v>
      </c>
      <c r="C18" s="3053">
        <v>1403</v>
      </c>
      <c r="D18" s="3053">
        <v>1431</v>
      </c>
      <c r="E18" s="3053">
        <v>1356</v>
      </c>
      <c r="F18" s="3053">
        <v>1305</v>
      </c>
      <c r="G18" s="3053">
        <v>1246</v>
      </c>
      <c r="H18" s="3053">
        <v>1128</v>
      </c>
      <c r="I18" s="3053">
        <v>1288</v>
      </c>
    </row>
    <row r="19" spans="1:9" ht="39.75" customHeight="1" x14ac:dyDescent="0.25">
      <c r="A19" s="4055"/>
      <c r="B19" s="3059" t="s">
        <v>7</v>
      </c>
      <c r="C19" s="3060">
        <v>2501</v>
      </c>
      <c r="D19" s="3060">
        <v>2490</v>
      </c>
      <c r="E19" s="3060">
        <v>2376</v>
      </c>
      <c r="F19" s="3060">
        <v>2366</v>
      </c>
      <c r="G19" s="3060">
        <v>2081</v>
      </c>
      <c r="H19" s="3060">
        <v>1987</v>
      </c>
      <c r="I19" s="3060">
        <v>2060</v>
      </c>
    </row>
    <row r="20" spans="1:9" x14ac:dyDescent="0.25">
      <c r="A20" s="1699" t="s">
        <v>2836</v>
      </c>
      <c r="B20" s="561"/>
      <c r="C20" s="561"/>
      <c r="D20" s="561"/>
      <c r="E20" s="561"/>
      <c r="F20" s="561"/>
      <c r="G20" s="561"/>
      <c r="H20" s="561"/>
      <c r="I20" s="561"/>
    </row>
  </sheetData>
  <mergeCells count="6">
    <mergeCell ref="A17:A19"/>
    <mergeCell ref="A2:I2"/>
    <mergeCell ref="A5:A7"/>
    <mergeCell ref="A8:A10"/>
    <mergeCell ref="A11:A13"/>
    <mergeCell ref="A14:A16"/>
  </mergeCells>
  <hyperlinks>
    <hyperlink ref="A1" location="'Table of Contents'!A1" display="Back to Table of Contents"/>
  </hyperlinks>
  <pageMargins left="0.7" right="0.7" top="0.75" bottom="0.75" header="0.3" footer="0.3"/>
  <pageSetup paperSize="9" scale="85"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heetViews>
  <sheetFormatPr defaultRowHeight="15.75" x14ac:dyDescent="0.25"/>
  <cols>
    <col min="1" max="1" width="13.28515625" style="2969" customWidth="1"/>
    <col min="2" max="4" width="27.5703125" style="2969" customWidth="1"/>
    <col min="5" max="16384" width="9.140625" style="2969"/>
  </cols>
  <sheetData>
    <row r="1" spans="1:4" x14ac:dyDescent="0.25">
      <c r="A1" s="2968" t="s">
        <v>1404</v>
      </c>
    </row>
    <row r="2" spans="1:4" x14ac:dyDescent="0.25">
      <c r="A2" s="56" t="s">
        <v>2845</v>
      </c>
      <c r="B2" s="1699"/>
      <c r="C2" s="1699"/>
      <c r="D2" s="1699"/>
    </row>
    <row r="3" spans="1:4" x14ac:dyDescent="0.25">
      <c r="A3" s="56"/>
      <c r="B3" s="1699"/>
      <c r="C3" s="1699"/>
      <c r="D3" s="3061" t="s">
        <v>37</v>
      </c>
    </row>
    <row r="4" spans="1:4" ht="30" customHeight="1" x14ac:dyDescent="0.25">
      <c r="A4" s="4050" t="s">
        <v>1628</v>
      </c>
      <c r="B4" s="3062" t="s">
        <v>2846</v>
      </c>
      <c r="C4" s="3063"/>
      <c r="D4" s="3063"/>
    </row>
    <row r="5" spans="1:4" ht="30" customHeight="1" x14ac:dyDescent="0.25">
      <c r="A5" s="4051"/>
      <c r="B5" s="3064" t="s">
        <v>2419</v>
      </c>
      <c r="C5" s="3064" t="s">
        <v>2420</v>
      </c>
      <c r="D5" s="3064" t="s">
        <v>7</v>
      </c>
    </row>
    <row r="6" spans="1:4" ht="30" customHeight="1" x14ac:dyDescent="0.25">
      <c r="A6" s="3065">
        <v>2009</v>
      </c>
      <c r="B6" s="3066" t="s">
        <v>3871</v>
      </c>
      <c r="C6" s="1619" t="s">
        <v>3872</v>
      </c>
      <c r="D6" s="3066">
        <v>2669</v>
      </c>
    </row>
    <row r="7" spans="1:4" ht="30" customHeight="1" x14ac:dyDescent="0.25">
      <c r="A7" s="3065">
        <v>2010</v>
      </c>
      <c r="B7" s="3066" t="s">
        <v>3873</v>
      </c>
      <c r="C7" s="1619" t="s">
        <v>3874</v>
      </c>
      <c r="D7" s="3066">
        <v>2565</v>
      </c>
    </row>
    <row r="8" spans="1:4" ht="30" customHeight="1" x14ac:dyDescent="0.25">
      <c r="A8" s="3065">
        <v>2011</v>
      </c>
      <c r="B8" s="3066" t="s">
        <v>3875</v>
      </c>
      <c r="C8" s="1619" t="s">
        <v>3876</v>
      </c>
      <c r="D8" s="3066">
        <v>2756</v>
      </c>
    </row>
    <row r="9" spans="1:4" ht="30" customHeight="1" x14ac:dyDescent="0.25">
      <c r="A9" s="3065">
        <v>2012</v>
      </c>
      <c r="B9" s="3066" t="s">
        <v>3877</v>
      </c>
      <c r="C9" s="1619" t="s">
        <v>3878</v>
      </c>
      <c r="D9" s="3066">
        <v>2501</v>
      </c>
    </row>
    <row r="10" spans="1:4" ht="30" customHeight="1" x14ac:dyDescent="0.25">
      <c r="A10" s="3065">
        <v>2013</v>
      </c>
      <c r="B10" s="3066" t="s">
        <v>3879</v>
      </c>
      <c r="C10" s="1619" t="s">
        <v>3880</v>
      </c>
      <c r="D10" s="3066">
        <v>2490</v>
      </c>
    </row>
    <row r="11" spans="1:4" ht="30" customHeight="1" x14ac:dyDescent="0.25">
      <c r="A11" s="3065">
        <v>2014</v>
      </c>
      <c r="B11" s="3066" t="s">
        <v>3881</v>
      </c>
      <c r="C11" s="1619" t="s">
        <v>3882</v>
      </c>
      <c r="D11" s="3066">
        <v>2376</v>
      </c>
    </row>
    <row r="12" spans="1:4" ht="30" customHeight="1" x14ac:dyDescent="0.25">
      <c r="A12" s="3065">
        <v>2015</v>
      </c>
      <c r="B12" s="3066" t="s">
        <v>3883</v>
      </c>
      <c r="C12" s="1619" t="s">
        <v>3884</v>
      </c>
      <c r="D12" s="3066">
        <v>2366</v>
      </c>
    </row>
    <row r="13" spans="1:4" ht="30" customHeight="1" x14ac:dyDescent="0.25">
      <c r="A13" s="3065">
        <v>2016</v>
      </c>
      <c r="B13" s="3066" t="s">
        <v>3885</v>
      </c>
      <c r="C13" s="1619" t="s">
        <v>3886</v>
      </c>
      <c r="D13" s="3066">
        <v>2081</v>
      </c>
    </row>
    <row r="14" spans="1:4" ht="30" customHeight="1" x14ac:dyDescent="0.25">
      <c r="A14" s="3065">
        <v>2017</v>
      </c>
      <c r="B14" s="3066" t="s">
        <v>3887</v>
      </c>
      <c r="C14" s="1619" t="s">
        <v>3888</v>
      </c>
      <c r="D14" s="3066">
        <v>1987</v>
      </c>
    </row>
    <row r="15" spans="1:4" ht="30" customHeight="1" x14ac:dyDescent="0.25">
      <c r="A15" s="3067">
        <v>2018</v>
      </c>
      <c r="B15" s="3068" t="s">
        <v>2847</v>
      </c>
      <c r="C15" s="3069" t="s">
        <v>2848</v>
      </c>
      <c r="D15" s="3068">
        <v>2060</v>
      </c>
    </row>
    <row r="16" spans="1:4" x14ac:dyDescent="0.25">
      <c r="A16" s="1699" t="s">
        <v>2836</v>
      </c>
      <c r="B16" s="2349"/>
      <c r="C16" s="2349"/>
      <c r="D16" s="2350"/>
    </row>
    <row r="17" spans="1:4" x14ac:dyDescent="0.25">
      <c r="A17" s="1699"/>
      <c r="B17" s="2349"/>
      <c r="C17" s="2349"/>
      <c r="D17" s="2350"/>
    </row>
    <row r="18" spans="1:4" x14ac:dyDescent="0.25">
      <c r="A18" s="3070" t="s">
        <v>1404</v>
      </c>
      <c r="B18" s="2349"/>
      <c r="C18" s="2349"/>
      <c r="D18" s="2350"/>
    </row>
    <row r="19" spans="1:4" x14ac:dyDescent="0.25">
      <c r="A19" s="2351" t="s">
        <v>1321</v>
      </c>
      <c r="B19" s="2349"/>
      <c r="C19" s="1699"/>
      <c r="D19" s="2350"/>
    </row>
    <row r="20" spans="1:4" x14ac:dyDescent="0.25">
      <c r="A20" s="56" t="s">
        <v>2849</v>
      </c>
      <c r="B20" s="2349"/>
      <c r="C20" s="2349"/>
      <c r="D20" s="3061" t="s">
        <v>37</v>
      </c>
    </row>
    <row r="21" spans="1:4" ht="27" customHeight="1" x14ac:dyDescent="0.25">
      <c r="A21" s="4050" t="s">
        <v>1628</v>
      </c>
      <c r="B21" s="3063" t="s">
        <v>2850</v>
      </c>
      <c r="C21" s="3063"/>
      <c r="D21" s="3063"/>
    </row>
    <row r="22" spans="1:4" ht="27" customHeight="1" x14ac:dyDescent="0.25">
      <c r="A22" s="4051"/>
      <c r="B22" s="3064" t="s">
        <v>2419</v>
      </c>
      <c r="C22" s="3064" t="s">
        <v>2420</v>
      </c>
      <c r="D22" s="3064" t="s">
        <v>7</v>
      </c>
    </row>
    <row r="23" spans="1:4" ht="27" customHeight="1" x14ac:dyDescent="0.25">
      <c r="A23" s="3071">
        <v>2009</v>
      </c>
      <c r="B23" s="3072">
        <v>105</v>
      </c>
      <c r="C23" s="3072">
        <v>79</v>
      </c>
      <c r="D23" s="3071">
        <v>184</v>
      </c>
    </row>
    <row r="24" spans="1:4" ht="27" customHeight="1" x14ac:dyDescent="0.25">
      <c r="A24" s="3071">
        <v>2010</v>
      </c>
      <c r="B24" s="3072">
        <v>61</v>
      </c>
      <c r="C24" s="3072">
        <v>86</v>
      </c>
      <c r="D24" s="3071">
        <v>147</v>
      </c>
    </row>
    <row r="25" spans="1:4" ht="27" customHeight="1" x14ac:dyDescent="0.25">
      <c r="A25" s="3071">
        <v>2011</v>
      </c>
      <c r="B25" s="3072">
        <v>60</v>
      </c>
      <c r="C25" s="3072">
        <v>55</v>
      </c>
      <c r="D25" s="3071">
        <v>115</v>
      </c>
    </row>
    <row r="26" spans="1:4" ht="27" customHeight="1" x14ac:dyDescent="0.25">
      <c r="A26" s="3071">
        <v>2012</v>
      </c>
      <c r="B26" s="3072">
        <v>53</v>
      </c>
      <c r="C26" s="3072">
        <v>61</v>
      </c>
      <c r="D26" s="3071">
        <v>114</v>
      </c>
    </row>
    <row r="27" spans="1:4" ht="27" customHeight="1" x14ac:dyDescent="0.25">
      <c r="A27" s="3071">
        <v>2013</v>
      </c>
      <c r="B27" s="3072">
        <v>60</v>
      </c>
      <c r="C27" s="3072">
        <v>54</v>
      </c>
      <c r="D27" s="3071">
        <v>114</v>
      </c>
    </row>
    <row r="28" spans="1:4" ht="27" customHeight="1" x14ac:dyDescent="0.25">
      <c r="A28" s="3071">
        <v>2014</v>
      </c>
      <c r="B28" s="3072">
        <v>68</v>
      </c>
      <c r="C28" s="3072">
        <v>64</v>
      </c>
      <c r="D28" s="3071">
        <v>132</v>
      </c>
    </row>
    <row r="29" spans="1:4" ht="27" customHeight="1" x14ac:dyDescent="0.25">
      <c r="A29" s="3071">
        <v>2015</v>
      </c>
      <c r="B29" s="3072">
        <v>49</v>
      </c>
      <c r="C29" s="3072">
        <v>37</v>
      </c>
      <c r="D29" s="3071">
        <v>86</v>
      </c>
    </row>
    <row r="30" spans="1:4" ht="27" customHeight="1" x14ac:dyDescent="0.25">
      <c r="A30" s="3071">
        <v>2016</v>
      </c>
      <c r="B30" s="3072">
        <v>29</v>
      </c>
      <c r="C30" s="3072">
        <v>42</v>
      </c>
      <c r="D30" s="3071">
        <v>71</v>
      </c>
    </row>
    <row r="31" spans="1:4" ht="27" customHeight="1" x14ac:dyDescent="0.25">
      <c r="A31" s="3071">
        <v>2017</v>
      </c>
      <c r="B31" s="3072">
        <v>53</v>
      </c>
      <c r="C31" s="3072">
        <v>46</v>
      </c>
      <c r="D31" s="3071">
        <v>99</v>
      </c>
    </row>
    <row r="32" spans="1:4" ht="27" customHeight="1" x14ac:dyDescent="0.25">
      <c r="A32" s="3073">
        <v>2018</v>
      </c>
      <c r="B32" s="3074">
        <v>45</v>
      </c>
      <c r="C32" s="3074">
        <v>55</v>
      </c>
      <c r="D32" s="3073">
        <v>100</v>
      </c>
    </row>
    <row r="33" spans="1:4" x14ac:dyDescent="0.25">
      <c r="A33" s="1699" t="s">
        <v>2836</v>
      </c>
      <c r="B33" s="3075"/>
      <c r="C33" s="2349"/>
      <c r="D33" s="2349"/>
    </row>
    <row r="34" spans="1:4" x14ac:dyDescent="0.25">
      <c r="A34" s="1699"/>
      <c r="B34" s="1699"/>
      <c r="C34" s="1699"/>
      <c r="D34" s="2352"/>
    </row>
  </sheetData>
  <mergeCells count="2">
    <mergeCell ref="A4:A5"/>
    <mergeCell ref="A21:A22"/>
  </mergeCells>
  <hyperlinks>
    <hyperlink ref="A1" location="'Table of Contents'!A1" display="Back to Table of Contents"/>
    <hyperlink ref="A18" location="'Table of Contents'!A1" display="Back to Table of Contents"/>
  </hyperlinks>
  <pageMargins left="0.7" right="0.7" top="0.75" bottom="0.75" header="0.3" footer="0.3"/>
  <pageSetup paperSize="9" scale="85"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workbookViewId="0"/>
  </sheetViews>
  <sheetFormatPr defaultRowHeight="15" x14ac:dyDescent="0.25"/>
  <cols>
    <col min="1" max="1" width="16.85546875" customWidth="1"/>
    <col min="2" max="7" width="12.28515625" customWidth="1"/>
  </cols>
  <sheetData>
    <row r="1" spans="1:7" x14ac:dyDescent="0.25">
      <c r="A1" s="962" t="s">
        <v>1404</v>
      </c>
    </row>
    <row r="2" spans="1:7" x14ac:dyDescent="0.25">
      <c r="A2" s="4061" t="s">
        <v>2851</v>
      </c>
      <c r="B2" s="4061"/>
      <c r="C2" s="4061"/>
      <c r="D2" s="4061"/>
      <c r="E2" s="4061"/>
      <c r="F2" s="4061"/>
      <c r="G2" s="4061"/>
    </row>
    <row r="3" spans="1:7" ht="30.75" customHeight="1" x14ac:dyDescent="0.25">
      <c r="A3" s="4062" t="s">
        <v>2852</v>
      </c>
      <c r="B3" s="4062" t="s">
        <v>2853</v>
      </c>
      <c r="C3" s="4062"/>
      <c r="D3" s="4062"/>
      <c r="E3" s="4062"/>
      <c r="F3" s="4062"/>
      <c r="G3" s="4062"/>
    </row>
    <row r="4" spans="1:7" ht="30.75" customHeight="1" x14ac:dyDescent="0.25">
      <c r="A4" s="4063"/>
      <c r="B4" s="2348" t="s">
        <v>2419</v>
      </c>
      <c r="C4" s="2348"/>
      <c r="D4" s="2348" t="s">
        <v>2420</v>
      </c>
      <c r="E4" s="2348"/>
      <c r="F4" s="2348" t="s">
        <v>7</v>
      </c>
      <c r="G4" s="2348"/>
    </row>
    <row r="5" spans="1:7" ht="30.75" customHeight="1" x14ac:dyDescent="0.25">
      <c r="A5" s="4064"/>
      <c r="B5" s="2347">
        <v>2017</v>
      </c>
      <c r="C5" s="2347">
        <v>2018</v>
      </c>
      <c r="D5" s="2347">
        <v>2017</v>
      </c>
      <c r="E5" s="2347">
        <v>2018</v>
      </c>
      <c r="F5" s="2347">
        <v>2017</v>
      </c>
      <c r="G5" s="2347">
        <v>2018</v>
      </c>
    </row>
    <row r="6" spans="1:7" ht="27.75" customHeight="1" x14ac:dyDescent="0.25">
      <c r="A6" s="140" t="s">
        <v>2854</v>
      </c>
      <c r="B6" s="140">
        <v>8</v>
      </c>
      <c r="C6" s="140">
        <v>7</v>
      </c>
      <c r="D6" s="140">
        <v>4</v>
      </c>
      <c r="E6" s="140">
        <v>0</v>
      </c>
      <c r="F6" s="140">
        <v>12</v>
      </c>
      <c r="G6" s="140">
        <f>C6+E6</f>
        <v>7</v>
      </c>
    </row>
    <row r="7" spans="1:7" ht="27.75" customHeight="1" x14ac:dyDescent="0.25">
      <c r="A7" s="2353" t="s">
        <v>2855</v>
      </c>
      <c r="B7" s="140">
        <v>95</v>
      </c>
      <c r="C7" s="140">
        <v>43</v>
      </c>
      <c r="D7" s="140">
        <v>39</v>
      </c>
      <c r="E7" s="140">
        <v>19</v>
      </c>
      <c r="F7" s="140">
        <v>134</v>
      </c>
      <c r="G7" s="140">
        <f t="shared" ref="G7:G24" si="0">C7+E7</f>
        <v>62</v>
      </c>
    </row>
    <row r="8" spans="1:7" ht="27.75" customHeight="1" x14ac:dyDescent="0.25">
      <c r="A8" s="2353" t="s">
        <v>2856</v>
      </c>
      <c r="B8" s="140">
        <v>108</v>
      </c>
      <c r="C8" s="140">
        <v>55</v>
      </c>
      <c r="D8" s="140">
        <v>63</v>
      </c>
      <c r="E8" s="140">
        <v>39</v>
      </c>
      <c r="F8" s="140">
        <v>171</v>
      </c>
      <c r="G8" s="140">
        <f t="shared" si="0"/>
        <v>94</v>
      </c>
    </row>
    <row r="9" spans="1:7" ht="27.75" customHeight="1" x14ac:dyDescent="0.25">
      <c r="A9" s="2353" t="s">
        <v>2857</v>
      </c>
      <c r="B9" s="140">
        <v>71</v>
      </c>
      <c r="C9" s="140">
        <v>61</v>
      </c>
      <c r="D9" s="140">
        <v>46</v>
      </c>
      <c r="E9" s="140">
        <v>47</v>
      </c>
      <c r="F9" s="140">
        <v>117</v>
      </c>
      <c r="G9" s="140">
        <f t="shared" si="0"/>
        <v>108</v>
      </c>
    </row>
    <row r="10" spans="1:7" ht="27.75" customHeight="1" x14ac:dyDescent="0.25">
      <c r="A10" s="2354" t="s">
        <v>2858</v>
      </c>
      <c r="B10" s="140">
        <v>22</v>
      </c>
      <c r="C10" s="140">
        <v>23</v>
      </c>
      <c r="D10" s="140">
        <v>40</v>
      </c>
      <c r="E10" s="140">
        <v>51</v>
      </c>
      <c r="F10" s="140">
        <v>62</v>
      </c>
      <c r="G10" s="140">
        <f t="shared" si="0"/>
        <v>74</v>
      </c>
    </row>
    <row r="11" spans="1:7" ht="27.75" customHeight="1" x14ac:dyDescent="0.25">
      <c r="A11" s="2354" t="s">
        <v>2859</v>
      </c>
      <c r="B11" s="140">
        <v>30</v>
      </c>
      <c r="C11" s="140">
        <v>30</v>
      </c>
      <c r="D11" s="140">
        <v>45</v>
      </c>
      <c r="E11" s="140">
        <v>43</v>
      </c>
      <c r="F11" s="140">
        <v>75</v>
      </c>
      <c r="G11" s="140">
        <f t="shared" si="0"/>
        <v>73</v>
      </c>
    </row>
    <row r="12" spans="1:7" ht="27.75" customHeight="1" x14ac:dyDescent="0.25">
      <c r="A12" s="2354" t="s">
        <v>2860</v>
      </c>
      <c r="B12" s="140">
        <v>25</v>
      </c>
      <c r="C12" s="140">
        <v>34</v>
      </c>
      <c r="D12" s="140">
        <v>34</v>
      </c>
      <c r="E12" s="140">
        <v>31</v>
      </c>
      <c r="F12" s="140">
        <v>59</v>
      </c>
      <c r="G12" s="140">
        <f t="shared" si="0"/>
        <v>65</v>
      </c>
    </row>
    <row r="13" spans="1:7" ht="27.75" customHeight="1" x14ac:dyDescent="0.25">
      <c r="A13" s="2354" t="s">
        <v>2861</v>
      </c>
      <c r="B13" s="140">
        <v>30</v>
      </c>
      <c r="C13" s="140">
        <v>38</v>
      </c>
      <c r="D13" s="140">
        <v>24</v>
      </c>
      <c r="E13" s="140">
        <v>31</v>
      </c>
      <c r="F13" s="140">
        <v>54</v>
      </c>
      <c r="G13" s="140">
        <f t="shared" si="0"/>
        <v>69</v>
      </c>
    </row>
    <row r="14" spans="1:7" ht="27.75" customHeight="1" x14ac:dyDescent="0.25">
      <c r="A14" s="2354" t="s">
        <v>2862</v>
      </c>
      <c r="B14" s="140">
        <v>20</v>
      </c>
      <c r="C14" s="140">
        <v>26</v>
      </c>
      <c r="D14" s="140">
        <v>36</v>
      </c>
      <c r="E14" s="140">
        <v>53</v>
      </c>
      <c r="F14" s="140">
        <v>56</v>
      </c>
      <c r="G14" s="140">
        <f t="shared" si="0"/>
        <v>79</v>
      </c>
    </row>
    <row r="15" spans="1:7" ht="27.75" customHeight="1" x14ac:dyDescent="0.25">
      <c r="A15" s="2354" t="s">
        <v>2863</v>
      </c>
      <c r="B15" s="140">
        <v>24</v>
      </c>
      <c r="C15" s="140">
        <v>27</v>
      </c>
      <c r="D15" s="140">
        <v>28</v>
      </c>
      <c r="E15" s="140">
        <v>50</v>
      </c>
      <c r="F15" s="140">
        <v>52</v>
      </c>
      <c r="G15" s="140">
        <f t="shared" si="0"/>
        <v>77</v>
      </c>
    </row>
    <row r="16" spans="1:7" ht="27.75" customHeight="1" x14ac:dyDescent="0.25">
      <c r="A16" s="2354" t="s">
        <v>2864</v>
      </c>
      <c r="B16" s="140">
        <v>34</v>
      </c>
      <c r="C16" s="140">
        <v>28</v>
      </c>
      <c r="D16" s="140">
        <v>55</v>
      </c>
      <c r="E16" s="140">
        <v>67</v>
      </c>
      <c r="F16" s="140">
        <v>89</v>
      </c>
      <c r="G16" s="140">
        <f t="shared" si="0"/>
        <v>95</v>
      </c>
    </row>
    <row r="17" spans="1:7" ht="27.75" customHeight="1" x14ac:dyDescent="0.25">
      <c r="A17" s="2354" t="s">
        <v>2865</v>
      </c>
      <c r="B17" s="140">
        <v>50</v>
      </c>
      <c r="C17" s="140">
        <v>52</v>
      </c>
      <c r="D17" s="140">
        <v>103</v>
      </c>
      <c r="E17" s="140">
        <v>94</v>
      </c>
      <c r="F17" s="140">
        <v>153</v>
      </c>
      <c r="G17" s="140">
        <f t="shared" si="0"/>
        <v>146</v>
      </c>
    </row>
    <row r="18" spans="1:7" ht="27.75" customHeight="1" x14ac:dyDescent="0.25">
      <c r="A18" s="2354" t="s">
        <v>2866</v>
      </c>
      <c r="B18" s="140">
        <v>49</v>
      </c>
      <c r="C18" s="140">
        <v>48</v>
      </c>
      <c r="D18" s="140">
        <v>93</v>
      </c>
      <c r="E18" s="140">
        <v>112</v>
      </c>
      <c r="F18" s="140">
        <v>142</v>
      </c>
      <c r="G18" s="140">
        <f t="shared" si="0"/>
        <v>160</v>
      </c>
    </row>
    <row r="19" spans="1:7" ht="27.75" customHeight="1" x14ac:dyDescent="0.25">
      <c r="A19" s="2354" t="s">
        <v>2867</v>
      </c>
      <c r="B19" s="140">
        <v>63</v>
      </c>
      <c r="C19" s="140">
        <v>68</v>
      </c>
      <c r="D19" s="140">
        <v>113</v>
      </c>
      <c r="E19" s="140">
        <v>139</v>
      </c>
      <c r="F19" s="140">
        <v>176</v>
      </c>
      <c r="G19" s="140">
        <f t="shared" si="0"/>
        <v>207</v>
      </c>
    </row>
    <row r="20" spans="1:7" ht="27.75" customHeight="1" x14ac:dyDescent="0.25">
      <c r="A20" s="2354" t="s">
        <v>2868</v>
      </c>
      <c r="B20" s="140">
        <v>70</v>
      </c>
      <c r="C20" s="140">
        <v>79</v>
      </c>
      <c r="D20" s="140">
        <v>119</v>
      </c>
      <c r="E20" s="140">
        <v>140</v>
      </c>
      <c r="F20" s="140">
        <v>189</v>
      </c>
      <c r="G20" s="140">
        <f t="shared" si="0"/>
        <v>219</v>
      </c>
    </row>
    <row r="21" spans="1:7" ht="27.75" customHeight="1" x14ac:dyDescent="0.25">
      <c r="A21" s="2354" t="s">
        <v>2869</v>
      </c>
      <c r="B21" s="140">
        <v>63</v>
      </c>
      <c r="C21" s="140">
        <v>54</v>
      </c>
      <c r="D21" s="140">
        <v>111</v>
      </c>
      <c r="E21" s="140">
        <v>135</v>
      </c>
      <c r="F21" s="140">
        <v>174</v>
      </c>
      <c r="G21" s="140">
        <f t="shared" si="0"/>
        <v>189</v>
      </c>
    </row>
    <row r="22" spans="1:7" ht="27.75" customHeight="1" x14ac:dyDescent="0.25">
      <c r="A22" s="2354" t="s">
        <v>2870</v>
      </c>
      <c r="B22" s="140">
        <v>43</v>
      </c>
      <c r="C22" s="140">
        <v>41</v>
      </c>
      <c r="D22" s="140">
        <v>80</v>
      </c>
      <c r="E22" s="140">
        <v>109</v>
      </c>
      <c r="F22" s="140">
        <v>123</v>
      </c>
      <c r="G22" s="140">
        <f t="shared" si="0"/>
        <v>150</v>
      </c>
    </row>
    <row r="23" spans="1:7" ht="27.75" customHeight="1" x14ac:dyDescent="0.25">
      <c r="A23" s="2354" t="s">
        <v>2871</v>
      </c>
      <c r="B23" s="140">
        <v>34</v>
      </c>
      <c r="C23" s="140">
        <v>31</v>
      </c>
      <c r="D23" s="140">
        <v>56</v>
      </c>
      <c r="E23" s="140">
        <v>78</v>
      </c>
      <c r="F23" s="140">
        <v>90</v>
      </c>
      <c r="G23" s="140">
        <f t="shared" si="0"/>
        <v>109</v>
      </c>
    </row>
    <row r="24" spans="1:7" ht="27.75" customHeight="1" x14ac:dyDescent="0.25">
      <c r="A24" s="140" t="s">
        <v>2872</v>
      </c>
      <c r="B24" s="140">
        <v>20</v>
      </c>
      <c r="C24" s="140">
        <v>27</v>
      </c>
      <c r="D24" s="140">
        <v>39</v>
      </c>
      <c r="E24" s="140">
        <v>50</v>
      </c>
      <c r="F24" s="140">
        <v>59</v>
      </c>
      <c r="G24" s="140">
        <f t="shared" si="0"/>
        <v>77</v>
      </c>
    </row>
    <row r="25" spans="1:7" ht="27.75" customHeight="1" x14ac:dyDescent="0.25">
      <c r="A25" s="135" t="s">
        <v>7</v>
      </c>
      <c r="B25" s="2355">
        <f t="shared" ref="B25:G25" si="1">SUM(B6:B24)</f>
        <v>859</v>
      </c>
      <c r="C25" s="2355">
        <f t="shared" si="1"/>
        <v>772</v>
      </c>
      <c r="D25" s="2355">
        <f t="shared" si="1"/>
        <v>1128</v>
      </c>
      <c r="E25" s="2355">
        <f t="shared" si="1"/>
        <v>1288</v>
      </c>
      <c r="F25" s="2355">
        <f t="shared" si="1"/>
        <v>1987</v>
      </c>
      <c r="G25" s="2355">
        <f t="shared" si="1"/>
        <v>2060</v>
      </c>
    </row>
    <row r="26" spans="1:7" x14ac:dyDescent="0.25">
      <c r="A26" s="57" t="s">
        <v>2836</v>
      </c>
      <c r="B26" s="132"/>
      <c r="C26" s="2356"/>
      <c r="D26" s="2356"/>
      <c r="E26" s="2356"/>
      <c r="F26" s="2356"/>
      <c r="G26" s="2356"/>
    </row>
  </sheetData>
  <mergeCells count="3">
    <mergeCell ref="A2:G2"/>
    <mergeCell ref="A3:A5"/>
    <mergeCell ref="B3:G3"/>
  </mergeCells>
  <hyperlinks>
    <hyperlink ref="A1" location="'Table of Contents'!A1" display="Back to Table of Contents"/>
  </hyperlinks>
  <pageMargins left="0.7" right="0.6" top="0.75" bottom="0.75" header="0.3" footer="0.3"/>
  <pageSetup scale="95"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heetViews>
  <sheetFormatPr defaultRowHeight="15" x14ac:dyDescent="0.25"/>
  <cols>
    <col min="1" max="1" width="11.28515625" customWidth="1"/>
    <col min="2" max="11" width="13" customWidth="1"/>
  </cols>
  <sheetData>
    <row r="1" spans="1:11" x14ac:dyDescent="0.25">
      <c r="A1" s="962" t="s">
        <v>1404</v>
      </c>
    </row>
    <row r="2" spans="1:11" x14ac:dyDescent="0.25">
      <c r="A2" s="133" t="s">
        <v>2873</v>
      </c>
      <c r="B2" s="132"/>
      <c r="C2" s="132"/>
      <c r="D2" s="132"/>
      <c r="E2" s="132"/>
      <c r="F2" s="132"/>
      <c r="G2" s="132"/>
      <c r="H2" s="132"/>
      <c r="I2" s="132"/>
      <c r="J2" s="132"/>
      <c r="K2" s="132"/>
    </row>
    <row r="3" spans="1:11" x14ac:dyDescent="0.25">
      <c r="A3" s="133"/>
      <c r="B3" s="132"/>
      <c r="C3" s="132"/>
      <c r="D3" s="132"/>
      <c r="E3" s="132"/>
      <c r="F3" s="132"/>
      <c r="G3" s="132"/>
      <c r="H3" s="132"/>
      <c r="I3" s="132"/>
      <c r="J3" s="132"/>
      <c r="K3" s="2357" t="s">
        <v>37</v>
      </c>
    </row>
    <row r="4" spans="1:11" ht="39" customHeight="1" x14ac:dyDescent="0.25">
      <c r="A4" s="4065" t="s">
        <v>17</v>
      </c>
      <c r="B4" s="4067" t="s">
        <v>2874</v>
      </c>
      <c r="C4" s="4067"/>
      <c r="D4" s="4067"/>
      <c r="E4" s="4067"/>
      <c r="F4" s="4067"/>
      <c r="G4" s="2358" t="s">
        <v>2875</v>
      </c>
      <c r="H4" s="2359"/>
      <c r="I4" s="2359"/>
      <c r="J4" s="2359"/>
      <c r="K4" s="2359"/>
    </row>
    <row r="5" spans="1:11" ht="39" customHeight="1" x14ac:dyDescent="0.25">
      <c r="A5" s="4066"/>
      <c r="B5" s="2360" t="s">
        <v>2876</v>
      </c>
      <c r="C5" s="2360" t="s">
        <v>2877</v>
      </c>
      <c r="D5" s="2360" t="s">
        <v>2878</v>
      </c>
      <c r="E5" s="2360" t="s">
        <v>2879</v>
      </c>
      <c r="F5" s="2360" t="s">
        <v>7</v>
      </c>
      <c r="G5" s="2360" t="s">
        <v>2876</v>
      </c>
      <c r="H5" s="2360" t="s">
        <v>2877</v>
      </c>
      <c r="I5" s="2360" t="s">
        <v>2878</v>
      </c>
      <c r="J5" s="2360" t="s">
        <v>2879</v>
      </c>
      <c r="K5" s="2360" t="s">
        <v>7</v>
      </c>
    </row>
    <row r="6" spans="1:11" ht="39" customHeight="1" x14ac:dyDescent="0.25">
      <c r="A6" s="2361">
        <v>2009</v>
      </c>
      <c r="B6" s="3076">
        <v>545</v>
      </c>
      <c r="C6" s="3076">
        <v>1220</v>
      </c>
      <c r="D6" s="3076">
        <v>722</v>
      </c>
      <c r="E6" s="2362">
        <v>2989</v>
      </c>
      <c r="F6" s="2415">
        <v>5476</v>
      </c>
      <c r="G6" s="2364">
        <v>1</v>
      </c>
      <c r="H6" s="2364">
        <v>2</v>
      </c>
      <c r="I6" s="2364">
        <v>0</v>
      </c>
      <c r="J6" s="2364">
        <v>22</v>
      </c>
      <c r="K6" s="2363">
        <v>25</v>
      </c>
    </row>
    <row r="7" spans="1:11" ht="39" customHeight="1" x14ac:dyDescent="0.25">
      <c r="A7" s="2361">
        <v>2010</v>
      </c>
      <c r="B7" s="3076">
        <v>513</v>
      </c>
      <c r="C7" s="3076">
        <v>1482</v>
      </c>
      <c r="D7" s="3076">
        <v>830</v>
      </c>
      <c r="E7" s="2362">
        <v>3073</v>
      </c>
      <c r="F7" s="2415">
        <v>5898</v>
      </c>
      <c r="G7" s="2364">
        <v>1</v>
      </c>
      <c r="H7" s="2364">
        <v>1</v>
      </c>
      <c r="I7" s="2364">
        <v>0</v>
      </c>
      <c r="J7" s="2364">
        <v>26</v>
      </c>
      <c r="K7" s="2363">
        <v>28</v>
      </c>
    </row>
    <row r="8" spans="1:11" ht="39" customHeight="1" x14ac:dyDescent="0.25">
      <c r="A8" s="2361">
        <v>2011</v>
      </c>
      <c r="B8" s="3076">
        <v>646</v>
      </c>
      <c r="C8" s="3076">
        <v>1467</v>
      </c>
      <c r="D8" s="3076">
        <v>965</v>
      </c>
      <c r="E8" s="2362">
        <v>4061</v>
      </c>
      <c r="F8" s="2415">
        <v>7139</v>
      </c>
      <c r="G8" s="2364">
        <v>1</v>
      </c>
      <c r="H8" s="2364">
        <v>3</v>
      </c>
      <c r="I8" s="2364">
        <v>0</v>
      </c>
      <c r="J8" s="2364">
        <v>23</v>
      </c>
      <c r="K8" s="2363">
        <v>27</v>
      </c>
    </row>
    <row r="9" spans="1:11" ht="39" customHeight="1" x14ac:dyDescent="0.25">
      <c r="A9" s="2361">
        <v>2012</v>
      </c>
      <c r="B9" s="3076">
        <v>406</v>
      </c>
      <c r="C9" s="3076">
        <v>827</v>
      </c>
      <c r="D9" s="3076">
        <v>838</v>
      </c>
      <c r="E9" s="2362">
        <v>3590</v>
      </c>
      <c r="F9" s="2415">
        <v>5661</v>
      </c>
      <c r="G9" s="2364">
        <v>2</v>
      </c>
      <c r="H9" s="2364">
        <v>0</v>
      </c>
      <c r="I9" s="2364">
        <v>1</v>
      </c>
      <c r="J9" s="2364">
        <v>29</v>
      </c>
      <c r="K9" s="2363">
        <v>32</v>
      </c>
    </row>
    <row r="10" spans="1:11" ht="39" customHeight="1" x14ac:dyDescent="0.25">
      <c r="A10" s="2361">
        <v>2013</v>
      </c>
      <c r="B10" s="3076">
        <v>615</v>
      </c>
      <c r="C10" s="3076">
        <v>1758</v>
      </c>
      <c r="D10" s="3076">
        <v>1156</v>
      </c>
      <c r="E10" s="2362">
        <v>3991</v>
      </c>
      <c r="F10" s="2415">
        <v>7520</v>
      </c>
      <c r="G10" s="2364">
        <v>2</v>
      </c>
      <c r="H10" s="2364">
        <v>2</v>
      </c>
      <c r="I10" s="2365">
        <v>0</v>
      </c>
      <c r="J10" s="2364">
        <v>33</v>
      </c>
      <c r="K10" s="2363">
        <v>37</v>
      </c>
    </row>
    <row r="11" spans="1:11" ht="39" customHeight="1" x14ac:dyDescent="0.25">
      <c r="A11" s="2361">
        <v>2014</v>
      </c>
      <c r="B11" s="3076">
        <v>389</v>
      </c>
      <c r="C11" s="3076">
        <v>1078</v>
      </c>
      <c r="D11" s="3076">
        <v>930</v>
      </c>
      <c r="E11" s="2362">
        <v>3539</v>
      </c>
      <c r="F11" s="2415">
        <v>5936</v>
      </c>
      <c r="G11" s="2364">
        <v>0</v>
      </c>
      <c r="H11" s="2364">
        <v>0</v>
      </c>
      <c r="I11" s="2364">
        <v>0</v>
      </c>
      <c r="J11" s="2364">
        <v>18</v>
      </c>
      <c r="K11" s="2363">
        <v>18</v>
      </c>
    </row>
    <row r="12" spans="1:11" ht="39" customHeight="1" x14ac:dyDescent="0.25">
      <c r="A12" s="2361">
        <v>2015</v>
      </c>
      <c r="B12" s="3076">
        <v>368</v>
      </c>
      <c r="C12" s="3076">
        <v>973</v>
      </c>
      <c r="D12" s="3076">
        <v>862</v>
      </c>
      <c r="E12" s="2362">
        <v>3652</v>
      </c>
      <c r="F12" s="2415">
        <v>5855</v>
      </c>
      <c r="G12" s="2364">
        <v>1</v>
      </c>
      <c r="H12" s="2364">
        <v>1</v>
      </c>
      <c r="I12" s="2364">
        <v>0</v>
      </c>
      <c r="J12" s="2364">
        <v>12</v>
      </c>
      <c r="K12" s="2363">
        <v>14</v>
      </c>
    </row>
    <row r="13" spans="1:11" ht="39" customHeight="1" x14ac:dyDescent="0.25">
      <c r="A13" s="2361">
        <v>2016</v>
      </c>
      <c r="B13" s="3076">
        <v>265</v>
      </c>
      <c r="C13" s="3076">
        <v>910</v>
      </c>
      <c r="D13" s="3076">
        <v>680</v>
      </c>
      <c r="E13" s="2362">
        <v>3571</v>
      </c>
      <c r="F13" s="2415">
        <v>5426</v>
      </c>
      <c r="G13" s="2364">
        <v>1</v>
      </c>
      <c r="H13" s="2364">
        <v>1</v>
      </c>
      <c r="I13" s="2364">
        <v>0</v>
      </c>
      <c r="J13" s="2364">
        <v>14</v>
      </c>
      <c r="K13" s="2363">
        <v>16</v>
      </c>
    </row>
    <row r="14" spans="1:11" ht="39" customHeight="1" x14ac:dyDescent="0.25">
      <c r="A14" s="2361">
        <v>2017</v>
      </c>
      <c r="B14" s="3076">
        <v>185</v>
      </c>
      <c r="C14" s="3076">
        <v>416</v>
      </c>
      <c r="D14" s="3076">
        <v>512</v>
      </c>
      <c r="E14" s="2362">
        <v>3035</v>
      </c>
      <c r="F14" s="2415">
        <v>4148</v>
      </c>
      <c r="G14" s="2364">
        <v>0</v>
      </c>
      <c r="H14" s="2364">
        <v>0</v>
      </c>
      <c r="I14" s="2364">
        <v>0</v>
      </c>
      <c r="J14" s="2364">
        <v>15</v>
      </c>
      <c r="K14" s="2363">
        <v>15</v>
      </c>
    </row>
    <row r="15" spans="1:11" ht="39" customHeight="1" x14ac:dyDescent="0.25">
      <c r="A15" s="2366">
        <v>2018</v>
      </c>
      <c r="B15" s="3077">
        <v>154</v>
      </c>
      <c r="C15" s="3077">
        <v>474</v>
      </c>
      <c r="D15" s="3077">
        <v>515</v>
      </c>
      <c r="E15" s="2367">
        <v>3351</v>
      </c>
      <c r="F15" s="2416">
        <v>4494</v>
      </c>
      <c r="G15" s="2369">
        <v>0</v>
      </c>
      <c r="H15" s="2369">
        <v>1</v>
      </c>
      <c r="I15" s="2369">
        <v>0</v>
      </c>
      <c r="J15" s="2369">
        <v>17</v>
      </c>
      <c r="K15" s="2368">
        <v>18</v>
      </c>
    </row>
    <row r="16" spans="1:11" x14ac:dyDescent="0.25">
      <c r="A16" s="57" t="s">
        <v>2836</v>
      </c>
      <c r="B16" s="132"/>
      <c r="C16" s="132"/>
      <c r="D16" s="132"/>
      <c r="E16" s="132"/>
      <c r="F16" s="511"/>
      <c r="G16" s="132"/>
      <c r="H16" s="132"/>
      <c r="I16" s="132"/>
      <c r="J16" s="132"/>
      <c r="K16" s="132"/>
    </row>
  </sheetData>
  <mergeCells count="2">
    <mergeCell ref="A4:A5"/>
    <mergeCell ref="B4:F4"/>
  </mergeCells>
  <hyperlinks>
    <hyperlink ref="A1" location="'Table of Contents'!A1" display="Back to Table of Contents"/>
  </hyperlinks>
  <pageMargins left="0.7" right="0.7" top="0.75" bottom="0.75" header="0.3" footer="0.3"/>
  <pageSetup paperSize="9" scale="9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heetViews>
  <sheetFormatPr defaultRowHeight="15" x14ac:dyDescent="0.25"/>
  <cols>
    <col min="1" max="1" width="15.5703125" style="2507" customWidth="1"/>
    <col min="2" max="2" width="15.140625" style="2507" customWidth="1"/>
    <col min="3" max="9" width="14.28515625" style="2507" customWidth="1"/>
    <col min="10" max="16384" width="9.140625" style="2507"/>
  </cols>
  <sheetData>
    <row r="1" spans="1:9" x14ac:dyDescent="0.25">
      <c r="A1" s="3050" t="s">
        <v>1404</v>
      </c>
    </row>
    <row r="2" spans="1:9" x14ac:dyDescent="0.25">
      <c r="A2" s="133" t="s">
        <v>1324</v>
      </c>
      <c r="B2" s="132"/>
      <c r="C2" s="132"/>
      <c r="D2" s="132"/>
      <c r="E2" s="132"/>
      <c r="F2" s="2370"/>
      <c r="G2" s="2370"/>
      <c r="H2" s="2370"/>
      <c r="I2" s="2370"/>
    </row>
    <row r="3" spans="1:9" x14ac:dyDescent="0.25">
      <c r="A3" s="132"/>
      <c r="B3" s="132"/>
      <c r="C3" s="132"/>
      <c r="D3" s="132"/>
      <c r="E3" s="132"/>
      <c r="F3" s="2370"/>
      <c r="G3" s="2370"/>
      <c r="H3" s="2370"/>
      <c r="I3" s="2371" t="s">
        <v>37</v>
      </c>
    </row>
    <row r="4" spans="1:9" ht="28.5" x14ac:dyDescent="0.25">
      <c r="A4" s="4082" t="s">
        <v>2838</v>
      </c>
      <c r="B4" s="3078" t="s">
        <v>2880</v>
      </c>
      <c r="C4" s="4084" t="s">
        <v>2881</v>
      </c>
      <c r="D4" s="4085"/>
      <c r="E4" s="4084" t="s">
        <v>2882</v>
      </c>
      <c r="F4" s="3468"/>
      <c r="G4" s="4085"/>
      <c r="H4" s="4086" t="s">
        <v>2883</v>
      </c>
      <c r="I4" s="3899"/>
    </row>
    <row r="5" spans="1:9" x14ac:dyDescent="0.25">
      <c r="A5" s="4083"/>
      <c r="B5" s="4072" t="s">
        <v>2884</v>
      </c>
      <c r="C5" s="4070" t="s">
        <v>2885</v>
      </c>
      <c r="D5" s="4072" t="s">
        <v>2886</v>
      </c>
      <c r="E5" s="4087" t="s">
        <v>2887</v>
      </c>
      <c r="F5" s="4065" t="s">
        <v>2888</v>
      </c>
      <c r="G5" s="4089" t="s">
        <v>2889</v>
      </c>
      <c r="H5" s="4075" t="s">
        <v>2890</v>
      </c>
      <c r="I5" s="4076"/>
    </row>
    <row r="6" spans="1:9" ht="24.75" customHeight="1" x14ac:dyDescent="0.25">
      <c r="A6" s="2372" t="s">
        <v>17</v>
      </c>
      <c r="B6" s="4073"/>
      <c r="C6" s="4071"/>
      <c r="D6" s="4073"/>
      <c r="E6" s="4088"/>
      <c r="F6" s="4066"/>
      <c r="G6" s="4090"/>
      <c r="H6" s="4077"/>
      <c r="I6" s="4078"/>
    </row>
    <row r="7" spans="1:9" ht="32.25" customHeight="1" x14ac:dyDescent="0.25">
      <c r="A7" s="2373">
        <v>2009</v>
      </c>
      <c r="B7" s="3079">
        <v>0</v>
      </c>
      <c r="C7" s="3082">
        <v>5</v>
      </c>
      <c r="D7" s="3080">
        <v>718</v>
      </c>
      <c r="E7" s="3081">
        <v>23</v>
      </c>
      <c r="F7" s="2373" t="s">
        <v>2891</v>
      </c>
      <c r="G7" s="3080">
        <v>0</v>
      </c>
      <c r="H7" s="4079">
        <v>7</v>
      </c>
      <c r="I7" s="4080"/>
    </row>
    <row r="8" spans="1:9" ht="32.25" customHeight="1" x14ac:dyDescent="0.25">
      <c r="A8" s="2373">
        <v>2010</v>
      </c>
      <c r="B8" s="3079">
        <v>0</v>
      </c>
      <c r="C8" s="3082">
        <v>3</v>
      </c>
      <c r="D8" s="3080">
        <v>156</v>
      </c>
      <c r="E8" s="3081">
        <v>52</v>
      </c>
      <c r="F8" s="2373" t="s">
        <v>2892</v>
      </c>
      <c r="G8" s="3080" t="s">
        <v>2893</v>
      </c>
      <c r="H8" s="4068">
        <v>28</v>
      </c>
      <c r="I8" s="4069"/>
    </row>
    <row r="9" spans="1:9" ht="32.25" customHeight="1" x14ac:dyDescent="0.25">
      <c r="A9" s="2373">
        <v>2011</v>
      </c>
      <c r="B9" s="3079">
        <v>0</v>
      </c>
      <c r="C9" s="3082">
        <v>5</v>
      </c>
      <c r="D9" s="3080">
        <v>445</v>
      </c>
      <c r="E9" s="3081">
        <v>54</v>
      </c>
      <c r="F9" s="2373" t="s">
        <v>2894</v>
      </c>
      <c r="G9" s="3080">
        <v>1</v>
      </c>
      <c r="H9" s="4068">
        <v>17</v>
      </c>
      <c r="I9" s="4069"/>
    </row>
    <row r="10" spans="1:9" ht="32.25" customHeight="1" x14ac:dyDescent="0.25">
      <c r="A10" s="2373">
        <v>2012</v>
      </c>
      <c r="B10" s="3079">
        <v>0</v>
      </c>
      <c r="C10" s="3082">
        <v>4</v>
      </c>
      <c r="D10" s="3080">
        <v>264</v>
      </c>
      <c r="E10" s="3081">
        <v>33</v>
      </c>
      <c r="F10" s="2373" t="s">
        <v>2895</v>
      </c>
      <c r="G10" s="3080">
        <v>1</v>
      </c>
      <c r="H10" s="4068">
        <v>16</v>
      </c>
      <c r="I10" s="4069"/>
    </row>
    <row r="11" spans="1:9" ht="32.25" customHeight="1" x14ac:dyDescent="0.25">
      <c r="A11" s="2373">
        <v>2013</v>
      </c>
      <c r="B11" s="3079">
        <v>0</v>
      </c>
      <c r="C11" s="3082">
        <v>5</v>
      </c>
      <c r="D11" s="3080">
        <v>390</v>
      </c>
      <c r="E11" s="3081">
        <v>49</v>
      </c>
      <c r="F11" s="2373" t="s">
        <v>2896</v>
      </c>
      <c r="G11" s="3080">
        <v>0</v>
      </c>
      <c r="H11" s="4068">
        <v>25</v>
      </c>
      <c r="I11" s="4069"/>
    </row>
    <row r="12" spans="1:9" ht="32.25" customHeight="1" x14ac:dyDescent="0.25">
      <c r="A12" s="2373">
        <v>2014</v>
      </c>
      <c r="B12" s="3079">
        <v>0</v>
      </c>
      <c r="C12" s="3082">
        <v>1</v>
      </c>
      <c r="D12" s="3080">
        <v>169</v>
      </c>
      <c r="E12" s="3081">
        <v>20</v>
      </c>
      <c r="F12" s="2373" t="s">
        <v>2897</v>
      </c>
      <c r="G12" s="3080">
        <v>2</v>
      </c>
      <c r="H12" s="4068">
        <v>16</v>
      </c>
      <c r="I12" s="4069"/>
    </row>
    <row r="13" spans="1:9" ht="32.25" customHeight="1" x14ac:dyDescent="0.25">
      <c r="A13" s="2373">
        <v>2015</v>
      </c>
      <c r="B13" s="3080">
        <v>1</v>
      </c>
      <c r="C13" s="3082">
        <v>1</v>
      </c>
      <c r="D13" s="3080">
        <v>82</v>
      </c>
      <c r="E13" s="3081">
        <v>32</v>
      </c>
      <c r="F13" s="2373">
        <v>91</v>
      </c>
      <c r="G13" s="3080">
        <v>0</v>
      </c>
      <c r="H13" s="4068">
        <v>30</v>
      </c>
      <c r="I13" s="4069"/>
    </row>
    <row r="14" spans="1:9" ht="32.25" customHeight="1" x14ac:dyDescent="0.25">
      <c r="A14" s="2373">
        <v>2016</v>
      </c>
      <c r="B14" s="3080">
        <v>0</v>
      </c>
      <c r="C14" s="3082">
        <v>2</v>
      </c>
      <c r="D14" s="3080">
        <v>147</v>
      </c>
      <c r="E14" s="3081">
        <v>25</v>
      </c>
      <c r="F14" s="2373">
        <v>24</v>
      </c>
      <c r="G14" s="3080">
        <v>7</v>
      </c>
      <c r="H14" s="4068">
        <v>17</v>
      </c>
      <c r="I14" s="4069"/>
    </row>
    <row r="15" spans="1:9" ht="32.25" customHeight="1" x14ac:dyDescent="0.25">
      <c r="A15" s="2373">
        <v>2017</v>
      </c>
      <c r="B15" s="3080">
        <v>0</v>
      </c>
      <c r="C15" s="3082">
        <v>0</v>
      </c>
      <c r="D15" s="3080">
        <v>208</v>
      </c>
      <c r="E15" s="3081">
        <v>28</v>
      </c>
      <c r="F15" s="2373">
        <v>13</v>
      </c>
      <c r="G15" s="3080">
        <v>3</v>
      </c>
      <c r="H15" s="4069">
        <v>23</v>
      </c>
      <c r="I15" s="4081"/>
    </row>
    <row r="16" spans="1:9" ht="32.25" customHeight="1" x14ac:dyDescent="0.25">
      <c r="A16" s="2374">
        <v>2018</v>
      </c>
      <c r="B16" s="2374">
        <v>0</v>
      </c>
      <c r="C16" s="2374">
        <v>4</v>
      </c>
      <c r="D16" s="2374">
        <v>65</v>
      </c>
      <c r="E16" s="2374">
        <v>41</v>
      </c>
      <c r="F16" s="2374">
        <v>6</v>
      </c>
      <c r="G16" s="2374">
        <v>1</v>
      </c>
      <c r="H16" s="4074">
        <v>18</v>
      </c>
      <c r="I16" s="4074"/>
    </row>
    <row r="17" spans="1:9" x14ac:dyDescent="0.25">
      <c r="A17" s="57" t="s">
        <v>2836</v>
      </c>
      <c r="B17" s="132"/>
      <c r="C17" s="132"/>
      <c r="D17" s="132"/>
      <c r="E17" s="132"/>
      <c r="F17" s="132"/>
      <c r="G17" s="132"/>
      <c r="H17" s="132"/>
      <c r="I17" s="132"/>
    </row>
    <row r="18" spans="1:9" ht="17.25" x14ac:dyDescent="0.25">
      <c r="A18" s="132" t="s">
        <v>2898</v>
      </c>
      <c r="B18" s="132"/>
      <c r="C18" s="132"/>
      <c r="D18" s="132"/>
      <c r="E18" s="132"/>
      <c r="F18" s="132"/>
      <c r="G18" s="132"/>
      <c r="H18" s="132"/>
      <c r="I18" s="132"/>
    </row>
    <row r="19" spans="1:9" ht="17.25" x14ac:dyDescent="0.25">
      <c r="A19" s="132" t="s">
        <v>2899</v>
      </c>
      <c r="B19" s="132"/>
      <c r="C19" s="132"/>
      <c r="D19" s="132"/>
      <c r="E19" s="132"/>
      <c r="F19" s="132"/>
      <c r="G19" s="132"/>
      <c r="H19" s="132"/>
      <c r="I19" s="132"/>
    </row>
    <row r="20" spans="1:9" x14ac:dyDescent="0.25">
      <c r="A20" s="2375" t="s">
        <v>2900</v>
      </c>
      <c r="B20" s="132"/>
      <c r="C20" s="132"/>
      <c r="D20" s="132"/>
      <c r="E20" s="132"/>
      <c r="F20" s="132"/>
      <c r="G20" s="132"/>
      <c r="H20" s="132"/>
      <c r="I20" s="132"/>
    </row>
  </sheetData>
  <mergeCells count="21">
    <mergeCell ref="A4:A5"/>
    <mergeCell ref="C4:D4"/>
    <mergeCell ref="E4:G4"/>
    <mergeCell ref="H4:I4"/>
    <mergeCell ref="B5:B6"/>
    <mergeCell ref="E5:E6"/>
    <mergeCell ref="G5:G6"/>
    <mergeCell ref="F5:F6"/>
    <mergeCell ref="H14:I14"/>
    <mergeCell ref="C5:C6"/>
    <mergeCell ref="D5:D6"/>
    <mergeCell ref="H12:I12"/>
    <mergeCell ref="H16:I16"/>
    <mergeCell ref="H5:I6"/>
    <mergeCell ref="H7:I7"/>
    <mergeCell ref="H8:I8"/>
    <mergeCell ref="H9:I9"/>
    <mergeCell ref="H11:I11"/>
    <mergeCell ref="H13:I13"/>
    <mergeCell ref="H10:I10"/>
    <mergeCell ref="H15:I15"/>
  </mergeCells>
  <hyperlinks>
    <hyperlink ref="A1" location="'Table of Contents'!A1" display="Back to Table of Contents"/>
  </hyperlinks>
  <pageMargins left="0.7" right="0.7" top="0.75" bottom="0.75" header="0.3" footer="0.3"/>
  <pageSetup paperSize="9" scale="9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heetViews>
  <sheetFormatPr defaultRowHeight="15" x14ac:dyDescent="0.25"/>
  <cols>
    <col min="1" max="1" width="31.5703125" customWidth="1"/>
    <col min="2" max="2" width="20.28515625" customWidth="1"/>
    <col min="3" max="12" width="12.7109375" customWidth="1"/>
  </cols>
  <sheetData>
    <row r="1" spans="1:12" x14ac:dyDescent="0.25">
      <c r="A1" s="962" t="s">
        <v>1404</v>
      </c>
    </row>
    <row r="2" spans="1:12" ht="21.75" x14ac:dyDescent="0.3">
      <c r="A2" s="2378" t="s">
        <v>2909</v>
      </c>
      <c r="B2" s="2379"/>
      <c r="C2" s="2379"/>
      <c r="D2" s="2379"/>
      <c r="E2" s="2379"/>
      <c r="F2" s="2379"/>
      <c r="G2" s="2379"/>
      <c r="H2" s="2379"/>
      <c r="I2" s="2379"/>
      <c r="J2" s="2379"/>
      <c r="K2" s="2379"/>
      <c r="L2" s="2379"/>
    </row>
    <row r="3" spans="1:12" ht="18.75" x14ac:dyDescent="0.3">
      <c r="A3" s="2379"/>
      <c r="B3" s="2379"/>
      <c r="C3" s="2379"/>
      <c r="D3" s="2379"/>
      <c r="E3" s="2379"/>
      <c r="F3" s="2379"/>
      <c r="G3" s="2379"/>
      <c r="H3" s="2379"/>
      <c r="I3" s="2379"/>
      <c r="J3" s="2379"/>
      <c r="K3" s="2379"/>
      <c r="L3" s="2379"/>
    </row>
    <row r="4" spans="1:12" ht="26.25" customHeight="1" x14ac:dyDescent="0.25">
      <c r="A4" s="4101" t="s">
        <v>2838</v>
      </c>
      <c r="B4" s="4103"/>
      <c r="C4" s="2380">
        <v>2009</v>
      </c>
      <c r="D4" s="2380">
        <v>2010</v>
      </c>
      <c r="E4" s="2380">
        <v>2011</v>
      </c>
      <c r="F4" s="2380">
        <v>2012</v>
      </c>
      <c r="G4" s="2380">
        <v>2013</v>
      </c>
      <c r="H4" s="2380">
        <v>2014</v>
      </c>
      <c r="I4" s="2380">
        <v>2015</v>
      </c>
      <c r="J4" s="2380">
        <v>2016</v>
      </c>
      <c r="K4" s="2380">
        <v>2017</v>
      </c>
      <c r="L4" s="2380">
        <v>2018</v>
      </c>
    </row>
    <row r="5" spans="1:12" ht="24" customHeight="1" x14ac:dyDescent="0.3">
      <c r="A5" s="4104" t="s">
        <v>2901</v>
      </c>
      <c r="B5" s="2381" t="s">
        <v>2853</v>
      </c>
      <c r="C5" s="2382">
        <v>23</v>
      </c>
      <c r="D5" s="2382">
        <v>52</v>
      </c>
      <c r="E5" s="2382">
        <v>54</v>
      </c>
      <c r="F5" s="2382">
        <v>33</v>
      </c>
      <c r="G5" s="2382">
        <v>49</v>
      </c>
      <c r="H5" s="2382">
        <v>20</v>
      </c>
      <c r="I5" s="2382">
        <v>32</v>
      </c>
      <c r="J5" s="2383">
        <v>25</v>
      </c>
      <c r="K5" s="2383">
        <v>28</v>
      </c>
      <c r="L5" s="2384">
        <v>41</v>
      </c>
    </row>
    <row r="6" spans="1:12" ht="24" customHeight="1" x14ac:dyDescent="0.3">
      <c r="A6" s="4105"/>
      <c r="B6" s="2385" t="s">
        <v>2902</v>
      </c>
      <c r="C6" s="2386">
        <v>1.8</v>
      </c>
      <c r="D6" s="2386">
        <v>4.2</v>
      </c>
      <c r="E6" s="2386">
        <v>4.3</v>
      </c>
      <c r="F6" s="2386">
        <v>2.6</v>
      </c>
      <c r="G6" s="2386">
        <v>3.9</v>
      </c>
      <c r="H6" s="2386">
        <v>1.6</v>
      </c>
      <c r="I6" s="2386">
        <v>2.5</v>
      </c>
      <c r="J6" s="2387">
        <v>2</v>
      </c>
      <c r="K6" s="2387">
        <v>2.2000000000000002</v>
      </c>
      <c r="L6" s="2388">
        <v>3.2</v>
      </c>
    </row>
    <row r="7" spans="1:12" ht="24" customHeight="1" x14ac:dyDescent="0.3">
      <c r="A7" s="4106" t="s">
        <v>2903</v>
      </c>
      <c r="B7" s="2389" t="s">
        <v>2853</v>
      </c>
      <c r="C7" s="2390">
        <v>113</v>
      </c>
      <c r="D7" s="2390">
        <v>117</v>
      </c>
      <c r="E7" s="2390">
        <v>113</v>
      </c>
      <c r="F7" s="2390">
        <v>128</v>
      </c>
      <c r="G7" s="2390">
        <v>122</v>
      </c>
      <c r="H7" s="2390">
        <v>119</v>
      </c>
      <c r="I7" s="2390">
        <v>128</v>
      </c>
      <c r="J7" s="2391">
        <v>118</v>
      </c>
      <c r="K7" s="2391">
        <v>119</v>
      </c>
      <c r="L7" s="2392">
        <v>123</v>
      </c>
    </row>
    <row r="8" spans="1:12" ht="24" customHeight="1" x14ac:dyDescent="0.3">
      <c r="A8" s="4105"/>
      <c r="B8" s="2385" t="s">
        <v>2902</v>
      </c>
      <c r="C8" s="2393">
        <v>9.1</v>
      </c>
      <c r="D8" s="2393">
        <v>9.4</v>
      </c>
      <c r="E8" s="2386">
        <v>9</v>
      </c>
      <c r="F8" s="2393">
        <v>10.199999999999999</v>
      </c>
      <c r="G8" s="2393">
        <v>9.6999999999999993</v>
      </c>
      <c r="H8" s="2393">
        <v>9.4</v>
      </c>
      <c r="I8" s="2393">
        <v>10.1</v>
      </c>
      <c r="J8" s="2394">
        <v>9.3000000000000007</v>
      </c>
      <c r="K8" s="2394">
        <v>9.4</v>
      </c>
      <c r="L8" s="2395">
        <v>9.6999999999999993</v>
      </c>
    </row>
    <row r="9" spans="1:12" ht="24" customHeight="1" x14ac:dyDescent="0.3">
      <c r="A9" s="4104" t="s">
        <v>2886</v>
      </c>
      <c r="B9" s="2381" t="s">
        <v>2853</v>
      </c>
      <c r="C9" s="2382">
        <v>718</v>
      </c>
      <c r="D9" s="2382">
        <v>156</v>
      </c>
      <c r="E9" s="2382">
        <v>445</v>
      </c>
      <c r="F9" s="2382">
        <v>264</v>
      </c>
      <c r="G9" s="2382">
        <v>390</v>
      </c>
      <c r="H9" s="2382">
        <v>169</v>
      </c>
      <c r="I9" s="2382">
        <v>82</v>
      </c>
      <c r="J9" s="2396">
        <v>147</v>
      </c>
      <c r="K9" s="2396">
        <v>208</v>
      </c>
      <c r="L9" s="2397">
        <v>65</v>
      </c>
    </row>
    <row r="10" spans="1:12" ht="24" customHeight="1" x14ac:dyDescent="0.3">
      <c r="A10" s="4105"/>
      <c r="B10" s="2385" t="s">
        <v>2902</v>
      </c>
      <c r="C10" s="2386">
        <v>57.6</v>
      </c>
      <c r="D10" s="2386">
        <v>12.5</v>
      </c>
      <c r="E10" s="2386">
        <v>35.5</v>
      </c>
      <c r="F10" s="2386">
        <v>21</v>
      </c>
      <c r="G10" s="2386">
        <v>31</v>
      </c>
      <c r="H10" s="2386">
        <v>13.4</v>
      </c>
      <c r="I10" s="2386">
        <v>6.5</v>
      </c>
      <c r="J10" s="2398">
        <v>11.6</v>
      </c>
      <c r="K10" s="2398">
        <v>16.399999999999999</v>
      </c>
      <c r="L10" s="2399">
        <v>5.0999999999999996</v>
      </c>
    </row>
    <row r="11" spans="1:12" ht="22.5" x14ac:dyDescent="0.3">
      <c r="A11" s="2379" t="s">
        <v>2910</v>
      </c>
      <c r="B11" s="2379"/>
      <c r="C11" s="2379"/>
      <c r="D11" s="2379"/>
      <c r="E11" s="2379"/>
      <c r="F11" s="2379"/>
      <c r="G11" s="2379"/>
      <c r="H11" s="2379"/>
      <c r="I11" s="2379"/>
      <c r="J11" s="2379"/>
      <c r="K11" s="2379"/>
      <c r="L11" s="2379"/>
    </row>
    <row r="12" spans="1:12" ht="18.75" x14ac:dyDescent="0.3">
      <c r="A12" s="2400" t="s">
        <v>2836</v>
      </c>
      <c r="B12" s="2379"/>
      <c r="C12" s="2379"/>
      <c r="D12" s="2379"/>
      <c r="E12" s="2379"/>
      <c r="F12" s="2379"/>
      <c r="G12" s="2379"/>
      <c r="H12" s="2379"/>
      <c r="I12" s="2379"/>
      <c r="J12" s="2379"/>
      <c r="K12" s="2379"/>
      <c r="L12" s="2379"/>
    </row>
    <row r="13" spans="1:12" ht="18.75" x14ac:dyDescent="0.3">
      <c r="A13" s="2379"/>
      <c r="B13" s="2379"/>
      <c r="C13" s="2379"/>
      <c r="D13" s="2379"/>
      <c r="E13" s="2379"/>
      <c r="F13" s="2379"/>
      <c r="G13" s="2379"/>
      <c r="H13" s="2379"/>
      <c r="I13" s="2379"/>
      <c r="J13" s="2379"/>
      <c r="K13" s="2379"/>
      <c r="L13" s="2379"/>
    </row>
    <row r="14" spans="1:12" ht="18.75" x14ac:dyDescent="0.3">
      <c r="A14" s="962" t="s">
        <v>1404</v>
      </c>
      <c r="B14" s="2379"/>
      <c r="C14" s="2379"/>
      <c r="D14" s="2379"/>
      <c r="E14" s="2379"/>
      <c r="F14" s="2379"/>
      <c r="G14" s="2379"/>
      <c r="H14" s="2379"/>
      <c r="I14" s="2379"/>
      <c r="J14" s="2379"/>
      <c r="K14" s="2379"/>
      <c r="L14" s="2379"/>
    </row>
    <row r="15" spans="1:12" ht="18.75" x14ac:dyDescent="0.3">
      <c r="A15" s="2378" t="s">
        <v>1325</v>
      </c>
      <c r="B15" s="2379"/>
      <c r="C15" s="2379"/>
      <c r="D15" s="2379"/>
      <c r="E15" s="2379"/>
      <c r="F15" s="2379"/>
      <c r="G15" s="2379"/>
      <c r="H15" s="2379"/>
      <c r="I15" s="2379"/>
      <c r="J15" s="2379"/>
      <c r="K15" s="2379"/>
      <c r="L15" s="2379"/>
    </row>
    <row r="16" spans="1:12" ht="18.75" x14ac:dyDescent="0.3">
      <c r="A16" s="2379"/>
      <c r="B16" s="2379"/>
      <c r="C16" s="2379"/>
      <c r="D16" s="2379"/>
      <c r="E16" s="2379"/>
      <c r="F16" s="2379"/>
      <c r="G16" s="2379"/>
      <c r="H16" s="2379"/>
      <c r="I16" s="2379"/>
      <c r="J16" s="2379"/>
      <c r="K16" s="2379"/>
      <c r="L16" s="2379"/>
    </row>
    <row r="17" spans="1:12" ht="23.25" customHeight="1" x14ac:dyDescent="0.25">
      <c r="A17" s="4097" t="s">
        <v>2904</v>
      </c>
      <c r="B17" s="4098"/>
      <c r="C17" s="4101" t="s">
        <v>2905</v>
      </c>
      <c r="D17" s="4102"/>
      <c r="E17" s="4102"/>
      <c r="F17" s="4102"/>
      <c r="G17" s="4102"/>
      <c r="H17" s="4102"/>
      <c r="I17" s="4102"/>
      <c r="J17" s="4102"/>
      <c r="K17" s="4102"/>
      <c r="L17" s="4103"/>
    </row>
    <row r="18" spans="1:12" ht="23.25" customHeight="1" x14ac:dyDescent="0.25">
      <c r="A18" s="4099"/>
      <c r="B18" s="4100"/>
      <c r="C18" s="2380">
        <v>2009</v>
      </c>
      <c r="D18" s="2380">
        <v>2010</v>
      </c>
      <c r="E18" s="2380">
        <v>2011</v>
      </c>
      <c r="F18" s="2380">
        <v>2012</v>
      </c>
      <c r="G18" s="2380">
        <v>2013</v>
      </c>
      <c r="H18" s="2380">
        <v>2014</v>
      </c>
      <c r="I18" s="2380">
        <v>2015</v>
      </c>
      <c r="J18" s="2380">
        <v>2016</v>
      </c>
      <c r="K18" s="2380">
        <v>2017</v>
      </c>
      <c r="L18" s="2380">
        <v>2018</v>
      </c>
    </row>
    <row r="19" spans="1:12" ht="23.25" customHeight="1" x14ac:dyDescent="0.25">
      <c r="A19" s="4095" t="s">
        <v>2906</v>
      </c>
      <c r="B19" s="4095"/>
      <c r="C19" s="2401">
        <v>1085</v>
      </c>
      <c r="D19" s="2401">
        <v>1033</v>
      </c>
      <c r="E19" s="2401">
        <v>1022</v>
      </c>
      <c r="F19" s="2401">
        <v>1159</v>
      </c>
      <c r="G19" s="2401">
        <v>1233</v>
      </c>
      <c r="H19" s="2401">
        <v>1186</v>
      </c>
      <c r="I19" s="2401">
        <v>1263</v>
      </c>
      <c r="J19" s="2401">
        <v>1265</v>
      </c>
      <c r="K19" s="2401">
        <v>1371</v>
      </c>
      <c r="L19" s="2402">
        <v>1351</v>
      </c>
    </row>
    <row r="20" spans="1:12" ht="23.25" customHeight="1" x14ac:dyDescent="0.25">
      <c r="A20" s="4091" t="s">
        <v>2907</v>
      </c>
      <c r="B20" s="4092"/>
      <c r="C20" s="2403">
        <v>236</v>
      </c>
      <c r="D20" s="2403">
        <v>239</v>
      </c>
      <c r="E20" s="2403">
        <v>190</v>
      </c>
      <c r="F20" s="2403">
        <v>199</v>
      </c>
      <c r="G20" s="2403">
        <v>214</v>
      </c>
      <c r="H20" s="2403">
        <v>230</v>
      </c>
      <c r="I20" s="2403">
        <v>175</v>
      </c>
      <c r="J20" s="2403">
        <v>159</v>
      </c>
      <c r="K20" s="2403">
        <v>194</v>
      </c>
      <c r="L20" s="2404">
        <v>197</v>
      </c>
    </row>
    <row r="21" spans="1:12" ht="18.75" x14ac:dyDescent="0.3">
      <c r="A21" s="2400" t="s">
        <v>2836</v>
      </c>
      <c r="B21" s="2379"/>
      <c r="C21" s="2379"/>
      <c r="D21" s="2379"/>
      <c r="E21" s="2379"/>
      <c r="F21" s="2379"/>
      <c r="G21" s="2379"/>
      <c r="H21" s="2379"/>
      <c r="I21" s="2379"/>
      <c r="J21" s="2379"/>
      <c r="K21" s="2379"/>
      <c r="L21" s="2379"/>
    </row>
    <row r="22" spans="1:12" ht="18.75" x14ac:dyDescent="0.3">
      <c r="A22" s="2379"/>
      <c r="B22" s="2379"/>
      <c r="C22" s="2379"/>
      <c r="D22" s="2379"/>
      <c r="E22" s="2379"/>
      <c r="F22" s="2379"/>
      <c r="G22" s="2379"/>
      <c r="H22" s="2379"/>
      <c r="I22" s="2379"/>
      <c r="J22" s="2379"/>
      <c r="K22" s="2379"/>
      <c r="L22" s="2379"/>
    </row>
    <row r="23" spans="1:12" ht="18.75" x14ac:dyDescent="0.3">
      <c r="A23" s="962" t="s">
        <v>1404</v>
      </c>
      <c r="B23" s="2379"/>
      <c r="C23" s="2379"/>
      <c r="D23" s="2379"/>
      <c r="E23" s="2379"/>
      <c r="F23" s="2379"/>
      <c r="G23" s="2379"/>
      <c r="H23" s="2379"/>
      <c r="I23" s="2379"/>
      <c r="J23" s="2379"/>
      <c r="K23" s="2379"/>
      <c r="L23" s="2379"/>
    </row>
    <row r="24" spans="1:12" ht="18.75" x14ac:dyDescent="0.25">
      <c r="A24" s="4096" t="s">
        <v>2908</v>
      </c>
      <c r="B24" s="4096"/>
      <c r="C24" s="4096"/>
      <c r="D24" s="4096"/>
      <c r="E24" s="4096"/>
      <c r="F24" s="4096"/>
      <c r="G24" s="4096"/>
      <c r="H24" s="4096"/>
      <c r="I24" s="4096"/>
      <c r="J24" s="4096"/>
      <c r="K24" s="4096"/>
      <c r="L24" s="4096"/>
    </row>
    <row r="25" spans="1:12" ht="18.75" x14ac:dyDescent="0.3">
      <c r="A25" s="2405"/>
      <c r="B25" s="2379"/>
      <c r="C25" s="2379"/>
      <c r="D25" s="2379"/>
      <c r="E25" s="2379"/>
      <c r="F25" s="2379"/>
      <c r="G25" s="2379"/>
      <c r="H25" s="2379"/>
      <c r="I25" s="2379"/>
      <c r="J25" s="2379"/>
      <c r="K25" s="2379"/>
      <c r="L25" s="2379"/>
    </row>
    <row r="26" spans="1:12" ht="32.25" customHeight="1" x14ac:dyDescent="0.25">
      <c r="A26" s="4097" t="s">
        <v>2839</v>
      </c>
      <c r="B26" s="4098"/>
      <c r="C26" s="4101" t="s">
        <v>2853</v>
      </c>
      <c r="D26" s="4102"/>
      <c r="E26" s="4102"/>
      <c r="F26" s="4102"/>
      <c r="G26" s="4102"/>
      <c r="H26" s="4102"/>
      <c r="I26" s="4102"/>
      <c r="J26" s="4102"/>
      <c r="K26" s="4102"/>
      <c r="L26" s="4103"/>
    </row>
    <row r="27" spans="1:12" ht="32.25" customHeight="1" x14ac:dyDescent="0.25">
      <c r="A27" s="4099"/>
      <c r="B27" s="4100"/>
      <c r="C27" s="2380">
        <v>2009</v>
      </c>
      <c r="D27" s="2380">
        <v>2010</v>
      </c>
      <c r="E27" s="2380">
        <v>2011</v>
      </c>
      <c r="F27" s="2380">
        <v>2012</v>
      </c>
      <c r="G27" s="2380">
        <v>2013</v>
      </c>
      <c r="H27" s="2380">
        <v>2014</v>
      </c>
      <c r="I27" s="2380">
        <v>2015</v>
      </c>
      <c r="J27" s="2380">
        <v>2016</v>
      </c>
      <c r="K27" s="2380">
        <v>2017</v>
      </c>
      <c r="L27" s="2380">
        <v>2018</v>
      </c>
    </row>
    <row r="28" spans="1:12" ht="29.25" customHeight="1" x14ac:dyDescent="0.25">
      <c r="A28" s="4095" t="s">
        <v>2419</v>
      </c>
      <c r="B28" s="4095"/>
      <c r="C28" s="2406">
        <v>27102</v>
      </c>
      <c r="D28" s="2406">
        <v>28834</v>
      </c>
      <c r="E28" s="2406">
        <v>30685</v>
      </c>
      <c r="F28" s="2406">
        <v>29901</v>
      </c>
      <c r="G28" s="2406">
        <v>31351</v>
      </c>
      <c r="H28" s="2406">
        <v>30586</v>
      </c>
      <c r="I28" s="2406">
        <v>37781</v>
      </c>
      <c r="J28" s="2406">
        <v>34724</v>
      </c>
      <c r="K28" s="2406">
        <v>39528</v>
      </c>
      <c r="L28" s="2407">
        <v>41108</v>
      </c>
    </row>
    <row r="29" spans="1:12" ht="29.25" customHeight="1" x14ac:dyDescent="0.25">
      <c r="A29" s="4091" t="s">
        <v>2420</v>
      </c>
      <c r="B29" s="4092"/>
      <c r="C29" s="2406">
        <v>28536</v>
      </c>
      <c r="D29" s="2406">
        <v>30171</v>
      </c>
      <c r="E29" s="2406">
        <v>32108</v>
      </c>
      <c r="F29" s="2406">
        <v>30347</v>
      </c>
      <c r="G29" s="2406">
        <v>31476</v>
      </c>
      <c r="H29" s="2406">
        <v>30135</v>
      </c>
      <c r="I29" s="2406">
        <v>38909</v>
      </c>
      <c r="J29" s="2406">
        <v>35368</v>
      </c>
      <c r="K29" s="2406">
        <v>40261</v>
      </c>
      <c r="L29" s="2407">
        <v>41906</v>
      </c>
    </row>
    <row r="30" spans="1:12" ht="29.25" customHeight="1" x14ac:dyDescent="0.25">
      <c r="A30" s="4093" t="s">
        <v>7</v>
      </c>
      <c r="B30" s="4094"/>
      <c r="C30" s="2408">
        <v>55638</v>
      </c>
      <c r="D30" s="2408">
        <v>59005</v>
      </c>
      <c r="E30" s="2408">
        <v>62793</v>
      </c>
      <c r="F30" s="2408">
        <v>60248</v>
      </c>
      <c r="G30" s="2408">
        <v>62827</v>
      </c>
      <c r="H30" s="2408">
        <v>60721</v>
      </c>
      <c r="I30" s="2408">
        <v>76690</v>
      </c>
      <c r="J30" s="2408">
        <v>70092</v>
      </c>
      <c r="K30" s="2408">
        <v>79789</v>
      </c>
      <c r="L30" s="2409">
        <v>83014</v>
      </c>
    </row>
    <row r="31" spans="1:12" ht="18.75" x14ac:dyDescent="0.3">
      <c r="A31" s="2400" t="s">
        <v>2836</v>
      </c>
      <c r="B31" s="2410"/>
      <c r="C31" s="2411"/>
      <c r="D31" s="2411"/>
      <c r="E31" s="2411"/>
      <c r="F31" s="2411"/>
      <c r="G31" s="2411"/>
      <c r="H31" s="2411"/>
      <c r="I31" s="2411"/>
      <c r="J31" s="2411"/>
      <c r="K31" s="2411"/>
      <c r="L31" s="2411"/>
    </row>
    <row r="32" spans="1:12" ht="23.25" x14ac:dyDescent="0.35">
      <c r="A32" s="2376"/>
      <c r="B32" s="2376"/>
      <c r="C32" s="2377"/>
      <c r="D32" s="2377"/>
      <c r="E32" s="2377"/>
      <c r="F32" s="2377"/>
      <c r="G32" s="2377"/>
      <c r="H32" s="2377"/>
      <c r="I32" s="2377"/>
      <c r="J32" s="2377"/>
      <c r="K32" s="2377"/>
      <c r="L32" s="2377"/>
    </row>
    <row r="33" spans="1:12" ht="23.25" x14ac:dyDescent="0.35">
      <c r="A33" s="2376"/>
      <c r="B33" s="2376"/>
      <c r="C33" s="2376"/>
      <c r="D33" s="2376"/>
      <c r="E33" s="2376"/>
      <c r="F33" s="2376"/>
      <c r="G33" s="2376"/>
      <c r="H33" s="2376"/>
      <c r="I33" s="2376"/>
      <c r="J33" s="2376"/>
      <c r="K33" s="2376"/>
      <c r="L33" s="2376"/>
    </row>
    <row r="34" spans="1:12" ht="23.25" x14ac:dyDescent="0.35">
      <c r="A34" s="2376"/>
      <c r="B34" s="2376"/>
      <c r="C34" s="2376"/>
      <c r="D34" s="2376"/>
      <c r="E34" s="2376"/>
      <c r="F34" s="2376"/>
      <c r="G34" s="2376"/>
      <c r="H34" s="2376"/>
      <c r="I34" s="2376"/>
      <c r="J34" s="2376"/>
      <c r="K34" s="2376"/>
      <c r="L34" s="2376"/>
    </row>
  </sheetData>
  <mergeCells count="14">
    <mergeCell ref="C17:L17"/>
    <mergeCell ref="A4:B4"/>
    <mergeCell ref="A5:A6"/>
    <mergeCell ref="A7:A8"/>
    <mergeCell ref="A9:A10"/>
    <mergeCell ref="A17:B18"/>
    <mergeCell ref="A29:B29"/>
    <mergeCell ref="A30:B30"/>
    <mergeCell ref="A19:B19"/>
    <mergeCell ref="A20:B20"/>
    <mergeCell ref="A24:L24"/>
    <mergeCell ref="A26:B27"/>
    <mergeCell ref="C26:L26"/>
    <mergeCell ref="A28:B28"/>
  </mergeCells>
  <hyperlinks>
    <hyperlink ref="A1" location="'Table of Contents'!A1" display="Back to Table of Contents"/>
    <hyperlink ref="A14" location="'Table of Contents'!A1" display="Back to Table of Contents"/>
    <hyperlink ref="A23" location="'t5.26, t5.27,t5.28'!A1" display="Back to Table of Contents"/>
  </hyperlinks>
  <pageMargins left="0.7" right="0.7" top="0.52" bottom="0.54" header="0.3" footer="0.3"/>
  <pageSetup paperSize="9" scale="7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zoomScale="90" zoomScaleNormal="90" workbookViewId="0"/>
  </sheetViews>
  <sheetFormatPr defaultRowHeight="15.75" x14ac:dyDescent="0.25"/>
  <cols>
    <col min="1" max="1" width="46.85546875" style="2474" customWidth="1"/>
    <col min="2" max="2" width="19.85546875" style="2474" customWidth="1"/>
    <col min="3" max="3" width="18.7109375" style="2474" customWidth="1"/>
    <col min="4" max="4" width="17.7109375" style="2474" customWidth="1"/>
    <col min="5" max="5" width="17.42578125" style="2474" customWidth="1"/>
    <col min="6" max="6" width="17.140625" style="2474" customWidth="1"/>
    <col min="7" max="7" width="18.5703125" style="2474" customWidth="1"/>
    <col min="8" max="16384" width="9.140625" style="2474"/>
  </cols>
  <sheetData>
    <row r="1" spans="1:7" ht="27.75" customHeight="1" x14ac:dyDescent="0.25">
      <c r="A1" s="962" t="s">
        <v>1404</v>
      </c>
    </row>
    <row r="2" spans="1:7" ht="36" customHeight="1" x14ac:dyDescent="0.25">
      <c r="A2" s="4107" t="s">
        <v>2911</v>
      </c>
      <c r="B2" s="4107"/>
      <c r="C2" s="4107"/>
      <c r="D2" s="4107"/>
      <c r="E2" s="4107"/>
      <c r="F2" s="4107"/>
      <c r="G2" s="4107"/>
    </row>
    <row r="3" spans="1:7" ht="40.5" customHeight="1" x14ac:dyDescent="0.25">
      <c r="G3" s="2475" t="s">
        <v>2912</v>
      </c>
    </row>
    <row r="4" spans="1:7" ht="76.5" customHeight="1" x14ac:dyDescent="0.25">
      <c r="A4" s="2476" t="s">
        <v>2913</v>
      </c>
      <c r="B4" s="2476">
        <v>2012</v>
      </c>
      <c r="C4" s="2476">
        <v>2013</v>
      </c>
      <c r="D4" s="2476">
        <v>2014</v>
      </c>
      <c r="E4" s="2477" t="s">
        <v>2914</v>
      </c>
      <c r="F4" s="2477" t="s">
        <v>2915</v>
      </c>
      <c r="G4" s="2477" t="s">
        <v>2916</v>
      </c>
    </row>
    <row r="5" spans="1:7" ht="45.75" customHeight="1" x14ac:dyDescent="0.25">
      <c r="A5" s="2478" t="s">
        <v>2917</v>
      </c>
      <c r="B5" s="2417">
        <v>1085.2916197738605</v>
      </c>
      <c r="C5" s="2417">
        <v>1058.1511578679604</v>
      </c>
      <c r="D5" s="2479">
        <v>981.20964677860206</v>
      </c>
      <c r="E5" s="2480" t="s">
        <v>2918</v>
      </c>
      <c r="F5" s="2481" t="s">
        <v>2919</v>
      </c>
      <c r="G5" s="2481">
        <v>1125.2</v>
      </c>
    </row>
    <row r="6" spans="1:7" ht="63" customHeight="1" x14ac:dyDescent="0.25">
      <c r="A6" s="2478" t="s">
        <v>2920</v>
      </c>
      <c r="B6" s="2417">
        <v>1508.8078200299999</v>
      </c>
      <c r="C6" s="2417">
        <v>234.52674498000002</v>
      </c>
      <c r="D6" s="2479">
        <v>347.51455992000001</v>
      </c>
      <c r="E6" s="2480" t="s">
        <v>2921</v>
      </c>
      <c r="F6" s="2481">
        <v>235.3</v>
      </c>
      <c r="G6" s="2481">
        <v>204.1</v>
      </c>
    </row>
    <row r="7" spans="1:7" ht="48" customHeight="1" x14ac:dyDescent="0.25">
      <c r="A7" s="2482" t="s">
        <v>2922</v>
      </c>
      <c r="B7" s="2418">
        <v>2594.0994398038602</v>
      </c>
      <c r="C7" s="2418">
        <v>1292.6779028479605</v>
      </c>
      <c r="D7" s="2483">
        <v>1328.7242066986018</v>
      </c>
      <c r="E7" s="2484">
        <v>1610.4</v>
      </c>
      <c r="F7" s="2485">
        <v>1369.9</v>
      </c>
      <c r="G7" s="2485">
        <v>1329.3</v>
      </c>
    </row>
    <row r="8" spans="1:7" ht="9" customHeight="1" x14ac:dyDescent="0.25">
      <c r="A8" s="2486"/>
      <c r="B8" s="2419"/>
      <c r="C8" s="2419"/>
      <c r="D8" s="2419"/>
      <c r="E8" s="2487"/>
      <c r="F8" s="2488"/>
      <c r="G8" s="2488"/>
    </row>
    <row r="9" spans="1:7" ht="41.25" customHeight="1" x14ac:dyDescent="0.25">
      <c r="A9" s="2489" t="s">
        <v>2923</v>
      </c>
      <c r="B9" s="2489"/>
      <c r="C9" s="2489"/>
      <c r="D9" s="2490"/>
      <c r="E9" s="2489"/>
      <c r="F9" s="2489"/>
      <c r="G9" s="2489"/>
    </row>
    <row r="10" spans="1:7" ht="37.5" customHeight="1" x14ac:dyDescent="0.25">
      <c r="A10" s="4108" t="s">
        <v>2924</v>
      </c>
      <c r="B10" s="4108"/>
      <c r="C10" s="4108"/>
      <c r="D10" s="4108"/>
      <c r="E10" s="4108"/>
      <c r="F10" s="4108"/>
      <c r="G10" s="4108"/>
    </row>
    <row r="11" spans="1:7" ht="23.25" customHeight="1" x14ac:dyDescent="0.25">
      <c r="A11" s="2489" t="s">
        <v>2925</v>
      </c>
      <c r="B11" s="2489"/>
      <c r="C11" s="2489"/>
      <c r="D11" s="2489"/>
      <c r="E11" s="2489"/>
      <c r="F11" s="2489"/>
      <c r="G11" s="2489"/>
    </row>
    <row r="12" spans="1:7" ht="20.25" customHeight="1" x14ac:dyDescent="0.25">
      <c r="A12" s="2489" t="s">
        <v>2926</v>
      </c>
      <c r="B12" s="2489"/>
      <c r="C12" s="2489"/>
      <c r="D12" s="2489"/>
      <c r="E12" s="2489"/>
      <c r="F12" s="2489"/>
      <c r="G12" s="2489"/>
    </row>
    <row r="13" spans="1:7" ht="23.25" customHeight="1" x14ac:dyDescent="0.25">
      <c r="A13" s="2489"/>
      <c r="B13" s="2489"/>
      <c r="C13" s="2489"/>
      <c r="D13" s="2489"/>
      <c r="E13" s="2489"/>
      <c r="F13" s="2489"/>
      <c r="G13" s="2489"/>
    </row>
    <row r="14" spans="1:7" ht="23.25" customHeight="1" x14ac:dyDescent="0.25">
      <c r="A14" s="2489"/>
      <c r="B14" s="2489"/>
      <c r="C14" s="2489"/>
      <c r="D14" s="2489"/>
      <c r="E14" s="2489"/>
      <c r="F14" s="2489"/>
      <c r="G14" s="2489"/>
    </row>
    <row r="15" spans="1:7" ht="23.25" customHeight="1" x14ac:dyDescent="0.25">
      <c r="A15" s="2489"/>
      <c r="B15" s="2489"/>
      <c r="C15" s="2489"/>
      <c r="D15" s="2489"/>
      <c r="E15" s="2489"/>
      <c r="F15" s="2489"/>
      <c r="G15" s="2489"/>
    </row>
    <row r="16" spans="1:7" ht="23.25" customHeight="1" x14ac:dyDescent="0.25">
      <c r="A16" s="2489"/>
      <c r="B16" s="2489"/>
      <c r="C16" s="2489"/>
      <c r="D16" s="2489"/>
      <c r="E16" s="2489"/>
      <c r="F16" s="2489"/>
      <c r="G16" s="2489"/>
    </row>
    <row r="17" spans="1:7" ht="23.25" customHeight="1" x14ac:dyDescent="0.25">
      <c r="A17" s="2489"/>
      <c r="B17" s="2489"/>
      <c r="C17" s="2489"/>
      <c r="D17" s="2489"/>
      <c r="E17" s="2489"/>
      <c r="F17" s="2489"/>
      <c r="G17" s="2489"/>
    </row>
    <row r="18" spans="1:7" ht="18.75" customHeight="1" x14ac:dyDescent="0.25">
      <c r="A18" s="1810" t="s">
        <v>1404</v>
      </c>
      <c r="B18" s="2489"/>
      <c r="C18" s="2489"/>
      <c r="D18" s="2489"/>
      <c r="E18" s="2489"/>
      <c r="F18" s="2489"/>
      <c r="G18" s="2489"/>
    </row>
    <row r="19" spans="1:7" ht="45" customHeight="1" x14ac:dyDescent="0.25">
      <c r="A19" s="4109" t="s">
        <v>2927</v>
      </c>
      <c r="B19" s="4109"/>
      <c r="C19" s="4109"/>
      <c r="D19" s="4109"/>
      <c r="E19" s="4109"/>
      <c r="F19" s="4109"/>
      <c r="G19" s="4109"/>
    </row>
    <row r="20" spans="1:7" ht="20.25" customHeight="1" x14ac:dyDescent="0.25">
      <c r="B20" s="2420"/>
      <c r="C20" s="2420"/>
      <c r="D20" s="2420"/>
      <c r="E20" s="2420"/>
      <c r="F20" s="2491"/>
      <c r="G20" s="2492" t="s">
        <v>2912</v>
      </c>
    </row>
    <row r="21" spans="1:7" ht="43.5" customHeight="1" x14ac:dyDescent="0.25">
      <c r="A21" s="2476" t="s">
        <v>2928</v>
      </c>
      <c r="B21" s="2476">
        <v>2012</v>
      </c>
      <c r="C21" s="2476">
        <v>2013</v>
      </c>
      <c r="D21" s="2476">
        <v>2014</v>
      </c>
      <c r="E21" s="2476" t="s">
        <v>2929</v>
      </c>
      <c r="F21" s="2476" t="s">
        <v>2930</v>
      </c>
      <c r="G21" s="2476" t="s">
        <v>2931</v>
      </c>
    </row>
    <row r="22" spans="1:7" ht="43.5" customHeight="1" x14ac:dyDescent="0.25">
      <c r="A22" s="2478" t="s">
        <v>2932</v>
      </c>
      <c r="B22" s="2421">
        <v>196.251</v>
      </c>
      <c r="C22" s="2421">
        <v>219.78</v>
      </c>
      <c r="D22" s="2493">
        <v>234.5</v>
      </c>
      <c r="E22" s="2494">
        <v>251.8</v>
      </c>
      <c r="F22" s="2494">
        <v>274.39999999999998</v>
      </c>
      <c r="G22" s="2494">
        <v>270.7</v>
      </c>
    </row>
    <row r="23" spans="1:7" ht="43.5" customHeight="1" x14ac:dyDescent="0.25">
      <c r="A23" s="2478" t="s">
        <v>2933</v>
      </c>
      <c r="B23" s="2421">
        <v>186.483</v>
      </c>
      <c r="C23" s="2421">
        <v>89.512</v>
      </c>
      <c r="D23" s="2493">
        <v>570.29999999999995</v>
      </c>
      <c r="E23" s="2494">
        <v>600.1</v>
      </c>
      <c r="F23" s="2494">
        <v>601.20000000000005</v>
      </c>
      <c r="G23" s="2494">
        <v>701.6</v>
      </c>
    </row>
    <row r="24" spans="1:7" ht="43.5" customHeight="1" x14ac:dyDescent="0.25">
      <c r="A24" s="2478" t="s">
        <v>2934</v>
      </c>
      <c r="B24" s="2421">
        <v>2.117</v>
      </c>
      <c r="C24" s="2421">
        <v>102.14100000000001</v>
      </c>
      <c r="D24" s="2493">
        <v>28.6</v>
      </c>
      <c r="E24" s="2494">
        <v>57.6</v>
      </c>
      <c r="F24" s="2494">
        <v>60.9</v>
      </c>
      <c r="G24" s="2494">
        <v>75.8</v>
      </c>
    </row>
    <row r="25" spans="1:7" ht="43.5" customHeight="1" x14ac:dyDescent="0.25">
      <c r="A25" s="2478" t="s">
        <v>2935</v>
      </c>
      <c r="B25" s="2421">
        <v>0</v>
      </c>
      <c r="C25" s="2421">
        <v>0</v>
      </c>
      <c r="D25" s="2421">
        <v>0</v>
      </c>
      <c r="E25" s="2494">
        <v>179.7</v>
      </c>
      <c r="F25" s="2494">
        <v>103.8</v>
      </c>
      <c r="G25" s="2494">
        <v>17.5</v>
      </c>
    </row>
    <row r="26" spans="1:7" ht="41.25" customHeight="1" x14ac:dyDescent="0.25">
      <c r="A26" s="2478" t="s">
        <v>2936</v>
      </c>
      <c r="B26" s="2421">
        <v>196</v>
      </c>
      <c r="C26" s="2421">
        <v>164.4</v>
      </c>
      <c r="D26" s="2493">
        <v>330.2</v>
      </c>
      <c r="E26" s="2494">
        <v>411.3</v>
      </c>
      <c r="F26" s="2494">
        <v>201.8</v>
      </c>
      <c r="G26" s="2494">
        <v>190.4</v>
      </c>
    </row>
    <row r="27" spans="1:7" ht="43.5" customHeight="1" x14ac:dyDescent="0.25">
      <c r="A27" s="2478"/>
      <c r="B27" s="2421"/>
      <c r="C27" s="2421"/>
      <c r="D27" s="2493"/>
      <c r="E27" s="2494"/>
      <c r="F27" s="2494"/>
      <c r="G27" s="2494"/>
    </row>
    <row r="28" spans="1:7" ht="39" customHeight="1" x14ac:dyDescent="0.25">
      <c r="A28" s="2495" t="s">
        <v>2069</v>
      </c>
      <c r="B28" s="2496">
        <v>580.85100000000011</v>
      </c>
      <c r="C28" s="2496">
        <v>575.83300000000008</v>
      </c>
      <c r="D28" s="2497">
        <v>1163.5999999999999</v>
      </c>
      <c r="E28" s="2497">
        <v>1500.5</v>
      </c>
      <c r="F28" s="2497">
        <v>1242.0999999999999</v>
      </c>
      <c r="G28" s="2497">
        <v>1256</v>
      </c>
    </row>
    <row r="29" spans="1:7" ht="12" customHeight="1" x14ac:dyDescent="0.25">
      <c r="A29" s="2498"/>
      <c r="B29" s="2422"/>
      <c r="C29" s="2422"/>
      <c r="D29" s="2499"/>
      <c r="E29" s="2499"/>
      <c r="F29" s="2499"/>
      <c r="G29" s="2499"/>
    </row>
    <row r="30" spans="1:7" ht="36" customHeight="1" x14ac:dyDescent="0.25">
      <c r="A30" s="2482" t="s">
        <v>2937</v>
      </c>
      <c r="B30" s="2423">
        <v>854</v>
      </c>
      <c r="C30" s="2423">
        <v>726</v>
      </c>
      <c r="D30" s="2500">
        <v>742</v>
      </c>
      <c r="E30" s="2501">
        <v>748</v>
      </c>
      <c r="F30" s="2501">
        <v>794</v>
      </c>
      <c r="G30" s="2501">
        <v>794</v>
      </c>
    </row>
    <row r="31" spans="1:7" ht="8.25" customHeight="1" x14ac:dyDescent="0.25">
      <c r="A31" s="2486"/>
      <c r="B31" s="2424"/>
      <c r="C31" s="2424"/>
      <c r="D31" s="2424"/>
      <c r="E31" s="2502"/>
      <c r="F31" s="2503"/>
      <c r="G31" s="2503"/>
    </row>
    <row r="32" spans="1:7" x14ac:dyDescent="0.25">
      <c r="A32" s="4110" t="s">
        <v>2938</v>
      </c>
      <c r="B32" s="4110"/>
      <c r="C32" s="4110"/>
      <c r="D32" s="4110"/>
      <c r="E32" s="4110"/>
      <c r="F32" s="4110"/>
      <c r="G32" s="4110"/>
    </row>
    <row r="34" spans="6:6" x14ac:dyDescent="0.25">
      <c r="F34" s="2504"/>
    </row>
  </sheetData>
  <mergeCells count="4">
    <mergeCell ref="A2:G2"/>
    <mergeCell ref="A10:G10"/>
    <mergeCell ref="A19:G19"/>
    <mergeCell ref="A32:G32"/>
  </mergeCells>
  <hyperlinks>
    <hyperlink ref="A1" location="'Table of Contents'!A1" display="Back to Table of Contents"/>
    <hyperlink ref="A18" location="'Table of Contents'!A1" display="Back to Table of Contents"/>
  </hyperlinks>
  <pageMargins left="0.49" right="0.28000000000000003" top="0.75" bottom="0.75" header="0.3" footer="0.3"/>
  <pageSetup paperSize="9"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sheetPr>
  <dimension ref="A1:P32"/>
  <sheetViews>
    <sheetView workbookViewId="0"/>
  </sheetViews>
  <sheetFormatPr defaultRowHeight="28.5" customHeight="1" x14ac:dyDescent="0.2"/>
  <cols>
    <col min="1" max="1" width="11.42578125" style="57" customWidth="1"/>
    <col min="2" max="2" width="18.5703125" style="57" customWidth="1"/>
    <col min="3" max="3" width="13.42578125" style="57" customWidth="1"/>
    <col min="4" max="4" width="9.5703125" style="236" customWidth="1"/>
    <col min="5" max="5" width="10.7109375" style="236" customWidth="1"/>
    <col min="6" max="6" width="9.7109375" style="236" customWidth="1"/>
    <col min="7" max="7" width="9.85546875" style="236" customWidth="1"/>
    <col min="8" max="8" width="9" style="236" customWidth="1"/>
    <col min="9" max="9" width="10.140625" style="236" customWidth="1"/>
    <col min="10" max="10" width="9.85546875" style="236" customWidth="1"/>
    <col min="11" max="11" width="9.7109375" style="236" customWidth="1"/>
    <col min="12" max="12" width="9.85546875" style="236" customWidth="1"/>
    <col min="13" max="13" width="10" style="236" customWidth="1"/>
    <col min="14" max="14" width="10.5703125" style="236" customWidth="1"/>
    <col min="15" max="15" width="10.7109375" style="236" customWidth="1"/>
    <col min="16" max="16" width="8.85546875" style="57" customWidth="1"/>
    <col min="17" max="16384" width="9.140625" style="57"/>
  </cols>
  <sheetData>
    <row r="1" spans="1:16" ht="19.5" customHeight="1" x14ac:dyDescent="0.25">
      <c r="A1" s="962" t="s">
        <v>1404</v>
      </c>
    </row>
    <row r="2" spans="1:16" ht="28.5" customHeight="1" x14ac:dyDescent="0.25">
      <c r="A2" s="56" t="s">
        <v>779</v>
      </c>
      <c r="D2"/>
      <c r="E2"/>
      <c r="F2"/>
      <c r="G2"/>
      <c r="H2"/>
      <c r="I2"/>
      <c r="J2"/>
      <c r="K2"/>
      <c r="L2"/>
      <c r="M2"/>
      <c r="N2"/>
      <c r="O2"/>
      <c r="P2" s="3175">
        <v>34</v>
      </c>
    </row>
    <row r="3" spans="1:16" ht="15" customHeight="1" x14ac:dyDescent="0.3">
      <c r="A3" s="117"/>
      <c r="D3"/>
      <c r="E3"/>
      <c r="F3"/>
      <c r="G3"/>
      <c r="H3"/>
      <c r="I3"/>
      <c r="J3"/>
      <c r="K3"/>
      <c r="L3"/>
      <c r="M3"/>
      <c r="N3"/>
      <c r="O3"/>
      <c r="P3" s="3175"/>
    </row>
    <row r="4" spans="1:16" s="119" customFormat="1" ht="28.5" customHeight="1" x14ac:dyDescent="0.25">
      <c r="A4" s="118" t="s">
        <v>53</v>
      </c>
      <c r="B4" s="3125" t="s">
        <v>309</v>
      </c>
      <c r="C4" s="3125"/>
      <c r="D4" s="363" t="s">
        <v>54</v>
      </c>
      <c r="E4" s="363" t="s">
        <v>55</v>
      </c>
      <c r="F4" s="363" t="s">
        <v>56</v>
      </c>
      <c r="G4" s="363" t="s">
        <v>57</v>
      </c>
      <c r="H4" s="363" t="s">
        <v>58</v>
      </c>
      <c r="I4" s="363" t="s">
        <v>59</v>
      </c>
      <c r="J4" s="363" t="s">
        <v>60</v>
      </c>
      <c r="K4" s="363" t="s">
        <v>61</v>
      </c>
      <c r="L4" s="363" t="s">
        <v>62</v>
      </c>
      <c r="M4" s="363" t="s">
        <v>63</v>
      </c>
      <c r="N4" s="363" t="s">
        <v>64</v>
      </c>
      <c r="O4" s="364" t="s">
        <v>65</v>
      </c>
      <c r="P4" s="3175"/>
    </row>
    <row r="5" spans="1:16" ht="21" customHeight="1" x14ac:dyDescent="0.25">
      <c r="A5" s="3176" t="s">
        <v>67</v>
      </c>
      <c r="B5" s="3179" t="s">
        <v>739</v>
      </c>
      <c r="C5" s="507" t="s">
        <v>52</v>
      </c>
      <c r="D5" s="738" t="s">
        <v>738</v>
      </c>
      <c r="E5" s="738" t="s">
        <v>738</v>
      </c>
      <c r="F5" s="738" t="s">
        <v>738</v>
      </c>
      <c r="G5" s="738" t="s">
        <v>738</v>
      </c>
      <c r="H5" s="738" t="s">
        <v>738</v>
      </c>
      <c r="I5" s="738" t="s">
        <v>738</v>
      </c>
      <c r="J5" s="738" t="s">
        <v>738</v>
      </c>
      <c r="K5" s="738" t="s">
        <v>738</v>
      </c>
      <c r="L5" s="738" t="s">
        <v>738</v>
      </c>
      <c r="M5" s="738" t="s">
        <v>738</v>
      </c>
      <c r="N5" s="738" t="s">
        <v>738</v>
      </c>
      <c r="O5" s="738" t="s">
        <v>738</v>
      </c>
      <c r="P5" s="3175"/>
    </row>
    <row r="6" spans="1:16" ht="21" customHeight="1" x14ac:dyDescent="0.25">
      <c r="A6" s="3177"/>
      <c r="B6" s="3180"/>
      <c r="C6" s="508" t="s">
        <v>447</v>
      </c>
      <c r="D6" s="739">
        <v>81.787371925136554</v>
      </c>
      <c r="E6" s="739">
        <v>83.561173930236436</v>
      </c>
      <c r="F6" s="739">
        <v>82.74661503962389</v>
      </c>
      <c r="G6" s="740" t="s">
        <v>738</v>
      </c>
      <c r="H6" s="740" t="s">
        <v>738</v>
      </c>
      <c r="I6" s="740" t="s">
        <v>738</v>
      </c>
      <c r="J6" s="740" t="s">
        <v>738</v>
      </c>
      <c r="K6" s="740" t="s">
        <v>738</v>
      </c>
      <c r="L6" s="740" t="s">
        <v>738</v>
      </c>
      <c r="M6" s="740" t="s">
        <v>738</v>
      </c>
      <c r="N6" s="740" t="s">
        <v>738</v>
      </c>
      <c r="O6" s="740" t="s">
        <v>738</v>
      </c>
      <c r="P6" s="3175"/>
    </row>
    <row r="7" spans="1:16" ht="21" customHeight="1" x14ac:dyDescent="0.25">
      <c r="A7" s="3177"/>
      <c r="B7" s="3180"/>
      <c r="C7" s="508" t="s">
        <v>386</v>
      </c>
      <c r="D7" s="740" t="s">
        <v>738</v>
      </c>
      <c r="E7" s="740" t="s">
        <v>738</v>
      </c>
      <c r="F7" s="740" t="s">
        <v>738</v>
      </c>
      <c r="G7" s="740" t="s">
        <v>738</v>
      </c>
      <c r="H7" s="740" t="s">
        <v>738</v>
      </c>
      <c r="I7" s="740" t="s">
        <v>738</v>
      </c>
      <c r="J7" s="740" t="s">
        <v>738</v>
      </c>
      <c r="K7" s="740" t="s">
        <v>738</v>
      </c>
      <c r="L7" s="740" t="s">
        <v>738</v>
      </c>
      <c r="M7" s="740" t="s">
        <v>738</v>
      </c>
      <c r="N7" s="740" t="s">
        <v>738</v>
      </c>
      <c r="O7" s="740" t="s">
        <v>738</v>
      </c>
      <c r="P7" s="3175"/>
    </row>
    <row r="8" spans="1:16" ht="21" customHeight="1" x14ac:dyDescent="0.25">
      <c r="A8" s="3177"/>
      <c r="B8" s="3181"/>
      <c r="C8" s="509" t="s">
        <v>387</v>
      </c>
      <c r="D8" s="741" t="s">
        <v>738</v>
      </c>
      <c r="E8" s="741" t="s">
        <v>738</v>
      </c>
      <c r="F8" s="741" t="s">
        <v>738</v>
      </c>
      <c r="G8" s="741" t="s">
        <v>738</v>
      </c>
      <c r="H8" s="741" t="s">
        <v>738</v>
      </c>
      <c r="I8" s="741" t="s">
        <v>738</v>
      </c>
      <c r="J8" s="741" t="s">
        <v>738</v>
      </c>
      <c r="K8" s="741" t="s">
        <v>738</v>
      </c>
      <c r="L8" s="741" t="s">
        <v>738</v>
      </c>
      <c r="M8" s="741" t="s">
        <v>738</v>
      </c>
      <c r="N8" s="741" t="s">
        <v>738</v>
      </c>
      <c r="O8" s="741" t="s">
        <v>738</v>
      </c>
      <c r="P8" s="3175"/>
    </row>
    <row r="9" spans="1:16" ht="21" customHeight="1" x14ac:dyDescent="0.25">
      <c r="A9" s="3177"/>
      <c r="B9" s="3182" t="s">
        <v>755</v>
      </c>
      <c r="C9" s="507" t="s">
        <v>52</v>
      </c>
      <c r="D9" s="740">
        <v>83</v>
      </c>
      <c r="E9" s="740">
        <v>81</v>
      </c>
      <c r="F9" s="740">
        <v>79</v>
      </c>
      <c r="G9" s="740">
        <v>80</v>
      </c>
      <c r="H9" s="740">
        <v>75</v>
      </c>
      <c r="I9" s="740">
        <v>81</v>
      </c>
      <c r="J9" s="742">
        <v>91</v>
      </c>
      <c r="K9" s="742">
        <v>76</v>
      </c>
      <c r="L9" s="742">
        <v>68</v>
      </c>
      <c r="M9" s="742">
        <v>67</v>
      </c>
      <c r="N9" s="742">
        <v>68</v>
      </c>
      <c r="O9" s="743">
        <v>72</v>
      </c>
      <c r="P9" s="3175"/>
    </row>
    <row r="10" spans="1:16" ht="21" customHeight="1" x14ac:dyDescent="0.25">
      <c r="A10" s="3177"/>
      <c r="B10" s="3183"/>
      <c r="C10" s="508" t="s">
        <v>447</v>
      </c>
      <c r="D10" s="744" t="s">
        <v>738</v>
      </c>
      <c r="E10" s="744" t="s">
        <v>738</v>
      </c>
      <c r="F10" s="744" t="s">
        <v>738</v>
      </c>
      <c r="G10" s="744" t="s">
        <v>738</v>
      </c>
      <c r="H10" s="744" t="s">
        <v>738</v>
      </c>
      <c r="I10" s="744" t="s">
        <v>738</v>
      </c>
      <c r="J10" s="744" t="s">
        <v>738</v>
      </c>
      <c r="K10" s="744" t="s">
        <v>738</v>
      </c>
      <c r="L10" s="744" t="s">
        <v>738</v>
      </c>
      <c r="M10" s="744" t="s">
        <v>738</v>
      </c>
      <c r="N10" s="744" t="s">
        <v>738</v>
      </c>
      <c r="O10" s="744" t="s">
        <v>738</v>
      </c>
      <c r="P10" s="3175"/>
    </row>
    <row r="11" spans="1:16" ht="21" customHeight="1" x14ac:dyDescent="0.25">
      <c r="A11" s="3177"/>
      <c r="B11" s="3183"/>
      <c r="C11" s="508" t="s">
        <v>386</v>
      </c>
      <c r="D11" s="745">
        <v>99</v>
      </c>
      <c r="E11" s="740">
        <v>96</v>
      </c>
      <c r="F11" s="740">
        <v>98</v>
      </c>
      <c r="G11" s="740">
        <v>98</v>
      </c>
      <c r="H11" s="740">
        <v>95</v>
      </c>
      <c r="I11" s="740">
        <v>98</v>
      </c>
      <c r="J11" s="739">
        <v>100</v>
      </c>
      <c r="K11" s="739">
        <v>97</v>
      </c>
      <c r="L11" s="739">
        <v>96</v>
      </c>
      <c r="M11" s="739">
        <v>96</v>
      </c>
      <c r="N11" s="739">
        <v>96</v>
      </c>
      <c r="O11" s="746">
        <v>96</v>
      </c>
      <c r="P11" s="3175"/>
    </row>
    <row r="12" spans="1:16" ht="21" customHeight="1" x14ac:dyDescent="0.25">
      <c r="A12" s="3178"/>
      <c r="B12" s="3184"/>
      <c r="C12" s="509" t="s">
        <v>387</v>
      </c>
      <c r="D12" s="747">
        <v>65</v>
      </c>
      <c r="E12" s="748">
        <v>52</v>
      </c>
      <c r="F12" s="748">
        <v>62</v>
      </c>
      <c r="G12" s="748">
        <v>60</v>
      </c>
      <c r="H12" s="748">
        <v>57</v>
      </c>
      <c r="I12" s="748">
        <v>57</v>
      </c>
      <c r="J12" s="749">
        <v>55</v>
      </c>
      <c r="K12" s="749">
        <v>54</v>
      </c>
      <c r="L12" s="749">
        <v>50</v>
      </c>
      <c r="M12" s="749">
        <v>50</v>
      </c>
      <c r="N12" s="749">
        <v>46</v>
      </c>
      <c r="O12" s="750">
        <v>50</v>
      </c>
      <c r="P12" s="3175"/>
    </row>
    <row r="13" spans="1:16" ht="21" customHeight="1" x14ac:dyDescent="0.25">
      <c r="A13" s="3176" t="s">
        <v>69</v>
      </c>
      <c r="B13" s="3179" t="s">
        <v>312</v>
      </c>
      <c r="C13" s="507" t="s">
        <v>52</v>
      </c>
      <c r="D13" s="742">
        <v>83</v>
      </c>
      <c r="E13" s="742">
        <v>84</v>
      </c>
      <c r="F13" s="742">
        <v>80</v>
      </c>
      <c r="G13" s="742">
        <v>79</v>
      </c>
      <c r="H13" s="742">
        <v>75</v>
      </c>
      <c r="I13" s="742">
        <v>74</v>
      </c>
      <c r="J13" s="742">
        <v>69</v>
      </c>
      <c r="K13" s="742">
        <v>67</v>
      </c>
      <c r="L13" s="742">
        <v>72</v>
      </c>
      <c r="M13" s="742">
        <v>73</v>
      </c>
      <c r="N13" s="742">
        <v>77</v>
      </c>
      <c r="O13" s="743">
        <v>77</v>
      </c>
      <c r="P13" s="3175"/>
    </row>
    <row r="14" spans="1:16" ht="21" customHeight="1" x14ac:dyDescent="0.25">
      <c r="A14" s="3186"/>
      <c r="B14" s="3180"/>
      <c r="C14" s="508" t="s">
        <v>445</v>
      </c>
      <c r="D14" s="739">
        <v>81.666666666666671</v>
      </c>
      <c r="E14" s="739">
        <v>83.305177545155999</v>
      </c>
      <c r="F14" s="739">
        <v>83.376209677419368</v>
      </c>
      <c r="G14" s="739">
        <v>82.630694444444458</v>
      </c>
      <c r="H14" s="739">
        <v>80.033870967741947</v>
      </c>
      <c r="I14" s="739">
        <v>77.277638888888887</v>
      </c>
      <c r="J14" s="739">
        <v>76.65779569892473</v>
      </c>
      <c r="K14" s="739">
        <v>76.551075268817186</v>
      </c>
      <c r="L14" s="739">
        <v>76.693749999999994</v>
      </c>
      <c r="M14" s="739">
        <v>76.030779569892459</v>
      </c>
      <c r="N14" s="739">
        <v>76.277638888888887</v>
      </c>
      <c r="O14" s="746">
        <v>78.728629032258056</v>
      </c>
      <c r="P14" s="3175"/>
    </row>
    <row r="15" spans="1:16" ht="21" customHeight="1" x14ac:dyDescent="0.25">
      <c r="A15" s="3186"/>
      <c r="B15" s="3180"/>
      <c r="C15" s="508" t="s">
        <v>386</v>
      </c>
      <c r="D15" s="739">
        <v>98</v>
      </c>
      <c r="E15" s="739">
        <v>96</v>
      </c>
      <c r="F15" s="739">
        <v>98</v>
      </c>
      <c r="G15" s="739">
        <v>97</v>
      </c>
      <c r="H15" s="739">
        <v>95</v>
      </c>
      <c r="I15" s="739">
        <v>97</v>
      </c>
      <c r="J15" s="739">
        <v>96</v>
      </c>
      <c r="K15" s="739">
        <v>94</v>
      </c>
      <c r="L15" s="739">
        <v>96</v>
      </c>
      <c r="M15" s="739">
        <v>95</v>
      </c>
      <c r="N15" s="739">
        <v>97</v>
      </c>
      <c r="O15" s="746">
        <v>97</v>
      </c>
      <c r="P15" s="3175"/>
    </row>
    <row r="16" spans="1:16" ht="21" customHeight="1" x14ac:dyDescent="0.25">
      <c r="A16" s="3187"/>
      <c r="B16" s="3181"/>
      <c r="C16" s="509" t="s">
        <v>387</v>
      </c>
      <c r="D16" s="749">
        <v>58</v>
      </c>
      <c r="E16" s="749">
        <v>63</v>
      </c>
      <c r="F16" s="749">
        <v>55</v>
      </c>
      <c r="G16" s="749">
        <v>46</v>
      </c>
      <c r="H16" s="749">
        <v>52</v>
      </c>
      <c r="I16" s="749">
        <v>49</v>
      </c>
      <c r="J16" s="749">
        <v>41</v>
      </c>
      <c r="K16" s="749">
        <v>35</v>
      </c>
      <c r="L16" s="749">
        <v>47</v>
      </c>
      <c r="M16" s="749">
        <v>46</v>
      </c>
      <c r="N16" s="749">
        <v>49</v>
      </c>
      <c r="O16" s="750">
        <v>55</v>
      </c>
      <c r="P16" s="3175"/>
    </row>
    <row r="17" spans="1:16" ht="21" customHeight="1" x14ac:dyDescent="0.25">
      <c r="A17" s="3176" t="s">
        <v>68</v>
      </c>
      <c r="B17" s="3179" t="s">
        <v>311</v>
      </c>
      <c r="C17" s="507" t="s">
        <v>52</v>
      </c>
      <c r="D17" s="738">
        <v>81.238195922533919</v>
      </c>
      <c r="E17" s="738">
        <v>75.410198897178432</v>
      </c>
      <c r="F17" s="738">
        <v>79.240320267052496</v>
      </c>
      <c r="G17" s="738">
        <v>80.279514647135983</v>
      </c>
      <c r="H17" s="738">
        <v>73.152781581204806</v>
      </c>
      <c r="I17" s="738">
        <v>76.087961496486827</v>
      </c>
      <c r="J17" s="738">
        <v>71.692975823062312</v>
      </c>
      <c r="K17" s="738">
        <v>66.742543726900706</v>
      </c>
      <c r="L17" s="742">
        <v>71.460103988482246</v>
      </c>
      <c r="M17" s="742">
        <v>76.36576383859007</v>
      </c>
      <c r="N17" s="742">
        <v>80.450391167109032</v>
      </c>
      <c r="O17" s="743">
        <v>76.498807576347446</v>
      </c>
      <c r="P17" s="3175"/>
    </row>
    <row r="18" spans="1:16" ht="21" customHeight="1" x14ac:dyDescent="0.25">
      <c r="A18" s="3186"/>
      <c r="B18" s="3180"/>
      <c r="C18" s="508" t="s">
        <v>445</v>
      </c>
      <c r="D18" s="739">
        <v>83</v>
      </c>
      <c r="E18" s="739">
        <v>86</v>
      </c>
      <c r="F18" s="739">
        <v>84</v>
      </c>
      <c r="G18" s="739">
        <v>85</v>
      </c>
      <c r="H18" s="739">
        <v>83</v>
      </c>
      <c r="I18" s="739">
        <v>81</v>
      </c>
      <c r="J18" s="739">
        <v>82</v>
      </c>
      <c r="K18" s="739">
        <v>81</v>
      </c>
      <c r="L18" s="739">
        <v>81</v>
      </c>
      <c r="M18" s="739">
        <v>81</v>
      </c>
      <c r="N18" s="739">
        <v>81</v>
      </c>
      <c r="O18" s="746">
        <v>83</v>
      </c>
      <c r="P18" s="3175"/>
    </row>
    <row r="19" spans="1:16" ht="21" customHeight="1" x14ac:dyDescent="0.25">
      <c r="A19" s="3186"/>
      <c r="B19" s="3180"/>
      <c r="C19" s="508" t="s">
        <v>386</v>
      </c>
      <c r="D19" s="739">
        <v>96.635601582918824</v>
      </c>
      <c r="E19" s="739">
        <v>91.756039729753454</v>
      </c>
      <c r="F19" s="739">
        <v>93.319546687697141</v>
      </c>
      <c r="G19" s="739">
        <v>96.696726326603994</v>
      </c>
      <c r="H19" s="739">
        <v>88.773850525033509</v>
      </c>
      <c r="I19" s="739">
        <v>93.025625815476815</v>
      </c>
      <c r="J19" s="739">
        <v>92.464308170004301</v>
      </c>
      <c r="K19" s="739">
        <v>90.713247395787405</v>
      </c>
      <c r="L19" s="739">
        <v>92.812612065435374</v>
      </c>
      <c r="M19" s="739">
        <v>94.750615378445417</v>
      </c>
      <c r="N19" s="739">
        <v>95.171999718044404</v>
      </c>
      <c r="O19" s="746">
        <v>97.599018966182953</v>
      </c>
      <c r="P19" s="3175"/>
    </row>
    <row r="20" spans="1:16" ht="21" customHeight="1" x14ac:dyDescent="0.25">
      <c r="A20" s="3187"/>
      <c r="B20" s="3181"/>
      <c r="C20" s="509" t="s">
        <v>387</v>
      </c>
      <c r="D20" s="749">
        <v>63.856642093889057</v>
      </c>
      <c r="E20" s="749">
        <v>65.123272174798032</v>
      </c>
      <c r="F20" s="749">
        <v>65.547702201075779</v>
      </c>
      <c r="G20" s="749">
        <v>55.725089069428357</v>
      </c>
      <c r="H20" s="749">
        <v>61.096199528880312</v>
      </c>
      <c r="I20" s="749">
        <v>54.970675691253199</v>
      </c>
      <c r="J20" s="749">
        <v>52.885534152671674</v>
      </c>
      <c r="K20" s="749">
        <v>52.161949378808472</v>
      </c>
      <c r="L20" s="749">
        <v>56.655599280628365</v>
      </c>
      <c r="M20" s="749">
        <v>57.612583874436964</v>
      </c>
      <c r="N20" s="749">
        <v>61.811033823579834</v>
      </c>
      <c r="O20" s="750">
        <v>60.025169940330578</v>
      </c>
      <c r="P20" s="3175"/>
    </row>
    <row r="21" spans="1:16" ht="21" customHeight="1" x14ac:dyDescent="0.25">
      <c r="A21" s="3176" t="s">
        <v>66</v>
      </c>
      <c r="B21" s="3179" t="s">
        <v>310</v>
      </c>
      <c r="C21" s="507" t="s">
        <v>52</v>
      </c>
      <c r="D21" s="742">
        <v>78</v>
      </c>
      <c r="E21" s="742">
        <v>81</v>
      </c>
      <c r="F21" s="742">
        <v>78</v>
      </c>
      <c r="G21" s="742">
        <v>76</v>
      </c>
      <c r="H21" s="742">
        <v>72</v>
      </c>
      <c r="I21" s="742">
        <v>70</v>
      </c>
      <c r="J21" s="742">
        <v>66</v>
      </c>
      <c r="K21" s="742">
        <v>68</v>
      </c>
      <c r="L21" s="742">
        <v>68</v>
      </c>
      <c r="M21" s="742">
        <v>68</v>
      </c>
      <c r="N21" s="742">
        <v>71</v>
      </c>
      <c r="O21" s="743">
        <v>74</v>
      </c>
      <c r="P21" s="3175"/>
    </row>
    <row r="22" spans="1:16" ht="21" customHeight="1" x14ac:dyDescent="0.25">
      <c r="A22" s="3186"/>
      <c r="B22" s="3180"/>
      <c r="C22" s="508" t="s">
        <v>445</v>
      </c>
      <c r="D22" s="739">
        <v>79.929138733599615</v>
      </c>
      <c r="E22" s="739">
        <v>80.715490102171131</v>
      </c>
      <c r="F22" s="739">
        <v>79.687899896205749</v>
      </c>
      <c r="G22" s="739">
        <v>77.483948012469241</v>
      </c>
      <c r="H22" s="739">
        <v>77.760695822994208</v>
      </c>
      <c r="I22" s="739">
        <v>76.727724358974356</v>
      </c>
      <c r="J22" s="739">
        <v>76.37237727910238</v>
      </c>
      <c r="K22" s="739">
        <v>75.785579955669206</v>
      </c>
      <c r="L22" s="739">
        <v>75.240265475664174</v>
      </c>
      <c r="M22" s="739">
        <v>75.247917405175471</v>
      </c>
      <c r="N22" s="739">
        <v>76.509035714285716</v>
      </c>
      <c r="O22" s="746">
        <v>78.153267778071196</v>
      </c>
      <c r="P22" s="3175"/>
    </row>
    <row r="23" spans="1:16" ht="21" customHeight="1" x14ac:dyDescent="0.25">
      <c r="A23" s="3186"/>
      <c r="B23" s="3180"/>
      <c r="C23" s="508" t="s">
        <v>386</v>
      </c>
      <c r="D23" s="739">
        <v>96</v>
      </c>
      <c r="E23" s="739">
        <v>93</v>
      </c>
      <c r="F23" s="739">
        <v>92</v>
      </c>
      <c r="G23" s="739">
        <v>92</v>
      </c>
      <c r="H23" s="739">
        <v>91</v>
      </c>
      <c r="I23" s="739">
        <v>93</v>
      </c>
      <c r="J23" s="739">
        <v>90</v>
      </c>
      <c r="K23" s="739">
        <v>90</v>
      </c>
      <c r="L23" s="739">
        <v>90</v>
      </c>
      <c r="M23" s="739">
        <v>87</v>
      </c>
      <c r="N23" s="739">
        <v>88</v>
      </c>
      <c r="O23" s="746">
        <v>92</v>
      </c>
      <c r="P23" s="3175"/>
    </row>
    <row r="24" spans="1:16" ht="21" customHeight="1" x14ac:dyDescent="0.25">
      <c r="A24" s="3187"/>
      <c r="B24" s="3181"/>
      <c r="C24" s="509" t="s">
        <v>387</v>
      </c>
      <c r="D24" s="749">
        <v>53</v>
      </c>
      <c r="E24" s="749">
        <v>60</v>
      </c>
      <c r="F24" s="749">
        <v>52</v>
      </c>
      <c r="G24" s="749">
        <v>56</v>
      </c>
      <c r="H24" s="749">
        <v>49</v>
      </c>
      <c r="I24" s="749">
        <v>45</v>
      </c>
      <c r="J24" s="749">
        <v>41</v>
      </c>
      <c r="K24" s="749">
        <v>38</v>
      </c>
      <c r="L24" s="749">
        <v>42</v>
      </c>
      <c r="M24" s="749">
        <v>42</v>
      </c>
      <c r="N24" s="749">
        <v>46</v>
      </c>
      <c r="O24" s="750">
        <v>43</v>
      </c>
      <c r="P24" s="3175"/>
    </row>
    <row r="25" spans="1:16" ht="21" customHeight="1" x14ac:dyDescent="0.25">
      <c r="A25" s="3177" t="s">
        <v>70</v>
      </c>
      <c r="B25" s="3188" t="s">
        <v>313</v>
      </c>
      <c r="C25" s="508" t="s">
        <v>52</v>
      </c>
      <c r="D25" s="751">
        <v>89</v>
      </c>
      <c r="E25" s="751">
        <v>86</v>
      </c>
      <c r="F25" s="751">
        <v>87</v>
      </c>
      <c r="G25" s="751">
        <v>85</v>
      </c>
      <c r="H25" s="751">
        <v>82</v>
      </c>
      <c r="I25" s="751">
        <v>83</v>
      </c>
      <c r="J25" s="751">
        <v>81</v>
      </c>
      <c r="K25" s="751">
        <v>79</v>
      </c>
      <c r="L25" s="751">
        <v>83</v>
      </c>
      <c r="M25" s="751">
        <v>80</v>
      </c>
      <c r="N25" s="751">
        <v>82</v>
      </c>
      <c r="O25" s="752">
        <v>83</v>
      </c>
      <c r="P25" s="3175"/>
    </row>
    <row r="26" spans="1:16" ht="21" customHeight="1" x14ac:dyDescent="0.25">
      <c r="A26" s="3186"/>
      <c r="B26" s="3180"/>
      <c r="C26" s="508" t="s">
        <v>445</v>
      </c>
      <c r="D26" s="739">
        <v>82.682949308755738</v>
      </c>
      <c r="E26" s="739">
        <v>84.655263898662909</v>
      </c>
      <c r="F26" s="739">
        <v>83.906205837173601</v>
      </c>
      <c r="G26" s="739">
        <v>84.224285714285742</v>
      </c>
      <c r="H26" s="739">
        <v>82.873824884792626</v>
      </c>
      <c r="I26" s="739">
        <v>81.542222222222208</v>
      </c>
      <c r="J26" s="739">
        <v>82.231520737327173</v>
      </c>
      <c r="K26" s="739">
        <v>81.140092165898622</v>
      </c>
      <c r="L26" s="739">
        <v>80.079206349206345</v>
      </c>
      <c r="M26" s="739">
        <v>79.534162826420911</v>
      </c>
      <c r="N26" s="739">
        <v>78.519047619047612</v>
      </c>
      <c r="O26" s="746">
        <v>80.640499231950841</v>
      </c>
      <c r="P26" s="3175"/>
    </row>
    <row r="27" spans="1:16" ht="21" customHeight="1" x14ac:dyDescent="0.25">
      <c r="A27" s="3186"/>
      <c r="B27" s="3180"/>
      <c r="C27" s="508" t="s">
        <v>386</v>
      </c>
      <c r="D27" s="739">
        <v>99</v>
      </c>
      <c r="E27" s="739">
        <v>99</v>
      </c>
      <c r="F27" s="739">
        <v>99</v>
      </c>
      <c r="G27" s="739">
        <v>99</v>
      </c>
      <c r="H27" s="739">
        <v>98</v>
      </c>
      <c r="I27" s="739">
        <v>98</v>
      </c>
      <c r="J27" s="739">
        <v>99</v>
      </c>
      <c r="K27" s="739">
        <v>99</v>
      </c>
      <c r="L27" s="739">
        <v>97</v>
      </c>
      <c r="M27" s="739">
        <v>98</v>
      </c>
      <c r="N27" s="739">
        <v>98</v>
      </c>
      <c r="O27" s="746">
        <v>99</v>
      </c>
      <c r="P27" s="3175"/>
    </row>
    <row r="28" spans="1:16" ht="21" customHeight="1" x14ac:dyDescent="0.25">
      <c r="A28" s="3187"/>
      <c r="B28" s="3181"/>
      <c r="C28" s="509" t="s">
        <v>387</v>
      </c>
      <c r="D28" s="753">
        <v>58</v>
      </c>
      <c r="E28" s="753">
        <v>54</v>
      </c>
      <c r="F28" s="753">
        <v>60</v>
      </c>
      <c r="G28" s="753">
        <v>55</v>
      </c>
      <c r="H28" s="753">
        <v>52</v>
      </c>
      <c r="I28" s="753">
        <v>57</v>
      </c>
      <c r="J28" s="753">
        <v>53</v>
      </c>
      <c r="K28" s="753">
        <v>44</v>
      </c>
      <c r="L28" s="753">
        <v>54</v>
      </c>
      <c r="M28" s="753">
        <v>46</v>
      </c>
      <c r="N28" s="753">
        <v>53</v>
      </c>
      <c r="O28" s="754">
        <v>53</v>
      </c>
      <c r="P28" s="3175"/>
    </row>
    <row r="29" spans="1:16" ht="22.5" customHeight="1" x14ac:dyDescent="0.25">
      <c r="A29" s="119" t="s">
        <v>260</v>
      </c>
      <c r="D29"/>
      <c r="E29"/>
      <c r="F29"/>
      <c r="G29"/>
      <c r="H29"/>
      <c r="I29"/>
      <c r="J29"/>
      <c r="K29"/>
      <c r="L29"/>
      <c r="M29"/>
      <c r="N29"/>
      <c r="O29"/>
      <c r="P29" s="3175"/>
    </row>
    <row r="30" spans="1:16" ht="21" customHeight="1" x14ac:dyDescent="0.2">
      <c r="A30" s="180" t="s">
        <v>448</v>
      </c>
      <c r="D30" s="235"/>
      <c r="E30" s="235"/>
      <c r="F30" s="235"/>
      <c r="G30" s="235"/>
      <c r="H30" s="235"/>
      <c r="I30" s="235"/>
      <c r="J30" s="235"/>
      <c r="K30" s="235"/>
      <c r="L30" s="235"/>
      <c r="M30" s="235"/>
      <c r="N30" s="235"/>
      <c r="O30" s="235"/>
      <c r="P30" s="3175"/>
    </row>
    <row r="31" spans="1:16" ht="22.5" customHeight="1" x14ac:dyDescent="0.2">
      <c r="A31" s="3185" t="s">
        <v>756</v>
      </c>
      <c r="B31" s="3185"/>
      <c r="C31" s="3185"/>
      <c r="D31" s="3185"/>
      <c r="E31" s="3185"/>
      <c r="F31" s="3185"/>
      <c r="G31" s="3185"/>
      <c r="H31" s="3185"/>
      <c r="I31" s="3185"/>
      <c r="J31" s="3185"/>
      <c r="K31" s="3185"/>
      <c r="L31" s="3185"/>
      <c r="M31" s="3185"/>
      <c r="N31" s="3185"/>
      <c r="P31" s="3175"/>
    </row>
    <row r="32" spans="1:16" ht="24" customHeight="1" x14ac:dyDescent="0.2">
      <c r="A32" s="3185" t="s">
        <v>757</v>
      </c>
      <c r="B32" s="3185"/>
      <c r="C32" s="3185"/>
      <c r="D32" s="3185"/>
      <c r="E32" s="3185"/>
      <c r="F32" s="3185"/>
      <c r="G32" s="3185"/>
      <c r="H32" s="3185"/>
      <c r="I32" s="3185"/>
      <c r="J32" s="3185"/>
      <c r="K32" s="3185"/>
      <c r="L32" s="3185"/>
      <c r="M32" s="3185"/>
      <c r="N32" s="3185"/>
    </row>
  </sheetData>
  <mergeCells count="15">
    <mergeCell ref="A32:N32"/>
    <mergeCell ref="A25:A28"/>
    <mergeCell ref="B25:B28"/>
    <mergeCell ref="A31:N31"/>
    <mergeCell ref="A13:A16"/>
    <mergeCell ref="B13:B16"/>
    <mergeCell ref="A17:A20"/>
    <mergeCell ref="B17:B20"/>
    <mergeCell ref="A21:A24"/>
    <mergeCell ref="B21:B24"/>
    <mergeCell ref="P2:P31"/>
    <mergeCell ref="B4:C4"/>
    <mergeCell ref="A5:A12"/>
    <mergeCell ref="B5:B8"/>
    <mergeCell ref="B9:B12"/>
  </mergeCells>
  <hyperlinks>
    <hyperlink ref="A1" location="'Table of Contents'!A1" display="Back to Table of Contents"/>
  </hyperlinks>
  <pageMargins left="0.49" right="0.36" top="0.48" bottom="0.15" header="0.25" footer="0"/>
  <pageSetup paperSize="9" scale="8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heetViews>
  <sheetFormatPr defaultRowHeight="15" x14ac:dyDescent="0.25"/>
  <cols>
    <col min="1" max="1" width="48.5703125" style="2507" customWidth="1"/>
    <col min="2" max="2" width="14.28515625" style="2506" customWidth="1"/>
    <col min="3" max="3" width="20.5703125" style="2507" customWidth="1"/>
    <col min="4" max="16384" width="9.140625" style="2507"/>
  </cols>
  <sheetData>
    <row r="1" spans="1:3" x14ac:dyDescent="0.25">
      <c r="A1" s="962" t="s">
        <v>1404</v>
      </c>
    </row>
    <row r="2" spans="1:3" x14ac:dyDescent="0.25">
      <c r="A2" s="2505" t="s">
        <v>2939</v>
      </c>
    </row>
    <row r="3" spans="1:3" ht="28.5" customHeight="1" x14ac:dyDescent="0.25">
      <c r="A3" s="2508"/>
      <c r="B3" s="2509"/>
      <c r="C3" s="2510"/>
    </row>
    <row r="4" spans="1:3" ht="41.25" customHeight="1" x14ac:dyDescent="0.25">
      <c r="A4" s="2511" t="s">
        <v>17</v>
      </c>
      <c r="B4" s="4114" t="s">
        <v>2940</v>
      </c>
      <c r="C4" s="4114"/>
    </row>
    <row r="5" spans="1:3" ht="41.25" customHeight="1" x14ac:dyDescent="0.25">
      <c r="A5" s="2512">
        <v>2010</v>
      </c>
      <c r="B5" s="4111">
        <v>141350514.18000001</v>
      </c>
      <c r="C5" s="4111"/>
    </row>
    <row r="6" spans="1:3" ht="41.25" customHeight="1" x14ac:dyDescent="0.25">
      <c r="A6" s="2512">
        <v>2011</v>
      </c>
      <c r="B6" s="4111">
        <v>302151797.43000001</v>
      </c>
      <c r="C6" s="4111"/>
    </row>
    <row r="7" spans="1:3" ht="41.25" customHeight="1" x14ac:dyDescent="0.25">
      <c r="A7" s="2512">
        <v>2012</v>
      </c>
      <c r="B7" s="4111">
        <v>144533859.47999999</v>
      </c>
      <c r="C7" s="4111"/>
    </row>
    <row r="8" spans="1:3" ht="41.25" customHeight="1" x14ac:dyDescent="0.25">
      <c r="A8" s="2512">
        <v>2013</v>
      </c>
      <c r="B8" s="4111">
        <v>130278989.97</v>
      </c>
      <c r="C8" s="4111"/>
    </row>
    <row r="9" spans="1:3" ht="41.25" customHeight="1" x14ac:dyDescent="0.25">
      <c r="A9" s="2512">
        <v>2014</v>
      </c>
      <c r="B9" s="4111">
        <v>159461474.87</v>
      </c>
      <c r="C9" s="4111"/>
    </row>
    <row r="10" spans="1:3" ht="41.25" customHeight="1" x14ac:dyDescent="0.25">
      <c r="A10" s="2512" t="s">
        <v>2941</v>
      </c>
      <c r="B10" s="4111">
        <v>402607080</v>
      </c>
      <c r="C10" s="4111"/>
    </row>
    <row r="11" spans="1:3" ht="41.25" customHeight="1" x14ac:dyDescent="0.25">
      <c r="A11" s="2512" t="s">
        <v>2942</v>
      </c>
      <c r="B11" s="4112">
        <v>382504623</v>
      </c>
      <c r="C11" s="4112"/>
    </row>
    <row r="12" spans="1:3" ht="41.25" customHeight="1" x14ac:dyDescent="0.25">
      <c r="A12" s="2513" t="s">
        <v>2943</v>
      </c>
      <c r="B12" s="4113">
        <v>400045837</v>
      </c>
      <c r="C12" s="4113"/>
    </row>
    <row r="13" spans="1:3" x14ac:dyDescent="0.25">
      <c r="A13" s="2514"/>
      <c r="B13" s="2425"/>
      <c r="C13" s="567"/>
    </row>
  </sheetData>
  <mergeCells count="9">
    <mergeCell ref="B10:C10"/>
    <mergeCell ref="B11:C11"/>
    <mergeCell ref="B12:C12"/>
    <mergeCell ref="B4:C4"/>
    <mergeCell ref="B5:C5"/>
    <mergeCell ref="B6:C6"/>
    <mergeCell ref="B7:C7"/>
    <mergeCell ref="B8:C8"/>
    <mergeCell ref="B9:C9"/>
  </mergeCells>
  <hyperlinks>
    <hyperlink ref="A1" location="'Table of Contents'!A1" display="Back to Table of Contents"/>
  </hyperlinks>
  <pageMargins left="0.7" right="0.7" top="0.75" bottom="0.75" header="0.3" footer="0.3"/>
  <pageSetup paperSize="9" orientation="portrait" r:id="rId1"/>
  <headerFooter>
    <oddHeader>&amp;C&amp;"Times New Roman,Regular"&amp;12  158</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1"/>
  <sheetViews>
    <sheetView zoomScale="70" zoomScaleNormal="70" workbookViewId="0"/>
  </sheetViews>
  <sheetFormatPr defaultRowHeight="26.25" x14ac:dyDescent="0.4"/>
  <cols>
    <col min="1" max="1" width="43" style="2517" customWidth="1"/>
    <col min="2" max="2" width="137.28515625" style="2517" customWidth="1"/>
    <col min="3" max="16384" width="9.140625" style="2517"/>
  </cols>
  <sheetData>
    <row r="1" spans="1:2" x14ac:dyDescent="0.4">
      <c r="A1" s="2905" t="s">
        <v>1404</v>
      </c>
    </row>
    <row r="2" spans="1:2" ht="35.25" customHeight="1" x14ac:dyDescent="0.4">
      <c r="A2" s="2515" t="s">
        <v>1329</v>
      </c>
      <c r="B2" s="2516"/>
    </row>
    <row r="3" spans="1:2" ht="9.75" customHeight="1" x14ac:dyDescent="0.4"/>
    <row r="4" spans="1:2" ht="64.5" customHeight="1" x14ac:dyDescent="0.4">
      <c r="A4" s="2518" t="s">
        <v>2944</v>
      </c>
      <c r="B4" s="2519" t="s">
        <v>2945</v>
      </c>
    </row>
    <row r="5" spans="1:2" ht="48.75" customHeight="1" x14ac:dyDescent="0.4">
      <c r="A5" s="2518" t="s">
        <v>2946</v>
      </c>
      <c r="B5" s="2519" t="s">
        <v>2947</v>
      </c>
    </row>
    <row r="6" spans="1:2" ht="403.5" customHeight="1" x14ac:dyDescent="0.4">
      <c r="A6" s="2518" t="s">
        <v>2948</v>
      </c>
      <c r="B6" s="2520" t="s">
        <v>3351</v>
      </c>
    </row>
    <row r="7" spans="1:2" ht="164.25" customHeight="1" x14ac:dyDescent="0.4">
      <c r="A7" s="2518" t="s">
        <v>2949</v>
      </c>
      <c r="B7" s="2519" t="s">
        <v>2950</v>
      </c>
    </row>
    <row r="8" spans="1:2" ht="280.5" customHeight="1" x14ac:dyDescent="0.4">
      <c r="A8" s="2521" t="s">
        <v>3352</v>
      </c>
      <c r="B8" s="2522" t="s">
        <v>2951</v>
      </c>
    </row>
    <row r="9" spans="1:2" ht="409.5" x14ac:dyDescent="0.4">
      <c r="A9" s="2518" t="s">
        <v>2952</v>
      </c>
      <c r="B9" s="2520" t="s">
        <v>2953</v>
      </c>
    </row>
    <row r="10" spans="1:2" ht="14.25" customHeight="1" x14ac:dyDescent="0.4"/>
    <row r="11" spans="1:2" ht="57" customHeight="1" x14ac:dyDescent="0.4">
      <c r="A11" s="4115" t="s">
        <v>1242</v>
      </c>
      <c r="B11" s="4115"/>
    </row>
  </sheetData>
  <mergeCells count="1">
    <mergeCell ref="A11:B11"/>
  </mergeCells>
  <hyperlinks>
    <hyperlink ref="A8" r:id="rId1" display="http://environment.govmu.org/English/Documents/EPA%20as%20amended%20in%202017.pdf"/>
    <hyperlink ref="A1" location="'Table of Contents'!A1" display="Back to Table of Contents"/>
  </hyperlinks>
  <pageMargins left="0.56000000000000005" right="0.52" top="0.83" bottom="0.25" header="0.39" footer="0.3"/>
  <pageSetup paperSize="9" scale="50" orientation="portrait" r:id="rId2"/>
  <headerFooter>
    <oddHeader>&amp;C&amp;"Times New Roman,Regular"&amp;14 &amp;16 &amp;18 159</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heetViews>
  <sheetFormatPr defaultRowHeight="16.5" x14ac:dyDescent="0.25"/>
  <cols>
    <col min="1" max="1" width="97.28515625" style="2525" customWidth="1"/>
    <col min="2" max="2" width="13.42578125" style="2525" customWidth="1"/>
    <col min="3" max="3" width="61.85546875" style="2524" customWidth="1"/>
    <col min="4" max="4" width="9.85546875" style="2525" customWidth="1"/>
    <col min="5" max="5" width="4" style="2525" customWidth="1"/>
    <col min="6" max="16384" width="9.140625" style="2525"/>
  </cols>
  <sheetData>
    <row r="1" spans="1:4" x14ac:dyDescent="0.25">
      <c r="A1" s="962" t="s">
        <v>1404</v>
      </c>
    </row>
    <row r="2" spans="1:4" ht="15.75" customHeight="1" x14ac:dyDescent="0.25">
      <c r="A2" s="2523" t="s">
        <v>1330</v>
      </c>
      <c r="B2" s="2523"/>
      <c r="D2" s="4116">
        <v>160</v>
      </c>
    </row>
    <row r="3" spans="1:4" ht="14.25" customHeight="1" x14ac:dyDescent="0.25">
      <c r="A3" s="2526"/>
      <c r="D3" s="4116"/>
    </row>
    <row r="4" spans="1:4" ht="24.75" customHeight="1" x14ac:dyDescent="0.25">
      <c r="A4" s="2527" t="s">
        <v>2954</v>
      </c>
      <c r="B4" s="2527" t="s">
        <v>2955</v>
      </c>
      <c r="C4" s="2528" t="s">
        <v>2956</v>
      </c>
      <c r="D4" s="4116"/>
    </row>
    <row r="5" spans="1:4" ht="24.75" customHeight="1" x14ac:dyDescent="0.25">
      <c r="A5" s="2529" t="s">
        <v>2957</v>
      </c>
      <c r="B5" s="4117" t="s">
        <v>2958</v>
      </c>
      <c r="C5" s="4119" t="s">
        <v>2959</v>
      </c>
      <c r="D5" s="4116"/>
    </row>
    <row r="6" spans="1:4" ht="115.5" x14ac:dyDescent="0.25">
      <c r="A6" s="2530" t="s">
        <v>2960</v>
      </c>
      <c r="B6" s="4118"/>
      <c r="C6" s="4120"/>
      <c r="D6" s="4116"/>
    </row>
    <row r="7" spans="1:4" ht="27" customHeight="1" x14ac:dyDescent="0.25">
      <c r="A7" s="2527" t="s">
        <v>2961</v>
      </c>
      <c r="B7" s="2527" t="s">
        <v>2962</v>
      </c>
      <c r="C7" s="2528" t="s">
        <v>2956</v>
      </c>
      <c r="D7" s="4116"/>
    </row>
    <row r="8" spans="1:4" ht="54.75" customHeight="1" x14ac:dyDescent="0.25">
      <c r="A8" s="2529" t="s">
        <v>2963</v>
      </c>
      <c r="B8" s="2531" t="s">
        <v>2964</v>
      </c>
      <c r="C8" s="2532" t="s">
        <v>2965</v>
      </c>
      <c r="D8" s="4116"/>
    </row>
    <row r="9" spans="1:4" ht="49.5" x14ac:dyDescent="0.25">
      <c r="A9" s="2529" t="s">
        <v>2966</v>
      </c>
      <c r="B9" s="2531" t="s">
        <v>2967</v>
      </c>
      <c r="C9" s="2532" t="s">
        <v>2968</v>
      </c>
      <c r="D9" s="4116"/>
    </row>
    <row r="10" spans="1:4" ht="33" x14ac:dyDescent="0.25">
      <c r="A10" s="2529" t="s">
        <v>2969</v>
      </c>
      <c r="B10" s="2531" t="s">
        <v>2970</v>
      </c>
      <c r="C10" s="2532" t="s">
        <v>2971</v>
      </c>
      <c r="D10" s="4116"/>
    </row>
    <row r="11" spans="1:4" ht="61.5" customHeight="1" x14ac:dyDescent="0.25">
      <c r="A11" s="2529" t="s">
        <v>2972</v>
      </c>
      <c r="B11" s="2531" t="s">
        <v>2973</v>
      </c>
      <c r="C11" s="2532" t="s">
        <v>2974</v>
      </c>
      <c r="D11" s="4116"/>
    </row>
    <row r="12" spans="1:4" ht="51" customHeight="1" x14ac:dyDescent="0.25">
      <c r="A12" s="2529" t="s">
        <v>2975</v>
      </c>
      <c r="B12" s="2531" t="s">
        <v>2976</v>
      </c>
      <c r="C12" s="2532" t="s">
        <v>2977</v>
      </c>
      <c r="D12" s="4116"/>
    </row>
    <row r="13" spans="1:4" ht="51.75" customHeight="1" x14ac:dyDescent="0.25">
      <c r="A13" s="2529" t="s">
        <v>2978</v>
      </c>
      <c r="B13" s="2531" t="s">
        <v>2979</v>
      </c>
      <c r="C13" s="2532" t="s">
        <v>2980</v>
      </c>
      <c r="D13" s="4116"/>
    </row>
    <row r="14" spans="1:4" ht="52.5" customHeight="1" x14ac:dyDescent="0.25">
      <c r="A14" s="2529" t="s">
        <v>2981</v>
      </c>
      <c r="B14" s="2531" t="s">
        <v>2982</v>
      </c>
      <c r="C14" s="2532" t="s">
        <v>2983</v>
      </c>
      <c r="D14" s="4116"/>
    </row>
    <row r="15" spans="1:4" ht="47.25" customHeight="1" x14ac:dyDescent="0.25">
      <c r="A15" s="2533" t="s">
        <v>2984</v>
      </c>
      <c r="B15" s="2534" t="s">
        <v>2985</v>
      </c>
      <c r="C15" s="2535" t="s">
        <v>2986</v>
      </c>
      <c r="D15" s="4116"/>
    </row>
    <row r="16" spans="1:4" ht="18" customHeight="1" x14ac:dyDescent="0.25">
      <c r="A16" s="4121" t="s">
        <v>1242</v>
      </c>
      <c r="B16" s="4121"/>
      <c r="C16" s="2536"/>
      <c r="D16" s="4116"/>
    </row>
    <row r="17" spans="1:4" ht="8.25" customHeight="1" x14ac:dyDescent="0.25">
      <c r="A17" s="2537"/>
      <c r="B17" s="2537"/>
      <c r="C17" s="2537"/>
      <c r="D17" s="2538"/>
    </row>
    <row r="18" spans="1:4" ht="8.25" customHeight="1" x14ac:dyDescent="0.25">
      <c r="A18" s="2537"/>
      <c r="B18" s="2537"/>
      <c r="C18" s="2537"/>
      <c r="D18" s="2538"/>
    </row>
    <row r="19" spans="1:4" ht="8.25" customHeight="1" x14ac:dyDescent="0.25">
      <c r="A19" s="2537"/>
      <c r="B19" s="2537"/>
      <c r="C19" s="2537"/>
      <c r="D19" s="2538"/>
    </row>
    <row r="20" spans="1:4" ht="8.25" customHeight="1" x14ac:dyDescent="0.25">
      <c r="A20" s="2537"/>
      <c r="B20" s="2537"/>
      <c r="C20" s="2537"/>
      <c r="D20" s="2538"/>
    </row>
    <row r="21" spans="1:4" ht="8.25" customHeight="1" x14ac:dyDescent="0.25">
      <c r="A21" s="2537"/>
      <c r="B21" s="2537"/>
      <c r="C21" s="2537"/>
      <c r="D21" s="2538"/>
    </row>
    <row r="22" spans="1:4" ht="15.75" customHeight="1" x14ac:dyDescent="0.25">
      <c r="B22" s="2539"/>
      <c r="C22" s="2540"/>
    </row>
    <row r="23" spans="1:4" ht="15.75" customHeight="1" x14ac:dyDescent="0.25">
      <c r="A23" s="2539"/>
      <c r="B23" s="2539"/>
      <c r="C23" s="2540"/>
    </row>
    <row r="24" spans="1:4" ht="15.75" customHeight="1" x14ac:dyDescent="0.25">
      <c r="A24" s="2539" t="s">
        <v>2987</v>
      </c>
      <c r="B24" s="2539"/>
      <c r="C24" s="2540"/>
    </row>
    <row r="25" spans="1:4" ht="15.75" customHeight="1" x14ac:dyDescent="0.25">
      <c r="A25" s="2539"/>
      <c r="B25" s="2539"/>
      <c r="C25" s="2540"/>
    </row>
    <row r="26" spans="1:4" ht="36.75" customHeight="1" x14ac:dyDescent="0.25">
      <c r="A26" s="2527" t="s">
        <v>2961</v>
      </c>
      <c r="B26" s="2527" t="s">
        <v>2962</v>
      </c>
      <c r="C26" s="2528" t="s">
        <v>2956</v>
      </c>
      <c r="D26" s="4116">
        <v>161</v>
      </c>
    </row>
    <row r="27" spans="1:4" ht="94.5" customHeight="1" x14ac:dyDescent="0.25">
      <c r="A27" s="2541" t="s">
        <v>2988</v>
      </c>
      <c r="B27" s="2531" t="s">
        <v>2989</v>
      </c>
      <c r="C27" s="2532" t="s">
        <v>2990</v>
      </c>
      <c r="D27" s="4116"/>
    </row>
    <row r="28" spans="1:4" ht="63" customHeight="1" x14ac:dyDescent="0.25">
      <c r="A28" s="2529" t="s">
        <v>2991</v>
      </c>
      <c r="B28" s="2531" t="s">
        <v>2992</v>
      </c>
      <c r="C28" s="2532" t="s">
        <v>2983</v>
      </c>
      <c r="D28" s="4116"/>
    </row>
    <row r="29" spans="1:4" ht="53.25" customHeight="1" x14ac:dyDescent="0.25">
      <c r="A29" s="2529" t="s">
        <v>2993</v>
      </c>
      <c r="B29" s="2531" t="s">
        <v>2994</v>
      </c>
      <c r="C29" s="2532" t="s">
        <v>2995</v>
      </c>
      <c r="D29" s="4116"/>
    </row>
    <row r="30" spans="1:4" ht="68.25" customHeight="1" x14ac:dyDescent="0.25">
      <c r="A30" s="2542" t="s">
        <v>2996</v>
      </c>
      <c r="B30" s="2531" t="s">
        <v>2997</v>
      </c>
      <c r="C30" s="2532" t="s">
        <v>2998</v>
      </c>
      <c r="D30" s="4116"/>
    </row>
    <row r="31" spans="1:4" ht="73.5" customHeight="1" x14ac:dyDescent="0.25">
      <c r="A31" s="2529" t="s">
        <v>2999</v>
      </c>
      <c r="B31" s="2531" t="s">
        <v>3000</v>
      </c>
      <c r="C31" s="2543" t="s">
        <v>3001</v>
      </c>
      <c r="D31" s="4116"/>
    </row>
    <row r="32" spans="1:4" ht="49.5" x14ac:dyDescent="0.25">
      <c r="A32" s="2529" t="s">
        <v>3002</v>
      </c>
      <c r="B32" s="2531" t="s">
        <v>3003</v>
      </c>
      <c r="C32" s="2544" t="s">
        <v>3004</v>
      </c>
      <c r="D32" s="4116"/>
    </row>
    <row r="33" spans="1:4" ht="60" customHeight="1" x14ac:dyDescent="0.25">
      <c r="A33" s="2533" t="s">
        <v>3005</v>
      </c>
      <c r="B33" s="2531" t="s">
        <v>3006</v>
      </c>
      <c r="C33" s="2532" t="s">
        <v>3007</v>
      </c>
      <c r="D33" s="4116"/>
    </row>
    <row r="34" spans="1:4" ht="42.75" customHeight="1" x14ac:dyDescent="0.25">
      <c r="A34" s="4122" t="s">
        <v>1242</v>
      </c>
      <c r="B34" s="4122"/>
      <c r="C34" s="4122"/>
      <c r="D34" s="4116"/>
    </row>
  </sheetData>
  <mergeCells count="6">
    <mergeCell ref="D2:D16"/>
    <mergeCell ref="B5:B6"/>
    <mergeCell ref="C5:C6"/>
    <mergeCell ref="A16:B16"/>
    <mergeCell ref="D26:D34"/>
    <mergeCell ref="A34:C34"/>
  </mergeCells>
  <hyperlinks>
    <hyperlink ref="C8" r:id="rId1"/>
    <hyperlink ref="C9" r:id="rId2"/>
    <hyperlink ref="C10" r:id="rId3"/>
    <hyperlink ref="C11" r:id="rId4"/>
    <hyperlink ref="C12" r:id="rId5"/>
    <hyperlink ref="C13" r:id="rId6"/>
    <hyperlink ref="C14" r:id="rId7"/>
    <hyperlink ref="C15" r:id="rId8"/>
    <hyperlink ref="C27" r:id="rId9"/>
    <hyperlink ref="C28" r:id="rId10"/>
    <hyperlink ref="C29" r:id="rId11"/>
    <hyperlink ref="C30" r:id="rId12"/>
    <hyperlink ref="C31" r:id="rId13"/>
    <hyperlink ref="C32" r:id="rId14"/>
    <hyperlink ref="C33" r:id="rId15"/>
    <hyperlink ref="C5" r:id="rId16"/>
    <hyperlink ref="A1" location="'Table of Contents'!A1" display="Back to Table of Contents"/>
  </hyperlinks>
  <pageMargins left="0.55000000000000004" right="0.33" top="0.68" bottom="0.37" header="0.3" footer="0.18"/>
  <pageSetup paperSize="9" scale="75" orientation="landscape" r:id="rId17"/>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defaultRowHeight="15.75" x14ac:dyDescent="0.25"/>
  <cols>
    <col min="1" max="1" width="25.5703125" style="2474" customWidth="1"/>
    <col min="2" max="2" width="40" style="2474" customWidth="1"/>
    <col min="3" max="3" width="41.140625" style="2474" customWidth="1"/>
    <col min="4" max="4" width="26.42578125" style="1699" customWidth="1"/>
    <col min="5" max="16384" width="9.140625" style="2474"/>
  </cols>
  <sheetData>
    <row r="1" spans="1:4" x14ac:dyDescent="0.25">
      <c r="A1" s="962" t="s">
        <v>1404</v>
      </c>
    </row>
    <row r="2" spans="1:4" ht="15.75" customHeight="1" x14ac:dyDescent="0.25">
      <c r="A2" s="2545" t="s">
        <v>1331</v>
      </c>
    </row>
    <row r="4" spans="1:4" ht="42.75" customHeight="1" x14ac:dyDescent="0.25">
      <c r="A4" s="2476" t="s">
        <v>3008</v>
      </c>
      <c r="B4" s="2476" t="s">
        <v>514</v>
      </c>
      <c r="C4" s="2477" t="s">
        <v>3009</v>
      </c>
      <c r="D4" s="1684" t="s">
        <v>3010</v>
      </c>
    </row>
    <row r="5" spans="1:4" ht="222" customHeight="1" x14ac:dyDescent="0.25">
      <c r="A5" s="2546" t="s">
        <v>3011</v>
      </c>
      <c r="B5" s="2427" t="s">
        <v>3012</v>
      </c>
      <c r="C5" s="2427" t="s">
        <v>3013</v>
      </c>
      <c r="D5" s="4123" t="s">
        <v>3014</v>
      </c>
    </row>
    <row r="6" spans="1:4" ht="174" customHeight="1" x14ac:dyDescent="0.25">
      <c r="A6" s="2547" t="s">
        <v>3015</v>
      </c>
      <c r="B6" s="2428" t="s">
        <v>3016</v>
      </c>
      <c r="C6" s="2427" t="s">
        <v>3017</v>
      </c>
      <c r="D6" s="4124"/>
    </row>
    <row r="7" spans="1:4" ht="38.25" customHeight="1" x14ac:dyDescent="0.25">
      <c r="A7" s="4122" t="s">
        <v>1242</v>
      </c>
      <c r="B7" s="4122"/>
      <c r="C7" s="4122"/>
      <c r="D7" s="4122"/>
    </row>
  </sheetData>
  <mergeCells count="2">
    <mergeCell ref="D5:D6"/>
    <mergeCell ref="A7:D7"/>
  </mergeCells>
  <hyperlinks>
    <hyperlink ref="D5" r:id="rId1" location="List of undertakings requiring an Environmental Impact Assessment"/>
    <hyperlink ref="A1" location="'Table of Contents'!A1" display="Back to Table of Contents"/>
  </hyperlinks>
  <pageMargins left="0.51" right="0.27" top="0.75" bottom="0.75" header="0.3" footer="0.3"/>
  <pageSetup paperSize="9" scale="95"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zoomScale="70" zoomScaleNormal="70" workbookViewId="0"/>
  </sheetViews>
  <sheetFormatPr defaultRowHeight="23.25" x14ac:dyDescent="0.35"/>
  <cols>
    <col min="1" max="1" width="31.42578125" style="2549" customWidth="1"/>
    <col min="2" max="2" width="22.85546875" style="2549" customWidth="1"/>
    <col min="3" max="3" width="88.5703125" style="2549" customWidth="1"/>
    <col min="4" max="4" width="22.28515625" style="2550" customWidth="1"/>
    <col min="5" max="16384" width="9.140625" style="2549"/>
  </cols>
  <sheetData>
    <row r="1" spans="1:4" x14ac:dyDescent="0.35">
      <c r="A1" s="2905" t="s">
        <v>1404</v>
      </c>
    </row>
    <row r="2" spans="1:4" ht="23.25" customHeight="1" x14ac:dyDescent="0.35">
      <c r="A2" s="2548" t="s">
        <v>3018</v>
      </c>
    </row>
    <row r="4" spans="1:4" ht="67.5" x14ac:dyDescent="0.35">
      <c r="A4" s="2551" t="s">
        <v>3019</v>
      </c>
      <c r="B4" s="2551" t="s">
        <v>3020</v>
      </c>
      <c r="C4" s="2552" t="s">
        <v>514</v>
      </c>
      <c r="D4" s="2553" t="s">
        <v>3021</v>
      </c>
    </row>
    <row r="5" spans="1:4" s="2550" customFormat="1" ht="129" customHeight="1" x14ac:dyDescent="0.25">
      <c r="A5" s="2554" t="s">
        <v>3022</v>
      </c>
      <c r="B5" s="2555">
        <v>2008</v>
      </c>
      <c r="C5" s="2556" t="s">
        <v>3023</v>
      </c>
      <c r="D5" s="2557">
        <v>223</v>
      </c>
    </row>
    <row r="6" spans="1:4" s="2550" customFormat="1" ht="350.25" customHeight="1" x14ac:dyDescent="0.25">
      <c r="A6" s="2558" t="s">
        <v>3024</v>
      </c>
      <c r="B6" s="2559">
        <v>2008</v>
      </c>
      <c r="C6" s="2556" t="s">
        <v>3025</v>
      </c>
      <c r="D6" s="2557">
        <v>400</v>
      </c>
    </row>
    <row r="7" spans="1:4" ht="261.75" customHeight="1" x14ac:dyDescent="0.35">
      <c r="A7" s="2554" t="s">
        <v>3026</v>
      </c>
      <c r="B7" s="2559">
        <v>2013</v>
      </c>
      <c r="C7" s="2556" t="s">
        <v>3027</v>
      </c>
      <c r="D7" s="2557">
        <v>3.9</v>
      </c>
    </row>
    <row r="8" spans="1:4" s="2550" customFormat="1" ht="72" customHeight="1" x14ac:dyDescent="0.25">
      <c r="A8" s="2560" t="s">
        <v>3028</v>
      </c>
      <c r="B8" s="2561">
        <v>2016</v>
      </c>
      <c r="C8" s="2556" t="s">
        <v>3029</v>
      </c>
      <c r="D8" s="2562">
        <v>18</v>
      </c>
    </row>
    <row r="9" spans="1:4" ht="408.75" customHeight="1" x14ac:dyDescent="0.35">
      <c r="A9" s="2554" t="s">
        <v>3030</v>
      </c>
      <c r="B9" s="2555">
        <v>2018</v>
      </c>
      <c r="C9" s="2556" t="s">
        <v>3353</v>
      </c>
      <c r="D9" s="2557">
        <v>252</v>
      </c>
    </row>
    <row r="10" spans="1:4" ht="27.75" customHeight="1" x14ac:dyDescent="0.35">
      <c r="A10" s="2550" t="s">
        <v>3031</v>
      </c>
    </row>
  </sheetData>
  <hyperlinks>
    <hyperlink ref="A1" location="'Table of Contents'!A1" display="Back to Table of Contents"/>
  </hyperlinks>
  <pageMargins left="0.54" right="0.28000000000000003" top="0.45" bottom="0" header="0.21" footer="0"/>
  <pageSetup paperSize="9" scale="57" orientation="portrait" r:id="rId1"/>
  <headerFooter>
    <oddHeader>&amp;C&amp;"Times New Roman,Regular"&amp;18 163</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heetViews>
  <sheetFormatPr defaultRowHeight="16.5" x14ac:dyDescent="0.25"/>
  <cols>
    <col min="1" max="1" width="30" style="2525" customWidth="1"/>
    <col min="2" max="13" width="18.5703125" style="2525" customWidth="1"/>
    <col min="14" max="14" width="19.7109375" style="2525" customWidth="1"/>
    <col min="15" max="15" width="15.28515625" style="2525" customWidth="1"/>
    <col min="16" max="16" width="14.5703125" style="2525" customWidth="1"/>
    <col min="17" max="16384" width="9.140625" style="2525"/>
  </cols>
  <sheetData>
    <row r="1" spans="1:15" ht="20.25" customHeight="1" x14ac:dyDescent="0.3">
      <c r="A1" s="3083" t="s">
        <v>1404</v>
      </c>
      <c r="B1" s="3084"/>
      <c r="C1" s="3084"/>
      <c r="D1" s="3084"/>
      <c r="E1" s="3084"/>
      <c r="F1" s="3084"/>
      <c r="G1" s="3084"/>
      <c r="H1" s="3084"/>
      <c r="I1" s="3084"/>
      <c r="J1" s="3084"/>
      <c r="K1" s="3084"/>
      <c r="L1" s="3084"/>
      <c r="M1" s="3084"/>
    </row>
    <row r="2" spans="1:15" x14ac:dyDescent="0.25">
      <c r="A2" s="3085" t="s">
        <v>1333</v>
      </c>
    </row>
    <row r="3" spans="1:15" x14ac:dyDescent="0.25">
      <c r="N3" s="3086" t="s">
        <v>1618</v>
      </c>
    </row>
    <row r="4" spans="1:15" ht="51.75" customHeight="1" x14ac:dyDescent="0.25">
      <c r="A4" s="4125" t="s">
        <v>510</v>
      </c>
      <c r="B4" s="4127">
        <v>2018</v>
      </c>
      <c r="C4" s="4128"/>
      <c r="D4" s="4128"/>
      <c r="E4" s="4128"/>
      <c r="F4" s="4128"/>
      <c r="G4" s="4128"/>
      <c r="H4" s="4128"/>
      <c r="I4" s="4128"/>
      <c r="J4" s="4128"/>
      <c r="K4" s="4128"/>
      <c r="L4" s="4128"/>
      <c r="M4" s="4128"/>
      <c r="N4" s="4129"/>
    </row>
    <row r="5" spans="1:15" ht="51.75" customHeight="1" x14ac:dyDescent="0.25">
      <c r="A5" s="4126"/>
      <c r="B5" s="2527" t="s">
        <v>3032</v>
      </c>
      <c r="C5" s="2527" t="s">
        <v>55</v>
      </c>
      <c r="D5" s="2527" t="s">
        <v>56</v>
      </c>
      <c r="E5" s="2527" t="s">
        <v>57</v>
      </c>
      <c r="F5" s="2527" t="s">
        <v>58</v>
      </c>
      <c r="G5" s="2527" t="s">
        <v>59</v>
      </c>
      <c r="H5" s="2527" t="s">
        <v>60</v>
      </c>
      <c r="I5" s="2527" t="s">
        <v>61</v>
      </c>
      <c r="J5" s="2527" t="s">
        <v>62</v>
      </c>
      <c r="K5" s="2527" t="s">
        <v>63</v>
      </c>
      <c r="L5" s="2527" t="s">
        <v>64</v>
      </c>
      <c r="M5" s="2527" t="s">
        <v>65</v>
      </c>
      <c r="N5" s="2527" t="s">
        <v>7</v>
      </c>
    </row>
    <row r="6" spans="1:15" ht="51.75" customHeight="1" x14ac:dyDescent="0.25">
      <c r="A6" s="3087" t="s">
        <v>3033</v>
      </c>
      <c r="B6" s="3088">
        <v>19.329999999999998</v>
      </c>
      <c r="C6" s="3088">
        <v>19.3</v>
      </c>
      <c r="D6" s="3088">
        <v>0</v>
      </c>
      <c r="E6" s="3088">
        <v>0</v>
      </c>
      <c r="F6" s="3088">
        <v>0</v>
      </c>
      <c r="G6" s="3088">
        <v>0</v>
      </c>
      <c r="H6" s="3088">
        <v>0</v>
      </c>
      <c r="I6" s="3088">
        <v>0</v>
      </c>
      <c r="J6" s="3088">
        <v>0</v>
      </c>
      <c r="K6" s="3088">
        <v>0</v>
      </c>
      <c r="L6" s="3088">
        <v>0</v>
      </c>
      <c r="M6" s="3088">
        <v>0</v>
      </c>
      <c r="N6" s="3089">
        <v>38.629999999999995</v>
      </c>
      <c r="O6" s="3090"/>
    </row>
    <row r="7" spans="1:15" ht="51.75" customHeight="1" x14ac:dyDescent="0.25">
      <c r="A7" s="3087" t="s">
        <v>3034</v>
      </c>
      <c r="B7" s="3088">
        <v>0</v>
      </c>
      <c r="C7" s="3088">
        <v>0</v>
      </c>
      <c r="D7" s="3088">
        <v>0</v>
      </c>
      <c r="E7" s="3088">
        <v>0</v>
      </c>
      <c r="F7" s="3088">
        <v>0</v>
      </c>
      <c r="G7" s="3088">
        <v>0</v>
      </c>
      <c r="H7" s="3088">
        <v>17.600000000000001</v>
      </c>
      <c r="I7" s="3088">
        <v>0</v>
      </c>
      <c r="J7" s="3088">
        <v>0</v>
      </c>
      <c r="K7" s="3088">
        <v>0</v>
      </c>
      <c r="L7" s="3088">
        <v>0</v>
      </c>
      <c r="M7" s="3088">
        <v>0</v>
      </c>
      <c r="N7" s="3089">
        <v>17.600000000000001</v>
      </c>
      <c r="O7" s="3090"/>
    </row>
    <row r="8" spans="1:15" ht="51.75" customHeight="1" x14ac:dyDescent="0.25">
      <c r="A8" s="3087" t="s">
        <v>3035</v>
      </c>
      <c r="B8" s="3088">
        <v>42</v>
      </c>
      <c r="C8" s="3088">
        <v>21</v>
      </c>
      <c r="D8" s="3088">
        <v>126</v>
      </c>
      <c r="E8" s="3088">
        <v>63</v>
      </c>
      <c r="F8" s="3088">
        <v>84</v>
      </c>
      <c r="G8" s="3088">
        <v>101</v>
      </c>
      <c r="H8" s="3088">
        <v>84.08</v>
      </c>
      <c r="I8" s="3088">
        <v>101</v>
      </c>
      <c r="J8" s="3088">
        <v>63</v>
      </c>
      <c r="K8" s="3088">
        <v>63</v>
      </c>
      <c r="L8" s="3088">
        <v>84</v>
      </c>
      <c r="M8" s="3088">
        <v>84</v>
      </c>
      <c r="N8" s="3089">
        <v>916.08</v>
      </c>
      <c r="O8" s="3090"/>
    </row>
    <row r="9" spans="1:15" ht="51.75" customHeight="1" x14ac:dyDescent="0.25">
      <c r="A9" s="3091" t="s">
        <v>3036</v>
      </c>
      <c r="B9" s="3088">
        <v>0</v>
      </c>
      <c r="C9" s="3088">
        <v>0</v>
      </c>
      <c r="D9" s="3088">
        <v>0</v>
      </c>
      <c r="E9" s="3088">
        <v>0</v>
      </c>
      <c r="F9" s="3088">
        <v>41.55</v>
      </c>
      <c r="G9" s="3088">
        <v>0</v>
      </c>
      <c r="H9" s="3088">
        <v>46.78</v>
      </c>
      <c r="I9" s="3088">
        <v>19.57</v>
      </c>
      <c r="J9" s="3088">
        <v>20.85</v>
      </c>
      <c r="K9" s="3088">
        <v>21.76</v>
      </c>
      <c r="L9" s="3088">
        <v>45.75</v>
      </c>
      <c r="M9" s="3088">
        <v>42.691000000000003</v>
      </c>
      <c r="N9" s="3089">
        <v>238.95099999999999</v>
      </c>
      <c r="O9" s="3090"/>
    </row>
    <row r="10" spans="1:15" ht="51.75" customHeight="1" x14ac:dyDescent="0.25">
      <c r="A10" s="3092" t="s">
        <v>7</v>
      </c>
      <c r="B10" s="3093">
        <v>61.33</v>
      </c>
      <c r="C10" s="3093">
        <v>40.299999999999997</v>
      </c>
      <c r="D10" s="3093">
        <v>126</v>
      </c>
      <c r="E10" s="3093">
        <v>63</v>
      </c>
      <c r="F10" s="3093">
        <v>125.55</v>
      </c>
      <c r="G10" s="3093">
        <v>101</v>
      </c>
      <c r="H10" s="3093">
        <v>148.46</v>
      </c>
      <c r="I10" s="3093">
        <v>120.57</v>
      </c>
      <c r="J10" s="3093">
        <v>83.85</v>
      </c>
      <c r="K10" s="3093">
        <v>84.76</v>
      </c>
      <c r="L10" s="3093">
        <v>129.75</v>
      </c>
      <c r="M10" s="3093">
        <v>126.691</v>
      </c>
      <c r="N10" s="3093">
        <v>1211.261</v>
      </c>
      <c r="O10" s="3090"/>
    </row>
    <row r="11" spans="1:15" ht="37.5" customHeight="1" x14ac:dyDescent="0.25">
      <c r="A11" s="4122" t="s">
        <v>1242</v>
      </c>
      <c r="B11" s="4122"/>
      <c r="C11" s="4122"/>
      <c r="D11" s="4122"/>
      <c r="E11" s="4122"/>
      <c r="F11" s="4122"/>
      <c r="G11" s="4122"/>
      <c r="H11" s="4122"/>
      <c r="I11" s="4122"/>
      <c r="J11" s="4122"/>
      <c r="K11" s="4122"/>
      <c r="L11" s="4122"/>
      <c r="M11" s="4122"/>
      <c r="N11" s="4122"/>
    </row>
    <row r="12" spans="1:15" ht="17.25" x14ac:dyDescent="0.3">
      <c r="A12" s="2978" t="s">
        <v>1404</v>
      </c>
    </row>
    <row r="13" spans="1:15" x14ac:dyDescent="0.25">
      <c r="A13" s="3085" t="s">
        <v>1334</v>
      </c>
    </row>
    <row r="14" spans="1:15" x14ac:dyDescent="0.25">
      <c r="N14" s="3086" t="s">
        <v>1618</v>
      </c>
    </row>
    <row r="15" spans="1:15" ht="63" customHeight="1" x14ac:dyDescent="0.25">
      <c r="A15" s="4130" t="s">
        <v>3037</v>
      </c>
      <c r="B15" s="4127">
        <v>2018</v>
      </c>
      <c r="C15" s="4128"/>
      <c r="D15" s="4128"/>
      <c r="E15" s="4128"/>
      <c r="F15" s="4128"/>
      <c r="G15" s="4128"/>
      <c r="H15" s="4128"/>
      <c r="I15" s="4128"/>
      <c r="J15" s="4128"/>
      <c r="K15" s="4128"/>
      <c r="L15" s="4128"/>
      <c r="M15" s="4128"/>
      <c r="N15" s="4129"/>
    </row>
    <row r="16" spans="1:15" ht="63" customHeight="1" x14ac:dyDescent="0.25">
      <c r="A16" s="4130"/>
      <c r="B16" s="2527" t="s">
        <v>3032</v>
      </c>
      <c r="C16" s="2527" t="s">
        <v>55</v>
      </c>
      <c r="D16" s="2527" t="s">
        <v>56</v>
      </c>
      <c r="E16" s="2527" t="s">
        <v>57</v>
      </c>
      <c r="F16" s="2527" t="s">
        <v>58</v>
      </c>
      <c r="G16" s="2527" t="s">
        <v>59</v>
      </c>
      <c r="H16" s="2527" t="s">
        <v>60</v>
      </c>
      <c r="I16" s="2527" t="s">
        <v>61</v>
      </c>
      <c r="J16" s="2527" t="s">
        <v>62</v>
      </c>
      <c r="K16" s="2527" t="s">
        <v>63</v>
      </c>
      <c r="L16" s="2527" t="s">
        <v>64</v>
      </c>
      <c r="M16" s="2527" t="s">
        <v>65</v>
      </c>
      <c r="N16" s="2527" t="s">
        <v>7</v>
      </c>
    </row>
    <row r="17" spans="1:14" ht="63" customHeight="1" x14ac:dyDescent="0.25">
      <c r="A17" s="3094" t="s">
        <v>3038</v>
      </c>
      <c r="B17" s="3095">
        <v>5896.4250000000002</v>
      </c>
      <c r="C17" s="3095">
        <v>4967.4290000000001</v>
      </c>
      <c r="D17" s="3095">
        <v>7336.3819999999996</v>
      </c>
      <c r="E17" s="3095">
        <v>5194.2629999999999</v>
      </c>
      <c r="F17" s="3095">
        <v>4384.5330000000004</v>
      </c>
      <c r="G17" s="3095">
        <v>4088.5120000000002</v>
      </c>
      <c r="H17" s="3095">
        <v>3478.8090000000002</v>
      </c>
      <c r="I17" s="3095">
        <v>4045.5390000000002</v>
      </c>
      <c r="J17" s="3096">
        <v>4087.4810000000002</v>
      </c>
      <c r="K17" s="3096">
        <v>3434.2570000000001</v>
      </c>
      <c r="L17" s="3096">
        <v>4832.7179999999998</v>
      </c>
      <c r="M17" s="3096">
        <v>5237.7719999999999</v>
      </c>
      <c r="N17" s="3097">
        <v>56984.12</v>
      </c>
    </row>
    <row r="18" spans="1:14" ht="63" customHeight="1" x14ac:dyDescent="0.25">
      <c r="A18" s="3091" t="s">
        <v>3039</v>
      </c>
      <c r="B18" s="3098">
        <v>10197.665000000001</v>
      </c>
      <c r="C18" s="3098">
        <v>4544.7809999999999</v>
      </c>
      <c r="D18" s="3098">
        <v>3550.627</v>
      </c>
      <c r="E18" s="3098">
        <v>6613.6559999999999</v>
      </c>
      <c r="F18" s="3099">
        <v>5898.7420000000002</v>
      </c>
      <c r="G18" s="3099">
        <v>5837.4</v>
      </c>
      <c r="H18" s="3099">
        <v>4979.93</v>
      </c>
      <c r="I18" s="3099">
        <v>5039.0600000000004</v>
      </c>
      <c r="J18" s="3099">
        <v>6027.6880000000001</v>
      </c>
      <c r="K18" s="3099">
        <v>4839.701</v>
      </c>
      <c r="L18" s="3099">
        <v>6444.4579999999996</v>
      </c>
      <c r="M18" s="3099">
        <v>7343.7439999999997</v>
      </c>
      <c r="N18" s="3100">
        <v>71317.452000000005</v>
      </c>
    </row>
    <row r="19" spans="1:14" ht="63" customHeight="1" x14ac:dyDescent="0.25">
      <c r="A19" s="3092" t="s">
        <v>7</v>
      </c>
      <c r="B19" s="3101">
        <v>16094.09</v>
      </c>
      <c r="C19" s="3101">
        <v>9512.2099999999991</v>
      </c>
      <c r="D19" s="3101">
        <v>10887.009</v>
      </c>
      <c r="E19" s="3101">
        <v>11807.919</v>
      </c>
      <c r="F19" s="3101">
        <v>10283.275000000001</v>
      </c>
      <c r="G19" s="3101">
        <v>9925.9120000000003</v>
      </c>
      <c r="H19" s="3101">
        <v>8458.7390000000014</v>
      </c>
      <c r="I19" s="3101">
        <v>9084.5990000000002</v>
      </c>
      <c r="J19" s="3101">
        <v>10115.169</v>
      </c>
      <c r="K19" s="3101">
        <v>8273.9580000000005</v>
      </c>
      <c r="L19" s="3101">
        <v>11277.175999999999</v>
      </c>
      <c r="M19" s="3101">
        <v>12581.516</v>
      </c>
      <c r="N19" s="3101">
        <v>128301.57200000001</v>
      </c>
    </row>
    <row r="20" spans="1:14" ht="20.25" customHeight="1" x14ac:dyDescent="0.25">
      <c r="A20" s="4122" t="s">
        <v>1242</v>
      </c>
      <c r="B20" s="4122"/>
      <c r="C20" s="4122"/>
      <c r="D20" s="4122"/>
      <c r="E20" s="4122"/>
      <c r="F20" s="4122"/>
      <c r="G20" s="4122"/>
      <c r="H20" s="4122"/>
      <c r="I20" s="4122"/>
      <c r="J20" s="4122"/>
      <c r="K20" s="4122"/>
      <c r="L20" s="4122"/>
      <c r="M20" s="4122"/>
      <c r="N20" s="4122"/>
    </row>
  </sheetData>
  <mergeCells count="6">
    <mergeCell ref="A20:N20"/>
    <mergeCell ref="A4:A5"/>
    <mergeCell ref="B4:N4"/>
    <mergeCell ref="A11:N11"/>
    <mergeCell ref="A15:A16"/>
    <mergeCell ref="B15:N15"/>
  </mergeCells>
  <hyperlinks>
    <hyperlink ref="A1" location="'Table of Contents'!A1" display="Back to Table of Contents"/>
    <hyperlink ref="A12" location="'Table of Contents'!A1" display="Back to Table of Contents"/>
  </hyperlinks>
  <pageMargins left="0.3" right="0.17" top="0.63" bottom="0.75" header="0.3" footer="0.3"/>
  <pageSetup paperSize="9" scale="5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75" x14ac:dyDescent="0.25"/>
  <cols>
    <col min="1" max="1" width="95.85546875" style="2474" customWidth="1"/>
    <col min="2" max="2" width="42.42578125" style="2583" customWidth="1"/>
    <col min="3" max="3" width="41.140625" style="2583" customWidth="1"/>
    <col min="4" max="16384" width="9.140625" style="2474"/>
  </cols>
  <sheetData>
    <row r="1" spans="1:3" x14ac:dyDescent="0.25">
      <c r="A1" s="962" t="s">
        <v>1404</v>
      </c>
    </row>
    <row r="2" spans="1:3" ht="48" customHeight="1" x14ac:dyDescent="0.25">
      <c r="A2" s="4132" t="s">
        <v>3040</v>
      </c>
      <c r="B2" s="4132"/>
      <c r="C2" s="4132"/>
    </row>
    <row r="3" spans="1:3" s="2470" customFormat="1" ht="30.75" customHeight="1" x14ac:dyDescent="0.25">
      <c r="A3" s="4133" t="s">
        <v>3041</v>
      </c>
      <c r="B3" s="4135" t="s">
        <v>3042</v>
      </c>
      <c r="C3" s="4136"/>
    </row>
    <row r="4" spans="1:3" s="2470" customFormat="1" ht="23.25" customHeight="1" x14ac:dyDescent="0.25">
      <c r="A4" s="4134"/>
      <c r="B4" s="2564" t="s">
        <v>3043</v>
      </c>
      <c r="C4" s="2564" t="s">
        <v>3044</v>
      </c>
    </row>
    <row r="5" spans="1:3" s="2470" customFormat="1" ht="21.75" customHeight="1" x14ac:dyDescent="0.25">
      <c r="A5" s="4127" t="s">
        <v>3045</v>
      </c>
      <c r="B5" s="4128"/>
      <c r="C5" s="4129"/>
    </row>
    <row r="6" spans="1:3" s="2470" customFormat="1" ht="45.75" customHeight="1" x14ac:dyDescent="0.25">
      <c r="A6" s="2565" t="s">
        <v>3046</v>
      </c>
      <c r="B6" s="2566" t="s">
        <v>3047</v>
      </c>
      <c r="C6" s="2567" t="s">
        <v>3048</v>
      </c>
    </row>
    <row r="7" spans="1:3" s="2470" customFormat="1" ht="45.75" customHeight="1" x14ac:dyDescent="0.25">
      <c r="A7" s="2568" t="s">
        <v>3049</v>
      </c>
      <c r="B7" s="2569" t="s">
        <v>3050</v>
      </c>
      <c r="C7" s="2570" t="s">
        <v>3051</v>
      </c>
    </row>
    <row r="8" spans="1:3" s="2470" customFormat="1" ht="45.75" customHeight="1" x14ac:dyDescent="0.25">
      <c r="A8" s="2571" t="s">
        <v>3052</v>
      </c>
      <c r="B8" s="2572" t="s">
        <v>3053</v>
      </c>
      <c r="C8" s="2573" t="s">
        <v>3054</v>
      </c>
    </row>
    <row r="9" spans="1:3" s="2470" customFormat="1" ht="45.75" customHeight="1" x14ac:dyDescent="0.25">
      <c r="A9" s="2574" t="s">
        <v>3055</v>
      </c>
      <c r="B9" s="2572" t="s">
        <v>3056</v>
      </c>
      <c r="C9" s="2575" t="s">
        <v>3057</v>
      </c>
    </row>
    <row r="10" spans="1:3" s="2470" customFormat="1" ht="45.75" customHeight="1" x14ac:dyDescent="0.25">
      <c r="A10" s="2576" t="s">
        <v>3058</v>
      </c>
      <c r="B10" s="2577" t="s">
        <v>3059</v>
      </c>
      <c r="C10" s="2578" t="s">
        <v>3060</v>
      </c>
    </row>
    <row r="11" spans="1:3" s="2470" customFormat="1" ht="24" customHeight="1" x14ac:dyDescent="0.25">
      <c r="A11" s="4127" t="s">
        <v>3061</v>
      </c>
      <c r="B11" s="4128"/>
      <c r="C11" s="4129"/>
    </row>
    <row r="12" spans="1:3" s="2470" customFormat="1" ht="45.75" customHeight="1" x14ac:dyDescent="0.25">
      <c r="A12" s="2565" t="s">
        <v>3062</v>
      </c>
      <c r="B12" s="2579" t="s">
        <v>3063</v>
      </c>
      <c r="C12" s="2567" t="s">
        <v>3064</v>
      </c>
    </row>
    <row r="13" spans="1:3" s="2470" customFormat="1" ht="45.75" customHeight="1" x14ac:dyDescent="0.25">
      <c r="A13" s="2571" t="s">
        <v>3065</v>
      </c>
      <c r="B13" s="2572" t="s">
        <v>3066</v>
      </c>
      <c r="C13" s="2573" t="s">
        <v>3067</v>
      </c>
    </row>
    <row r="14" spans="1:3" s="2470" customFormat="1" ht="45.75" customHeight="1" x14ac:dyDescent="0.25">
      <c r="A14" s="2571" t="s">
        <v>3068</v>
      </c>
      <c r="B14" s="2580" t="s">
        <v>3069</v>
      </c>
      <c r="C14" s="2573" t="s">
        <v>3070</v>
      </c>
    </row>
    <row r="15" spans="1:3" s="2470" customFormat="1" ht="45.75" customHeight="1" x14ac:dyDescent="0.25">
      <c r="A15" s="2571" t="s">
        <v>3071</v>
      </c>
      <c r="B15" s="2572" t="s">
        <v>3072</v>
      </c>
      <c r="C15" s="2573" t="s">
        <v>3073</v>
      </c>
    </row>
    <row r="16" spans="1:3" s="2470" customFormat="1" ht="45.75" customHeight="1" x14ac:dyDescent="0.25">
      <c r="A16" s="2576" t="s">
        <v>3074</v>
      </c>
      <c r="B16" s="2581" t="s">
        <v>3075</v>
      </c>
      <c r="C16" s="2582" t="s">
        <v>3076</v>
      </c>
    </row>
    <row r="17" spans="1:3" s="2470" customFormat="1" ht="45.75" customHeight="1" x14ac:dyDescent="0.25">
      <c r="A17" s="2571" t="s">
        <v>3077</v>
      </c>
      <c r="B17" s="2572" t="s">
        <v>3078</v>
      </c>
      <c r="C17" s="2573" t="s">
        <v>3079</v>
      </c>
    </row>
    <row r="18" spans="1:3" s="2470" customFormat="1" ht="45.75" customHeight="1" x14ac:dyDescent="0.25">
      <c r="A18" s="2568" t="s">
        <v>3080</v>
      </c>
      <c r="B18" s="2572" t="s">
        <v>3081</v>
      </c>
      <c r="C18" s="2573" t="s">
        <v>3082</v>
      </c>
    </row>
    <row r="19" spans="1:3" s="2470" customFormat="1" ht="21" customHeight="1" x14ac:dyDescent="0.25">
      <c r="A19" s="4122" t="s">
        <v>1242</v>
      </c>
      <c r="B19" s="4122"/>
      <c r="C19" s="4122"/>
    </row>
    <row r="20" spans="1:3" ht="63" customHeight="1" x14ac:dyDescent="0.25">
      <c r="A20" s="4131" t="s">
        <v>3083</v>
      </c>
      <c r="B20" s="4131"/>
      <c r="C20" s="4131"/>
    </row>
  </sheetData>
  <mergeCells count="7">
    <mergeCell ref="A20:C20"/>
    <mergeCell ref="A2:C2"/>
    <mergeCell ref="A3:A4"/>
    <mergeCell ref="B3:C3"/>
    <mergeCell ref="A5:C5"/>
    <mergeCell ref="A11:C11"/>
    <mergeCell ref="A19:C19"/>
  </mergeCells>
  <hyperlinks>
    <hyperlink ref="A1" location="'Table of Contents'!A1" display="Back to Table of Contents"/>
  </hyperlinks>
  <pageMargins left="0.45" right="0.32" top="0.49" bottom="0.16" header="0.28999999999999998" footer="0.22"/>
  <pageSetup paperSize="9" scale="7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defaultRowHeight="15" x14ac:dyDescent="0.25"/>
  <cols>
    <col min="1" max="1" width="96" style="2470" customWidth="1"/>
    <col min="2" max="3" width="34.85546875" style="2596" customWidth="1"/>
    <col min="4" max="4" width="13.140625" style="2470" customWidth="1"/>
    <col min="5" max="16384" width="9.140625" style="2470"/>
  </cols>
  <sheetData>
    <row r="1" spans="1:4" s="2473" customFormat="1" x14ac:dyDescent="0.25">
      <c r="A1" s="962" t="s">
        <v>1404</v>
      </c>
      <c r="B1" s="2596"/>
      <c r="C1" s="2596"/>
    </row>
    <row r="2" spans="1:4" ht="33.75" customHeight="1" x14ac:dyDescent="0.25">
      <c r="A2" s="4137" t="s">
        <v>3084</v>
      </c>
      <c r="B2" s="4137"/>
      <c r="C2" s="4137"/>
      <c r="D2" s="4138">
        <v>167</v>
      </c>
    </row>
    <row r="3" spans="1:4" ht="24.75" customHeight="1" x14ac:dyDescent="0.25">
      <c r="A3" s="4133" t="s">
        <v>3041</v>
      </c>
      <c r="B3" s="4139" t="s">
        <v>3042</v>
      </c>
      <c r="C3" s="4140"/>
      <c r="D3" s="4138"/>
    </row>
    <row r="4" spans="1:4" ht="36" customHeight="1" x14ac:dyDescent="0.25">
      <c r="A4" s="4134"/>
      <c r="B4" s="2477" t="s">
        <v>3043</v>
      </c>
      <c r="C4" s="2564" t="s">
        <v>3044</v>
      </c>
      <c r="D4" s="4138"/>
    </row>
    <row r="5" spans="1:4" ht="40.5" customHeight="1" x14ac:dyDescent="0.25">
      <c r="A5" s="4141" t="s">
        <v>3061</v>
      </c>
      <c r="B5" s="4142"/>
      <c r="C5" s="4143"/>
      <c r="D5" s="4138"/>
    </row>
    <row r="6" spans="1:4" ht="43.5" customHeight="1" x14ac:dyDescent="0.25">
      <c r="A6" s="2584" t="s">
        <v>3085</v>
      </c>
      <c r="B6" s="2585" t="s">
        <v>3086</v>
      </c>
      <c r="C6" s="2586" t="s">
        <v>3087</v>
      </c>
      <c r="D6" s="4138"/>
    </row>
    <row r="7" spans="1:4" ht="43.5" customHeight="1" x14ac:dyDescent="0.25">
      <c r="A7" s="2565" t="s">
        <v>3088</v>
      </c>
      <c r="B7" s="2587" t="s">
        <v>3089</v>
      </c>
      <c r="C7" s="2588" t="s">
        <v>3079</v>
      </c>
      <c r="D7" s="4138"/>
    </row>
    <row r="8" spans="1:4" ht="43.5" customHeight="1" x14ac:dyDescent="0.25">
      <c r="A8" s="4141" t="s">
        <v>3090</v>
      </c>
      <c r="B8" s="4142"/>
      <c r="C8" s="4143"/>
      <c r="D8" s="4138"/>
    </row>
    <row r="9" spans="1:4" ht="40.5" customHeight="1" x14ac:dyDescent="0.25">
      <c r="A9" s="2589" t="s">
        <v>3091</v>
      </c>
      <c r="B9" s="2590" t="s">
        <v>3092</v>
      </c>
      <c r="C9" s="2588" t="s">
        <v>3093</v>
      </c>
      <c r="D9" s="4138"/>
    </row>
    <row r="10" spans="1:4" ht="49.5" customHeight="1" x14ac:dyDescent="0.25">
      <c r="A10" s="2591" t="s">
        <v>3094</v>
      </c>
      <c r="B10" s="2592" t="s">
        <v>3095</v>
      </c>
      <c r="C10" s="2580" t="s">
        <v>3096</v>
      </c>
      <c r="D10" s="4138"/>
    </row>
    <row r="11" spans="1:4" ht="52.5" customHeight="1" x14ac:dyDescent="0.25">
      <c r="A11" s="2591" t="s">
        <v>3097</v>
      </c>
      <c r="B11" s="2592" t="s">
        <v>3098</v>
      </c>
      <c r="C11" s="2580" t="s">
        <v>3099</v>
      </c>
      <c r="D11" s="4138"/>
    </row>
    <row r="12" spans="1:4" ht="53.25" customHeight="1" x14ac:dyDescent="0.25">
      <c r="A12" s="2591" t="s">
        <v>3100</v>
      </c>
      <c r="B12" s="2592" t="s">
        <v>3101</v>
      </c>
      <c r="C12" s="2580" t="s">
        <v>3102</v>
      </c>
      <c r="D12" s="4138"/>
    </row>
    <row r="13" spans="1:4" ht="48" customHeight="1" x14ac:dyDescent="0.25">
      <c r="A13" s="2591" t="s">
        <v>3103</v>
      </c>
      <c r="B13" s="2592" t="s">
        <v>3104</v>
      </c>
      <c r="C13" s="2580" t="s">
        <v>3105</v>
      </c>
      <c r="D13" s="4138"/>
    </row>
    <row r="14" spans="1:4" ht="48" customHeight="1" x14ac:dyDescent="0.25">
      <c r="A14" s="2591" t="s">
        <v>3106</v>
      </c>
      <c r="B14" s="2592" t="s">
        <v>3107</v>
      </c>
      <c r="C14" s="2580" t="s">
        <v>3108</v>
      </c>
      <c r="D14" s="4138"/>
    </row>
    <row r="15" spans="1:4" ht="52.5" customHeight="1" x14ac:dyDescent="0.25">
      <c r="A15" s="2593" t="s">
        <v>3109</v>
      </c>
      <c r="B15" s="2594" t="s">
        <v>3110</v>
      </c>
      <c r="C15" s="2595" t="s">
        <v>3111</v>
      </c>
      <c r="D15" s="4138"/>
    </row>
    <row r="16" spans="1:4" ht="16.5" x14ac:dyDescent="0.25">
      <c r="A16" s="4122" t="s">
        <v>1242</v>
      </c>
      <c r="B16" s="4122"/>
      <c r="C16" s="4122"/>
      <c r="D16" s="4138"/>
    </row>
    <row r="17" spans="1:3" ht="63" customHeight="1" x14ac:dyDescent="0.25">
      <c r="A17" s="4131" t="s">
        <v>3083</v>
      </c>
      <c r="B17" s="4131"/>
      <c r="C17" s="4131"/>
    </row>
  </sheetData>
  <mergeCells count="8">
    <mergeCell ref="A17:C17"/>
    <mergeCell ref="A2:C2"/>
    <mergeCell ref="D2:D16"/>
    <mergeCell ref="A3:A4"/>
    <mergeCell ref="B3:C3"/>
    <mergeCell ref="A5:C5"/>
    <mergeCell ref="A8:C8"/>
    <mergeCell ref="A16:C16"/>
  </mergeCells>
  <hyperlinks>
    <hyperlink ref="A1" location="'Table of Contents'!A1" display="Back to Table of Contents"/>
  </hyperlinks>
  <pageMargins left="0.7" right="0.4" top="0.6" bottom="0.49" header="0.3" footer="0.3"/>
  <pageSetup paperSize="9" scale="75" orientation="landscape" r:id="rId1"/>
  <headerFooter>
    <oddHeader xml:space="preserve">&amp;C&amp;"Times New Roman,Regular"&amp;12 </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heetViews>
  <sheetFormatPr defaultRowHeight="15" x14ac:dyDescent="0.25"/>
  <cols>
    <col min="1" max="1" width="96" style="2470" customWidth="1"/>
    <col min="2" max="3" width="36.28515625" style="2470" customWidth="1"/>
    <col min="4" max="16384" width="9.140625" style="2470"/>
  </cols>
  <sheetData>
    <row r="1" spans="1:3" s="2473" customFormat="1" x14ac:dyDescent="0.25">
      <c r="A1" s="962" t="s">
        <v>1404</v>
      </c>
    </row>
    <row r="2" spans="1:3" ht="44.25" customHeight="1" x14ac:dyDescent="0.25">
      <c r="A2" s="4144" t="s">
        <v>3112</v>
      </c>
      <c r="B2" s="4144"/>
      <c r="C2" s="4144"/>
    </row>
    <row r="3" spans="1:3" ht="24.75" customHeight="1" x14ac:dyDescent="0.25">
      <c r="A3" s="4133" t="s">
        <v>3041</v>
      </c>
      <c r="B3" s="4135" t="s">
        <v>3042</v>
      </c>
      <c r="C3" s="4136"/>
    </row>
    <row r="4" spans="1:3" ht="24" customHeight="1" x14ac:dyDescent="0.25">
      <c r="A4" s="4134"/>
      <c r="B4" s="2597" t="s">
        <v>3113</v>
      </c>
      <c r="C4" s="2597" t="s">
        <v>3044</v>
      </c>
    </row>
    <row r="5" spans="1:3" ht="27" customHeight="1" x14ac:dyDescent="0.25">
      <c r="A5" s="4141" t="s">
        <v>3114</v>
      </c>
      <c r="B5" s="4142"/>
      <c r="C5" s="4143"/>
    </row>
    <row r="6" spans="1:3" ht="38.25" customHeight="1" x14ac:dyDescent="0.25">
      <c r="A6" s="2571" t="s">
        <v>3115</v>
      </c>
      <c r="B6" s="2592" t="s">
        <v>3116</v>
      </c>
      <c r="C6" s="2580" t="s">
        <v>3117</v>
      </c>
    </row>
    <row r="7" spans="1:3" ht="36" customHeight="1" x14ac:dyDescent="0.25">
      <c r="A7" s="2565" t="s">
        <v>3118</v>
      </c>
      <c r="B7" s="2590" t="s">
        <v>3119</v>
      </c>
      <c r="C7" s="2588" t="s">
        <v>3120</v>
      </c>
    </row>
    <row r="8" spans="1:3" ht="44.25" customHeight="1" x14ac:dyDescent="0.25">
      <c r="A8" s="2571" t="s">
        <v>3121</v>
      </c>
      <c r="B8" s="2592" t="s">
        <v>3116</v>
      </c>
      <c r="C8" s="2580" t="s">
        <v>3122</v>
      </c>
    </row>
    <row r="9" spans="1:3" ht="40.5" customHeight="1" x14ac:dyDescent="0.25">
      <c r="A9" s="2571" t="s">
        <v>3123</v>
      </c>
      <c r="B9" s="2592" t="s">
        <v>3124</v>
      </c>
      <c r="C9" s="2580" t="s">
        <v>3125</v>
      </c>
    </row>
    <row r="10" spans="1:3" ht="49.5" customHeight="1" x14ac:dyDescent="0.25">
      <c r="A10" s="2571" t="s">
        <v>3126</v>
      </c>
      <c r="B10" s="2592" t="s">
        <v>3127</v>
      </c>
      <c r="C10" s="2580" t="s">
        <v>3128</v>
      </c>
    </row>
    <row r="11" spans="1:3" ht="42.75" customHeight="1" x14ac:dyDescent="0.25">
      <c r="A11" s="2571" t="s">
        <v>3129</v>
      </c>
      <c r="B11" s="2592" t="s">
        <v>3130</v>
      </c>
      <c r="C11" s="2580" t="s">
        <v>3131</v>
      </c>
    </row>
    <row r="12" spans="1:3" ht="38.25" customHeight="1" x14ac:dyDescent="0.25">
      <c r="A12" s="2568" t="s">
        <v>3132</v>
      </c>
      <c r="B12" s="2592" t="s">
        <v>3133</v>
      </c>
      <c r="C12" s="2598">
        <v>1998</v>
      </c>
    </row>
    <row r="13" spans="1:3" ht="45.75" customHeight="1" x14ac:dyDescent="0.25">
      <c r="A13" s="2571" t="s">
        <v>3134</v>
      </c>
      <c r="B13" s="2599" t="s">
        <v>3135</v>
      </c>
      <c r="C13" s="2580" t="s">
        <v>3136</v>
      </c>
    </row>
    <row r="14" spans="1:3" ht="33" customHeight="1" x14ac:dyDescent="0.25">
      <c r="A14" s="2568" t="s">
        <v>3137</v>
      </c>
      <c r="B14" s="2599" t="s">
        <v>3138</v>
      </c>
      <c r="C14" s="2580" t="s">
        <v>3139</v>
      </c>
    </row>
    <row r="15" spans="1:3" ht="39.75" customHeight="1" x14ac:dyDescent="0.25">
      <c r="A15" s="2568" t="s">
        <v>3140</v>
      </c>
      <c r="B15" s="2599" t="s">
        <v>3141</v>
      </c>
      <c r="C15" s="2580" t="s">
        <v>3142</v>
      </c>
    </row>
    <row r="16" spans="1:3" ht="36" customHeight="1" x14ac:dyDescent="0.25">
      <c r="A16" s="2568" t="s">
        <v>3143</v>
      </c>
      <c r="B16" s="2599" t="s">
        <v>3144</v>
      </c>
      <c r="C16" s="2580" t="s">
        <v>3145</v>
      </c>
    </row>
    <row r="17" spans="1:3" ht="46.5" customHeight="1" x14ac:dyDescent="0.25">
      <c r="A17" s="2576" t="s">
        <v>3146</v>
      </c>
      <c r="B17" s="2600" t="s">
        <v>3147</v>
      </c>
      <c r="C17" s="2586" t="s">
        <v>3148</v>
      </c>
    </row>
    <row r="18" spans="1:3" ht="25.5" customHeight="1" x14ac:dyDescent="0.25">
      <c r="A18" s="4122" t="s">
        <v>1242</v>
      </c>
      <c r="B18" s="4122"/>
      <c r="C18" s="4122"/>
    </row>
    <row r="19" spans="1:3" ht="63" customHeight="1" x14ac:dyDescent="0.25">
      <c r="A19" s="4131" t="s">
        <v>3083</v>
      </c>
      <c r="B19" s="4131"/>
      <c r="C19" s="4131"/>
    </row>
  </sheetData>
  <mergeCells count="6">
    <mergeCell ref="A19:C19"/>
    <mergeCell ref="A2:C2"/>
    <mergeCell ref="A3:A4"/>
    <mergeCell ref="B3:C3"/>
    <mergeCell ref="A5:C5"/>
    <mergeCell ref="A18:C18"/>
  </mergeCells>
  <hyperlinks>
    <hyperlink ref="A1" location="'Table of Contents'!A1" display="Back to Table of Contents"/>
  </hyperlinks>
  <pageMargins left="0.55000000000000004" right="0.32" top="0.52" bottom="0.5" header="0.3" footer="0.3"/>
  <pageSetup paperSize="9" scale="75" orientation="landscape" r:id="rId1"/>
  <headerFooter>
    <oddHeader xml:space="preserve">&amp;C&amp;"Times New Roman,Regular"&amp;12 </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96" style="2470" customWidth="1"/>
    <col min="2" max="3" width="33.140625" style="2470" customWidth="1"/>
    <col min="4" max="16384" width="9.140625" style="2470"/>
  </cols>
  <sheetData>
    <row r="1" spans="1:3" s="2473" customFormat="1" x14ac:dyDescent="0.25">
      <c r="A1" s="962" t="s">
        <v>1404</v>
      </c>
    </row>
    <row r="2" spans="1:3" ht="36.75" customHeight="1" x14ac:dyDescent="0.25">
      <c r="A2" s="4144" t="s">
        <v>3112</v>
      </c>
      <c r="B2" s="4144"/>
      <c r="C2" s="4144"/>
    </row>
    <row r="3" spans="1:3" ht="30" customHeight="1" x14ac:dyDescent="0.25">
      <c r="A3" s="4133" t="s">
        <v>3041</v>
      </c>
      <c r="B3" s="4135" t="s">
        <v>3042</v>
      </c>
      <c r="C3" s="4136"/>
    </row>
    <row r="4" spans="1:3" ht="88.5" customHeight="1" x14ac:dyDescent="0.25">
      <c r="A4" s="4134"/>
      <c r="B4" s="2477" t="s">
        <v>3149</v>
      </c>
      <c r="C4" s="2477" t="s">
        <v>3044</v>
      </c>
    </row>
    <row r="5" spans="1:3" ht="48" customHeight="1" x14ac:dyDescent="0.25">
      <c r="A5" s="4141" t="s">
        <v>3150</v>
      </c>
      <c r="B5" s="4142"/>
      <c r="C5" s="4143"/>
    </row>
    <row r="6" spans="1:3" ht="58.5" customHeight="1" x14ac:dyDescent="0.25">
      <c r="A6" s="2601" t="s">
        <v>3151</v>
      </c>
      <c r="B6" s="2602" t="s">
        <v>3152</v>
      </c>
      <c r="C6" s="2603" t="s">
        <v>3153</v>
      </c>
    </row>
    <row r="7" spans="1:3" ht="58.5" customHeight="1" x14ac:dyDescent="0.25">
      <c r="A7" s="2593" t="s">
        <v>3154</v>
      </c>
      <c r="B7" s="2604" t="s">
        <v>3155</v>
      </c>
      <c r="C7" s="2585" t="s">
        <v>3156</v>
      </c>
    </row>
    <row r="8" spans="1:3" ht="25.5" customHeight="1" x14ac:dyDescent="0.25">
      <c r="A8" s="4122" t="s">
        <v>1242</v>
      </c>
      <c r="B8" s="4122"/>
      <c r="C8" s="4122"/>
    </row>
    <row r="9" spans="1:3" x14ac:dyDescent="0.25">
      <c r="A9" s="2605"/>
      <c r="B9" s="2606"/>
      <c r="C9" s="2606"/>
    </row>
    <row r="10" spans="1:3" ht="51" customHeight="1" x14ac:dyDescent="0.25">
      <c r="A10" s="4146" t="s">
        <v>3157</v>
      </c>
      <c r="B10" s="4146"/>
      <c r="C10" s="4146"/>
    </row>
    <row r="11" spans="1:3" ht="25.5" customHeight="1" x14ac:dyDescent="0.25">
      <c r="A11" s="4145" t="s">
        <v>3158</v>
      </c>
      <c r="B11" s="4145"/>
      <c r="C11" s="4145"/>
    </row>
    <row r="12" spans="1:3" ht="29.25" customHeight="1" x14ac:dyDescent="0.25">
      <c r="A12" s="4145" t="s">
        <v>3159</v>
      </c>
      <c r="B12" s="4145"/>
      <c r="C12" s="4145"/>
    </row>
    <row r="13" spans="1:3" ht="36" customHeight="1" x14ac:dyDescent="0.25">
      <c r="A13" s="4145" t="s">
        <v>3160</v>
      </c>
      <c r="B13" s="4145"/>
      <c r="C13" s="4145"/>
    </row>
    <row r="14" spans="1:3" ht="26.25" customHeight="1" x14ac:dyDescent="0.25">
      <c r="A14" s="4145" t="s">
        <v>3161</v>
      </c>
      <c r="B14" s="4145"/>
      <c r="C14" s="4145"/>
    </row>
  </sheetData>
  <mergeCells count="10">
    <mergeCell ref="A14:C14"/>
    <mergeCell ref="A2:C2"/>
    <mergeCell ref="A3:A4"/>
    <mergeCell ref="B3:C3"/>
    <mergeCell ref="A5:C5"/>
    <mergeCell ref="A8:C8"/>
    <mergeCell ref="A10:C10"/>
    <mergeCell ref="A11:C11"/>
    <mergeCell ref="A12:C12"/>
    <mergeCell ref="A13:C13"/>
  </mergeCells>
  <hyperlinks>
    <hyperlink ref="A1" location="'Table of Contents'!A1" display="Back to Table of Contents"/>
  </hyperlinks>
  <pageMargins left="0.55000000000000004" right="0.55000000000000004" top="0.56000000000000005" bottom="0.55000000000000004" header="0.3" footer="0.3"/>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1"/>
  <sheetViews>
    <sheetView workbookViewId="0"/>
  </sheetViews>
  <sheetFormatPr defaultColWidth="8.7109375" defaultRowHeight="15" x14ac:dyDescent="0.25"/>
  <cols>
    <col min="1" max="1" width="12.140625" style="694" customWidth="1"/>
    <col min="2" max="2" width="8.42578125" style="694" customWidth="1"/>
    <col min="3" max="3" width="9.42578125" style="694" customWidth="1"/>
    <col min="4" max="4" width="10.140625" style="694" customWidth="1"/>
    <col min="5" max="5" width="9.85546875" style="694" customWidth="1"/>
    <col min="6" max="6" width="10.42578125" style="694" customWidth="1"/>
    <col min="7" max="7" width="9.85546875" style="694" customWidth="1"/>
    <col min="8" max="8" width="10.7109375" style="694" customWidth="1"/>
    <col min="9" max="9" width="9.85546875" style="694" customWidth="1"/>
    <col min="10" max="10" width="10" style="694" customWidth="1"/>
    <col min="11" max="11" width="9.7109375" style="694" customWidth="1"/>
    <col min="12" max="12" width="10" style="694" customWidth="1"/>
    <col min="13" max="13" width="8.7109375" style="694"/>
    <col min="14" max="14" width="11" style="694" customWidth="1"/>
    <col min="15" max="16384" width="8.7109375" style="694"/>
  </cols>
  <sheetData>
    <row r="1" spans="1:12" x14ac:dyDescent="0.25">
      <c r="A1" s="962" t="s">
        <v>1404</v>
      </c>
    </row>
    <row r="2" spans="1:12" ht="28.5" customHeight="1" x14ac:dyDescent="0.25">
      <c r="A2" s="3193" t="s">
        <v>780</v>
      </c>
      <c r="B2" s="3194"/>
      <c r="C2" s="3194"/>
      <c r="D2" s="3194"/>
      <c r="E2" s="3194"/>
      <c r="F2" s="3194"/>
      <c r="G2" s="3194"/>
      <c r="H2" s="3194"/>
      <c r="I2" s="3194"/>
      <c r="J2" s="3194"/>
      <c r="K2" s="3194"/>
      <c r="L2" s="3194"/>
    </row>
    <row r="3" spans="1:12" ht="14.25" customHeight="1" x14ac:dyDescent="0.25">
      <c r="A3" s="692"/>
      <c r="B3" s="693"/>
      <c r="C3" s="693"/>
      <c r="D3" s="693"/>
      <c r="E3" s="693"/>
      <c r="F3" s="693"/>
      <c r="G3" s="693"/>
      <c r="H3" s="693"/>
      <c r="I3" s="693"/>
      <c r="J3" s="693"/>
      <c r="K3" s="693"/>
      <c r="L3" s="695" t="s">
        <v>220</v>
      </c>
    </row>
    <row r="4" spans="1:12" ht="45" customHeight="1" x14ac:dyDescent="0.25">
      <c r="A4" s="3195" t="s">
        <v>336</v>
      </c>
      <c r="B4" s="3196"/>
      <c r="C4" s="696">
        <v>2009</v>
      </c>
      <c r="D4" s="696">
        <v>2010</v>
      </c>
      <c r="E4" s="696">
        <v>2011</v>
      </c>
      <c r="F4" s="696">
        <v>2012</v>
      </c>
      <c r="G4" s="697">
        <v>2013</v>
      </c>
      <c r="H4" s="697">
        <v>2014</v>
      </c>
      <c r="I4" s="697">
        <v>2015</v>
      </c>
      <c r="J4" s="697">
        <v>2016</v>
      </c>
      <c r="K4" s="697">
        <v>2017</v>
      </c>
      <c r="L4" s="697">
        <v>2018</v>
      </c>
    </row>
    <row r="5" spans="1:12" ht="22.5" customHeight="1" x14ac:dyDescent="0.25">
      <c r="A5" s="3190" t="s">
        <v>73</v>
      </c>
      <c r="B5" s="698" t="s">
        <v>52</v>
      </c>
      <c r="C5" s="699">
        <v>1012</v>
      </c>
      <c r="D5" s="699">
        <v>1010.8</v>
      </c>
      <c r="E5" s="699">
        <v>1011.3</v>
      </c>
      <c r="F5" s="699">
        <v>1011.1</v>
      </c>
      <c r="G5" s="699">
        <v>1013.6</v>
      </c>
      <c r="H5" s="699">
        <v>1013.6</v>
      </c>
      <c r="I5" s="699">
        <v>1010</v>
      </c>
      <c r="J5" s="699">
        <v>1011</v>
      </c>
      <c r="K5" s="699">
        <v>1015.4</v>
      </c>
      <c r="L5" s="699">
        <v>1008.9</v>
      </c>
    </row>
    <row r="6" spans="1:12" ht="24.75" customHeight="1" x14ac:dyDescent="0.25">
      <c r="A6" s="3190"/>
      <c r="B6" s="698" t="s">
        <v>111</v>
      </c>
      <c r="C6" s="700">
        <v>1016.1</v>
      </c>
      <c r="D6" s="700">
        <v>1015</v>
      </c>
      <c r="E6" s="700">
        <v>1014.8</v>
      </c>
      <c r="F6" s="700">
        <v>1015.6</v>
      </c>
      <c r="G6" s="700">
        <v>1018.2</v>
      </c>
      <c r="H6" s="700">
        <v>1017.8</v>
      </c>
      <c r="I6" s="700">
        <v>1016.1</v>
      </c>
      <c r="J6" s="700">
        <v>1016</v>
      </c>
      <c r="K6" s="700">
        <v>1019.6</v>
      </c>
      <c r="L6" s="700">
        <v>1017.2</v>
      </c>
    </row>
    <row r="7" spans="1:12" ht="24.75" customHeight="1" x14ac:dyDescent="0.25">
      <c r="A7" s="3191"/>
      <c r="B7" s="701" t="s">
        <v>112</v>
      </c>
      <c r="C7" s="702">
        <v>1006.7</v>
      </c>
      <c r="D7" s="702">
        <v>1001.2</v>
      </c>
      <c r="E7" s="702">
        <v>1004.1</v>
      </c>
      <c r="F7" s="702">
        <v>1005.4</v>
      </c>
      <c r="G7" s="702">
        <v>1005.9</v>
      </c>
      <c r="H7" s="702">
        <v>1004.3</v>
      </c>
      <c r="I7" s="702">
        <v>1000.7</v>
      </c>
      <c r="J7" s="702">
        <v>1005.5</v>
      </c>
      <c r="K7" s="702">
        <v>1010.2</v>
      </c>
      <c r="L7" s="702">
        <v>982.3</v>
      </c>
    </row>
    <row r="8" spans="1:12" ht="22.5" customHeight="1" x14ac:dyDescent="0.25">
      <c r="A8" s="3189" t="s">
        <v>74</v>
      </c>
      <c r="B8" s="703" t="s">
        <v>52</v>
      </c>
      <c r="C8" s="704">
        <v>1010.7</v>
      </c>
      <c r="D8" s="704">
        <v>1011.9</v>
      </c>
      <c r="E8" s="704">
        <v>1010</v>
      </c>
      <c r="F8" s="704">
        <v>1009.9</v>
      </c>
      <c r="G8" s="704">
        <v>1011.3</v>
      </c>
      <c r="H8" s="704">
        <v>1010.6</v>
      </c>
      <c r="I8" s="704">
        <v>1013</v>
      </c>
      <c r="J8" s="704">
        <v>1011.9</v>
      </c>
      <c r="K8" s="704">
        <v>1013.4</v>
      </c>
      <c r="L8" s="704">
        <v>1012.6</v>
      </c>
    </row>
    <row r="9" spans="1:12" ht="22.5" customHeight="1" x14ac:dyDescent="0.25">
      <c r="A9" s="3190"/>
      <c r="B9" s="698" t="s">
        <v>111</v>
      </c>
      <c r="C9" s="700">
        <v>1016</v>
      </c>
      <c r="D9" s="700">
        <v>1015.9</v>
      </c>
      <c r="E9" s="700">
        <v>1014.4</v>
      </c>
      <c r="F9" s="700">
        <v>1015.4</v>
      </c>
      <c r="G9" s="700">
        <v>1014.5</v>
      </c>
      <c r="H9" s="700">
        <v>1018.4</v>
      </c>
      <c r="I9" s="700">
        <v>1017.8</v>
      </c>
      <c r="J9" s="700">
        <v>1018.7</v>
      </c>
      <c r="K9" s="700">
        <v>1018.2</v>
      </c>
      <c r="L9" s="700">
        <v>1018.1</v>
      </c>
    </row>
    <row r="10" spans="1:12" ht="22.5" customHeight="1" x14ac:dyDescent="0.25">
      <c r="A10" s="3191"/>
      <c r="B10" s="701" t="s">
        <v>112</v>
      </c>
      <c r="C10" s="702">
        <v>1003.8</v>
      </c>
      <c r="D10" s="702">
        <v>1005.8</v>
      </c>
      <c r="E10" s="702">
        <v>1005.4</v>
      </c>
      <c r="F10" s="702">
        <v>1001.5</v>
      </c>
      <c r="G10" s="702">
        <v>1005.1</v>
      </c>
      <c r="H10" s="702">
        <v>1000.2</v>
      </c>
      <c r="I10" s="702">
        <v>1001.5</v>
      </c>
      <c r="J10" s="702">
        <v>1004.3</v>
      </c>
      <c r="K10" s="702">
        <v>1005.1</v>
      </c>
      <c r="L10" s="702">
        <v>1008.9</v>
      </c>
    </row>
    <row r="11" spans="1:12" ht="22.5" customHeight="1" x14ac:dyDescent="0.25">
      <c r="A11" s="3189" t="s">
        <v>75</v>
      </c>
      <c r="B11" s="703" t="s">
        <v>52</v>
      </c>
      <c r="C11" s="704">
        <v>1013</v>
      </c>
      <c r="D11" s="704">
        <v>1014.1</v>
      </c>
      <c r="E11" s="704">
        <v>1012.8</v>
      </c>
      <c r="F11" s="704">
        <v>1013.5</v>
      </c>
      <c r="G11" s="704">
        <v>1014</v>
      </c>
      <c r="H11" s="704">
        <v>1013.4</v>
      </c>
      <c r="I11" s="704">
        <v>1013.8</v>
      </c>
      <c r="J11" s="704">
        <v>1013.9</v>
      </c>
      <c r="K11" s="704">
        <v>1013</v>
      </c>
      <c r="L11" s="704">
        <v>1011.5</v>
      </c>
    </row>
    <row r="12" spans="1:12" ht="22.5" customHeight="1" x14ac:dyDescent="0.25">
      <c r="A12" s="3190"/>
      <c r="B12" s="698" t="s">
        <v>111</v>
      </c>
      <c r="C12" s="700">
        <v>1017.4</v>
      </c>
      <c r="D12" s="700">
        <v>1017.7</v>
      </c>
      <c r="E12" s="700">
        <v>1017.5</v>
      </c>
      <c r="F12" s="700">
        <v>1020</v>
      </c>
      <c r="G12" s="700">
        <v>1018.6</v>
      </c>
      <c r="H12" s="700">
        <v>1018.6</v>
      </c>
      <c r="I12" s="700">
        <v>1019.2</v>
      </c>
      <c r="J12" s="700">
        <v>1019.8</v>
      </c>
      <c r="K12" s="700">
        <v>1019.1</v>
      </c>
      <c r="L12" s="700">
        <v>1016.4</v>
      </c>
    </row>
    <row r="13" spans="1:12" ht="22.5" customHeight="1" x14ac:dyDescent="0.25">
      <c r="A13" s="3191"/>
      <c r="B13" s="701" t="s">
        <v>112</v>
      </c>
      <c r="C13" s="702">
        <v>1009.6</v>
      </c>
      <c r="D13" s="702">
        <v>1010.7</v>
      </c>
      <c r="E13" s="702">
        <v>1006.6</v>
      </c>
      <c r="F13" s="702">
        <v>1004.8</v>
      </c>
      <c r="G13" s="702">
        <v>1008.8</v>
      </c>
      <c r="H13" s="702">
        <v>1006.9</v>
      </c>
      <c r="I13" s="702">
        <v>1004.3</v>
      </c>
      <c r="J13" s="702">
        <v>1009.3</v>
      </c>
      <c r="K13" s="702">
        <v>1004.9</v>
      </c>
      <c r="L13" s="702">
        <v>1001</v>
      </c>
    </row>
    <row r="14" spans="1:12" ht="22.5" customHeight="1" x14ac:dyDescent="0.25">
      <c r="A14" s="3189" t="s">
        <v>76</v>
      </c>
      <c r="B14" s="703" t="s">
        <v>52</v>
      </c>
      <c r="C14" s="704">
        <v>1014.4</v>
      </c>
      <c r="D14" s="704">
        <v>1016.6</v>
      </c>
      <c r="E14" s="704">
        <v>1015.5</v>
      </c>
      <c r="F14" s="704">
        <v>1014.7</v>
      </c>
      <c r="G14" s="704">
        <v>1014.3</v>
      </c>
      <c r="H14" s="704">
        <v>1015.7</v>
      </c>
      <c r="I14" s="704">
        <v>1013.8</v>
      </c>
      <c r="J14" s="704">
        <v>1015.1</v>
      </c>
      <c r="K14" s="704">
        <v>1016.2</v>
      </c>
      <c r="L14" s="704">
        <v>1014.8</v>
      </c>
    </row>
    <row r="15" spans="1:12" ht="22.5" customHeight="1" x14ac:dyDescent="0.25">
      <c r="A15" s="3190"/>
      <c r="B15" s="698" t="s">
        <v>111</v>
      </c>
      <c r="C15" s="700">
        <v>1019.2</v>
      </c>
      <c r="D15" s="700">
        <v>1022</v>
      </c>
      <c r="E15" s="700">
        <v>1019.6</v>
      </c>
      <c r="F15" s="700">
        <v>1019.2</v>
      </c>
      <c r="G15" s="700">
        <v>1019.1</v>
      </c>
      <c r="H15" s="700">
        <v>1020.6</v>
      </c>
      <c r="I15" s="700">
        <v>1020</v>
      </c>
      <c r="J15" s="700">
        <v>1019.9</v>
      </c>
      <c r="K15" s="700">
        <v>1019.9</v>
      </c>
      <c r="L15" s="700">
        <v>1020.7</v>
      </c>
    </row>
    <row r="16" spans="1:12" ht="22.5" customHeight="1" x14ac:dyDescent="0.25">
      <c r="A16" s="3191"/>
      <c r="B16" s="701" t="s">
        <v>112</v>
      </c>
      <c r="C16" s="702">
        <v>1006.3</v>
      </c>
      <c r="D16" s="702">
        <v>1012</v>
      </c>
      <c r="E16" s="702">
        <v>1010.3</v>
      </c>
      <c r="F16" s="702">
        <v>1009.5</v>
      </c>
      <c r="G16" s="702">
        <v>1007</v>
      </c>
      <c r="H16" s="702">
        <v>1008.9</v>
      </c>
      <c r="I16" s="702">
        <v>1007.7</v>
      </c>
      <c r="J16" s="702">
        <v>1010.9</v>
      </c>
      <c r="K16" s="702">
        <v>1009</v>
      </c>
      <c r="L16" s="702">
        <v>1006.3</v>
      </c>
    </row>
    <row r="17" spans="1:12" ht="22.5" customHeight="1" x14ac:dyDescent="0.25">
      <c r="A17" s="3189" t="s">
        <v>58</v>
      </c>
      <c r="B17" s="703" t="s">
        <v>52</v>
      </c>
      <c r="C17" s="704">
        <v>1015.9</v>
      </c>
      <c r="D17" s="704">
        <v>1016.9</v>
      </c>
      <c r="E17" s="704">
        <v>1017</v>
      </c>
      <c r="F17" s="704">
        <v>1018.1</v>
      </c>
      <c r="G17" s="704">
        <v>1018.8</v>
      </c>
      <c r="H17" s="704">
        <v>1017.7</v>
      </c>
      <c r="I17" s="704">
        <v>1018.1</v>
      </c>
      <c r="J17" s="704">
        <v>1018.2</v>
      </c>
      <c r="K17" s="704">
        <v>1019</v>
      </c>
      <c r="L17" s="704">
        <v>1017.7</v>
      </c>
    </row>
    <row r="18" spans="1:12" ht="22.5" customHeight="1" x14ac:dyDescent="0.25">
      <c r="A18" s="3190"/>
      <c r="B18" s="698" t="s">
        <v>111</v>
      </c>
      <c r="C18" s="700">
        <v>1020.9</v>
      </c>
      <c r="D18" s="700">
        <v>1021.8</v>
      </c>
      <c r="E18" s="700">
        <v>1021.9</v>
      </c>
      <c r="F18" s="700">
        <v>1025.0999999999999</v>
      </c>
      <c r="G18" s="700">
        <v>1023.4</v>
      </c>
      <c r="H18" s="700">
        <v>1024.9749999999999</v>
      </c>
      <c r="I18" s="700">
        <v>1021.9</v>
      </c>
      <c r="J18" s="700">
        <v>1025</v>
      </c>
      <c r="K18" s="700">
        <v>1022.7</v>
      </c>
      <c r="L18" s="700">
        <v>1023</v>
      </c>
    </row>
    <row r="19" spans="1:12" ht="22.5" customHeight="1" x14ac:dyDescent="0.25">
      <c r="A19" s="3191"/>
      <c r="B19" s="701" t="s">
        <v>112</v>
      </c>
      <c r="C19" s="702">
        <v>1010.9</v>
      </c>
      <c r="D19" s="702">
        <v>1010.1</v>
      </c>
      <c r="E19" s="702">
        <v>1012.4</v>
      </c>
      <c r="F19" s="702">
        <v>1012.8</v>
      </c>
      <c r="G19" s="702">
        <v>1013.7</v>
      </c>
      <c r="H19" s="702">
        <v>1011.4375</v>
      </c>
      <c r="I19" s="702">
        <v>1013.6</v>
      </c>
      <c r="J19" s="702">
        <v>1010.2</v>
      </c>
      <c r="K19" s="702">
        <v>1015.2</v>
      </c>
      <c r="L19" s="702">
        <v>1012.2</v>
      </c>
    </row>
    <row r="20" spans="1:12" ht="22.5" customHeight="1" x14ac:dyDescent="0.25">
      <c r="A20" s="3189" t="s">
        <v>77</v>
      </c>
      <c r="B20" s="703" t="s">
        <v>52</v>
      </c>
      <c r="C20" s="704">
        <v>1019.4</v>
      </c>
      <c r="D20" s="704">
        <v>1020.2</v>
      </c>
      <c r="E20" s="704">
        <v>1018.4</v>
      </c>
      <c r="F20" s="704">
        <v>1020.7</v>
      </c>
      <c r="G20" s="704">
        <v>1020.2</v>
      </c>
      <c r="H20" s="704">
        <v>1020.5</v>
      </c>
      <c r="I20" s="704">
        <v>1018.5</v>
      </c>
      <c r="J20" s="704">
        <v>1022.1</v>
      </c>
      <c r="K20" s="704">
        <v>1019.8</v>
      </c>
      <c r="L20" s="704">
        <v>1019.4</v>
      </c>
    </row>
    <row r="21" spans="1:12" ht="22.5" customHeight="1" x14ac:dyDescent="0.25">
      <c r="A21" s="3190"/>
      <c r="B21" s="698" t="s">
        <v>111</v>
      </c>
      <c r="C21" s="700">
        <v>1022.8</v>
      </c>
      <c r="D21" s="700">
        <v>1024</v>
      </c>
      <c r="E21" s="700">
        <v>1022.4</v>
      </c>
      <c r="F21" s="700">
        <v>1026</v>
      </c>
      <c r="G21" s="700">
        <v>1025.9000000000001</v>
      </c>
      <c r="H21" s="700">
        <v>1026.3</v>
      </c>
      <c r="I21" s="700">
        <v>1024.7</v>
      </c>
      <c r="J21" s="700">
        <v>1026.5</v>
      </c>
      <c r="K21" s="700">
        <v>1025.3</v>
      </c>
      <c r="L21" s="700">
        <v>1023.3</v>
      </c>
    </row>
    <row r="22" spans="1:12" ht="22.5" customHeight="1" x14ac:dyDescent="0.25">
      <c r="A22" s="3191"/>
      <c r="B22" s="701" t="s">
        <v>112</v>
      </c>
      <c r="C22" s="702">
        <v>1014.5</v>
      </c>
      <c r="D22" s="702">
        <v>1013.4</v>
      </c>
      <c r="E22" s="702">
        <v>1014.3</v>
      </c>
      <c r="F22" s="702">
        <v>1015.4</v>
      </c>
      <c r="G22" s="702">
        <v>1015.9</v>
      </c>
      <c r="H22" s="702">
        <v>1015.9</v>
      </c>
      <c r="I22" s="702">
        <v>1011.4</v>
      </c>
      <c r="J22" s="702">
        <v>1017.1</v>
      </c>
      <c r="K22" s="702">
        <v>1015.4</v>
      </c>
      <c r="L22" s="702">
        <v>1013.6</v>
      </c>
    </row>
    <row r="23" spans="1:12" ht="22.5" customHeight="1" x14ac:dyDescent="0.25">
      <c r="A23" s="3189" t="s">
        <v>78</v>
      </c>
      <c r="B23" s="703" t="s">
        <v>52</v>
      </c>
      <c r="C23" s="704">
        <v>1022.2</v>
      </c>
      <c r="D23" s="704">
        <v>1020.2</v>
      </c>
      <c r="E23" s="704">
        <v>1019.1</v>
      </c>
      <c r="F23" s="704">
        <v>1020.3</v>
      </c>
      <c r="G23" s="704">
        <v>1020.1451612903226</v>
      </c>
      <c r="H23" s="704">
        <v>1022.5</v>
      </c>
      <c r="I23" s="704">
        <v>1022</v>
      </c>
      <c r="J23" s="704">
        <v>1021.5</v>
      </c>
      <c r="K23" s="704">
        <v>1020.1</v>
      </c>
      <c r="L23" s="704">
        <v>1007.2</v>
      </c>
    </row>
    <row r="24" spans="1:12" ht="22.5" customHeight="1" x14ac:dyDescent="0.25">
      <c r="A24" s="3190"/>
      <c r="B24" s="698" t="s">
        <v>111</v>
      </c>
      <c r="C24" s="700">
        <v>1028.2</v>
      </c>
      <c r="D24" s="700">
        <v>1024.8</v>
      </c>
      <c r="E24" s="700">
        <v>1023.8</v>
      </c>
      <c r="F24" s="700">
        <v>1023.9</v>
      </c>
      <c r="G24" s="700">
        <v>1025.0999999999999</v>
      </c>
      <c r="H24" s="700">
        <v>1027.0999999999999</v>
      </c>
      <c r="I24" s="700">
        <v>1025.5</v>
      </c>
      <c r="J24" s="700">
        <v>1022.7</v>
      </c>
      <c r="K24" s="700">
        <v>1024.7</v>
      </c>
      <c r="L24" s="700">
        <v>1026.0999999999999</v>
      </c>
    </row>
    <row r="25" spans="1:12" ht="22.5" customHeight="1" x14ac:dyDescent="0.25">
      <c r="A25" s="3191"/>
      <c r="B25" s="701" t="s">
        <v>112</v>
      </c>
      <c r="C25" s="702">
        <v>1017.6</v>
      </c>
      <c r="D25" s="702">
        <v>1015.2</v>
      </c>
      <c r="E25" s="702">
        <v>1012.1</v>
      </c>
      <c r="F25" s="702">
        <v>1016.2</v>
      </c>
      <c r="G25" s="702">
        <v>1014.9</v>
      </c>
      <c r="H25" s="702">
        <v>1013.6</v>
      </c>
      <c r="I25" s="702">
        <v>1015.8</v>
      </c>
      <c r="J25" s="702">
        <v>1020.1</v>
      </c>
      <c r="K25" s="702">
        <v>1014.8</v>
      </c>
      <c r="L25" s="702">
        <v>1016.7</v>
      </c>
    </row>
    <row r="26" spans="1:12" ht="22.5" customHeight="1" x14ac:dyDescent="0.25">
      <c r="A26" s="3189" t="s">
        <v>79</v>
      </c>
      <c r="B26" s="703" t="s">
        <v>52</v>
      </c>
      <c r="C26" s="704">
        <v>1021.8</v>
      </c>
      <c r="D26" s="704">
        <v>1021.6</v>
      </c>
      <c r="E26" s="704">
        <v>1020.1</v>
      </c>
      <c r="F26" s="704">
        <v>1021.8</v>
      </c>
      <c r="G26" s="704">
        <v>1021.8</v>
      </c>
      <c r="H26" s="704">
        <v>1021.3</v>
      </c>
      <c r="I26" s="704">
        <v>1020.7</v>
      </c>
      <c r="J26" s="704">
        <v>1022.7</v>
      </c>
      <c r="K26" s="704">
        <v>1020.8</v>
      </c>
      <c r="L26" s="704">
        <v>1022.9</v>
      </c>
    </row>
    <row r="27" spans="1:12" ht="22.5" customHeight="1" x14ac:dyDescent="0.25">
      <c r="A27" s="3190"/>
      <c r="B27" s="698" t="s">
        <v>111</v>
      </c>
      <c r="C27" s="700">
        <v>1026.9000000000001</v>
      </c>
      <c r="D27" s="700">
        <v>1025.4000000000001</v>
      </c>
      <c r="E27" s="700">
        <v>1025.3</v>
      </c>
      <c r="F27" s="700">
        <v>1025.4000000000001</v>
      </c>
      <c r="G27" s="700">
        <v>1026</v>
      </c>
      <c r="H27" s="700">
        <v>1026.8</v>
      </c>
      <c r="I27" s="700">
        <v>1026.5999999999999</v>
      </c>
      <c r="J27" s="700">
        <v>1028.4000000000001</v>
      </c>
      <c r="K27" s="700">
        <v>1026</v>
      </c>
      <c r="L27" s="700">
        <v>1028.9000000000001</v>
      </c>
    </row>
    <row r="28" spans="1:12" ht="22.5" customHeight="1" x14ac:dyDescent="0.25">
      <c r="A28" s="3191"/>
      <c r="B28" s="701" t="s">
        <v>112</v>
      </c>
      <c r="C28" s="702">
        <v>1015.8</v>
      </c>
      <c r="D28" s="702">
        <v>1017.2</v>
      </c>
      <c r="E28" s="702">
        <v>1015.2</v>
      </c>
      <c r="F28" s="702">
        <v>1017.1</v>
      </c>
      <c r="G28" s="702">
        <v>1017.8</v>
      </c>
      <c r="H28" s="702">
        <v>1013.5</v>
      </c>
      <c r="I28" s="702">
        <v>1017.1</v>
      </c>
      <c r="J28" s="702">
        <v>1016.7</v>
      </c>
      <c r="K28" s="702">
        <v>1015</v>
      </c>
      <c r="L28" s="702">
        <v>1017.1</v>
      </c>
    </row>
    <row r="29" spans="1:12" ht="22.5" customHeight="1" x14ac:dyDescent="0.25">
      <c r="A29" s="3189" t="s">
        <v>80</v>
      </c>
      <c r="B29" s="703" t="s">
        <v>52</v>
      </c>
      <c r="C29" s="704">
        <v>1021.3</v>
      </c>
      <c r="D29" s="704">
        <v>1019.6</v>
      </c>
      <c r="E29" s="704">
        <v>1021</v>
      </c>
      <c r="F29" s="704">
        <v>1022</v>
      </c>
      <c r="G29" s="704">
        <v>1020.6</v>
      </c>
      <c r="H29" s="704">
        <v>1021.5</v>
      </c>
      <c r="I29" s="704">
        <v>1022.1</v>
      </c>
      <c r="J29" s="704">
        <v>1022.7</v>
      </c>
      <c r="K29" s="704">
        <v>1020</v>
      </c>
      <c r="L29" s="704">
        <v>1021.6</v>
      </c>
    </row>
    <row r="30" spans="1:12" ht="22.5" customHeight="1" x14ac:dyDescent="0.25">
      <c r="A30" s="3190"/>
      <c r="B30" s="698" t="s">
        <v>111</v>
      </c>
      <c r="C30" s="700">
        <v>1028</v>
      </c>
      <c r="D30" s="700">
        <v>1024.8</v>
      </c>
      <c r="E30" s="700">
        <v>1025.9000000000001</v>
      </c>
      <c r="F30" s="700">
        <v>1026.3</v>
      </c>
      <c r="G30" s="700">
        <v>1024.5999999999999</v>
      </c>
      <c r="H30" s="700">
        <v>1027.8</v>
      </c>
      <c r="I30" s="700">
        <v>1024.8</v>
      </c>
      <c r="J30" s="700">
        <v>1028.2</v>
      </c>
      <c r="K30" s="700">
        <v>1024.8</v>
      </c>
      <c r="L30" s="700">
        <v>1026.2</v>
      </c>
    </row>
    <row r="31" spans="1:12" ht="22.5" customHeight="1" x14ac:dyDescent="0.25">
      <c r="A31" s="3191"/>
      <c r="B31" s="701" t="s">
        <v>112</v>
      </c>
      <c r="C31" s="702">
        <v>1015.7</v>
      </c>
      <c r="D31" s="702">
        <v>1014.3</v>
      </c>
      <c r="E31" s="702">
        <v>1016</v>
      </c>
      <c r="F31" s="702">
        <v>1014.9</v>
      </c>
      <c r="G31" s="702">
        <v>1015.9</v>
      </c>
      <c r="H31" s="702">
        <v>1013.1</v>
      </c>
      <c r="I31" s="702">
        <v>1014.4</v>
      </c>
      <c r="J31" s="702">
        <v>1016.9</v>
      </c>
      <c r="K31" s="702">
        <v>1012.4</v>
      </c>
      <c r="L31" s="702">
        <v>1016.4</v>
      </c>
    </row>
    <row r="32" spans="1:12" ht="22.5" customHeight="1" x14ac:dyDescent="0.25">
      <c r="A32" s="3189" t="s">
        <v>81</v>
      </c>
      <c r="B32" s="703" t="s">
        <v>52</v>
      </c>
      <c r="C32" s="704">
        <v>1018.6</v>
      </c>
      <c r="D32" s="704">
        <v>1017.9</v>
      </c>
      <c r="E32" s="704">
        <v>1017</v>
      </c>
      <c r="F32" s="704">
        <v>1018.8</v>
      </c>
      <c r="G32" s="704">
        <v>1019.7</v>
      </c>
      <c r="H32" s="704">
        <v>1018.4</v>
      </c>
      <c r="I32" s="704">
        <v>1019.9</v>
      </c>
      <c r="J32" s="704">
        <v>1019.6</v>
      </c>
      <c r="K32" s="704">
        <v>1018.4</v>
      </c>
      <c r="L32" s="704">
        <v>1018.3</v>
      </c>
    </row>
    <row r="33" spans="1:12" ht="22.5" customHeight="1" x14ac:dyDescent="0.25">
      <c r="A33" s="3190"/>
      <c r="B33" s="698" t="s">
        <v>111</v>
      </c>
      <c r="C33" s="700">
        <v>1022.2</v>
      </c>
      <c r="D33" s="700">
        <v>1021.4</v>
      </c>
      <c r="E33" s="700">
        <v>1024.4000000000001</v>
      </c>
      <c r="F33" s="700">
        <v>1023.4</v>
      </c>
      <c r="G33" s="700">
        <v>1025.9000000000001</v>
      </c>
      <c r="H33" s="700">
        <v>1022.7</v>
      </c>
      <c r="I33" s="700">
        <v>1024.3</v>
      </c>
      <c r="J33" s="700">
        <v>1023.8</v>
      </c>
      <c r="K33" s="700">
        <v>1023.3</v>
      </c>
      <c r="L33" s="700">
        <v>1023.7</v>
      </c>
    </row>
    <row r="34" spans="1:12" ht="22.5" customHeight="1" x14ac:dyDescent="0.25">
      <c r="A34" s="3191"/>
      <c r="B34" s="701" t="s">
        <v>112</v>
      </c>
      <c r="C34" s="702">
        <v>1013.2</v>
      </c>
      <c r="D34" s="702">
        <v>1008.2</v>
      </c>
      <c r="E34" s="702">
        <v>1008.9</v>
      </c>
      <c r="F34" s="702">
        <v>1013.7</v>
      </c>
      <c r="G34" s="702">
        <v>1009.5</v>
      </c>
      <c r="H34" s="702">
        <v>1014</v>
      </c>
      <c r="I34" s="702">
        <v>1014.9</v>
      </c>
      <c r="J34" s="702">
        <v>1014</v>
      </c>
      <c r="K34" s="702">
        <v>1013.2</v>
      </c>
      <c r="L34" s="702">
        <v>1013.8</v>
      </c>
    </row>
    <row r="35" spans="1:12" ht="22.5" customHeight="1" x14ac:dyDescent="0.25">
      <c r="A35" s="3189" t="s">
        <v>82</v>
      </c>
      <c r="B35" s="703" t="s">
        <v>52</v>
      </c>
      <c r="C35" s="704">
        <v>1015.2</v>
      </c>
      <c r="D35" s="704">
        <v>1016.6</v>
      </c>
      <c r="E35" s="704">
        <v>1015.5</v>
      </c>
      <c r="F35" s="704">
        <v>1015.7</v>
      </c>
      <c r="G35" s="704">
        <v>1015.5</v>
      </c>
      <c r="H35" s="704">
        <v>1015.8</v>
      </c>
      <c r="I35" s="704">
        <v>1016.3</v>
      </c>
      <c r="J35" s="704">
        <v>1018.1</v>
      </c>
      <c r="K35" s="704">
        <v>1016.7</v>
      </c>
      <c r="L35" s="704">
        <v>1016.6</v>
      </c>
    </row>
    <row r="36" spans="1:12" ht="22.5" customHeight="1" x14ac:dyDescent="0.25">
      <c r="A36" s="3190"/>
      <c r="B36" s="698" t="s">
        <v>111</v>
      </c>
      <c r="C36" s="700">
        <v>1022.4</v>
      </c>
      <c r="D36" s="700">
        <v>1023.6</v>
      </c>
      <c r="E36" s="700">
        <v>1020.2</v>
      </c>
      <c r="F36" s="700">
        <v>1020.1</v>
      </c>
      <c r="G36" s="700">
        <v>1019.4</v>
      </c>
      <c r="H36" s="700">
        <v>1022</v>
      </c>
      <c r="I36" s="700">
        <v>1021.2</v>
      </c>
      <c r="J36" s="700">
        <v>1025.0999999999999</v>
      </c>
      <c r="K36" s="700">
        <v>1023.1</v>
      </c>
      <c r="L36" s="700">
        <v>1020.8</v>
      </c>
    </row>
    <row r="37" spans="1:12" ht="24.75" customHeight="1" x14ac:dyDescent="0.25">
      <c r="A37" s="3191"/>
      <c r="B37" s="701" t="s">
        <v>112</v>
      </c>
      <c r="C37" s="702">
        <v>1007.8</v>
      </c>
      <c r="D37" s="702">
        <v>1010.9</v>
      </c>
      <c r="E37" s="702">
        <v>1010.7</v>
      </c>
      <c r="F37" s="702">
        <v>1011</v>
      </c>
      <c r="G37" s="702">
        <v>1011.1</v>
      </c>
      <c r="H37" s="702">
        <v>1003.6</v>
      </c>
      <c r="I37" s="702">
        <v>1009.7</v>
      </c>
      <c r="J37" s="702">
        <v>1013</v>
      </c>
      <c r="K37" s="702">
        <v>1012.7</v>
      </c>
      <c r="L37" s="702">
        <v>1011.4</v>
      </c>
    </row>
    <row r="38" spans="1:12" ht="22.5" customHeight="1" x14ac:dyDescent="0.25">
      <c r="A38" s="3190" t="s">
        <v>83</v>
      </c>
      <c r="B38" s="698" t="s">
        <v>52</v>
      </c>
      <c r="C38" s="700">
        <v>1013.8</v>
      </c>
      <c r="D38" s="700">
        <v>1012.9</v>
      </c>
      <c r="E38" s="700">
        <v>1012.4</v>
      </c>
      <c r="F38" s="700">
        <v>1013.3</v>
      </c>
      <c r="G38" s="700">
        <v>1013.4</v>
      </c>
      <c r="H38" s="700">
        <v>1013.7</v>
      </c>
      <c r="I38" s="700">
        <v>1014.7</v>
      </c>
      <c r="J38" s="700">
        <v>1016.7</v>
      </c>
      <c r="K38" s="700">
        <v>1014.8</v>
      </c>
      <c r="L38" s="700">
        <v>1014</v>
      </c>
    </row>
    <row r="39" spans="1:12" ht="24" customHeight="1" x14ac:dyDescent="0.25">
      <c r="A39" s="3190"/>
      <c r="B39" s="698" t="s">
        <v>111</v>
      </c>
      <c r="C39" s="700">
        <v>1018.1</v>
      </c>
      <c r="D39" s="700">
        <v>1017.4</v>
      </c>
      <c r="E39" s="700">
        <v>1019.7</v>
      </c>
      <c r="F39" s="700">
        <v>1017.4</v>
      </c>
      <c r="G39" s="700">
        <v>1019.4</v>
      </c>
      <c r="H39" s="700">
        <v>1018.4</v>
      </c>
      <c r="I39" s="700">
        <v>1018.3</v>
      </c>
      <c r="J39" s="700">
        <v>1019.9</v>
      </c>
      <c r="K39" s="700">
        <v>1019.9</v>
      </c>
      <c r="L39" s="700">
        <v>1019.8</v>
      </c>
    </row>
    <row r="40" spans="1:12" ht="24.75" customHeight="1" x14ac:dyDescent="0.25">
      <c r="A40" s="3192"/>
      <c r="B40" s="705" t="s">
        <v>112</v>
      </c>
      <c r="C40" s="706">
        <v>1006.9</v>
      </c>
      <c r="D40" s="706">
        <v>1000.98</v>
      </c>
      <c r="E40" s="706">
        <v>1008.1</v>
      </c>
      <c r="F40" s="706">
        <v>1007.1</v>
      </c>
      <c r="G40" s="706">
        <v>1011.1</v>
      </c>
      <c r="H40" s="706">
        <v>1005.4</v>
      </c>
      <c r="I40" s="706">
        <v>1008</v>
      </c>
      <c r="J40" s="706">
        <v>1012.2</v>
      </c>
      <c r="K40" s="706">
        <v>1008.6</v>
      </c>
      <c r="L40" s="706">
        <v>1003</v>
      </c>
    </row>
    <row r="41" spans="1:12" ht="20.25" customHeight="1" x14ac:dyDescent="0.25">
      <c r="A41" s="707" t="s">
        <v>121</v>
      </c>
    </row>
  </sheetData>
  <mergeCells count="14">
    <mergeCell ref="A14:A16"/>
    <mergeCell ref="A2:L2"/>
    <mergeCell ref="A4:B4"/>
    <mergeCell ref="A5:A7"/>
    <mergeCell ref="A8:A10"/>
    <mergeCell ref="A11:A13"/>
    <mergeCell ref="A35:A37"/>
    <mergeCell ref="A38:A40"/>
    <mergeCell ref="A17:A19"/>
    <mergeCell ref="A20:A22"/>
    <mergeCell ref="A23:A25"/>
    <mergeCell ref="A26:A28"/>
    <mergeCell ref="A29:A31"/>
    <mergeCell ref="A32:A34"/>
  </mergeCells>
  <hyperlinks>
    <hyperlink ref="A1" location="'Table of Contents'!A1" display="Back to Table of Contents"/>
  </hyperlinks>
  <pageMargins left="0.3" right="0.17" top="0.44" bottom="0.44" header="0.2" footer="0.3"/>
  <pageSetup paperSize="9" scale="80" orientation="portrait" r:id="rId1"/>
  <headerFooter>
    <oddHeader>&amp;C&amp;"Times New Roman,Regular"&amp;12 35</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110" zoomScaleNormal="110" workbookViewId="0"/>
  </sheetViews>
  <sheetFormatPr defaultRowHeight="12.75" x14ac:dyDescent="0.2"/>
  <cols>
    <col min="1" max="1" width="55.42578125" style="2490" customWidth="1"/>
    <col min="2" max="3" width="9.140625" style="57"/>
    <col min="4" max="4" width="10.28515625" style="57" customWidth="1"/>
    <col min="5" max="16384" width="9.140625" style="2490"/>
  </cols>
  <sheetData>
    <row r="1" spans="1:4" ht="15" x14ac:dyDescent="0.25">
      <c r="A1" s="962" t="s">
        <v>1404</v>
      </c>
    </row>
    <row r="2" spans="1:4" ht="18.75" customHeight="1" x14ac:dyDescent="0.2">
      <c r="A2" s="2607" t="s">
        <v>1335</v>
      </c>
    </row>
    <row r="3" spans="1:4" x14ac:dyDescent="0.2">
      <c r="A3" s="2608"/>
    </row>
    <row r="4" spans="1:4" ht="66" customHeight="1" x14ac:dyDescent="0.2">
      <c r="A4" s="2609" t="s">
        <v>3162</v>
      </c>
      <c r="B4" s="4147" t="s">
        <v>3010</v>
      </c>
      <c r="C4" s="4148"/>
      <c r="D4" s="4149"/>
    </row>
    <row r="5" spans="1:4" ht="54.75" customHeight="1" x14ac:dyDescent="0.2">
      <c r="A5" s="2610" t="s">
        <v>3163</v>
      </c>
      <c r="B5" s="4150" t="s">
        <v>3164</v>
      </c>
      <c r="C5" s="4151"/>
      <c r="D5" s="4152"/>
    </row>
    <row r="6" spans="1:4" ht="41.25" customHeight="1" x14ac:dyDescent="0.2">
      <c r="A6" s="2611" t="s">
        <v>3165</v>
      </c>
      <c r="B6" s="4153"/>
      <c r="C6" s="4154"/>
      <c r="D6" s="4155"/>
    </row>
    <row r="7" spans="1:4" ht="54.75" customHeight="1" x14ac:dyDescent="0.2">
      <c r="A7" s="2612" t="s">
        <v>3166</v>
      </c>
      <c r="B7" s="4153"/>
      <c r="C7" s="4154"/>
      <c r="D7" s="4155"/>
    </row>
    <row r="8" spans="1:4" ht="54.75" customHeight="1" x14ac:dyDescent="0.2">
      <c r="A8" s="2612" t="s">
        <v>3167</v>
      </c>
      <c r="B8" s="4153"/>
      <c r="C8" s="4154"/>
      <c r="D8" s="4155"/>
    </row>
    <row r="9" spans="1:4" ht="54.75" customHeight="1" x14ac:dyDescent="0.2">
      <c r="A9" s="2612" t="s">
        <v>3168</v>
      </c>
      <c r="B9" s="4153"/>
      <c r="C9" s="4154"/>
      <c r="D9" s="4155"/>
    </row>
    <row r="10" spans="1:4" ht="54.75" customHeight="1" x14ac:dyDescent="0.2">
      <c r="A10" s="2612" t="s">
        <v>3169</v>
      </c>
      <c r="B10" s="4153"/>
      <c r="C10" s="4154"/>
      <c r="D10" s="4155"/>
    </row>
    <row r="11" spans="1:4" ht="54.75" customHeight="1" x14ac:dyDescent="0.2">
      <c r="A11" s="2612" t="s">
        <v>3170</v>
      </c>
      <c r="B11" s="4153"/>
      <c r="C11" s="4154"/>
      <c r="D11" s="4155"/>
    </row>
    <row r="12" spans="1:4" ht="69.75" customHeight="1" x14ac:dyDescent="0.2">
      <c r="A12" s="2612" t="s">
        <v>3171</v>
      </c>
      <c r="B12" s="4153"/>
      <c r="C12" s="4154"/>
      <c r="D12" s="4155"/>
    </row>
    <row r="13" spans="1:4" ht="21" customHeight="1" x14ac:dyDescent="0.2">
      <c r="A13" s="2613"/>
      <c r="B13" s="2614"/>
      <c r="C13" s="2614"/>
      <c r="D13" s="2615"/>
    </row>
    <row r="14" spans="1:4" s="2616" customFormat="1" ht="37.5" customHeight="1" x14ac:dyDescent="0.25">
      <c r="A14" s="4156" t="s">
        <v>1242</v>
      </c>
      <c r="B14" s="4156"/>
      <c r="C14" s="4156"/>
      <c r="D14" s="4156"/>
    </row>
  </sheetData>
  <mergeCells count="3">
    <mergeCell ref="B4:D4"/>
    <mergeCell ref="B5:D12"/>
    <mergeCell ref="A14:D14"/>
  </mergeCells>
  <hyperlinks>
    <hyperlink ref="B5" r:id="rId1"/>
    <hyperlink ref="A1" location="'Table of Contents'!A1" display="Back to Table of Contents"/>
  </hyperlinks>
  <pageMargins left="0.69" right="0.39" top="0.71" bottom="0.75" header="0.3" footer="0.3"/>
  <pageSetup paperSize="9" orientation="portrait" r:id="rId2"/>
  <headerFooter>
    <oddHeader>&amp;C&amp;"Times New Roman,Regular"&amp;12 &amp;11 170</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5"/>
  <sheetViews>
    <sheetView workbookViewId="0"/>
  </sheetViews>
  <sheetFormatPr defaultRowHeight="16.5" x14ac:dyDescent="0.25"/>
  <cols>
    <col min="1" max="1" width="42.42578125" style="2617" customWidth="1"/>
    <col min="2" max="3" width="18.42578125" style="2617" customWidth="1"/>
    <col min="4" max="4" width="21.140625" style="2617" customWidth="1"/>
    <col min="5" max="5" width="28.42578125" style="2430" customWidth="1"/>
    <col min="6" max="16384" width="9.140625" style="2617"/>
  </cols>
  <sheetData>
    <row r="1" spans="1:5" x14ac:dyDescent="0.25">
      <c r="A1" s="962" t="s">
        <v>1404</v>
      </c>
    </row>
    <row r="2" spans="1:5" x14ac:dyDescent="0.25">
      <c r="A2" s="2429" t="s">
        <v>1336</v>
      </c>
    </row>
    <row r="4" spans="1:5" ht="39.75" customHeight="1" x14ac:dyDescent="0.25">
      <c r="A4" s="2618" t="s">
        <v>53</v>
      </c>
      <c r="B4" s="2618" t="s">
        <v>3172</v>
      </c>
      <c r="C4" s="2618" t="s">
        <v>3173</v>
      </c>
      <c r="D4" s="2619" t="s">
        <v>3174</v>
      </c>
      <c r="E4" s="2431" t="s">
        <v>3010</v>
      </c>
    </row>
    <row r="5" spans="1:5" ht="38.25" customHeight="1" x14ac:dyDescent="0.25">
      <c r="A5" s="2620" t="s">
        <v>1862</v>
      </c>
      <c r="B5" s="2621">
        <v>1</v>
      </c>
      <c r="C5" s="2621">
        <v>7</v>
      </c>
      <c r="D5" s="2622">
        <v>525</v>
      </c>
      <c r="E5" s="4157" t="s">
        <v>3164</v>
      </c>
    </row>
    <row r="6" spans="1:5" ht="38.25" customHeight="1" x14ac:dyDescent="0.25">
      <c r="A6" s="2623" t="s">
        <v>1862</v>
      </c>
      <c r="B6" s="2624" t="s">
        <v>3175</v>
      </c>
      <c r="C6" s="2624">
        <v>4</v>
      </c>
      <c r="D6" s="2625">
        <v>105</v>
      </c>
      <c r="E6" s="4157"/>
    </row>
    <row r="7" spans="1:5" ht="38.25" customHeight="1" x14ac:dyDescent="0.25">
      <c r="A7" s="2623" t="s">
        <v>3176</v>
      </c>
      <c r="B7" s="2624">
        <v>2</v>
      </c>
      <c r="C7" s="2624">
        <v>3</v>
      </c>
      <c r="D7" s="2625">
        <v>280</v>
      </c>
      <c r="E7" s="4157"/>
    </row>
    <row r="8" spans="1:5" ht="38.25" customHeight="1" x14ac:dyDescent="0.25">
      <c r="A8" s="2623" t="s">
        <v>3177</v>
      </c>
      <c r="B8" s="2624">
        <v>3</v>
      </c>
      <c r="C8" s="2624">
        <v>2</v>
      </c>
      <c r="D8" s="2625">
        <v>1730</v>
      </c>
      <c r="E8" s="4157"/>
    </row>
    <row r="9" spans="1:5" ht="38.25" customHeight="1" x14ac:dyDescent="0.25">
      <c r="A9" s="2623" t="s">
        <v>2267</v>
      </c>
      <c r="B9" s="2624">
        <v>4</v>
      </c>
      <c r="C9" s="2624">
        <v>3</v>
      </c>
      <c r="D9" s="2625">
        <v>225</v>
      </c>
      <c r="E9" s="4157"/>
    </row>
    <row r="10" spans="1:5" ht="38.25" customHeight="1" x14ac:dyDescent="0.25">
      <c r="A10" s="2623" t="s">
        <v>313</v>
      </c>
      <c r="B10" s="2624">
        <v>5</v>
      </c>
      <c r="C10" s="2624">
        <v>6</v>
      </c>
      <c r="D10" s="2625">
        <v>120</v>
      </c>
      <c r="E10" s="4157"/>
    </row>
    <row r="11" spans="1:5" ht="38.25" customHeight="1" x14ac:dyDescent="0.25">
      <c r="A11" s="2623" t="s">
        <v>2268</v>
      </c>
      <c r="B11" s="2624" t="s">
        <v>3178</v>
      </c>
      <c r="C11" s="2624">
        <v>8</v>
      </c>
      <c r="D11" s="2625">
        <v>395</v>
      </c>
      <c r="E11" s="4157"/>
    </row>
    <row r="12" spans="1:5" ht="38.25" customHeight="1" x14ac:dyDescent="0.25">
      <c r="A12" s="2623" t="s">
        <v>3179</v>
      </c>
      <c r="B12" s="2624">
        <v>5</v>
      </c>
      <c r="C12" s="2624">
        <v>4</v>
      </c>
      <c r="D12" s="2625">
        <v>355</v>
      </c>
      <c r="E12" s="4157"/>
    </row>
    <row r="13" spans="1:5" ht="38.25" customHeight="1" x14ac:dyDescent="0.25">
      <c r="A13" s="2623" t="s">
        <v>160</v>
      </c>
      <c r="B13" s="2624">
        <v>6</v>
      </c>
      <c r="C13" s="2624">
        <v>13</v>
      </c>
      <c r="D13" s="2625">
        <v>835</v>
      </c>
      <c r="E13" s="4157"/>
    </row>
    <row r="14" spans="1:5" ht="38.25" customHeight="1" x14ac:dyDescent="0.25">
      <c r="A14" s="2623" t="s">
        <v>3180</v>
      </c>
      <c r="B14" s="2624">
        <v>6</v>
      </c>
      <c r="C14" s="2624">
        <v>15</v>
      </c>
      <c r="D14" s="2625">
        <f>25+50+60+100+80+100+100+40+80+80+80+20+20+20+60</f>
        <v>915</v>
      </c>
      <c r="E14" s="4157"/>
    </row>
    <row r="15" spans="1:5" ht="38.25" customHeight="1" x14ac:dyDescent="0.25">
      <c r="A15" s="2623" t="s">
        <v>161</v>
      </c>
      <c r="B15" s="2624" t="s">
        <v>3181</v>
      </c>
      <c r="C15" s="2624">
        <v>21</v>
      </c>
      <c r="D15" s="2625">
        <f>75+75+75+50+60+80+100+50+80+100+100+40+30+60+65+70+60+50+100+60+60</f>
        <v>1440</v>
      </c>
      <c r="E15" s="4157"/>
    </row>
    <row r="16" spans="1:5" ht="38.25" customHeight="1" x14ac:dyDescent="0.25">
      <c r="A16" s="2623" t="s">
        <v>1861</v>
      </c>
      <c r="B16" s="2624">
        <v>7</v>
      </c>
      <c r="C16" s="2624">
        <v>12</v>
      </c>
      <c r="D16" s="2625">
        <f>50+50+50+50+80+150+50+75+100+50+100+100</f>
        <v>905</v>
      </c>
      <c r="E16" s="4157"/>
    </row>
    <row r="17" spans="1:5" ht="38.25" customHeight="1" x14ac:dyDescent="0.25">
      <c r="A17" s="2623" t="s">
        <v>158</v>
      </c>
      <c r="B17" s="2624" t="s">
        <v>3182</v>
      </c>
      <c r="C17" s="2624">
        <v>15</v>
      </c>
      <c r="D17" s="2625">
        <f>100+20+60+100+60+30+75+75+50+100+75+50</f>
        <v>795</v>
      </c>
      <c r="E17" s="4157"/>
    </row>
    <row r="18" spans="1:5" ht="38.25" customHeight="1" x14ac:dyDescent="0.25">
      <c r="A18" s="2626" t="s">
        <v>3183</v>
      </c>
      <c r="B18" s="2624" t="s">
        <v>3184</v>
      </c>
      <c r="C18" s="2624">
        <v>12</v>
      </c>
      <c r="D18" s="2625">
        <f>50+20+15+15+40+15+40+60+75+25+75+50</f>
        <v>480</v>
      </c>
      <c r="E18" s="4157"/>
    </row>
    <row r="19" spans="1:5" ht="38.25" customHeight="1" x14ac:dyDescent="0.25">
      <c r="A19" s="2623" t="s">
        <v>3185</v>
      </c>
      <c r="B19" s="2624" t="s">
        <v>3184</v>
      </c>
      <c r="C19" s="2624">
        <v>6</v>
      </c>
      <c r="D19" s="2625">
        <f>100+75+75+50+45</f>
        <v>345</v>
      </c>
      <c r="E19" s="4157"/>
    </row>
    <row r="20" spans="1:5" ht="38.25" customHeight="1" x14ac:dyDescent="0.25">
      <c r="A20" s="2623" t="s">
        <v>3186</v>
      </c>
      <c r="B20" s="2624" t="s">
        <v>3184</v>
      </c>
      <c r="C20" s="2624">
        <v>7</v>
      </c>
      <c r="D20" s="2625">
        <f>70+75+50+100+50+75+50</f>
        <v>470</v>
      </c>
      <c r="E20" s="4157"/>
    </row>
    <row r="21" spans="1:5" ht="38.25" customHeight="1" x14ac:dyDescent="0.25">
      <c r="A21" s="2623" t="s">
        <v>3187</v>
      </c>
      <c r="B21" s="2624" t="s">
        <v>3184</v>
      </c>
      <c r="C21" s="2624">
        <v>9</v>
      </c>
      <c r="D21" s="2625">
        <f>110+100+125+80+150+100+100+50+50</f>
        <v>865</v>
      </c>
      <c r="E21" s="4157"/>
    </row>
    <row r="22" spans="1:5" ht="38.25" customHeight="1" x14ac:dyDescent="0.25">
      <c r="A22" s="2623" t="s">
        <v>90</v>
      </c>
      <c r="B22" s="2624">
        <v>9</v>
      </c>
      <c r="C22" s="2624">
        <v>17</v>
      </c>
      <c r="D22" s="2625">
        <f>30+60+50+50+50+50+75+30+50+100+100+60+40+50+60+40+80</f>
        <v>975</v>
      </c>
      <c r="E22" s="4157"/>
    </row>
    <row r="23" spans="1:5" ht="14.25" customHeight="1" x14ac:dyDescent="0.25">
      <c r="A23" s="2627"/>
      <c r="B23" s="2628"/>
      <c r="C23" s="2628"/>
      <c r="D23" s="2629"/>
      <c r="E23" s="4158"/>
    </row>
    <row r="24" spans="1:5" ht="38.25" customHeight="1" x14ac:dyDescent="0.25">
      <c r="A24" s="2618" t="s">
        <v>7</v>
      </c>
      <c r="B24" s="2630"/>
      <c r="C24" s="2631">
        <v>164</v>
      </c>
      <c r="D24" s="2632">
        <v>11760</v>
      </c>
      <c r="E24" s="4157"/>
    </row>
    <row r="25" spans="1:5" ht="42" customHeight="1" x14ac:dyDescent="0.25">
      <c r="A25" s="4159" t="s">
        <v>3188</v>
      </c>
      <c r="B25" s="4159"/>
      <c r="C25" s="4159"/>
      <c r="D25" s="4159"/>
      <c r="E25" s="4159"/>
    </row>
  </sheetData>
  <mergeCells count="2">
    <mergeCell ref="E5:E24"/>
    <mergeCell ref="A25:E25"/>
  </mergeCells>
  <hyperlinks>
    <hyperlink ref="E5" r:id="rId1"/>
    <hyperlink ref="A1" location="'Table of Contents'!A1" display="Back to Table of Contents"/>
  </hyperlinks>
  <pageMargins left="0.56000000000000005" right="0.3" top="0.75" bottom="0.75" header="0.3" footer="0.3"/>
  <pageSetup scale="75" orientation="portrait" r:id="rId2"/>
  <headerFooter>
    <oddHeader>&amp;C&amp;"Times New Roman,Regular"&amp;12 &amp;14 171</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heetViews>
  <sheetFormatPr defaultRowHeight="15.75" x14ac:dyDescent="0.25"/>
  <cols>
    <col min="1" max="1" width="82.85546875" style="2474" customWidth="1"/>
    <col min="2" max="2" width="16.85546875" style="2433" customWidth="1"/>
    <col min="3" max="3" width="47.7109375" style="1699" customWidth="1"/>
    <col min="4" max="16384" width="9.140625" style="2474"/>
  </cols>
  <sheetData>
    <row r="1" spans="1:3" x14ac:dyDescent="0.25">
      <c r="A1" s="962" t="s">
        <v>1404</v>
      </c>
    </row>
    <row r="2" spans="1:3" x14ac:dyDescent="0.25">
      <c r="A2" s="2545" t="s">
        <v>1337</v>
      </c>
      <c r="B2" s="56"/>
    </row>
    <row r="3" spans="1:3" x14ac:dyDescent="0.25">
      <c r="B3" s="1699"/>
    </row>
    <row r="4" spans="1:3" ht="40.5" customHeight="1" x14ac:dyDescent="0.25">
      <c r="A4" s="2476" t="s">
        <v>1983</v>
      </c>
      <c r="B4" s="4166" t="s">
        <v>3189</v>
      </c>
      <c r="C4" s="4166"/>
    </row>
    <row r="5" spans="1:3" ht="34.5" customHeight="1" x14ac:dyDescent="0.25">
      <c r="A5" s="2633" t="s">
        <v>3190</v>
      </c>
      <c r="B5" s="4167" t="s">
        <v>3191</v>
      </c>
      <c r="C5" s="4168"/>
    </row>
    <row r="6" spans="1:3" ht="43.5" customHeight="1" x14ac:dyDescent="0.25">
      <c r="A6" s="2547" t="s">
        <v>3192</v>
      </c>
      <c r="B6" s="4169" t="s">
        <v>3193</v>
      </c>
      <c r="C6" s="4170"/>
    </row>
    <row r="7" spans="1:3" ht="10.5" customHeight="1" x14ac:dyDescent="0.25">
      <c r="A7" s="2634"/>
      <c r="B7" s="2432"/>
      <c r="C7" s="2432"/>
    </row>
    <row r="8" spans="1:3" ht="18.75" customHeight="1" x14ac:dyDescent="0.25">
      <c r="A8" s="2907" t="s">
        <v>1404</v>
      </c>
      <c r="B8" s="2432"/>
      <c r="C8" s="2432"/>
    </row>
    <row r="9" spans="1:3" x14ac:dyDescent="0.25">
      <c r="A9" s="2545" t="s">
        <v>1338</v>
      </c>
      <c r="B9" s="1699"/>
    </row>
    <row r="10" spans="1:3" ht="12.75" customHeight="1" x14ac:dyDescent="0.25">
      <c r="B10" s="1699"/>
    </row>
    <row r="11" spans="1:3" ht="86.25" customHeight="1" x14ac:dyDescent="0.25">
      <c r="A11" s="2635" t="s">
        <v>3194</v>
      </c>
      <c r="B11" s="4171" t="s">
        <v>3195</v>
      </c>
      <c r="C11" s="4172"/>
    </row>
    <row r="12" spans="1:3" ht="45.75" customHeight="1" x14ac:dyDescent="0.25">
      <c r="A12" s="2635" t="s">
        <v>3196</v>
      </c>
      <c r="B12" s="4171" t="s">
        <v>3197</v>
      </c>
      <c r="C12" s="4172"/>
    </row>
    <row r="13" spans="1:3" ht="56.25" customHeight="1" x14ac:dyDescent="0.25">
      <c r="A13" s="2635" t="s">
        <v>3198</v>
      </c>
      <c r="B13" s="4171" t="s">
        <v>3199</v>
      </c>
      <c r="C13" s="4172"/>
    </row>
    <row r="14" spans="1:3" ht="117" customHeight="1" x14ac:dyDescent="0.25">
      <c r="A14" s="2635" t="s">
        <v>3200</v>
      </c>
      <c r="B14" s="4173" t="s">
        <v>3201</v>
      </c>
      <c r="C14" s="4174"/>
    </row>
    <row r="15" spans="1:3" ht="36.75" customHeight="1" x14ac:dyDescent="0.25">
      <c r="A15" s="2635" t="s">
        <v>3202</v>
      </c>
      <c r="B15" s="4173" t="s">
        <v>3203</v>
      </c>
      <c r="C15" s="4174"/>
    </row>
    <row r="16" spans="1:3" ht="31.5" customHeight="1" x14ac:dyDescent="0.25">
      <c r="A16" s="4160" t="s">
        <v>3204</v>
      </c>
      <c r="B16" s="4162" t="s">
        <v>3205</v>
      </c>
      <c r="C16" s="4163"/>
    </row>
    <row r="17" spans="1:3" ht="30" customHeight="1" x14ac:dyDescent="0.25">
      <c r="A17" s="4161"/>
      <c r="B17" s="4164" t="s">
        <v>3206</v>
      </c>
      <c r="C17" s="4165"/>
    </row>
  </sheetData>
  <mergeCells count="11">
    <mergeCell ref="A16:A17"/>
    <mergeCell ref="B16:C16"/>
    <mergeCell ref="B17:C17"/>
    <mergeCell ref="B4:C4"/>
    <mergeCell ref="B5:C5"/>
    <mergeCell ref="B6:C6"/>
    <mergeCell ref="B11:C11"/>
    <mergeCell ref="B12:C12"/>
    <mergeCell ref="B13:C13"/>
    <mergeCell ref="B14:C14"/>
    <mergeCell ref="B15:C15"/>
  </mergeCells>
  <hyperlinks>
    <hyperlink ref="B17" r:id="rId1"/>
    <hyperlink ref="B5:C5" r:id="rId2" display="http://statsmauritius.govmu.org/English/Pages/default.aspx"/>
    <hyperlink ref="B6:C6" r:id="rId3" display="http://environment.govmu.org/English/Pages/default.aspx"/>
    <hyperlink ref="A1" location="'Table of Contents'!A1" display="Back to Table of Contents"/>
    <hyperlink ref="A8" location="'Table of Contents'!A1" display="Back to Table of Contents"/>
  </hyperlinks>
  <pageMargins left="0.55000000000000004" right="0.39" top="0.5" bottom="0.39" header="0.3" footer="0.3"/>
  <pageSetup paperSize="9" scale="85" orientation="landscape" r:id="rId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defaultRowHeight="15.75" x14ac:dyDescent="0.25"/>
  <cols>
    <col min="1" max="1" width="9.140625" style="2636"/>
    <col min="2" max="2" width="31" style="2474" customWidth="1"/>
    <col min="3" max="3" width="29.28515625" style="2640" customWidth="1"/>
    <col min="4" max="4" width="24.85546875" style="2474" customWidth="1"/>
    <col min="5" max="16384" width="9.140625" style="2474"/>
  </cols>
  <sheetData>
    <row r="1" spans="1:4" x14ac:dyDescent="0.25">
      <c r="A1" s="2908" t="s">
        <v>1404</v>
      </c>
    </row>
    <row r="2" spans="1:4" x14ac:dyDescent="0.25">
      <c r="A2" s="4178" t="s">
        <v>1339</v>
      </c>
      <c r="B2" s="4178"/>
      <c r="C2" s="4178"/>
      <c r="D2" s="4178"/>
    </row>
    <row r="3" spans="1:4" ht="5.25" customHeight="1" x14ac:dyDescent="0.25">
      <c r="C3" s="2474"/>
    </row>
    <row r="4" spans="1:4" ht="63" customHeight="1" x14ac:dyDescent="0.25">
      <c r="A4" s="4179" t="s">
        <v>3207</v>
      </c>
      <c r="B4" s="4179"/>
      <c r="C4" s="4179"/>
      <c r="D4" s="2637" t="s">
        <v>3208</v>
      </c>
    </row>
    <row r="5" spans="1:4" ht="58.5" customHeight="1" x14ac:dyDescent="0.25">
      <c r="A5" s="2638" t="s">
        <v>3209</v>
      </c>
      <c r="B5" s="4175" t="s">
        <v>3210</v>
      </c>
      <c r="C5" s="4176"/>
      <c r="D5" s="2639" t="s">
        <v>3211</v>
      </c>
    </row>
    <row r="6" spans="1:4" ht="63.75" customHeight="1" x14ac:dyDescent="0.25">
      <c r="A6" s="2638" t="s">
        <v>3212</v>
      </c>
      <c r="B6" s="4177" t="s">
        <v>3213</v>
      </c>
      <c r="C6" s="4177"/>
      <c r="D6" s="2639" t="s">
        <v>3211</v>
      </c>
    </row>
    <row r="7" spans="1:4" ht="57.75" customHeight="1" x14ac:dyDescent="0.25">
      <c r="A7" s="2638" t="s">
        <v>3214</v>
      </c>
      <c r="B7" s="4175" t="s">
        <v>3215</v>
      </c>
      <c r="C7" s="4176"/>
      <c r="D7" s="2639" t="s">
        <v>3211</v>
      </c>
    </row>
    <row r="8" spans="1:4" ht="51.75" customHeight="1" x14ac:dyDescent="0.25">
      <c r="A8" s="2638" t="s">
        <v>3216</v>
      </c>
      <c r="B8" s="4175" t="s">
        <v>3217</v>
      </c>
      <c r="C8" s="4176"/>
      <c r="D8" s="2639" t="s">
        <v>3211</v>
      </c>
    </row>
    <row r="9" spans="1:4" ht="90" customHeight="1" x14ac:dyDescent="0.25">
      <c r="A9" s="2638" t="s">
        <v>3218</v>
      </c>
      <c r="B9" s="4175" t="s">
        <v>3219</v>
      </c>
      <c r="C9" s="4176"/>
      <c r="D9" s="2639" t="s">
        <v>3211</v>
      </c>
    </row>
    <row r="10" spans="1:4" ht="60" customHeight="1" x14ac:dyDescent="0.25">
      <c r="A10" s="2638" t="s">
        <v>3220</v>
      </c>
      <c r="B10" s="4175" t="s">
        <v>3221</v>
      </c>
      <c r="C10" s="4176"/>
      <c r="D10" s="2639" t="s">
        <v>3211</v>
      </c>
    </row>
    <row r="11" spans="1:4" ht="90" customHeight="1" x14ac:dyDescent="0.25">
      <c r="A11" s="2638" t="s">
        <v>3222</v>
      </c>
      <c r="B11" s="4177" t="s">
        <v>3223</v>
      </c>
      <c r="C11" s="4177"/>
      <c r="D11" s="2639" t="s">
        <v>3224</v>
      </c>
    </row>
    <row r="12" spans="1:4" ht="49.5" customHeight="1" x14ac:dyDescent="0.25">
      <c r="A12" s="2638" t="s">
        <v>3225</v>
      </c>
      <c r="B12" s="4175" t="s">
        <v>3226</v>
      </c>
      <c r="C12" s="4176"/>
      <c r="D12" s="2639" t="s">
        <v>3227</v>
      </c>
    </row>
  </sheetData>
  <mergeCells count="10">
    <mergeCell ref="B9:C9"/>
    <mergeCell ref="B10:C10"/>
    <mergeCell ref="B11:C11"/>
    <mergeCell ref="B12:C12"/>
    <mergeCell ref="A2:D2"/>
    <mergeCell ref="A4:C4"/>
    <mergeCell ref="B5:C5"/>
    <mergeCell ref="B6:C6"/>
    <mergeCell ref="B7:C7"/>
    <mergeCell ref="B8:C8"/>
  </mergeCells>
  <hyperlinks>
    <hyperlink ref="A1" location="'Table of Contents'!A1" display="Back to Table of Contents"/>
  </hyperlinks>
  <pageMargins left="0.65" right="0.53" top="0.61" bottom="0.49" header="0.3" footer="0.76"/>
  <pageSetup paperSize="9" scale="95" orientation="portrait" r:id="rId1"/>
  <headerFooter>
    <oddHeader>&amp;C&amp;"Times New Roman,Regular"&amp;12 173</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7"/>
  <sheetViews>
    <sheetView workbookViewId="0"/>
  </sheetViews>
  <sheetFormatPr defaultRowHeight="23.25" x14ac:dyDescent="0.35"/>
  <cols>
    <col min="1" max="1" width="138.5703125" style="2641" customWidth="1"/>
    <col min="2" max="2" width="16.140625" style="2549" customWidth="1"/>
    <col min="3" max="16384" width="9.140625" style="2549"/>
  </cols>
  <sheetData>
    <row r="1" spans="1:1" x14ac:dyDescent="0.35">
      <c r="A1" s="962" t="s">
        <v>1404</v>
      </c>
    </row>
    <row r="2" spans="1:1" x14ac:dyDescent="0.35">
      <c r="A2" s="2434" t="s">
        <v>3228</v>
      </c>
    </row>
    <row r="3" spans="1:1" x14ac:dyDescent="0.35">
      <c r="A3" s="1253"/>
    </row>
    <row r="4" spans="1:1" ht="50.25" customHeight="1" x14ac:dyDescent="0.35">
      <c r="A4" s="1256" t="s">
        <v>3229</v>
      </c>
    </row>
    <row r="5" spans="1:1" ht="54" customHeight="1" x14ac:dyDescent="0.35">
      <c r="A5" s="2435" t="s">
        <v>3230</v>
      </c>
    </row>
    <row r="6" spans="1:1" ht="54" customHeight="1" x14ac:dyDescent="0.35">
      <c r="A6" s="2435" t="s">
        <v>3231</v>
      </c>
    </row>
    <row r="7" spans="1:1" ht="54" customHeight="1" x14ac:dyDescent="0.35">
      <c r="A7" s="2435" t="s">
        <v>3232</v>
      </c>
    </row>
    <row r="8" spans="1:1" ht="54" customHeight="1" x14ac:dyDescent="0.35">
      <c r="A8" s="2435" t="s">
        <v>3233</v>
      </c>
    </row>
    <row r="9" spans="1:1" ht="54" customHeight="1" x14ac:dyDescent="0.35">
      <c r="A9" s="2435" t="s">
        <v>3234</v>
      </c>
    </row>
    <row r="10" spans="1:1" ht="54" customHeight="1" x14ac:dyDescent="0.35">
      <c r="A10" s="2435" t="s">
        <v>3235</v>
      </c>
    </row>
    <row r="11" spans="1:1" ht="54" customHeight="1" x14ac:dyDescent="0.35">
      <c r="A11" s="2435" t="s">
        <v>3236</v>
      </c>
    </row>
    <row r="12" spans="1:1" ht="53.25" customHeight="1" x14ac:dyDescent="0.35">
      <c r="A12" s="2436" t="s">
        <v>3237</v>
      </c>
    </row>
    <row r="13" spans="1:1" ht="54" customHeight="1" x14ac:dyDescent="0.35">
      <c r="A13" s="2435" t="s">
        <v>3238</v>
      </c>
    </row>
    <row r="14" spans="1:1" ht="54" customHeight="1" x14ac:dyDescent="0.35">
      <c r="A14" s="2435" t="s">
        <v>3239</v>
      </c>
    </row>
    <row r="15" spans="1:1" ht="54" customHeight="1" x14ac:dyDescent="0.35">
      <c r="A15" s="2435" t="s">
        <v>3240</v>
      </c>
    </row>
    <row r="16" spans="1:1" ht="54" customHeight="1" x14ac:dyDescent="0.35">
      <c r="A16" s="2435" t="s">
        <v>3241</v>
      </c>
    </row>
    <row r="17" spans="1:1" ht="54" customHeight="1" x14ac:dyDescent="0.35">
      <c r="A17" s="2437" t="s">
        <v>3242</v>
      </c>
    </row>
  </sheetData>
  <hyperlinks>
    <hyperlink ref="A1" location="'Table of Contents'!A1" display="Back to Table of Contents"/>
  </hyperlinks>
  <printOptions horizontalCentered="1"/>
  <pageMargins left="0.61" right="0.45" top="0.47" bottom="0.08" header="0" footer="0.2"/>
  <pageSetup paperSize="9" scale="56" orientation="portrait" r:id="rId1"/>
  <headerFooter>
    <oddHeader>&amp;C&amp;"Times New Roman,Regular"&amp;16 174</oddHead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zoomScale="85" zoomScaleNormal="85" workbookViewId="0"/>
  </sheetViews>
  <sheetFormatPr defaultRowHeight="15" x14ac:dyDescent="0.25"/>
  <cols>
    <col min="1" max="1" width="106.42578125" style="2448" customWidth="1"/>
    <col min="2" max="2" width="15.42578125" style="2449" customWidth="1"/>
    <col min="3" max="3" width="15.7109375" style="2449" customWidth="1"/>
    <col min="4" max="4" width="15.5703125" style="2449" customWidth="1"/>
    <col min="5" max="16384" width="9.140625" style="2448"/>
  </cols>
  <sheetData>
    <row r="1" spans="1:4" ht="29.25" customHeight="1" x14ac:dyDescent="0.3">
      <c r="A1" s="2909" t="s">
        <v>1404</v>
      </c>
    </row>
    <row r="2" spans="1:4" ht="33" customHeight="1" x14ac:dyDescent="0.25">
      <c r="A2" s="4180" t="s">
        <v>1341</v>
      </c>
      <c r="B2" s="4180"/>
      <c r="C2" s="4180"/>
      <c r="D2" s="4180"/>
    </row>
    <row r="3" spans="1:4" ht="20.25" customHeight="1" x14ac:dyDescent="0.25">
      <c r="A3" s="3125" t="s">
        <v>3243</v>
      </c>
      <c r="B3" s="3125">
        <v>2018</v>
      </c>
      <c r="C3" s="3125"/>
      <c r="D3" s="3125"/>
    </row>
    <row r="4" spans="1:4" ht="36.75" customHeight="1" x14ac:dyDescent="0.25">
      <c r="A4" s="3125"/>
      <c r="B4" s="118" t="s">
        <v>2419</v>
      </c>
      <c r="C4" s="118" t="s">
        <v>2420</v>
      </c>
      <c r="D4" s="118" t="s">
        <v>7</v>
      </c>
    </row>
    <row r="5" spans="1:4" ht="31.5" customHeight="1" x14ac:dyDescent="0.25">
      <c r="A5" s="2438" t="s">
        <v>3244</v>
      </c>
      <c r="B5" s="2439"/>
      <c r="C5" s="2439"/>
      <c r="D5" s="2439"/>
    </row>
    <row r="6" spans="1:4" ht="35.25" customHeight="1" x14ac:dyDescent="0.25">
      <c r="A6" s="2440" t="s">
        <v>3245</v>
      </c>
      <c r="B6" s="2441">
        <v>100</v>
      </c>
      <c r="C6" s="2441">
        <v>100</v>
      </c>
      <c r="D6" s="2441">
        <v>200</v>
      </c>
    </row>
    <row r="7" spans="1:4" ht="33" customHeight="1" x14ac:dyDescent="0.25">
      <c r="A7" s="2440" t="s">
        <v>3246</v>
      </c>
      <c r="B7" s="2441">
        <v>5000</v>
      </c>
      <c r="C7" s="2441">
        <v>5000</v>
      </c>
      <c r="D7" s="2441">
        <v>10000</v>
      </c>
    </row>
    <row r="8" spans="1:4" ht="36.75" customHeight="1" x14ac:dyDescent="0.25">
      <c r="A8" s="2440" t="s">
        <v>3247</v>
      </c>
      <c r="B8" s="2441">
        <v>500</v>
      </c>
      <c r="C8" s="2441">
        <v>500</v>
      </c>
      <c r="D8" s="2642">
        <v>1000</v>
      </c>
    </row>
    <row r="9" spans="1:4" ht="24.75" customHeight="1" x14ac:dyDescent="0.25">
      <c r="A9" s="2438" t="s">
        <v>3248</v>
      </c>
      <c r="B9" s="2643"/>
      <c r="C9" s="2643"/>
      <c r="D9" s="2642"/>
    </row>
    <row r="10" spans="1:4" ht="36.75" customHeight="1" x14ac:dyDescent="0.25">
      <c r="A10" s="2442" t="s">
        <v>3249</v>
      </c>
      <c r="B10" s="2643"/>
      <c r="C10" s="2643"/>
      <c r="D10" s="2642"/>
    </row>
    <row r="11" spans="1:4" ht="36.75" customHeight="1" x14ac:dyDescent="0.25">
      <c r="A11" s="2440" t="s">
        <v>3250</v>
      </c>
      <c r="B11" s="2644">
        <v>1500</v>
      </c>
      <c r="C11" s="2643">
        <v>3800</v>
      </c>
      <c r="D11" s="2642">
        <f>B11+C11</f>
        <v>5300</v>
      </c>
    </row>
    <row r="12" spans="1:4" ht="36.75" customHeight="1" x14ac:dyDescent="0.25">
      <c r="A12" s="2440" t="s">
        <v>3251</v>
      </c>
      <c r="B12" s="2644">
        <v>350</v>
      </c>
      <c r="C12" s="2643">
        <v>1900</v>
      </c>
      <c r="D12" s="2642">
        <f>B12+C12</f>
        <v>2250</v>
      </c>
    </row>
    <row r="13" spans="1:4" ht="36.75" customHeight="1" x14ac:dyDescent="0.25">
      <c r="A13" s="2440" t="s">
        <v>3252</v>
      </c>
      <c r="B13" s="2644">
        <v>600</v>
      </c>
      <c r="C13" s="2643">
        <v>900</v>
      </c>
      <c r="D13" s="2642">
        <f>B13+C13</f>
        <v>1500</v>
      </c>
    </row>
    <row r="14" spans="1:4" ht="36.75" customHeight="1" x14ac:dyDescent="0.25">
      <c r="A14" s="2440" t="s">
        <v>3253</v>
      </c>
      <c r="B14" s="2644">
        <v>200</v>
      </c>
      <c r="C14" s="2643">
        <v>300</v>
      </c>
      <c r="D14" s="2642">
        <v>500</v>
      </c>
    </row>
    <row r="15" spans="1:4" ht="36.75" customHeight="1" x14ac:dyDescent="0.25">
      <c r="A15" s="2440" t="s">
        <v>3254</v>
      </c>
      <c r="B15" s="2644" t="s">
        <v>3255</v>
      </c>
      <c r="C15" s="2644" t="s">
        <v>3255</v>
      </c>
      <c r="D15" s="2644" t="s">
        <v>3255</v>
      </c>
    </row>
    <row r="16" spans="1:4" ht="36.75" customHeight="1" x14ac:dyDescent="0.25">
      <c r="A16" s="2438" t="s">
        <v>3256</v>
      </c>
      <c r="B16" s="2643">
        <v>145000</v>
      </c>
      <c r="C16" s="2643">
        <v>190000</v>
      </c>
      <c r="D16" s="2643">
        <v>335000</v>
      </c>
    </row>
    <row r="17" spans="1:4" ht="14.25" customHeight="1" x14ac:dyDescent="0.25">
      <c r="A17" s="2645"/>
      <c r="B17" s="2441"/>
      <c r="C17" s="2441"/>
      <c r="D17" s="2443"/>
    </row>
    <row r="18" spans="1:4" ht="36.75" customHeight="1" x14ac:dyDescent="0.25">
      <c r="A18" s="2444" t="s">
        <v>7</v>
      </c>
      <c r="B18" s="2445">
        <v>153250</v>
      </c>
      <c r="C18" s="2445">
        <v>202500</v>
      </c>
      <c r="D18" s="2445">
        <v>355750</v>
      </c>
    </row>
    <row r="19" spans="1:4" ht="6.75" customHeight="1" x14ac:dyDescent="0.25">
      <c r="A19" s="2446"/>
      <c r="B19" s="2447"/>
      <c r="C19" s="2447"/>
      <c r="D19" s="2447"/>
    </row>
    <row r="20" spans="1:4" ht="41.25" customHeight="1" x14ac:dyDescent="0.25">
      <c r="A20" s="4181" t="s">
        <v>1242</v>
      </c>
      <c r="B20" s="4181"/>
      <c r="C20" s="4181"/>
      <c r="D20" s="4181"/>
    </row>
    <row r="21" spans="1:4" x14ac:dyDescent="0.25">
      <c r="A21" s="2448" t="s">
        <v>3257</v>
      </c>
      <c r="D21" s="2448"/>
    </row>
  </sheetData>
  <mergeCells count="4">
    <mergeCell ref="A2:D2"/>
    <mergeCell ref="A3:A4"/>
    <mergeCell ref="B3:D3"/>
    <mergeCell ref="A20:D20"/>
  </mergeCells>
  <hyperlinks>
    <hyperlink ref="A1" location="'Table of Contents'!A1" display="Back to Table of Contents"/>
  </hyperlinks>
  <pageMargins left="0.43" right="0.26" top="0.44" bottom="0.28999999999999998" header="0.3" footer="0.18"/>
  <pageSetup paperSize="9" scale="8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workbookViewId="0">
      <selection activeCell="F69" sqref="F69"/>
    </sheetView>
  </sheetViews>
  <sheetFormatPr defaultRowHeight="15" x14ac:dyDescent="0.25"/>
  <cols>
    <col min="1" max="1" width="4.7109375" style="2646" customWidth="1"/>
    <col min="2" max="2" width="49.42578125" style="2647" customWidth="1"/>
    <col min="3" max="3" width="83.7109375" style="2647" customWidth="1"/>
    <col min="4" max="16384" width="9.140625" style="2647"/>
  </cols>
  <sheetData>
    <row r="1" spans="1:3" ht="15" customHeight="1" x14ac:dyDescent="0.25">
      <c r="A1" s="964" t="s">
        <v>1404</v>
      </c>
    </row>
    <row r="2" spans="1:3" ht="25.5" customHeight="1" x14ac:dyDescent="0.25">
      <c r="A2" s="4183" t="s">
        <v>3263</v>
      </c>
      <c r="B2" s="4183"/>
      <c r="C2" s="4183"/>
    </row>
    <row r="4" spans="1:3" ht="30" customHeight="1" x14ac:dyDescent="0.25">
      <c r="A4" s="2648" t="s">
        <v>3264</v>
      </c>
      <c r="B4" s="2648" t="s">
        <v>3265</v>
      </c>
      <c r="C4" s="2648" t="s">
        <v>3266</v>
      </c>
    </row>
    <row r="5" spans="1:3" ht="30" x14ac:dyDescent="0.25">
      <c r="A5" s="2649">
        <v>1</v>
      </c>
      <c r="B5" s="2649" t="s">
        <v>3267</v>
      </c>
      <c r="C5" s="2650" t="s">
        <v>3268</v>
      </c>
    </row>
    <row r="6" spans="1:3" ht="39" customHeight="1" x14ac:dyDescent="0.25">
      <c r="A6" s="2649">
        <v>2</v>
      </c>
      <c r="B6" s="2650" t="s">
        <v>3269</v>
      </c>
      <c r="C6" s="2650" t="s">
        <v>3270</v>
      </c>
    </row>
    <row r="7" spans="1:3" ht="45" x14ac:dyDescent="0.25">
      <c r="A7" s="2649">
        <v>3</v>
      </c>
      <c r="B7" s="2650" t="s">
        <v>3271</v>
      </c>
      <c r="C7" s="2650" t="s">
        <v>3272</v>
      </c>
    </row>
    <row r="8" spans="1:3" ht="39" customHeight="1" x14ac:dyDescent="0.25">
      <c r="A8" s="2649">
        <v>4</v>
      </c>
      <c r="B8" s="2649" t="s">
        <v>3273</v>
      </c>
      <c r="C8" s="2650" t="s">
        <v>3274</v>
      </c>
    </row>
    <row r="9" spans="1:3" ht="25.5" customHeight="1" x14ac:dyDescent="0.25">
      <c r="A9" s="2649">
        <v>5</v>
      </c>
      <c r="B9" s="2649" t="s">
        <v>3275</v>
      </c>
      <c r="C9" s="2649" t="s">
        <v>3276</v>
      </c>
    </row>
    <row r="10" spans="1:3" ht="30" x14ac:dyDescent="0.25">
      <c r="A10" s="2649">
        <v>6</v>
      </c>
      <c r="B10" s="2649" t="s">
        <v>3277</v>
      </c>
      <c r="C10" s="2650" t="s">
        <v>3278</v>
      </c>
    </row>
    <row r="11" spans="1:3" ht="36" customHeight="1" x14ac:dyDescent="0.25">
      <c r="A11" s="2649">
        <v>7</v>
      </c>
      <c r="B11" s="2649" t="s">
        <v>3279</v>
      </c>
      <c r="C11" s="2650" t="s">
        <v>3280</v>
      </c>
    </row>
    <row r="12" spans="1:3" ht="36.75" customHeight="1" x14ac:dyDescent="0.25">
      <c r="A12" s="2649">
        <v>8</v>
      </c>
      <c r="B12" s="2649" t="s">
        <v>3281</v>
      </c>
      <c r="C12" s="2650" t="s">
        <v>3282</v>
      </c>
    </row>
    <row r="13" spans="1:3" ht="36" customHeight="1" x14ac:dyDescent="0.25">
      <c r="A13" s="2649">
        <v>9</v>
      </c>
      <c r="B13" s="2649" t="s">
        <v>3283</v>
      </c>
      <c r="C13" s="2650" t="s">
        <v>3284</v>
      </c>
    </row>
    <row r="14" spans="1:3" ht="33" customHeight="1" x14ac:dyDescent="0.25">
      <c r="A14" s="2649">
        <v>10</v>
      </c>
      <c r="B14" s="2649" t="s">
        <v>3285</v>
      </c>
      <c r="C14" s="2649" t="s">
        <v>3286</v>
      </c>
    </row>
    <row r="15" spans="1:3" ht="30" x14ac:dyDescent="0.25">
      <c r="A15" s="2649">
        <v>11</v>
      </c>
      <c r="B15" s="2650" t="s">
        <v>3287</v>
      </c>
      <c r="C15" s="2650" t="s">
        <v>3288</v>
      </c>
    </row>
    <row r="16" spans="1:3" ht="45" customHeight="1" x14ac:dyDescent="0.25">
      <c r="A16" s="2649">
        <v>12</v>
      </c>
      <c r="B16" s="2649" t="s">
        <v>3289</v>
      </c>
      <c r="C16" s="2650" t="s">
        <v>3290</v>
      </c>
    </row>
    <row r="17" spans="1:3" ht="62.25" customHeight="1" x14ac:dyDescent="0.25">
      <c r="A17" s="2651">
        <v>13</v>
      </c>
      <c r="B17" s="2651" t="s">
        <v>3291</v>
      </c>
      <c r="C17" s="2652" t="s">
        <v>3292</v>
      </c>
    </row>
    <row r="18" spans="1:3" ht="22.5" customHeight="1" x14ac:dyDescent="0.25">
      <c r="A18" s="4184" t="s">
        <v>1242</v>
      </c>
      <c r="B18" s="4184"/>
      <c r="C18" s="4184"/>
    </row>
    <row r="19" spans="1:3" ht="34.5" customHeight="1" x14ac:dyDescent="0.25">
      <c r="A19" s="4185" t="s">
        <v>3354</v>
      </c>
      <c r="B19" s="4185"/>
      <c r="C19" s="4185"/>
    </row>
    <row r="20" spans="1:3" ht="35.25" customHeight="1" x14ac:dyDescent="0.25">
      <c r="A20" s="2648" t="s">
        <v>3264</v>
      </c>
      <c r="B20" s="2648" t="s">
        <v>3265</v>
      </c>
      <c r="C20" s="2648" t="s">
        <v>3266</v>
      </c>
    </row>
    <row r="21" spans="1:3" ht="56.25" customHeight="1" x14ac:dyDescent="0.25">
      <c r="A21" s="2649">
        <v>14</v>
      </c>
      <c r="B21" s="2649" t="s">
        <v>3293</v>
      </c>
      <c r="C21" s="2653" t="s">
        <v>3294</v>
      </c>
    </row>
    <row r="22" spans="1:3" ht="39" customHeight="1" x14ac:dyDescent="0.25">
      <c r="A22" s="2649">
        <v>15</v>
      </c>
      <c r="B22" s="2649" t="s">
        <v>3295</v>
      </c>
      <c r="C22" s="2650" t="s">
        <v>3296</v>
      </c>
    </row>
    <row r="23" spans="1:3" ht="30" x14ac:dyDescent="0.25">
      <c r="A23" s="2649">
        <v>16</v>
      </c>
      <c r="B23" s="2650" t="s">
        <v>3297</v>
      </c>
      <c r="C23" s="2650" t="s">
        <v>3298</v>
      </c>
    </row>
    <row r="24" spans="1:3" ht="37.5" customHeight="1" x14ac:dyDescent="0.25">
      <c r="A24" s="2649">
        <v>17</v>
      </c>
      <c r="B24" s="2649" t="s">
        <v>3299</v>
      </c>
      <c r="C24" s="2650" t="s">
        <v>3300</v>
      </c>
    </row>
    <row r="25" spans="1:3" ht="39.75" customHeight="1" x14ac:dyDescent="0.25">
      <c r="A25" s="2649">
        <v>18</v>
      </c>
      <c r="B25" s="2649" t="s">
        <v>3301</v>
      </c>
      <c r="C25" s="2650" t="s">
        <v>3302</v>
      </c>
    </row>
    <row r="26" spans="1:3" ht="30" x14ac:dyDescent="0.25">
      <c r="A26" s="2649">
        <v>19</v>
      </c>
      <c r="B26" s="2649" t="s">
        <v>3303</v>
      </c>
      <c r="C26" s="2650" t="s">
        <v>3304</v>
      </c>
    </row>
    <row r="27" spans="1:3" ht="66" customHeight="1" x14ac:dyDescent="0.25">
      <c r="A27" s="2649">
        <v>20</v>
      </c>
      <c r="B27" s="2649" t="s">
        <v>3305</v>
      </c>
      <c r="C27" s="2653" t="s">
        <v>3306</v>
      </c>
    </row>
    <row r="28" spans="1:3" ht="45" x14ac:dyDescent="0.25">
      <c r="A28" s="2649">
        <v>21</v>
      </c>
      <c r="B28" s="2649" t="s">
        <v>3307</v>
      </c>
      <c r="C28" s="2650" t="s">
        <v>3308</v>
      </c>
    </row>
    <row r="29" spans="1:3" ht="59.25" customHeight="1" x14ac:dyDescent="0.25">
      <c r="A29" s="2649">
        <v>22</v>
      </c>
      <c r="B29" s="2649" t="s">
        <v>3309</v>
      </c>
      <c r="C29" s="2650" t="s">
        <v>3310</v>
      </c>
    </row>
    <row r="30" spans="1:3" ht="59.25" customHeight="1" x14ac:dyDescent="0.25">
      <c r="A30" s="2651">
        <v>23</v>
      </c>
      <c r="B30" s="2651" t="s">
        <v>3311</v>
      </c>
      <c r="C30" s="2652" t="s">
        <v>3312</v>
      </c>
    </row>
    <row r="31" spans="1:3" ht="35.25" customHeight="1" x14ac:dyDescent="0.25">
      <c r="A31" s="4184" t="s">
        <v>1242</v>
      </c>
      <c r="B31" s="4184"/>
      <c r="C31" s="4184"/>
    </row>
    <row r="32" spans="1:3" ht="35.25" customHeight="1" x14ac:dyDescent="0.25">
      <c r="A32" s="4185" t="s">
        <v>3354</v>
      </c>
      <c r="B32" s="4185"/>
      <c r="C32" s="4185"/>
    </row>
    <row r="33" spans="1:3" ht="35.25" customHeight="1" x14ac:dyDescent="0.25">
      <c r="A33" s="2648" t="s">
        <v>3264</v>
      </c>
      <c r="B33" s="2648" t="s">
        <v>3265</v>
      </c>
      <c r="C33" s="2648" t="s">
        <v>3266</v>
      </c>
    </row>
    <row r="34" spans="1:3" ht="30" x14ac:dyDescent="0.25">
      <c r="A34" s="2649">
        <v>24</v>
      </c>
      <c r="B34" s="2649" t="s">
        <v>3313</v>
      </c>
      <c r="C34" s="2650" t="s">
        <v>3314</v>
      </c>
    </row>
    <row r="35" spans="1:3" x14ac:dyDescent="0.25">
      <c r="A35" s="2649">
        <v>25</v>
      </c>
      <c r="B35" s="2649" t="s">
        <v>3315</v>
      </c>
      <c r="C35" s="2650" t="s">
        <v>3316</v>
      </c>
    </row>
    <row r="36" spans="1:3" ht="45" x14ac:dyDescent="0.25">
      <c r="A36" s="2649">
        <v>26</v>
      </c>
      <c r="B36" s="2650" t="s">
        <v>3317</v>
      </c>
      <c r="C36" s="2650" t="s">
        <v>3318</v>
      </c>
    </row>
    <row r="37" spans="1:3" ht="45" x14ac:dyDescent="0.25">
      <c r="A37" s="2649">
        <v>27</v>
      </c>
      <c r="B37" s="2650" t="s">
        <v>3319</v>
      </c>
      <c r="C37" s="2650" t="s">
        <v>3320</v>
      </c>
    </row>
    <row r="38" spans="1:3" ht="42" customHeight="1" x14ac:dyDescent="0.25">
      <c r="A38" s="2649">
        <v>28</v>
      </c>
      <c r="B38" s="2650" t="s">
        <v>3321</v>
      </c>
      <c r="C38" s="2650" t="s">
        <v>3322</v>
      </c>
    </row>
    <row r="39" spans="1:3" ht="30.75" customHeight="1" x14ac:dyDescent="0.25">
      <c r="A39" s="2649">
        <v>29</v>
      </c>
      <c r="B39" s="2650" t="s">
        <v>3323</v>
      </c>
      <c r="C39" s="2650" t="s">
        <v>3324</v>
      </c>
    </row>
    <row r="40" spans="1:3" x14ac:dyDescent="0.25">
      <c r="A40" s="2649">
        <v>30</v>
      </c>
      <c r="B40" s="2649" t="s">
        <v>3325</v>
      </c>
      <c r="C40" s="2649" t="s">
        <v>3326</v>
      </c>
    </row>
    <row r="41" spans="1:3" ht="30" x14ac:dyDescent="0.25">
      <c r="A41" s="2649">
        <v>31</v>
      </c>
      <c r="B41" s="2649" t="s">
        <v>3327</v>
      </c>
      <c r="C41" s="2650" t="s">
        <v>3328</v>
      </c>
    </row>
    <row r="42" spans="1:3" ht="45" x14ac:dyDescent="0.25">
      <c r="A42" s="2649">
        <v>32</v>
      </c>
      <c r="B42" s="2649" t="s">
        <v>3329</v>
      </c>
      <c r="C42" s="2650" t="s">
        <v>3330</v>
      </c>
    </row>
    <row r="43" spans="1:3" ht="33.75" customHeight="1" x14ac:dyDescent="0.25">
      <c r="A43" s="2649">
        <v>33</v>
      </c>
      <c r="B43" s="2650" t="s">
        <v>3331</v>
      </c>
      <c r="C43" s="2650" t="s">
        <v>3332</v>
      </c>
    </row>
    <row r="44" spans="1:3" ht="60" x14ac:dyDescent="0.25">
      <c r="A44" s="2649">
        <v>34</v>
      </c>
      <c r="B44" s="2649" t="s">
        <v>3333</v>
      </c>
      <c r="C44" s="2653" t="s">
        <v>3334</v>
      </c>
    </row>
    <row r="45" spans="1:3" ht="54.75" customHeight="1" x14ac:dyDescent="0.25">
      <c r="A45" s="2651">
        <v>35</v>
      </c>
      <c r="B45" s="2651" t="s">
        <v>3335</v>
      </c>
      <c r="C45" s="2654" t="s">
        <v>3336</v>
      </c>
    </row>
    <row r="46" spans="1:3" ht="31.5" customHeight="1" x14ac:dyDescent="0.25">
      <c r="A46" s="4184" t="s">
        <v>1242</v>
      </c>
      <c r="B46" s="4184"/>
      <c r="C46" s="4184"/>
    </row>
    <row r="47" spans="1:3" ht="24" customHeight="1" x14ac:dyDescent="0.25">
      <c r="A47" s="2655"/>
      <c r="B47" s="2655"/>
      <c r="C47" s="2655"/>
    </row>
    <row r="48" spans="1:3" ht="31.5" customHeight="1" x14ac:dyDescent="0.25">
      <c r="A48" s="4186" t="s">
        <v>3355</v>
      </c>
      <c r="B48" s="4186"/>
      <c r="C48" s="4186"/>
    </row>
    <row r="49" spans="1:3" ht="12" customHeight="1" x14ac:dyDescent="0.25">
      <c r="A49" s="2656"/>
      <c r="B49" s="2656"/>
      <c r="C49" s="2656"/>
    </row>
    <row r="50" spans="1:3" ht="31.5" customHeight="1" x14ac:dyDescent="0.25">
      <c r="A50" s="2648" t="s">
        <v>3264</v>
      </c>
      <c r="B50" s="2648" t="s">
        <v>3265</v>
      </c>
      <c r="C50" s="2648" t="s">
        <v>3266</v>
      </c>
    </row>
    <row r="51" spans="1:3" ht="66.75" customHeight="1" x14ac:dyDescent="0.25">
      <c r="A51" s="2649">
        <v>36</v>
      </c>
      <c r="B51" s="2649" t="s">
        <v>3337</v>
      </c>
      <c r="C51" s="2650" t="s">
        <v>3338</v>
      </c>
    </row>
    <row r="52" spans="1:3" ht="66.75" customHeight="1" x14ac:dyDescent="0.25">
      <c r="A52" s="2649">
        <v>37</v>
      </c>
      <c r="B52" s="2649" t="s">
        <v>3339</v>
      </c>
      <c r="C52" s="2650" t="s">
        <v>3340</v>
      </c>
    </row>
    <row r="53" spans="1:3" ht="66.75" customHeight="1" x14ac:dyDescent="0.25">
      <c r="A53" s="2649">
        <v>38</v>
      </c>
      <c r="B53" s="2649" t="s">
        <v>3341</v>
      </c>
      <c r="C53" s="2650" t="s">
        <v>3342</v>
      </c>
    </row>
    <row r="54" spans="1:3" ht="66.75" customHeight="1" x14ac:dyDescent="0.25">
      <c r="A54" s="2649">
        <v>39</v>
      </c>
      <c r="B54" s="2649" t="s">
        <v>3343</v>
      </c>
      <c r="C54" s="2650" t="s">
        <v>3344</v>
      </c>
    </row>
    <row r="55" spans="1:3" ht="66.75" customHeight="1" x14ac:dyDescent="0.25">
      <c r="A55" s="2649">
        <v>40</v>
      </c>
      <c r="B55" s="2649" t="s">
        <v>3345</v>
      </c>
      <c r="C55" s="2650" t="s">
        <v>3346</v>
      </c>
    </row>
    <row r="56" spans="1:3" ht="57" customHeight="1" x14ac:dyDescent="0.25">
      <c r="A56" s="2649">
        <v>41</v>
      </c>
      <c r="B56" s="2649" t="s">
        <v>3347</v>
      </c>
      <c r="C56" s="2657" t="s">
        <v>3348</v>
      </c>
    </row>
    <row r="57" spans="1:3" ht="61.5" customHeight="1" x14ac:dyDescent="0.25">
      <c r="A57" s="2651">
        <v>42</v>
      </c>
      <c r="B57" s="2652" t="s">
        <v>3349</v>
      </c>
      <c r="C57" s="2658" t="s">
        <v>3350</v>
      </c>
    </row>
    <row r="58" spans="1:3" ht="5.25" customHeight="1" x14ac:dyDescent="0.25">
      <c r="A58" s="2659"/>
      <c r="C58" s="2660"/>
    </row>
    <row r="59" spans="1:3" ht="15" customHeight="1" x14ac:dyDescent="0.25">
      <c r="A59" s="4182" t="s">
        <v>1242</v>
      </c>
      <c r="B59" s="4182"/>
      <c r="C59" s="4182"/>
    </row>
  </sheetData>
  <mergeCells count="8">
    <mergeCell ref="A59:C59"/>
    <mergeCell ref="A2:C2"/>
    <mergeCell ref="A18:C18"/>
    <mergeCell ref="A19:C19"/>
    <mergeCell ref="A31:C31"/>
    <mergeCell ref="A32:C32"/>
    <mergeCell ref="A46:C46"/>
    <mergeCell ref="A48:C48"/>
  </mergeCells>
  <hyperlinks>
    <hyperlink ref="A1" location="'Table of Contents'!A1" display="Back to Table of Contents"/>
  </hyperlinks>
  <pageMargins left="0.55000000000000004" right="0.42" top="0.61" bottom="0.42" header="0.3" footer="0.3"/>
  <pageSetup paperSize="9" scale="9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heetViews>
  <sheetFormatPr defaultRowHeight="15.75" x14ac:dyDescent="0.25"/>
  <cols>
    <col min="1" max="1" width="26.42578125" style="7" customWidth="1"/>
    <col min="2" max="2" width="12.42578125" style="2" customWidth="1"/>
    <col min="3" max="3" width="12.85546875" style="2" customWidth="1"/>
    <col min="4" max="4" width="12.28515625" style="2" customWidth="1"/>
    <col min="5" max="5" width="12.7109375" style="2" customWidth="1"/>
    <col min="6" max="10" width="12.42578125" style="2" customWidth="1"/>
    <col min="11" max="11" width="16.140625" style="2" customWidth="1"/>
    <col min="12" max="16384" width="9.140625" style="7"/>
  </cols>
  <sheetData>
    <row r="1" spans="1:11" ht="15.75" customHeight="1" x14ac:dyDescent="0.25">
      <c r="A1" s="962" t="s">
        <v>1404</v>
      </c>
    </row>
    <row r="2" spans="1:11" ht="23.25" customHeight="1" x14ac:dyDescent="0.3">
      <c r="A2" s="13" t="s">
        <v>3356</v>
      </c>
    </row>
    <row r="3" spans="1:11" ht="13.5" customHeight="1" x14ac:dyDescent="0.25">
      <c r="A3" s="2661"/>
    </row>
    <row r="4" spans="1:11" s="2" customFormat="1" ht="33" customHeight="1" x14ac:dyDescent="0.25">
      <c r="A4" s="4189" t="s">
        <v>53</v>
      </c>
      <c r="B4" s="4187">
        <v>2014</v>
      </c>
      <c r="C4" s="4188"/>
      <c r="D4" s="4187">
        <v>2015</v>
      </c>
      <c r="E4" s="4188"/>
      <c r="F4" s="4187">
        <v>2016</v>
      </c>
      <c r="G4" s="4188"/>
      <c r="H4" s="4187">
        <v>2017</v>
      </c>
      <c r="I4" s="4188"/>
      <c r="J4" s="4187">
        <v>2018</v>
      </c>
      <c r="K4" s="4188"/>
    </row>
    <row r="5" spans="1:11" s="2" customFormat="1" ht="49.5" customHeight="1" x14ac:dyDescent="0.25">
      <c r="A5" s="4190"/>
      <c r="B5" s="2662" t="s">
        <v>3357</v>
      </c>
      <c r="C5" s="2662" t="s">
        <v>3358</v>
      </c>
      <c r="D5" s="2662" t="s">
        <v>3357</v>
      </c>
      <c r="E5" s="2662" t="s">
        <v>3358</v>
      </c>
      <c r="F5" s="2662" t="s">
        <v>3357</v>
      </c>
      <c r="G5" s="2662" t="s">
        <v>3358</v>
      </c>
      <c r="H5" s="2662" t="s">
        <v>3357</v>
      </c>
      <c r="I5" s="2662" t="s">
        <v>3358</v>
      </c>
      <c r="J5" s="2662" t="s">
        <v>3357</v>
      </c>
      <c r="K5" s="2662" t="s">
        <v>3358</v>
      </c>
    </row>
    <row r="6" spans="1:11" s="2665" customFormat="1" ht="29.25" customHeight="1" x14ac:dyDescent="0.2">
      <c r="A6" s="2663" t="s">
        <v>3359</v>
      </c>
      <c r="B6" s="2664">
        <v>2528</v>
      </c>
      <c r="C6" s="2664">
        <v>447665</v>
      </c>
      <c r="D6" s="2664">
        <v>2691</v>
      </c>
      <c r="E6" s="2664">
        <v>491976.45999999996</v>
      </c>
      <c r="F6" s="2664">
        <v>2673</v>
      </c>
      <c r="G6" s="2664">
        <v>578071.86</v>
      </c>
      <c r="H6" s="2664">
        <v>2320</v>
      </c>
      <c r="I6" s="2664">
        <v>516370</v>
      </c>
      <c r="J6" s="2664">
        <v>2219</v>
      </c>
      <c r="K6" s="2664">
        <v>463978</v>
      </c>
    </row>
    <row r="7" spans="1:11" s="2665" customFormat="1" ht="29.25" customHeight="1" x14ac:dyDescent="0.2">
      <c r="A7" s="2666" t="s">
        <v>1862</v>
      </c>
      <c r="B7" s="2667">
        <v>446</v>
      </c>
      <c r="C7" s="2668">
        <v>66586</v>
      </c>
      <c r="D7" s="2667">
        <v>486</v>
      </c>
      <c r="E7" s="2668">
        <v>83353.459999999992</v>
      </c>
      <c r="F7" s="2667">
        <v>668</v>
      </c>
      <c r="G7" s="2668">
        <v>112957.86</v>
      </c>
      <c r="H7" s="2667">
        <v>393</v>
      </c>
      <c r="I7" s="2668">
        <v>74632</v>
      </c>
      <c r="J7" s="2667">
        <v>418</v>
      </c>
      <c r="K7" s="2668">
        <v>132899</v>
      </c>
    </row>
    <row r="8" spans="1:11" s="2665" customFormat="1" ht="29.25" customHeight="1" x14ac:dyDescent="0.2">
      <c r="A8" s="2669" t="s">
        <v>3360</v>
      </c>
      <c r="B8" s="2667">
        <v>541</v>
      </c>
      <c r="C8" s="2668">
        <v>85630</v>
      </c>
      <c r="D8" s="2667">
        <v>423</v>
      </c>
      <c r="E8" s="2668">
        <v>52954</v>
      </c>
      <c r="F8" s="2667">
        <v>441</v>
      </c>
      <c r="G8" s="2668">
        <v>69814</v>
      </c>
      <c r="H8" s="2667">
        <v>369</v>
      </c>
      <c r="I8" s="2668">
        <v>66604</v>
      </c>
      <c r="J8" s="2667">
        <v>362</v>
      </c>
      <c r="K8" s="2668">
        <v>71027</v>
      </c>
    </row>
    <row r="9" spans="1:11" s="2665" customFormat="1" ht="29.25" customHeight="1" x14ac:dyDescent="0.2">
      <c r="A9" s="2666" t="s">
        <v>2268</v>
      </c>
      <c r="B9" s="2667">
        <v>432</v>
      </c>
      <c r="C9" s="2668">
        <v>91766</v>
      </c>
      <c r="D9" s="2667">
        <v>481</v>
      </c>
      <c r="E9" s="2668">
        <v>100485</v>
      </c>
      <c r="F9" s="2667">
        <v>426</v>
      </c>
      <c r="G9" s="2668">
        <v>76536</v>
      </c>
      <c r="H9" s="2667">
        <v>338</v>
      </c>
      <c r="I9" s="2668">
        <v>80298</v>
      </c>
      <c r="J9" s="2667">
        <v>244</v>
      </c>
      <c r="K9" s="2668">
        <v>39076</v>
      </c>
    </row>
    <row r="10" spans="1:11" s="2665" customFormat="1" ht="29.25" customHeight="1" x14ac:dyDescent="0.2">
      <c r="A10" s="2669" t="s">
        <v>2267</v>
      </c>
      <c r="B10" s="2667">
        <v>423</v>
      </c>
      <c r="C10" s="2668">
        <v>86942</v>
      </c>
      <c r="D10" s="2667">
        <v>498</v>
      </c>
      <c r="E10" s="2668">
        <v>124471</v>
      </c>
      <c r="F10" s="2667">
        <v>450</v>
      </c>
      <c r="G10" s="2668">
        <v>175873</v>
      </c>
      <c r="H10" s="2667">
        <v>406</v>
      </c>
      <c r="I10" s="2668">
        <v>128763</v>
      </c>
      <c r="J10" s="2667">
        <v>328</v>
      </c>
      <c r="K10" s="2668">
        <v>65495</v>
      </c>
    </row>
    <row r="11" spans="1:11" s="2665" customFormat="1" ht="29.25" customHeight="1" x14ac:dyDescent="0.2">
      <c r="A11" s="2669" t="s">
        <v>3361</v>
      </c>
      <c r="B11" s="2667">
        <v>686</v>
      </c>
      <c r="C11" s="2668">
        <v>116741</v>
      </c>
      <c r="D11" s="2667">
        <v>803</v>
      </c>
      <c r="E11" s="2668">
        <v>130713</v>
      </c>
      <c r="F11" s="2667">
        <v>688</v>
      </c>
      <c r="G11" s="2668">
        <v>142891</v>
      </c>
      <c r="H11" s="2667">
        <v>814</v>
      </c>
      <c r="I11" s="2668">
        <v>166073</v>
      </c>
      <c r="J11" s="2667">
        <v>867</v>
      </c>
      <c r="K11" s="2668">
        <v>155481</v>
      </c>
    </row>
    <row r="12" spans="1:11" s="2665" customFormat="1" ht="29.25" customHeight="1" x14ac:dyDescent="0.2">
      <c r="A12" s="2663" t="s">
        <v>3362</v>
      </c>
      <c r="B12" s="2670">
        <v>4062</v>
      </c>
      <c r="C12" s="2670">
        <v>1092251</v>
      </c>
      <c r="D12" s="2670">
        <v>4222</v>
      </c>
      <c r="E12" s="2670">
        <v>826823.49</v>
      </c>
      <c r="F12" s="2670">
        <v>4197</v>
      </c>
      <c r="G12" s="2670">
        <v>864490.74</v>
      </c>
      <c r="H12" s="2670">
        <v>4583</v>
      </c>
      <c r="I12" s="2670">
        <v>965098</v>
      </c>
      <c r="J12" s="2670">
        <v>5025</v>
      </c>
      <c r="K12" s="2670">
        <v>1169778.2339999999</v>
      </c>
    </row>
    <row r="13" spans="1:11" s="2665" customFormat="1" ht="29.25" customHeight="1" x14ac:dyDescent="0.2">
      <c r="A13" s="2669" t="s">
        <v>1856</v>
      </c>
      <c r="B13" s="2667">
        <v>690</v>
      </c>
      <c r="C13" s="2667">
        <v>127874</v>
      </c>
      <c r="D13" s="2667">
        <v>558</v>
      </c>
      <c r="E13" s="2667">
        <v>98144.010000000009</v>
      </c>
      <c r="F13" s="2667">
        <v>788</v>
      </c>
      <c r="G13" s="2667">
        <v>152098.45000000001</v>
      </c>
      <c r="H13" s="2667">
        <v>883</v>
      </c>
      <c r="I13" s="2667">
        <v>168322</v>
      </c>
      <c r="J13" s="2667">
        <v>945</v>
      </c>
      <c r="K13" s="2667">
        <v>283109.86</v>
      </c>
    </row>
    <row r="14" spans="1:11" s="2665" customFormat="1" ht="29.25" customHeight="1" x14ac:dyDescent="0.2">
      <c r="A14" s="2669" t="s">
        <v>2164</v>
      </c>
      <c r="B14" s="2667">
        <v>699</v>
      </c>
      <c r="C14" s="2667">
        <v>327831</v>
      </c>
      <c r="D14" s="2667">
        <v>832</v>
      </c>
      <c r="E14" s="2667">
        <v>193850.48</v>
      </c>
      <c r="F14" s="2667">
        <v>776</v>
      </c>
      <c r="G14" s="2667">
        <v>229336.72</v>
      </c>
      <c r="H14" s="2667">
        <v>832</v>
      </c>
      <c r="I14" s="2667">
        <v>218493</v>
      </c>
      <c r="J14" s="2667">
        <v>984</v>
      </c>
      <c r="K14" s="2667">
        <v>241496.48400000003</v>
      </c>
    </row>
    <row r="15" spans="1:11" s="2665" customFormat="1" ht="29.25" customHeight="1" x14ac:dyDescent="0.2">
      <c r="A15" s="2666" t="s">
        <v>158</v>
      </c>
      <c r="B15" s="2667">
        <v>669</v>
      </c>
      <c r="C15" s="2667">
        <v>90801</v>
      </c>
      <c r="D15" s="2667">
        <v>783</v>
      </c>
      <c r="E15" s="2667">
        <v>147053</v>
      </c>
      <c r="F15" s="2667">
        <v>761</v>
      </c>
      <c r="G15" s="2667">
        <v>107455.57</v>
      </c>
      <c r="H15" s="2667">
        <v>858</v>
      </c>
      <c r="I15" s="2667">
        <v>129581</v>
      </c>
      <c r="J15" s="2667">
        <v>1034</v>
      </c>
      <c r="K15" s="2667">
        <v>174581.57</v>
      </c>
    </row>
    <row r="16" spans="1:11" s="2665" customFormat="1" ht="29.25" customHeight="1" x14ac:dyDescent="0.2">
      <c r="A16" s="2666" t="s">
        <v>160</v>
      </c>
      <c r="B16" s="2667">
        <v>442</v>
      </c>
      <c r="C16" s="2667">
        <v>116346</v>
      </c>
      <c r="D16" s="2667">
        <v>556</v>
      </c>
      <c r="E16" s="2667">
        <v>75692</v>
      </c>
      <c r="F16" s="2667">
        <v>403</v>
      </c>
      <c r="G16" s="2667">
        <v>66152</v>
      </c>
      <c r="H16" s="2667">
        <v>558</v>
      </c>
      <c r="I16" s="2667">
        <v>82865</v>
      </c>
      <c r="J16" s="2667">
        <v>746</v>
      </c>
      <c r="K16" s="2667">
        <v>156012</v>
      </c>
    </row>
    <row r="17" spans="1:11" s="2665" customFormat="1" ht="29.25" customHeight="1" x14ac:dyDescent="0.2">
      <c r="A17" s="2666" t="s">
        <v>161</v>
      </c>
      <c r="B17" s="2667">
        <v>472</v>
      </c>
      <c r="C17" s="2667">
        <v>76767</v>
      </c>
      <c r="D17" s="2667">
        <v>471</v>
      </c>
      <c r="E17" s="2667">
        <v>60411</v>
      </c>
      <c r="F17" s="2667">
        <v>480</v>
      </c>
      <c r="G17" s="2667">
        <v>61027</v>
      </c>
      <c r="H17" s="2667">
        <v>516</v>
      </c>
      <c r="I17" s="2667">
        <v>72107</v>
      </c>
      <c r="J17" s="2667">
        <v>515</v>
      </c>
      <c r="K17" s="2667">
        <v>68633</v>
      </c>
    </row>
    <row r="18" spans="1:11" s="2665" customFormat="1" ht="29.25" customHeight="1" x14ac:dyDescent="0.2">
      <c r="A18" s="2669" t="s">
        <v>1860</v>
      </c>
      <c r="B18" s="2667">
        <v>34</v>
      </c>
      <c r="C18" s="2667">
        <v>4031</v>
      </c>
      <c r="D18" s="2667">
        <v>49</v>
      </c>
      <c r="E18" s="2667">
        <v>6549</v>
      </c>
      <c r="F18" s="2667">
        <v>23</v>
      </c>
      <c r="G18" s="2667">
        <v>2902</v>
      </c>
      <c r="H18" s="2667">
        <v>28</v>
      </c>
      <c r="I18" s="2667">
        <v>3035</v>
      </c>
      <c r="J18" s="2667">
        <v>11</v>
      </c>
      <c r="K18" s="2667">
        <v>1883</v>
      </c>
    </row>
    <row r="19" spans="1:11" s="2665" customFormat="1" ht="29.25" customHeight="1" x14ac:dyDescent="0.2">
      <c r="A19" s="2666" t="s">
        <v>1861</v>
      </c>
      <c r="B19" s="2667">
        <v>518</v>
      </c>
      <c r="C19" s="2667">
        <v>231720</v>
      </c>
      <c r="D19" s="2667">
        <v>425</v>
      </c>
      <c r="E19" s="2667">
        <v>108311</v>
      </c>
      <c r="F19" s="2667">
        <v>433</v>
      </c>
      <c r="G19" s="2667">
        <v>88434</v>
      </c>
      <c r="H19" s="2667">
        <v>505</v>
      </c>
      <c r="I19" s="2667">
        <v>130036</v>
      </c>
      <c r="J19" s="2667">
        <v>459</v>
      </c>
      <c r="K19" s="2667">
        <v>110420.32</v>
      </c>
    </row>
    <row r="20" spans="1:11" s="2665" customFormat="1" ht="29.25" customHeight="1" x14ac:dyDescent="0.2">
      <c r="A20" s="2666" t="s">
        <v>90</v>
      </c>
      <c r="B20" s="2667">
        <v>538</v>
      </c>
      <c r="C20" s="2667">
        <v>116881</v>
      </c>
      <c r="D20" s="2667">
        <v>548</v>
      </c>
      <c r="E20" s="2667">
        <v>136813</v>
      </c>
      <c r="F20" s="2667">
        <v>533</v>
      </c>
      <c r="G20" s="2667">
        <v>157085</v>
      </c>
      <c r="H20" s="2667">
        <v>403</v>
      </c>
      <c r="I20" s="2667">
        <v>160659</v>
      </c>
      <c r="J20" s="2667">
        <v>331</v>
      </c>
      <c r="K20" s="2667">
        <v>133642</v>
      </c>
    </row>
    <row r="21" spans="1:11" s="2665" customFormat="1" ht="45" customHeight="1" x14ac:dyDescent="0.2">
      <c r="A21" s="1772" t="s">
        <v>7</v>
      </c>
      <c r="B21" s="2671">
        <v>6590</v>
      </c>
      <c r="C21" s="2671">
        <v>1539916</v>
      </c>
      <c r="D21" s="2671">
        <v>6913</v>
      </c>
      <c r="E21" s="2671">
        <v>1318799.95</v>
      </c>
      <c r="F21" s="2671">
        <v>6870</v>
      </c>
      <c r="G21" s="2671">
        <v>1442562.6</v>
      </c>
      <c r="H21" s="2671">
        <v>6903</v>
      </c>
      <c r="I21" s="2671">
        <v>1481468</v>
      </c>
      <c r="J21" s="2671">
        <v>7244</v>
      </c>
      <c r="K21" s="2671">
        <v>1633756.2339999999</v>
      </c>
    </row>
    <row r="22" spans="1:11" ht="16.5" customHeight="1" x14ac:dyDescent="0.2">
      <c r="A22" s="2672" t="s">
        <v>3363</v>
      </c>
      <c r="B22" s="2673"/>
      <c r="C22" s="2673"/>
      <c r="D22" s="2673"/>
      <c r="E22" s="2673"/>
      <c r="F22" s="2673"/>
      <c r="G22" s="2673"/>
      <c r="H22" s="7"/>
      <c r="I22" s="7"/>
      <c r="J22" s="7"/>
      <c r="K22" s="7"/>
    </row>
    <row r="23" spans="1:11" ht="16.5" x14ac:dyDescent="0.25">
      <c r="A23" s="23"/>
    </row>
    <row r="24" spans="1:11" x14ac:dyDescent="0.25">
      <c r="B24" s="840"/>
      <c r="C24" s="840"/>
      <c r="D24" s="840"/>
      <c r="E24" s="840"/>
      <c r="F24" s="840"/>
      <c r="G24" s="840"/>
      <c r="H24" s="840"/>
      <c r="I24" s="840"/>
      <c r="J24" s="840"/>
      <c r="K24" s="840"/>
    </row>
  </sheetData>
  <mergeCells count="6">
    <mergeCell ref="J4:K4"/>
    <mergeCell ref="A4:A5"/>
    <mergeCell ref="B4:C4"/>
    <mergeCell ref="D4:E4"/>
    <mergeCell ref="F4:G4"/>
    <mergeCell ref="H4:I4"/>
  </mergeCells>
  <hyperlinks>
    <hyperlink ref="A1" location="'Table of Contents'!A1" display="Back to Table of Contents"/>
  </hyperlinks>
  <printOptions horizontalCentered="1"/>
  <pageMargins left="0.32" right="0.22" top="0.17" bottom="0.17" header="0.7" footer="0"/>
  <pageSetup paperSize="9" scale="85" orientation="landscape"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zoomScale="75" zoomScaleNormal="75" workbookViewId="0"/>
  </sheetViews>
  <sheetFormatPr defaultRowHeight="54.75" customHeight="1" x14ac:dyDescent="0.25"/>
  <cols>
    <col min="1" max="1" width="43.140625" style="2675" customWidth="1"/>
    <col min="2" max="3" width="13.85546875" style="2675" customWidth="1"/>
    <col min="4" max="4" width="12.7109375" style="2675" customWidth="1"/>
    <col min="5" max="5" width="13.140625" style="2675" customWidth="1"/>
    <col min="6" max="7" width="13.28515625" style="2675" customWidth="1"/>
    <col min="8" max="8" width="11.7109375" style="2675" customWidth="1"/>
    <col min="9" max="9" width="17" style="2675" customWidth="1"/>
    <col min="10" max="10" width="13.85546875" style="2675" customWidth="1"/>
    <col min="11" max="11" width="19.5703125" style="2675" customWidth="1"/>
    <col min="12" max="16384" width="9.140625" style="2675"/>
  </cols>
  <sheetData>
    <row r="1" spans="1:11" ht="39.75" customHeight="1" x14ac:dyDescent="0.35">
      <c r="A1" s="2906" t="s">
        <v>1404</v>
      </c>
    </row>
    <row r="2" spans="1:11" ht="24.75" customHeight="1" x14ac:dyDescent="0.25">
      <c r="A2" s="2674" t="s">
        <v>3364</v>
      </c>
    </row>
    <row r="3" spans="1:11" ht="21" customHeight="1" x14ac:dyDescent="0.25">
      <c r="A3" s="2676"/>
    </row>
    <row r="4" spans="1:11" ht="39.75" customHeight="1" x14ac:dyDescent="0.25">
      <c r="A4" s="4193" t="s">
        <v>2769</v>
      </c>
      <c r="B4" s="4191">
        <v>2014</v>
      </c>
      <c r="C4" s="4192"/>
      <c r="D4" s="4191">
        <v>2015</v>
      </c>
      <c r="E4" s="4192"/>
      <c r="F4" s="4191">
        <v>2016</v>
      </c>
      <c r="G4" s="4192"/>
      <c r="H4" s="4191">
        <v>2017</v>
      </c>
      <c r="I4" s="4192"/>
      <c r="J4" s="4191">
        <v>2018</v>
      </c>
      <c r="K4" s="4192"/>
    </row>
    <row r="5" spans="1:11" s="2676" customFormat="1" ht="54.75" customHeight="1" x14ac:dyDescent="0.25">
      <c r="A5" s="4194"/>
      <c r="B5" s="2677" t="s">
        <v>3357</v>
      </c>
      <c r="C5" s="2677" t="s">
        <v>3365</v>
      </c>
      <c r="D5" s="2677" t="s">
        <v>3357</v>
      </c>
      <c r="E5" s="2677" t="s">
        <v>3365</v>
      </c>
      <c r="F5" s="2677" t="s">
        <v>3357</v>
      </c>
      <c r="G5" s="2677" t="s">
        <v>3365</v>
      </c>
      <c r="H5" s="2677" t="s">
        <v>3357</v>
      </c>
      <c r="I5" s="2677" t="s">
        <v>3365</v>
      </c>
      <c r="J5" s="2677" t="s">
        <v>3357</v>
      </c>
      <c r="K5" s="2677" t="s">
        <v>3365</v>
      </c>
    </row>
    <row r="6" spans="1:11" s="2676" customFormat="1" ht="44.25" customHeight="1" x14ac:dyDescent="0.25">
      <c r="A6" s="2678" t="s">
        <v>3366</v>
      </c>
      <c r="B6" s="2679">
        <v>6125</v>
      </c>
      <c r="C6" s="2679">
        <v>1381058</v>
      </c>
      <c r="D6" s="2679">
        <v>6538</v>
      </c>
      <c r="E6" s="2679">
        <v>1110954.21</v>
      </c>
      <c r="F6" s="2679">
        <v>6443</v>
      </c>
      <c r="G6" s="2679">
        <v>1171332.43</v>
      </c>
      <c r="H6" s="2679">
        <v>6377</v>
      </c>
      <c r="I6" s="2680">
        <v>1253637.94</v>
      </c>
      <c r="J6" s="2679">
        <v>6760</v>
      </c>
      <c r="K6" s="2680">
        <v>1141124.764</v>
      </c>
    </row>
    <row r="7" spans="1:11" ht="44.25" customHeight="1" x14ac:dyDescent="0.25">
      <c r="A7" s="2681" t="s">
        <v>3367</v>
      </c>
      <c r="B7" s="2682">
        <v>4348</v>
      </c>
      <c r="C7" s="2682">
        <v>1186155</v>
      </c>
      <c r="D7" s="2682">
        <v>4666</v>
      </c>
      <c r="E7" s="2682">
        <v>904397.49</v>
      </c>
      <c r="F7" s="2682">
        <v>4565</v>
      </c>
      <c r="G7" s="2682">
        <v>969282.15999999992</v>
      </c>
      <c r="H7" s="2682">
        <v>4336</v>
      </c>
      <c r="I7" s="2683">
        <v>1029108.1499999999</v>
      </c>
      <c r="J7" s="2682">
        <v>4074</v>
      </c>
      <c r="K7" s="2683">
        <v>800349.76399999997</v>
      </c>
    </row>
    <row r="8" spans="1:11" ht="44.25" customHeight="1" x14ac:dyDescent="0.25">
      <c r="A8" s="2684" t="s">
        <v>3368</v>
      </c>
      <c r="B8" s="2682">
        <v>1777</v>
      </c>
      <c r="C8" s="2682">
        <v>194903</v>
      </c>
      <c r="D8" s="2682">
        <v>1872</v>
      </c>
      <c r="E8" s="2682">
        <v>206556.72</v>
      </c>
      <c r="F8" s="2682">
        <v>1878</v>
      </c>
      <c r="G8" s="2682">
        <v>202050.27</v>
      </c>
      <c r="H8" s="2682">
        <v>2041</v>
      </c>
      <c r="I8" s="2683">
        <v>224529.78999999998</v>
      </c>
      <c r="J8" s="2682">
        <v>2686</v>
      </c>
      <c r="K8" s="2683">
        <v>340775</v>
      </c>
    </row>
    <row r="9" spans="1:11" ht="44.25" customHeight="1" x14ac:dyDescent="0.25">
      <c r="A9" s="2678" t="s">
        <v>3369</v>
      </c>
      <c r="B9" s="2679">
        <v>465</v>
      </c>
      <c r="C9" s="2679">
        <v>158858</v>
      </c>
      <c r="D9" s="2679">
        <v>375</v>
      </c>
      <c r="E9" s="2679">
        <v>207845.74</v>
      </c>
      <c r="F9" s="2679">
        <v>427</v>
      </c>
      <c r="G9" s="2679">
        <v>271230.3</v>
      </c>
      <c r="H9" s="2679">
        <v>526</v>
      </c>
      <c r="I9" s="2679">
        <v>227830</v>
      </c>
      <c r="J9" s="2679">
        <v>484</v>
      </c>
      <c r="K9" s="2679">
        <v>492631</v>
      </c>
    </row>
    <row r="10" spans="1:11" ht="44.25" customHeight="1" x14ac:dyDescent="0.25">
      <c r="A10" s="2684" t="s">
        <v>3370</v>
      </c>
      <c r="B10" s="2682">
        <v>17</v>
      </c>
      <c r="C10" s="2682">
        <v>9263</v>
      </c>
      <c r="D10" s="2682">
        <v>23</v>
      </c>
      <c r="E10" s="2682">
        <v>13674</v>
      </c>
      <c r="F10" s="2682">
        <v>29</v>
      </c>
      <c r="G10" s="2682">
        <v>9956</v>
      </c>
      <c r="H10" s="2682">
        <v>17</v>
      </c>
      <c r="I10" s="2685">
        <v>10020.040000000001</v>
      </c>
      <c r="J10" s="2682">
        <v>45</v>
      </c>
      <c r="K10" s="2685">
        <v>28579</v>
      </c>
    </row>
    <row r="11" spans="1:11" ht="44.25" customHeight="1" x14ac:dyDescent="0.25">
      <c r="A11" s="2684" t="s">
        <v>1513</v>
      </c>
      <c r="B11" s="2682">
        <v>36</v>
      </c>
      <c r="C11" s="2682">
        <v>14335</v>
      </c>
      <c r="D11" s="2682">
        <v>24</v>
      </c>
      <c r="E11" s="2682">
        <v>23234</v>
      </c>
      <c r="F11" s="2682">
        <v>31</v>
      </c>
      <c r="G11" s="2682">
        <v>7352</v>
      </c>
      <c r="H11" s="2682">
        <v>34</v>
      </c>
      <c r="I11" s="2685">
        <v>12272.2</v>
      </c>
      <c r="J11" s="2682">
        <v>35</v>
      </c>
      <c r="K11" s="2685">
        <v>26084</v>
      </c>
    </row>
    <row r="12" spans="1:11" ht="44.25" customHeight="1" x14ac:dyDescent="0.25">
      <c r="A12" s="2681" t="s">
        <v>3371</v>
      </c>
      <c r="B12" s="2682">
        <v>2</v>
      </c>
      <c r="C12" s="2682">
        <v>930</v>
      </c>
      <c r="D12" s="2682">
        <v>2</v>
      </c>
      <c r="E12" s="2682">
        <v>381</v>
      </c>
      <c r="F12" s="2682">
        <v>0</v>
      </c>
      <c r="G12" s="2682">
        <v>0</v>
      </c>
      <c r="H12" s="2682">
        <v>0</v>
      </c>
      <c r="I12" s="2685">
        <v>0</v>
      </c>
      <c r="J12" s="2682">
        <v>4</v>
      </c>
      <c r="K12" s="2685">
        <v>4615</v>
      </c>
    </row>
    <row r="13" spans="1:11" ht="44.25" customHeight="1" x14ac:dyDescent="0.25">
      <c r="A13" s="2684" t="s">
        <v>2213</v>
      </c>
      <c r="B13" s="2682">
        <v>0</v>
      </c>
      <c r="C13" s="2682">
        <v>0</v>
      </c>
      <c r="D13" s="2682">
        <v>0</v>
      </c>
      <c r="E13" s="2682">
        <v>0</v>
      </c>
      <c r="F13" s="2682">
        <v>0</v>
      </c>
      <c r="G13" s="2682">
        <v>0</v>
      </c>
      <c r="H13" s="2682">
        <v>4</v>
      </c>
      <c r="I13" s="2685">
        <v>1496.73</v>
      </c>
      <c r="J13" s="2682">
        <v>7</v>
      </c>
      <c r="K13" s="2685">
        <v>6667</v>
      </c>
    </row>
    <row r="14" spans="1:11" ht="44.25" customHeight="1" x14ac:dyDescent="0.25">
      <c r="A14" s="2684" t="s">
        <v>3372</v>
      </c>
      <c r="B14" s="2682">
        <v>271</v>
      </c>
      <c r="C14" s="2682">
        <v>65039</v>
      </c>
      <c r="D14" s="2682">
        <v>178</v>
      </c>
      <c r="E14" s="2682">
        <v>82841.739999999991</v>
      </c>
      <c r="F14" s="2682">
        <v>180</v>
      </c>
      <c r="G14" s="2682">
        <v>48287.3</v>
      </c>
      <c r="H14" s="2682">
        <v>204</v>
      </c>
      <c r="I14" s="2685">
        <v>46767.59</v>
      </c>
      <c r="J14" s="2682">
        <v>194</v>
      </c>
      <c r="K14" s="2685">
        <v>92854</v>
      </c>
    </row>
    <row r="15" spans="1:11" ht="44.25" customHeight="1" x14ac:dyDescent="0.25">
      <c r="A15" s="2684" t="s">
        <v>3373</v>
      </c>
      <c r="B15" s="2682">
        <v>14</v>
      </c>
      <c r="C15" s="2682">
        <v>6798</v>
      </c>
      <c r="D15" s="2682">
        <v>11</v>
      </c>
      <c r="E15" s="2682">
        <v>5300</v>
      </c>
      <c r="F15" s="2682">
        <v>30</v>
      </c>
      <c r="G15" s="2682">
        <v>33845</v>
      </c>
      <c r="H15" s="2682">
        <v>42</v>
      </c>
      <c r="I15" s="2685">
        <v>43022.37</v>
      </c>
      <c r="J15" s="2682">
        <v>34</v>
      </c>
      <c r="K15" s="2685">
        <v>46550</v>
      </c>
    </row>
    <row r="16" spans="1:11" ht="44.25" customHeight="1" x14ac:dyDescent="0.25">
      <c r="A16" s="2681" t="s">
        <v>3374</v>
      </c>
      <c r="B16" s="2682">
        <v>3</v>
      </c>
      <c r="C16" s="2682">
        <v>1503</v>
      </c>
      <c r="D16" s="2682">
        <v>5</v>
      </c>
      <c r="E16" s="2682">
        <v>2933</v>
      </c>
      <c r="F16" s="2682">
        <v>32</v>
      </c>
      <c r="G16" s="2682">
        <v>97792</v>
      </c>
      <c r="H16" s="2682">
        <v>29</v>
      </c>
      <c r="I16" s="2686">
        <v>38849</v>
      </c>
      <c r="J16" s="2682">
        <v>34</v>
      </c>
      <c r="K16" s="2686">
        <v>72553</v>
      </c>
    </row>
    <row r="17" spans="1:11" ht="44.25" customHeight="1" x14ac:dyDescent="0.25">
      <c r="A17" s="2684" t="s">
        <v>3375</v>
      </c>
      <c r="B17" s="2682">
        <v>122</v>
      </c>
      <c r="C17" s="2682">
        <v>60990</v>
      </c>
      <c r="D17" s="2682">
        <v>132</v>
      </c>
      <c r="E17" s="2682">
        <v>79482</v>
      </c>
      <c r="F17" s="2682">
        <v>125</v>
      </c>
      <c r="G17" s="2682">
        <v>73998</v>
      </c>
      <c r="H17" s="2682">
        <v>196</v>
      </c>
      <c r="I17" s="2686">
        <v>75402</v>
      </c>
      <c r="J17" s="2682">
        <v>131</v>
      </c>
      <c r="K17" s="2686">
        <v>214730</v>
      </c>
    </row>
    <row r="18" spans="1:11" ht="44.25" customHeight="1" x14ac:dyDescent="0.25">
      <c r="A18" s="2687" t="s">
        <v>7</v>
      </c>
      <c r="B18" s="2688">
        <v>6590</v>
      </c>
      <c r="C18" s="2688">
        <v>1539916</v>
      </c>
      <c r="D18" s="2688">
        <v>6913</v>
      </c>
      <c r="E18" s="2688">
        <v>1318799.95</v>
      </c>
      <c r="F18" s="2688">
        <v>6870</v>
      </c>
      <c r="G18" s="2688">
        <v>1442562.73</v>
      </c>
      <c r="H18" s="2688">
        <v>6903</v>
      </c>
      <c r="I18" s="2689">
        <v>1481468</v>
      </c>
      <c r="J18" s="2688">
        <f>J6+J9</f>
        <v>7244</v>
      </c>
      <c r="K18" s="2689">
        <f>K6+K9</f>
        <v>1633755.764</v>
      </c>
    </row>
    <row r="19" spans="1:11" ht="30.75" customHeight="1" x14ac:dyDescent="0.25">
      <c r="A19" s="2690" t="s">
        <v>3376</v>
      </c>
      <c r="B19" s="2691"/>
      <c r="C19" s="2691"/>
      <c r="D19" s="2691"/>
      <c r="E19" s="2691"/>
      <c r="F19" s="2691"/>
      <c r="G19" s="2691"/>
      <c r="H19" s="2691"/>
      <c r="I19" s="2691"/>
    </row>
    <row r="20" spans="1:11" ht="54.75" customHeight="1" x14ac:dyDescent="0.25">
      <c r="B20" s="2691"/>
      <c r="C20" s="2691"/>
      <c r="D20" s="2691"/>
      <c r="E20" s="2691"/>
      <c r="F20" s="2691"/>
      <c r="G20" s="2691"/>
      <c r="H20" s="2691"/>
      <c r="I20" s="2691"/>
    </row>
  </sheetData>
  <mergeCells count="6">
    <mergeCell ref="J4:K4"/>
    <mergeCell ref="A4:A5"/>
    <mergeCell ref="B4:C4"/>
    <mergeCell ref="D4:E4"/>
    <mergeCell ref="F4:G4"/>
    <mergeCell ref="H4:I4"/>
  </mergeCells>
  <hyperlinks>
    <hyperlink ref="A1" location="'Table of Contents'!A1" display="Back to Table of Contents"/>
  </hyperlinks>
  <pageMargins left="0.55000000000000004" right="0.64" top="0.55000000000000004" bottom="0.25" header="0.31" footer="0.1"/>
  <pageSetup paperSize="9" scale="70"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workbookViewId="0"/>
  </sheetViews>
  <sheetFormatPr defaultRowHeight="16.5" x14ac:dyDescent="0.25"/>
  <cols>
    <col min="1" max="1" width="35" style="145" customWidth="1"/>
    <col min="2" max="11" width="8.7109375" style="145" customWidth="1"/>
    <col min="12" max="16384" width="9.140625" style="145"/>
  </cols>
  <sheetData>
    <row r="1" spans="1:11" x14ac:dyDescent="0.25">
      <c r="A1" s="962" t="s">
        <v>1404</v>
      </c>
    </row>
    <row r="2" spans="1:11" x14ac:dyDescent="0.25">
      <c r="A2" s="144" t="s">
        <v>1368</v>
      </c>
      <c r="B2" s="144"/>
      <c r="C2" s="144"/>
      <c r="D2" s="144"/>
      <c r="E2" s="2692"/>
      <c r="F2" s="2692"/>
      <c r="G2" s="2692"/>
      <c r="H2" s="2692"/>
    </row>
    <row r="3" spans="1:11" x14ac:dyDescent="0.25">
      <c r="E3" s="2692"/>
      <c r="F3" s="2692"/>
      <c r="G3" s="2692"/>
      <c r="H3" s="2692"/>
    </row>
    <row r="4" spans="1:11" ht="44.25" customHeight="1" x14ac:dyDescent="0.25">
      <c r="A4" s="343" t="s">
        <v>3377</v>
      </c>
      <c r="B4" s="2693" t="s">
        <v>3378</v>
      </c>
      <c r="C4" s="2693" t="s">
        <v>3379</v>
      </c>
      <c r="D4" s="2693" t="s">
        <v>3380</v>
      </c>
      <c r="E4" s="2693" t="s">
        <v>3381</v>
      </c>
      <c r="F4" s="2693" t="s">
        <v>3382</v>
      </c>
      <c r="G4" s="2693" t="s">
        <v>3383</v>
      </c>
      <c r="H4" s="2693" t="s">
        <v>3384</v>
      </c>
      <c r="I4" s="2693" t="s">
        <v>3385</v>
      </c>
      <c r="J4" s="2693" t="s">
        <v>3386</v>
      </c>
      <c r="K4" s="2693" t="s">
        <v>3387</v>
      </c>
    </row>
    <row r="5" spans="1:11" ht="39" customHeight="1" x14ac:dyDescent="0.25">
      <c r="A5" s="2694" t="s">
        <v>3388</v>
      </c>
      <c r="B5" s="2695">
        <v>2</v>
      </c>
      <c r="C5" s="2695">
        <v>5</v>
      </c>
      <c r="D5" s="2696">
        <v>4</v>
      </c>
      <c r="E5" s="2696">
        <v>7</v>
      </c>
      <c r="F5" s="2696">
        <v>7</v>
      </c>
      <c r="G5" s="2696">
        <v>7</v>
      </c>
      <c r="H5" s="2696">
        <v>2</v>
      </c>
      <c r="I5" s="2696">
        <v>9</v>
      </c>
      <c r="J5" s="2697">
        <v>8</v>
      </c>
      <c r="K5" s="2697">
        <v>10</v>
      </c>
    </row>
    <row r="6" spans="1:11" ht="39" customHeight="1" x14ac:dyDescent="0.25">
      <c r="A6" s="2694" t="s">
        <v>3389</v>
      </c>
      <c r="B6" s="2698">
        <v>7</v>
      </c>
      <c r="C6" s="2696">
        <v>5</v>
      </c>
      <c r="D6" s="2696">
        <v>2</v>
      </c>
      <c r="E6" s="2696">
        <v>1</v>
      </c>
      <c r="F6" s="2696">
        <v>6</v>
      </c>
      <c r="G6" s="2696">
        <v>4</v>
      </c>
      <c r="H6" s="2696">
        <v>4</v>
      </c>
      <c r="I6" s="2699">
        <v>0</v>
      </c>
      <c r="J6" s="2700">
        <v>0</v>
      </c>
      <c r="K6" s="2700">
        <v>0</v>
      </c>
    </row>
    <row r="7" spans="1:11" ht="39" customHeight="1" x14ac:dyDescent="0.25">
      <c r="A7" s="2694" t="s">
        <v>3390</v>
      </c>
      <c r="B7" s="2701">
        <v>7</v>
      </c>
      <c r="C7" s="2696">
        <v>12</v>
      </c>
      <c r="D7" s="2696">
        <v>10</v>
      </c>
      <c r="E7" s="2696">
        <v>10</v>
      </c>
      <c r="F7" s="2696">
        <v>6</v>
      </c>
      <c r="G7" s="2696">
        <v>6</v>
      </c>
      <c r="H7" s="2696">
        <v>3</v>
      </c>
      <c r="I7" s="2696">
        <v>1</v>
      </c>
      <c r="J7" s="2697">
        <v>7</v>
      </c>
      <c r="K7" s="2697">
        <v>17</v>
      </c>
    </row>
    <row r="8" spans="1:11" ht="61.5" customHeight="1" x14ac:dyDescent="0.25">
      <c r="A8" s="2702" t="s">
        <v>3391</v>
      </c>
      <c r="B8" s="2703">
        <v>1</v>
      </c>
      <c r="C8" s="2704">
        <v>1</v>
      </c>
      <c r="D8" s="2704">
        <v>2</v>
      </c>
      <c r="E8" s="2704">
        <v>2</v>
      </c>
      <c r="F8" s="2705">
        <v>0</v>
      </c>
      <c r="G8" s="2705">
        <v>8</v>
      </c>
      <c r="H8" s="2705">
        <v>1</v>
      </c>
      <c r="I8" s="2705">
        <v>5</v>
      </c>
      <c r="J8" s="2706">
        <v>7</v>
      </c>
      <c r="K8" s="2706">
        <v>8</v>
      </c>
    </row>
    <row r="9" spans="1:11" ht="49.5" customHeight="1" x14ac:dyDescent="0.25">
      <c r="A9" s="2707" t="s">
        <v>3392</v>
      </c>
      <c r="B9" s="2708">
        <v>0</v>
      </c>
      <c r="C9" s="2708">
        <v>0</v>
      </c>
      <c r="D9" s="2708">
        <v>0</v>
      </c>
      <c r="E9" s="2708">
        <v>0</v>
      </c>
      <c r="F9" s="2699">
        <v>1</v>
      </c>
      <c r="G9" s="2699">
        <v>0</v>
      </c>
      <c r="H9" s="2699">
        <v>3</v>
      </c>
      <c r="I9" s="2699">
        <v>1</v>
      </c>
      <c r="J9" s="2700">
        <v>5</v>
      </c>
      <c r="K9" s="2700">
        <v>2</v>
      </c>
    </row>
    <row r="10" spans="1:11" ht="39" customHeight="1" x14ac:dyDescent="0.25">
      <c r="A10" s="2694" t="s">
        <v>3393</v>
      </c>
      <c r="B10" s="2708">
        <v>0</v>
      </c>
      <c r="C10" s="2426">
        <v>3</v>
      </c>
      <c r="D10" s="2426">
        <v>3</v>
      </c>
      <c r="E10" s="2698">
        <v>0</v>
      </c>
      <c r="F10" s="2426">
        <v>3</v>
      </c>
      <c r="G10" s="2426">
        <v>0</v>
      </c>
      <c r="H10" s="2426">
        <v>2</v>
      </c>
      <c r="I10" s="2426">
        <v>1</v>
      </c>
      <c r="J10" s="2700">
        <v>0</v>
      </c>
      <c r="K10" s="2700">
        <v>0</v>
      </c>
    </row>
    <row r="11" spans="1:11" ht="39" customHeight="1" x14ac:dyDescent="0.25">
      <c r="A11" s="2694" t="s">
        <v>3394</v>
      </c>
      <c r="B11" s="2708">
        <v>0</v>
      </c>
      <c r="C11" s="2426">
        <v>1</v>
      </c>
      <c r="D11" s="2426">
        <v>4</v>
      </c>
      <c r="E11" s="2426">
        <v>4</v>
      </c>
      <c r="F11" s="2426">
        <v>2</v>
      </c>
      <c r="G11" s="2426">
        <v>6</v>
      </c>
      <c r="H11" s="2426">
        <v>2</v>
      </c>
      <c r="I11" s="2699">
        <v>0</v>
      </c>
      <c r="J11" s="2700">
        <v>1</v>
      </c>
      <c r="K11" s="2700">
        <v>2</v>
      </c>
    </row>
    <row r="12" spans="1:11" ht="39" customHeight="1" x14ac:dyDescent="0.25">
      <c r="A12" s="2707" t="s">
        <v>3395</v>
      </c>
      <c r="B12" s="2708">
        <v>0</v>
      </c>
      <c r="C12" s="2426">
        <v>1</v>
      </c>
      <c r="D12" s="2708">
        <v>0</v>
      </c>
      <c r="E12" s="2708">
        <v>0</v>
      </c>
      <c r="F12" s="2708">
        <v>0</v>
      </c>
      <c r="G12" s="2708">
        <v>0</v>
      </c>
      <c r="H12" s="2708">
        <v>0</v>
      </c>
      <c r="I12" s="2699">
        <v>1</v>
      </c>
      <c r="J12" s="2700">
        <v>3</v>
      </c>
      <c r="K12" s="2700">
        <v>2</v>
      </c>
    </row>
    <row r="13" spans="1:11" ht="39" customHeight="1" x14ac:dyDescent="0.25">
      <c r="A13" s="2694" t="s">
        <v>3396</v>
      </c>
      <c r="B13" s="2701">
        <v>6</v>
      </c>
      <c r="C13" s="2696">
        <v>16</v>
      </c>
      <c r="D13" s="2696">
        <v>5</v>
      </c>
      <c r="E13" s="2696">
        <v>2</v>
      </c>
      <c r="F13" s="2696">
        <v>2</v>
      </c>
      <c r="G13" s="2696">
        <v>3</v>
      </c>
      <c r="H13" s="2696">
        <v>5</v>
      </c>
      <c r="I13" s="2696">
        <v>5</v>
      </c>
      <c r="J13" s="2697">
        <v>8</v>
      </c>
      <c r="K13" s="2697">
        <v>8</v>
      </c>
    </row>
    <row r="14" spans="1:11" ht="51.75" customHeight="1" x14ac:dyDescent="0.25">
      <c r="A14" s="2709" t="s">
        <v>7</v>
      </c>
      <c r="B14" s="2710">
        <v>23</v>
      </c>
      <c r="C14" s="2710">
        <v>44</v>
      </c>
      <c r="D14" s="2710">
        <v>30</v>
      </c>
      <c r="E14" s="2710">
        <v>26</v>
      </c>
      <c r="F14" s="2710">
        <v>27</v>
      </c>
      <c r="G14" s="2710">
        <v>34</v>
      </c>
      <c r="H14" s="2710">
        <v>22</v>
      </c>
      <c r="I14" s="2710">
        <v>23</v>
      </c>
      <c r="J14" s="2710">
        <v>39</v>
      </c>
      <c r="K14" s="2710">
        <v>49</v>
      </c>
    </row>
    <row r="15" spans="1:11" ht="6" customHeight="1" x14ac:dyDescent="0.25">
      <c r="A15" s="2711"/>
      <c r="B15" s="2712"/>
      <c r="C15" s="2712"/>
      <c r="D15" s="2712"/>
      <c r="E15" s="2712"/>
      <c r="F15" s="2712"/>
      <c r="G15" s="2712"/>
      <c r="H15" s="2712"/>
      <c r="I15" s="2712"/>
      <c r="J15" s="2712"/>
      <c r="K15" s="2712"/>
    </row>
    <row r="16" spans="1:11" ht="31.5" customHeight="1" x14ac:dyDescent="0.25">
      <c r="A16" s="4181" t="s">
        <v>1242</v>
      </c>
      <c r="B16" s="4181"/>
      <c r="C16" s="4181"/>
      <c r="D16" s="4181"/>
      <c r="E16" s="4181"/>
      <c r="F16" s="4181"/>
      <c r="G16" s="4181"/>
      <c r="H16" s="4181"/>
      <c r="I16" s="4181"/>
      <c r="J16" s="4181"/>
      <c r="K16" s="4181"/>
    </row>
    <row r="17" spans="1:11" ht="31.5" customHeight="1" x14ac:dyDescent="0.25">
      <c r="A17" s="962" t="s">
        <v>1404</v>
      </c>
      <c r="B17" s="2713"/>
      <c r="C17" s="2713"/>
      <c r="D17" s="2713"/>
      <c r="E17" s="2713"/>
      <c r="F17" s="2713"/>
      <c r="G17" s="2713"/>
      <c r="H17" s="2713"/>
      <c r="I17" s="2713"/>
      <c r="J17" s="2713"/>
      <c r="K17" s="2713"/>
    </row>
    <row r="18" spans="1:11" ht="27" customHeight="1" x14ac:dyDescent="0.25">
      <c r="A18" s="144" t="s">
        <v>1369</v>
      </c>
      <c r="B18" s="144"/>
      <c r="C18" s="144"/>
      <c r="D18" s="144"/>
      <c r="E18" s="144"/>
      <c r="F18" s="144"/>
    </row>
    <row r="19" spans="1:11" ht="12" customHeight="1" x14ac:dyDescent="0.25">
      <c r="A19" s="144"/>
      <c r="B19" s="144"/>
      <c r="C19" s="144"/>
      <c r="D19" s="144"/>
      <c r="E19" s="144"/>
      <c r="F19" s="144"/>
    </row>
    <row r="20" spans="1:11" ht="45" customHeight="1" x14ac:dyDescent="0.25">
      <c r="A20" s="343" t="s">
        <v>3377</v>
      </c>
      <c r="B20" s="904" t="s">
        <v>3378</v>
      </c>
      <c r="C20" s="904" t="s">
        <v>3379</v>
      </c>
      <c r="D20" s="904" t="s">
        <v>3380</v>
      </c>
      <c r="E20" s="904" t="s">
        <v>3381</v>
      </c>
      <c r="F20" s="904" t="s">
        <v>3382</v>
      </c>
      <c r="G20" s="904" t="s">
        <v>3383</v>
      </c>
      <c r="H20" s="904" t="s">
        <v>3384</v>
      </c>
      <c r="I20" s="904" t="s">
        <v>3385</v>
      </c>
      <c r="J20" s="904" t="s">
        <v>3386</v>
      </c>
      <c r="K20" s="904" t="s">
        <v>786</v>
      </c>
    </row>
    <row r="21" spans="1:11" ht="52.5" customHeight="1" x14ac:dyDescent="0.25">
      <c r="A21" s="2714" t="s">
        <v>3388</v>
      </c>
      <c r="B21" s="2708">
        <v>0</v>
      </c>
      <c r="C21" s="2708">
        <v>0</v>
      </c>
      <c r="D21" s="2708">
        <v>0</v>
      </c>
      <c r="E21" s="2708">
        <v>3</v>
      </c>
      <c r="F21" s="2426">
        <v>1</v>
      </c>
      <c r="G21" s="2426">
        <v>1</v>
      </c>
      <c r="H21" s="2708">
        <v>0</v>
      </c>
      <c r="I21" s="2708">
        <v>2</v>
      </c>
      <c r="J21" s="2708">
        <v>0</v>
      </c>
      <c r="K21" s="2708">
        <v>1</v>
      </c>
    </row>
    <row r="22" spans="1:11" ht="45" customHeight="1" x14ac:dyDescent="0.25">
      <c r="A22" s="2714" t="s">
        <v>3397</v>
      </c>
      <c r="B22" s="2696">
        <v>9</v>
      </c>
      <c r="C22" s="2696">
        <v>3</v>
      </c>
      <c r="D22" s="2696">
        <v>9</v>
      </c>
      <c r="E22" s="2696">
        <v>7</v>
      </c>
      <c r="F22" s="2696">
        <v>4</v>
      </c>
      <c r="G22" s="2696">
        <v>7</v>
      </c>
      <c r="H22" s="2696">
        <v>4</v>
      </c>
      <c r="I22" s="2696">
        <v>7</v>
      </c>
      <c r="J22" s="2696">
        <v>5</v>
      </c>
      <c r="K22" s="2696">
        <v>11</v>
      </c>
    </row>
    <row r="23" spans="1:11" ht="46.5" customHeight="1" x14ac:dyDescent="0.25">
      <c r="A23" s="2714" t="s">
        <v>3389</v>
      </c>
      <c r="B23" s="2696">
        <v>6</v>
      </c>
      <c r="C23" s="2696">
        <v>5</v>
      </c>
      <c r="D23" s="2696">
        <v>7</v>
      </c>
      <c r="E23" s="2696">
        <v>12</v>
      </c>
      <c r="F23" s="2696">
        <v>4</v>
      </c>
      <c r="G23" s="2696">
        <v>4</v>
      </c>
      <c r="H23" s="2696">
        <v>3</v>
      </c>
      <c r="I23" s="2696">
        <v>3</v>
      </c>
      <c r="J23" s="2696">
        <v>8</v>
      </c>
      <c r="K23" s="2696">
        <v>10</v>
      </c>
    </row>
    <row r="24" spans="1:11" ht="43.5" customHeight="1" x14ac:dyDescent="0.25">
      <c r="A24" s="2714" t="s">
        <v>3390</v>
      </c>
      <c r="B24" s="2696">
        <v>0</v>
      </c>
      <c r="C24" s="2696">
        <v>0</v>
      </c>
      <c r="D24" s="2696">
        <v>0</v>
      </c>
      <c r="E24" s="2696">
        <v>1</v>
      </c>
      <c r="F24" s="2699">
        <v>0</v>
      </c>
      <c r="G24" s="2699">
        <v>0</v>
      </c>
      <c r="H24" s="2699">
        <v>0</v>
      </c>
      <c r="I24" s="2699">
        <v>0</v>
      </c>
      <c r="J24" s="2699">
        <v>0</v>
      </c>
      <c r="K24" s="2699">
        <v>0</v>
      </c>
    </row>
    <row r="25" spans="1:11" ht="41.25" customHeight="1" x14ac:dyDescent="0.25">
      <c r="A25" s="2715" t="s">
        <v>3398</v>
      </c>
      <c r="B25" s="2704">
        <v>0</v>
      </c>
      <c r="C25" s="2704">
        <v>4</v>
      </c>
      <c r="D25" s="2704">
        <v>2</v>
      </c>
      <c r="E25" s="2704">
        <v>4</v>
      </c>
      <c r="F25" s="2705">
        <v>0</v>
      </c>
      <c r="G25" s="2705">
        <v>3</v>
      </c>
      <c r="H25" s="2704">
        <v>0</v>
      </c>
      <c r="I25" s="2704">
        <v>0</v>
      </c>
      <c r="J25" s="2704">
        <v>1</v>
      </c>
      <c r="K25" s="2704">
        <v>2</v>
      </c>
    </row>
    <row r="26" spans="1:11" ht="52.5" customHeight="1" x14ac:dyDescent="0.25">
      <c r="A26" s="2716" t="s">
        <v>3399</v>
      </c>
      <c r="B26" s="2696">
        <v>0</v>
      </c>
      <c r="C26" s="2696">
        <v>0</v>
      </c>
      <c r="D26" s="2696">
        <v>1</v>
      </c>
      <c r="E26" s="2696">
        <v>1</v>
      </c>
      <c r="F26" s="2699">
        <v>0</v>
      </c>
      <c r="G26" s="2699">
        <v>3</v>
      </c>
      <c r="H26" s="2699">
        <v>1</v>
      </c>
      <c r="I26" s="2699">
        <v>2</v>
      </c>
      <c r="J26" s="2699">
        <v>2</v>
      </c>
      <c r="K26" s="2699">
        <v>2</v>
      </c>
    </row>
    <row r="27" spans="1:11" ht="35.25" customHeight="1" x14ac:dyDescent="0.25">
      <c r="A27" s="2714" t="s">
        <v>3396</v>
      </c>
      <c r="B27" s="2696">
        <v>16</v>
      </c>
      <c r="C27" s="2696">
        <v>7</v>
      </c>
      <c r="D27" s="2696">
        <v>5</v>
      </c>
      <c r="E27" s="2696">
        <v>6</v>
      </c>
      <c r="F27" s="2696">
        <v>4</v>
      </c>
      <c r="G27" s="2696">
        <v>4</v>
      </c>
      <c r="H27" s="2696">
        <v>5</v>
      </c>
      <c r="I27" s="2696">
        <v>6</v>
      </c>
      <c r="J27" s="2696">
        <v>2</v>
      </c>
      <c r="K27" s="2696">
        <v>6</v>
      </c>
    </row>
    <row r="28" spans="1:11" ht="42.75" customHeight="1" x14ac:dyDescent="0.25">
      <c r="A28" s="904" t="s">
        <v>7</v>
      </c>
      <c r="B28" s="904">
        <v>31</v>
      </c>
      <c r="C28" s="904">
        <v>19</v>
      </c>
      <c r="D28" s="904">
        <v>24</v>
      </c>
      <c r="E28" s="904">
        <v>34</v>
      </c>
      <c r="F28" s="904">
        <v>13</v>
      </c>
      <c r="G28" s="904">
        <v>22</v>
      </c>
      <c r="H28" s="904">
        <v>13</v>
      </c>
      <c r="I28" s="904">
        <v>20</v>
      </c>
      <c r="J28" s="904">
        <v>18</v>
      </c>
      <c r="K28" s="904">
        <v>32</v>
      </c>
    </row>
    <row r="29" spans="1:11" ht="34.5" customHeight="1" x14ac:dyDescent="0.25">
      <c r="A29" s="4122" t="s">
        <v>1242</v>
      </c>
      <c r="B29" s="4122"/>
      <c r="C29" s="4122"/>
      <c r="D29" s="4122"/>
      <c r="E29" s="4122"/>
      <c r="F29" s="4122"/>
      <c r="G29" s="4122"/>
      <c r="H29" s="4122"/>
      <c r="I29" s="4122"/>
      <c r="J29" s="4122"/>
      <c r="K29" s="4122"/>
    </row>
    <row r="30" spans="1:11" x14ac:dyDescent="0.25">
      <c r="B30" s="2717"/>
      <c r="C30" s="2717"/>
      <c r="D30" s="2717"/>
      <c r="E30" s="2717"/>
      <c r="F30" s="2717"/>
      <c r="G30" s="2717"/>
      <c r="H30" s="2717"/>
      <c r="I30" s="2717"/>
      <c r="J30" s="2717"/>
      <c r="K30" s="2717"/>
    </row>
    <row r="31" spans="1:11" ht="21" customHeight="1" x14ac:dyDescent="0.25">
      <c r="I31" s="2470"/>
      <c r="J31" s="2470"/>
    </row>
    <row r="32" spans="1:11" ht="21" customHeight="1" x14ac:dyDescent="0.25"/>
    <row r="33" ht="10.5" customHeight="1" x14ac:dyDescent="0.25"/>
  </sheetData>
  <mergeCells count="2">
    <mergeCell ref="A16:K16"/>
    <mergeCell ref="A29:K29"/>
  </mergeCells>
  <hyperlinks>
    <hyperlink ref="A1" location="'Table of Contents'!A1" display="Back to Table of Contents"/>
    <hyperlink ref="A17" location="'Table of Contents'!A1" display="Back to Table of Contents"/>
  </hyperlinks>
  <pageMargins left="0.51" right="0.3" top="0.55000000000000004" bottom="0.25" header="0.23622047244094499" footer="0.23622047244094499"/>
  <pageSetup paperSize="9" scale="75" orientation="portrait" r:id="rId1"/>
  <headerFooter>
    <oddHeader>&amp;C&amp;"Times New Roman,Regular"&amp;14 182</oddHeader>
  </headerFooter>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L30"/>
  <sheetViews>
    <sheetView workbookViewId="0"/>
  </sheetViews>
  <sheetFormatPr defaultRowHeight="15" x14ac:dyDescent="0.25"/>
  <cols>
    <col min="1" max="1" width="11.85546875" style="61" customWidth="1"/>
    <col min="2" max="2" width="14" style="61" customWidth="1"/>
    <col min="3" max="11" width="7.140625" style="61" customWidth="1"/>
    <col min="12" max="12" width="7.140625" style="239" customWidth="1"/>
    <col min="13" max="16384" width="9.140625" style="61"/>
  </cols>
  <sheetData>
    <row r="1" spans="1:12" x14ac:dyDescent="0.25">
      <c r="A1" s="962" t="s">
        <v>1404</v>
      </c>
    </row>
    <row r="2" spans="1:12" ht="18.75" x14ac:dyDescent="0.25">
      <c r="A2" s="512" t="s">
        <v>781</v>
      </c>
      <c r="B2" s="348"/>
      <c r="C2" s="348"/>
      <c r="D2" s="348"/>
      <c r="E2" s="348"/>
      <c r="F2" s="348"/>
      <c r="G2" s="348"/>
      <c r="H2" s="348"/>
      <c r="I2" s="348"/>
      <c r="J2" s="348"/>
      <c r="K2" s="348"/>
      <c r="L2" s="348"/>
    </row>
    <row r="3" spans="1:12" ht="21.75" customHeight="1" x14ac:dyDescent="0.25">
      <c r="A3" s="62"/>
      <c r="B3" s="59"/>
      <c r="C3" s="59"/>
      <c r="D3" s="59"/>
      <c r="E3" s="59"/>
      <c r="F3" s="59"/>
      <c r="G3" s="59"/>
      <c r="H3" s="59"/>
      <c r="I3" s="59"/>
      <c r="J3" s="59"/>
      <c r="K3" s="59"/>
      <c r="L3" s="367" t="s">
        <v>388</v>
      </c>
    </row>
    <row r="4" spans="1:12" ht="42" customHeight="1" x14ac:dyDescent="0.25">
      <c r="A4" s="3197" t="s">
        <v>709</v>
      </c>
      <c r="B4" s="3198"/>
      <c r="C4" s="58">
        <v>2009</v>
      </c>
      <c r="D4" s="58">
        <v>2010</v>
      </c>
      <c r="E4" s="58">
        <v>2011</v>
      </c>
      <c r="F4" s="58">
        <v>2012</v>
      </c>
      <c r="G4" s="60">
        <v>2013</v>
      </c>
      <c r="H4" s="60">
        <v>2014</v>
      </c>
      <c r="I4" s="237">
        <v>2015</v>
      </c>
      <c r="J4" s="237">
        <v>2016</v>
      </c>
      <c r="K4" s="237">
        <v>2017</v>
      </c>
      <c r="L4" s="237">
        <v>2018</v>
      </c>
    </row>
    <row r="5" spans="1:12" ht="30.95" customHeight="1" x14ac:dyDescent="0.25">
      <c r="A5" s="3202" t="s">
        <v>73</v>
      </c>
      <c r="B5" s="69" t="s">
        <v>221</v>
      </c>
      <c r="C5" s="64">
        <v>9.5</v>
      </c>
      <c r="D5" s="64">
        <v>11.399999999999999</v>
      </c>
      <c r="E5" s="64">
        <v>15.2</v>
      </c>
      <c r="F5" s="64">
        <v>13.299999999999999</v>
      </c>
      <c r="G5" s="64">
        <v>19</v>
      </c>
      <c r="H5" s="64">
        <v>17.099999999999998</v>
      </c>
      <c r="I5" s="338">
        <v>16</v>
      </c>
      <c r="J5" s="338">
        <v>13.5</v>
      </c>
      <c r="K5" s="338">
        <v>18.600000000000001</v>
      </c>
      <c r="L5" s="338">
        <v>19.399999999999999</v>
      </c>
    </row>
    <row r="6" spans="1:12" ht="30.95" customHeight="1" x14ac:dyDescent="0.25">
      <c r="A6" s="3200"/>
      <c r="B6" s="114" t="s">
        <v>325</v>
      </c>
      <c r="C6" s="65">
        <v>54.521739130434788</v>
      </c>
      <c r="D6" s="65">
        <v>59.521739130434796</v>
      </c>
      <c r="E6" s="65">
        <v>48</v>
      </c>
      <c r="F6" s="65">
        <v>52.377600000000008</v>
      </c>
      <c r="G6" s="65">
        <v>83.2</v>
      </c>
      <c r="H6" s="65">
        <v>72</v>
      </c>
      <c r="I6" s="339">
        <v>67</v>
      </c>
      <c r="J6" s="339">
        <v>59.2</v>
      </c>
      <c r="K6" s="339">
        <v>57.6</v>
      </c>
      <c r="L6" s="339">
        <v>92.800000000000011</v>
      </c>
    </row>
    <row r="7" spans="1:12" ht="30.95" customHeight="1" x14ac:dyDescent="0.25">
      <c r="A7" s="3199" t="s">
        <v>74</v>
      </c>
      <c r="B7" s="70" t="s">
        <v>221</v>
      </c>
      <c r="C7" s="66">
        <v>17.099999999999998</v>
      </c>
      <c r="D7" s="66">
        <v>13.299999999999999</v>
      </c>
      <c r="E7" s="66">
        <v>13.299999999999999</v>
      </c>
      <c r="F7" s="66">
        <v>13.299999999999999</v>
      </c>
      <c r="G7" s="66">
        <v>12.54</v>
      </c>
      <c r="H7" s="66">
        <v>15.2</v>
      </c>
      <c r="I7" s="340">
        <v>13.9</v>
      </c>
      <c r="J7" s="340">
        <v>15.8</v>
      </c>
      <c r="K7" s="340">
        <v>15.6</v>
      </c>
      <c r="L7" s="340">
        <v>9.1</v>
      </c>
    </row>
    <row r="8" spans="1:12" ht="30.95" customHeight="1" x14ac:dyDescent="0.25">
      <c r="A8" s="3200"/>
      <c r="B8" s="114" t="s">
        <v>325</v>
      </c>
      <c r="C8" s="65">
        <v>89.6</v>
      </c>
      <c r="D8" s="65">
        <v>51.478260869565226</v>
      </c>
      <c r="E8" s="65">
        <v>52.800000000000004</v>
      </c>
      <c r="F8" s="65">
        <v>73.011200000000017</v>
      </c>
      <c r="G8" s="65">
        <v>99.840000000000018</v>
      </c>
      <c r="H8" s="65">
        <v>84.800000000000011</v>
      </c>
      <c r="I8" s="339">
        <v>51</v>
      </c>
      <c r="J8" s="339">
        <v>78.400000000000006</v>
      </c>
      <c r="K8" s="339">
        <v>78.400000000000006</v>
      </c>
      <c r="L8" s="339">
        <v>51.2</v>
      </c>
    </row>
    <row r="9" spans="1:12" ht="30.95" customHeight="1" x14ac:dyDescent="0.25">
      <c r="A9" s="3199" t="s">
        <v>75</v>
      </c>
      <c r="B9" s="70" t="s">
        <v>221</v>
      </c>
      <c r="C9" s="67">
        <v>13.299999999999999</v>
      </c>
      <c r="D9" s="67">
        <v>13.299999999999999</v>
      </c>
      <c r="E9" s="67">
        <v>11.399999999999999</v>
      </c>
      <c r="F9" s="67">
        <v>19</v>
      </c>
      <c r="G9" s="67">
        <v>15</v>
      </c>
      <c r="H9" s="67">
        <v>14.25</v>
      </c>
      <c r="I9" s="341">
        <v>15.8</v>
      </c>
      <c r="J9" s="341">
        <v>13.3</v>
      </c>
      <c r="K9" s="341">
        <v>18.100000000000001</v>
      </c>
      <c r="L9" s="341">
        <v>18.600000000000001</v>
      </c>
    </row>
    <row r="10" spans="1:12" ht="30.95" customHeight="1" x14ac:dyDescent="0.25">
      <c r="A10" s="3200"/>
      <c r="B10" s="114" t="s">
        <v>325</v>
      </c>
      <c r="C10" s="67">
        <v>78.400000000000006</v>
      </c>
      <c r="D10" s="67">
        <v>59.521739130434796</v>
      </c>
      <c r="E10" s="67">
        <v>60.800000000000004</v>
      </c>
      <c r="F10" s="67">
        <v>62.23721739130437</v>
      </c>
      <c r="G10" s="67">
        <v>57.6</v>
      </c>
      <c r="H10" s="67">
        <v>51.2</v>
      </c>
      <c r="I10" s="341">
        <v>64</v>
      </c>
      <c r="J10" s="341">
        <v>59.2</v>
      </c>
      <c r="K10" s="341">
        <v>59.2</v>
      </c>
      <c r="L10" s="341">
        <v>76.800000000000011</v>
      </c>
    </row>
    <row r="11" spans="1:12" ht="30.95" customHeight="1" x14ac:dyDescent="0.25">
      <c r="A11" s="3199" t="s">
        <v>76</v>
      </c>
      <c r="B11" s="71" t="s">
        <v>221</v>
      </c>
      <c r="C11" s="66">
        <v>15.2</v>
      </c>
      <c r="D11" s="66">
        <v>13.299999999999999</v>
      </c>
      <c r="E11" s="66">
        <v>15.2</v>
      </c>
      <c r="F11" s="66">
        <v>17.099999999999998</v>
      </c>
      <c r="G11" s="66">
        <v>19.57</v>
      </c>
      <c r="H11" s="66">
        <v>15.2</v>
      </c>
      <c r="I11" s="340">
        <v>13.3</v>
      </c>
      <c r="J11" s="340">
        <v>18.2</v>
      </c>
      <c r="K11" s="340">
        <v>14.4</v>
      </c>
      <c r="L11" s="340">
        <v>16.899999999999999</v>
      </c>
    </row>
    <row r="12" spans="1:12" ht="30.95" customHeight="1" x14ac:dyDescent="0.25">
      <c r="A12" s="3200"/>
      <c r="B12" s="114" t="s">
        <v>325</v>
      </c>
      <c r="C12" s="67">
        <v>54.400000000000006</v>
      </c>
      <c r="D12" s="67">
        <v>57.913043478260882</v>
      </c>
      <c r="E12" s="67">
        <v>51.2</v>
      </c>
      <c r="F12" s="67">
        <v>54.400000000000006</v>
      </c>
      <c r="G12" s="67">
        <v>59.2</v>
      </c>
      <c r="H12" s="67">
        <v>65.600000000000009</v>
      </c>
      <c r="I12" s="341">
        <v>46</v>
      </c>
      <c r="J12" s="341">
        <v>72</v>
      </c>
      <c r="K12" s="341">
        <v>60.8</v>
      </c>
      <c r="L12" s="341">
        <v>89.600000000000009</v>
      </c>
    </row>
    <row r="13" spans="1:12" ht="30.95" customHeight="1" x14ac:dyDescent="0.25">
      <c r="A13" s="3199" t="s">
        <v>58</v>
      </c>
      <c r="B13" s="71" t="s">
        <v>221</v>
      </c>
      <c r="C13" s="66">
        <v>13.299999999999999</v>
      </c>
      <c r="D13" s="66">
        <v>17.099999999999998</v>
      </c>
      <c r="E13" s="66">
        <v>9.5</v>
      </c>
      <c r="F13" s="66">
        <v>15.2</v>
      </c>
      <c r="G13" s="66">
        <v>15.579999999999998</v>
      </c>
      <c r="H13" s="66">
        <v>15.959999999999999</v>
      </c>
      <c r="I13" s="340">
        <v>14.1</v>
      </c>
      <c r="J13" s="340">
        <v>12</v>
      </c>
      <c r="K13" s="340">
        <v>19</v>
      </c>
      <c r="L13" s="340">
        <v>15.4</v>
      </c>
    </row>
    <row r="14" spans="1:12" ht="30.95" customHeight="1" x14ac:dyDescent="0.25">
      <c r="A14" s="3200"/>
      <c r="B14" s="114" t="s">
        <v>325</v>
      </c>
      <c r="C14" s="67">
        <v>65.600000000000009</v>
      </c>
      <c r="D14" s="67">
        <v>56.304347826086968</v>
      </c>
      <c r="E14" s="67">
        <v>48</v>
      </c>
      <c r="F14" s="67">
        <v>59.2</v>
      </c>
      <c r="G14" s="67">
        <v>60.800000000000004</v>
      </c>
      <c r="H14" s="67">
        <v>59.2</v>
      </c>
      <c r="I14" s="341">
        <v>63</v>
      </c>
      <c r="J14" s="341">
        <v>70.400000000000006</v>
      </c>
      <c r="K14" s="341">
        <v>60.8</v>
      </c>
      <c r="L14" s="341">
        <v>59.2</v>
      </c>
    </row>
    <row r="15" spans="1:12" ht="30.95" customHeight="1" x14ac:dyDescent="0.25">
      <c r="A15" s="3199" t="s">
        <v>77</v>
      </c>
      <c r="B15" s="71" t="s">
        <v>221</v>
      </c>
      <c r="C15" s="66">
        <v>13.299999999999999</v>
      </c>
      <c r="D15" s="66">
        <v>17.099999999999998</v>
      </c>
      <c r="E15" s="66">
        <v>13.299999999999999</v>
      </c>
      <c r="F15" s="66">
        <v>18.809999999999999</v>
      </c>
      <c r="G15" s="66">
        <v>17.099999999999998</v>
      </c>
      <c r="H15" s="66">
        <v>16.34</v>
      </c>
      <c r="I15" s="340">
        <v>19</v>
      </c>
      <c r="J15" s="340">
        <v>22.6</v>
      </c>
      <c r="K15" s="340">
        <v>17.899999999999999</v>
      </c>
      <c r="L15" s="340">
        <v>16</v>
      </c>
    </row>
    <row r="16" spans="1:12" ht="30.95" customHeight="1" x14ac:dyDescent="0.25">
      <c r="A16" s="3200"/>
      <c r="B16" s="114" t="s">
        <v>325</v>
      </c>
      <c r="C16" s="67">
        <v>51.2</v>
      </c>
      <c r="D16" s="67">
        <v>67.565217391304358</v>
      </c>
      <c r="E16" s="67">
        <v>48</v>
      </c>
      <c r="F16" s="67">
        <v>59.2</v>
      </c>
      <c r="G16" s="67">
        <v>60.800000000000004</v>
      </c>
      <c r="H16" s="67">
        <v>56</v>
      </c>
      <c r="I16" s="341">
        <v>59</v>
      </c>
      <c r="J16" s="341">
        <v>70.400000000000006</v>
      </c>
      <c r="K16" s="341">
        <v>64</v>
      </c>
      <c r="L16" s="341">
        <v>52.800000000000004</v>
      </c>
    </row>
    <row r="17" spans="1:12" ht="30.95" customHeight="1" x14ac:dyDescent="0.25">
      <c r="A17" s="3199" t="s">
        <v>78</v>
      </c>
      <c r="B17" s="71" t="s">
        <v>221</v>
      </c>
      <c r="C17" s="66">
        <v>19</v>
      </c>
      <c r="D17" s="66">
        <v>19</v>
      </c>
      <c r="E17" s="66">
        <v>15.2</v>
      </c>
      <c r="F17" s="66">
        <v>18.429999999999996</v>
      </c>
      <c r="G17" s="66">
        <v>15.2</v>
      </c>
      <c r="H17" s="66">
        <v>20.139999999999997</v>
      </c>
      <c r="I17" s="340">
        <v>18.600000000000001</v>
      </c>
      <c r="J17" s="340">
        <v>24.7</v>
      </c>
      <c r="K17" s="340">
        <v>18.399999999999999</v>
      </c>
      <c r="L17" s="340">
        <v>19.399999999999999</v>
      </c>
    </row>
    <row r="18" spans="1:12" ht="30.95" customHeight="1" x14ac:dyDescent="0.25">
      <c r="A18" s="3200"/>
      <c r="B18" s="114" t="s">
        <v>325</v>
      </c>
      <c r="C18" s="67">
        <v>67.565217391304358</v>
      </c>
      <c r="D18" s="67">
        <v>59.2</v>
      </c>
      <c r="E18" s="67">
        <v>54.400000000000006</v>
      </c>
      <c r="F18" s="67">
        <v>57.6</v>
      </c>
      <c r="G18" s="67">
        <v>52.800000000000004</v>
      </c>
      <c r="H18" s="67">
        <v>59.2</v>
      </c>
      <c r="I18" s="341">
        <v>61</v>
      </c>
      <c r="J18" s="341">
        <v>68.8</v>
      </c>
      <c r="K18" s="341">
        <v>57.6</v>
      </c>
      <c r="L18" s="341">
        <v>64</v>
      </c>
    </row>
    <row r="19" spans="1:12" ht="30.95" customHeight="1" x14ac:dyDescent="0.25">
      <c r="A19" s="3203" t="s">
        <v>79</v>
      </c>
      <c r="B19" s="72" t="s">
        <v>221</v>
      </c>
      <c r="C19" s="66">
        <v>19</v>
      </c>
      <c r="D19" s="66">
        <v>20.9</v>
      </c>
      <c r="E19" s="66">
        <v>17.099999999999998</v>
      </c>
      <c r="F19" s="66">
        <v>20.9</v>
      </c>
      <c r="G19" s="66">
        <v>19.95</v>
      </c>
      <c r="H19" s="66">
        <v>19</v>
      </c>
      <c r="I19" s="340">
        <v>17.3</v>
      </c>
      <c r="J19" s="340">
        <v>22.6</v>
      </c>
      <c r="K19" s="340">
        <v>23</v>
      </c>
      <c r="L19" s="340">
        <v>18.7</v>
      </c>
    </row>
    <row r="20" spans="1:12" ht="30.95" customHeight="1" x14ac:dyDescent="0.25">
      <c r="A20" s="3203"/>
      <c r="B20" s="114" t="s">
        <v>325</v>
      </c>
      <c r="C20" s="67">
        <v>60.8</v>
      </c>
      <c r="D20" s="67">
        <v>62.739130434782624</v>
      </c>
      <c r="E20" s="67">
        <v>59.2</v>
      </c>
      <c r="F20" s="67">
        <v>62.400000000000006</v>
      </c>
      <c r="G20" s="67">
        <v>62.400000000000006</v>
      </c>
      <c r="H20" s="67">
        <v>64</v>
      </c>
      <c r="I20" s="341">
        <v>58</v>
      </c>
      <c r="J20" s="341">
        <v>72</v>
      </c>
      <c r="K20" s="341">
        <v>59.2</v>
      </c>
      <c r="L20" s="341">
        <v>52.800000000000004</v>
      </c>
    </row>
    <row r="21" spans="1:12" ht="30.95" customHeight="1" x14ac:dyDescent="0.25">
      <c r="A21" s="3199" t="s">
        <v>80</v>
      </c>
      <c r="B21" s="71" t="s">
        <v>221</v>
      </c>
      <c r="C21" s="66">
        <v>17.099999999999998</v>
      </c>
      <c r="D21" s="66">
        <v>15.2</v>
      </c>
      <c r="E21" s="66">
        <v>17.099999999999998</v>
      </c>
      <c r="F21" s="66">
        <v>20.9</v>
      </c>
      <c r="G21" s="66">
        <v>19</v>
      </c>
      <c r="H21" s="66">
        <v>17.670000000000002</v>
      </c>
      <c r="I21" s="340">
        <v>19.899999999999999</v>
      </c>
      <c r="J21" s="340">
        <v>23.9</v>
      </c>
      <c r="K21" s="340">
        <v>17.100000000000001</v>
      </c>
      <c r="L21" s="340">
        <v>19.8</v>
      </c>
    </row>
    <row r="22" spans="1:12" ht="30.95" customHeight="1" x14ac:dyDescent="0.25">
      <c r="A22" s="3203"/>
      <c r="B22" s="114" t="s">
        <v>325</v>
      </c>
      <c r="C22" s="67">
        <v>67.2</v>
      </c>
      <c r="D22" s="67">
        <v>52.800000000000004</v>
      </c>
      <c r="E22" s="67">
        <v>57.6</v>
      </c>
      <c r="F22" s="67">
        <v>59.2</v>
      </c>
      <c r="G22" s="67">
        <v>43.130434782608702</v>
      </c>
      <c r="H22" s="67">
        <v>72</v>
      </c>
      <c r="I22" s="341">
        <v>62</v>
      </c>
      <c r="J22" s="341">
        <v>41.6</v>
      </c>
      <c r="K22" s="341">
        <v>54.4</v>
      </c>
      <c r="L22" s="341">
        <v>59.2</v>
      </c>
    </row>
    <row r="23" spans="1:12" ht="30.95" customHeight="1" x14ac:dyDescent="0.25">
      <c r="A23" s="3199" t="s">
        <v>81</v>
      </c>
      <c r="B23" s="71" t="s">
        <v>221</v>
      </c>
      <c r="C23" s="66">
        <v>15.2</v>
      </c>
      <c r="D23" s="66">
        <v>17.099999999999998</v>
      </c>
      <c r="E23" s="66">
        <v>15.2</v>
      </c>
      <c r="F23" s="66">
        <v>20.9</v>
      </c>
      <c r="G23" s="66">
        <v>17.86</v>
      </c>
      <c r="H23" s="66">
        <v>17.670000000000002</v>
      </c>
      <c r="I23" s="340">
        <v>18.8</v>
      </c>
      <c r="J23" s="340">
        <v>19.600000000000001</v>
      </c>
      <c r="K23" s="340">
        <v>17.7</v>
      </c>
      <c r="L23" s="340">
        <v>16.899999999999999</v>
      </c>
    </row>
    <row r="24" spans="1:12" ht="30.95" customHeight="1" x14ac:dyDescent="0.25">
      <c r="A24" s="3200"/>
      <c r="B24" s="114" t="s">
        <v>325</v>
      </c>
      <c r="C24" s="67">
        <v>54.4</v>
      </c>
      <c r="D24" s="67">
        <v>56.304347826086968</v>
      </c>
      <c r="E24" s="67">
        <v>49.6</v>
      </c>
      <c r="F24" s="67">
        <v>56</v>
      </c>
      <c r="G24" s="67">
        <v>54.400000000000006</v>
      </c>
      <c r="H24" s="67">
        <v>45.913043478260875</v>
      </c>
      <c r="I24" s="341">
        <v>45</v>
      </c>
      <c r="J24" s="341">
        <v>54.4</v>
      </c>
      <c r="K24" s="341">
        <v>62.4</v>
      </c>
      <c r="L24" s="341">
        <v>59.2</v>
      </c>
    </row>
    <row r="25" spans="1:12" ht="30.95" customHeight="1" x14ac:dyDescent="0.25">
      <c r="A25" s="3199" t="s">
        <v>82</v>
      </c>
      <c r="B25" s="71" t="s">
        <v>221</v>
      </c>
      <c r="C25" s="66">
        <v>15.2</v>
      </c>
      <c r="D25" s="66">
        <v>15.2</v>
      </c>
      <c r="E25" s="66">
        <v>15.2</v>
      </c>
      <c r="F25" s="66">
        <v>15.959999999999999</v>
      </c>
      <c r="G25" s="66">
        <v>11.589999999999998</v>
      </c>
      <c r="H25" s="66">
        <v>16.34</v>
      </c>
      <c r="I25" s="340">
        <v>14.3</v>
      </c>
      <c r="J25" s="340">
        <v>18.2</v>
      </c>
      <c r="K25" s="340">
        <v>16</v>
      </c>
      <c r="L25" s="340">
        <v>15.4</v>
      </c>
    </row>
    <row r="26" spans="1:12" ht="30.95" customHeight="1" x14ac:dyDescent="0.25">
      <c r="A26" s="3200"/>
      <c r="B26" s="114" t="s">
        <v>325</v>
      </c>
      <c r="C26" s="65">
        <v>52.800000000000004</v>
      </c>
      <c r="D26" s="65">
        <v>49.6</v>
      </c>
      <c r="E26" s="65">
        <v>44.800000000000004</v>
      </c>
      <c r="F26" s="65">
        <v>43.2</v>
      </c>
      <c r="G26" s="65">
        <v>49.6</v>
      </c>
      <c r="H26" s="65">
        <v>62.400000000000006</v>
      </c>
      <c r="I26" s="339">
        <v>51</v>
      </c>
      <c r="J26" s="339">
        <v>57.6</v>
      </c>
      <c r="K26" s="339">
        <v>49.6</v>
      </c>
      <c r="L26" s="339">
        <v>59.2</v>
      </c>
    </row>
    <row r="27" spans="1:12" ht="28.5" customHeight="1" x14ac:dyDescent="0.25">
      <c r="A27" s="3199" t="s">
        <v>83</v>
      </c>
      <c r="B27" s="71" t="s">
        <v>221</v>
      </c>
      <c r="C27" s="66">
        <v>15.2</v>
      </c>
      <c r="D27" s="66">
        <v>15.2</v>
      </c>
      <c r="E27" s="66">
        <v>13.299999999999999</v>
      </c>
      <c r="F27" s="66">
        <v>15.959999999999999</v>
      </c>
      <c r="G27" s="66">
        <v>12.4</v>
      </c>
      <c r="H27" s="66">
        <v>11.78</v>
      </c>
      <c r="I27" s="340">
        <v>16.100000000000001</v>
      </c>
      <c r="J27" s="340">
        <v>16.3</v>
      </c>
      <c r="K27" s="340">
        <v>15.8</v>
      </c>
      <c r="L27" s="340">
        <v>14.4</v>
      </c>
    </row>
    <row r="28" spans="1:12" ht="30.95" customHeight="1" x14ac:dyDescent="0.25">
      <c r="A28" s="3201"/>
      <c r="B28" s="126" t="s">
        <v>325</v>
      </c>
      <c r="C28" s="68">
        <v>59.2</v>
      </c>
      <c r="D28" s="68">
        <v>44.800000000000004</v>
      </c>
      <c r="E28" s="68">
        <v>44.800000000000004</v>
      </c>
      <c r="F28" s="68">
        <v>52.800000000000004</v>
      </c>
      <c r="G28" s="68">
        <v>52.800000000000004</v>
      </c>
      <c r="H28" s="68">
        <v>48</v>
      </c>
      <c r="I28" s="342">
        <v>56</v>
      </c>
      <c r="J28" s="342">
        <v>59.2</v>
      </c>
      <c r="K28" s="342">
        <v>49.6</v>
      </c>
      <c r="L28" s="342">
        <v>56</v>
      </c>
    </row>
    <row r="29" spans="1:12" ht="18.75" customHeight="1" x14ac:dyDescent="0.25">
      <c r="A29" s="365" t="s">
        <v>121</v>
      </c>
      <c r="B29" s="63"/>
      <c r="C29" s="63"/>
      <c r="D29" s="63"/>
      <c r="E29" s="366" t="s">
        <v>222</v>
      </c>
      <c r="F29" s="63"/>
      <c r="G29" s="63"/>
      <c r="I29" s="366" t="s">
        <v>223</v>
      </c>
      <c r="J29" s="24"/>
      <c r="K29" s="24"/>
      <c r="L29" s="238"/>
    </row>
    <row r="30" spans="1:12" ht="15.75" x14ac:dyDescent="0.25">
      <c r="B30" s="54"/>
      <c r="C30" s="54"/>
      <c r="D30" s="54"/>
      <c r="F30" s="54"/>
      <c r="G30" s="54"/>
      <c r="I30" s="54"/>
    </row>
  </sheetData>
  <mergeCells count="13">
    <mergeCell ref="A4:B4"/>
    <mergeCell ref="A25:A26"/>
    <mergeCell ref="A27:A28"/>
    <mergeCell ref="A5:A6"/>
    <mergeCell ref="A7:A8"/>
    <mergeCell ref="A9:A10"/>
    <mergeCell ref="A11:A12"/>
    <mergeCell ref="A13:A14"/>
    <mergeCell ref="A15:A16"/>
    <mergeCell ref="A17:A18"/>
    <mergeCell ref="A19:A20"/>
    <mergeCell ref="A21:A22"/>
    <mergeCell ref="A23:A24"/>
  </mergeCells>
  <hyperlinks>
    <hyperlink ref="A1" location="'Table of Contents'!A1" display="Back to Table of Contents"/>
  </hyperlinks>
  <pageMargins left="0.48" right="0.44" top="0.55000000000000004" bottom="0.2" header="0.1" footer="0.3"/>
  <pageSetup paperSize="9" scale="92" orientation="portrait" r:id="rId1"/>
  <headerFooter>
    <oddHeader>&amp;C&amp;"Times New Roman,Regular"&amp;12 36</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heetViews>
  <sheetFormatPr defaultRowHeight="15.75" x14ac:dyDescent="0.25"/>
  <cols>
    <col min="1" max="1" width="18.28515625" style="2" customWidth="1"/>
    <col min="2" max="9" width="11.28515625" style="2" customWidth="1"/>
    <col min="10" max="10" width="10.28515625" style="2" customWidth="1"/>
    <col min="11" max="11" width="12.140625" style="2" customWidth="1"/>
    <col min="12" max="16384" width="9.140625" style="2"/>
  </cols>
  <sheetData>
    <row r="1" spans="1:11" x14ac:dyDescent="0.25">
      <c r="A1" s="962" t="s">
        <v>1404</v>
      </c>
    </row>
    <row r="2" spans="1:11" ht="18.75" x14ac:dyDescent="0.25">
      <c r="A2" s="8" t="s">
        <v>3400</v>
      </c>
    </row>
    <row r="3" spans="1:11" ht="10.5" customHeight="1" x14ac:dyDescent="0.25">
      <c r="A3" s="8"/>
      <c r="J3" s="107"/>
      <c r="K3" s="107"/>
    </row>
    <row r="4" spans="1:11" ht="45" customHeight="1" x14ac:dyDescent="0.25">
      <c r="A4" s="243" t="s">
        <v>1</v>
      </c>
      <c r="B4" s="243">
        <v>2009</v>
      </c>
      <c r="C4" s="243">
        <v>2010</v>
      </c>
      <c r="D4" s="243">
        <v>2011</v>
      </c>
      <c r="E4" s="243">
        <v>2012</v>
      </c>
      <c r="F4" s="243">
        <v>2013</v>
      </c>
      <c r="G4" s="243">
        <v>2014</v>
      </c>
      <c r="H4" s="243">
        <v>2015</v>
      </c>
      <c r="I4" s="243">
        <v>2016</v>
      </c>
      <c r="J4" s="243">
        <v>2017</v>
      </c>
      <c r="K4" s="243">
        <v>2018</v>
      </c>
    </row>
    <row r="5" spans="1:11" ht="38.25" customHeight="1" x14ac:dyDescent="0.25">
      <c r="A5" s="569" t="s">
        <v>3401</v>
      </c>
      <c r="B5" s="2718">
        <v>123</v>
      </c>
      <c r="C5" s="2718">
        <v>160</v>
      </c>
      <c r="D5" s="2718">
        <v>170</v>
      </c>
      <c r="E5" s="2718">
        <v>131</v>
      </c>
      <c r="F5" s="2718">
        <v>150</v>
      </c>
      <c r="G5" s="2718">
        <v>78</v>
      </c>
      <c r="H5" s="2718">
        <v>114</v>
      </c>
      <c r="I5" s="2718">
        <v>98</v>
      </c>
      <c r="J5" s="2718">
        <v>132</v>
      </c>
      <c r="K5" s="2718">
        <v>91</v>
      </c>
    </row>
    <row r="6" spans="1:11" ht="38.25" customHeight="1" x14ac:dyDescent="0.25">
      <c r="A6" s="569" t="s">
        <v>3402</v>
      </c>
      <c r="B6" s="2718">
        <v>136</v>
      </c>
      <c r="C6" s="2718">
        <v>118</v>
      </c>
      <c r="D6" s="2718">
        <v>127</v>
      </c>
      <c r="E6" s="2718">
        <v>100</v>
      </c>
      <c r="F6" s="2718">
        <v>93</v>
      </c>
      <c r="G6" s="2718">
        <v>91</v>
      </c>
      <c r="H6" s="2718">
        <v>39</v>
      </c>
      <c r="I6" s="2718">
        <v>49</v>
      </c>
      <c r="J6" s="2718">
        <v>98</v>
      </c>
      <c r="K6" s="2718">
        <v>59</v>
      </c>
    </row>
    <row r="7" spans="1:11" ht="38.25" customHeight="1" x14ac:dyDescent="0.25">
      <c r="A7" s="569" t="s">
        <v>3403</v>
      </c>
      <c r="B7" s="2718">
        <v>57</v>
      </c>
      <c r="C7" s="2718">
        <v>76</v>
      </c>
      <c r="D7" s="2718">
        <v>96</v>
      </c>
      <c r="E7" s="2718">
        <v>105</v>
      </c>
      <c r="F7" s="2718">
        <v>120</v>
      </c>
      <c r="G7" s="2718">
        <v>138</v>
      </c>
      <c r="H7" s="2718">
        <v>115</v>
      </c>
      <c r="I7" s="2718">
        <v>91</v>
      </c>
      <c r="J7" s="2718">
        <v>128</v>
      </c>
      <c r="K7" s="2718">
        <v>113</v>
      </c>
    </row>
    <row r="8" spans="1:11" ht="38.25" customHeight="1" x14ac:dyDescent="0.25">
      <c r="A8" s="569" t="s">
        <v>3404</v>
      </c>
      <c r="B8" s="2718">
        <v>72</v>
      </c>
      <c r="C8" s="2718">
        <v>77</v>
      </c>
      <c r="D8" s="2718">
        <v>84</v>
      </c>
      <c r="E8" s="2718">
        <v>71</v>
      </c>
      <c r="F8" s="2718">
        <v>82</v>
      </c>
      <c r="G8" s="2718">
        <v>101</v>
      </c>
      <c r="H8" s="2718">
        <v>78</v>
      </c>
      <c r="I8" s="2718">
        <v>63</v>
      </c>
      <c r="J8" s="2718">
        <v>78</v>
      </c>
      <c r="K8" s="2718">
        <v>71</v>
      </c>
    </row>
    <row r="9" spans="1:11" ht="38.25" customHeight="1" x14ac:dyDescent="0.25">
      <c r="A9" s="569" t="s">
        <v>3405</v>
      </c>
      <c r="B9" s="2718">
        <v>88</v>
      </c>
      <c r="C9" s="2718">
        <v>128</v>
      </c>
      <c r="D9" s="2718">
        <v>77</v>
      </c>
      <c r="E9" s="2718">
        <v>79</v>
      </c>
      <c r="F9" s="2718">
        <v>79</v>
      </c>
      <c r="G9" s="2718">
        <v>81</v>
      </c>
      <c r="H9" s="2718">
        <v>76</v>
      </c>
      <c r="I9" s="2718">
        <v>77</v>
      </c>
      <c r="J9" s="2718">
        <v>92</v>
      </c>
      <c r="K9" s="2718">
        <v>66</v>
      </c>
    </row>
    <row r="10" spans="1:11" ht="38.25" customHeight="1" x14ac:dyDescent="0.25">
      <c r="A10" s="569" t="s">
        <v>3406</v>
      </c>
      <c r="B10" s="2718" t="s">
        <v>738</v>
      </c>
      <c r="C10" s="2718" t="s">
        <v>738</v>
      </c>
      <c r="D10" s="2718" t="s">
        <v>738</v>
      </c>
      <c r="E10" s="2718" t="s">
        <v>738</v>
      </c>
      <c r="F10" s="2718" t="s">
        <v>738</v>
      </c>
      <c r="G10" s="2718" t="s">
        <v>738</v>
      </c>
      <c r="H10" s="2718" t="s">
        <v>738</v>
      </c>
      <c r="I10" s="2718" t="s">
        <v>738</v>
      </c>
      <c r="J10" s="2718">
        <v>76</v>
      </c>
      <c r="K10" s="2718">
        <v>58</v>
      </c>
    </row>
    <row r="11" spans="1:11" ht="48" customHeight="1" x14ac:dyDescent="0.25">
      <c r="A11" s="2719" t="s">
        <v>3407</v>
      </c>
      <c r="B11" s="2718" t="s">
        <v>738</v>
      </c>
      <c r="C11" s="2718" t="s">
        <v>738</v>
      </c>
      <c r="D11" s="2718" t="s">
        <v>738</v>
      </c>
      <c r="E11" s="2718" t="s">
        <v>738</v>
      </c>
      <c r="F11" s="2718" t="s">
        <v>738</v>
      </c>
      <c r="G11" s="2718" t="s">
        <v>738</v>
      </c>
      <c r="H11" s="2718" t="s">
        <v>738</v>
      </c>
      <c r="I11" s="2718" t="s">
        <v>738</v>
      </c>
      <c r="J11" s="2718" t="s">
        <v>738</v>
      </c>
      <c r="K11" s="2718">
        <v>16</v>
      </c>
    </row>
    <row r="12" spans="1:11" ht="38.25" customHeight="1" x14ac:dyDescent="0.25">
      <c r="A12" s="569" t="s">
        <v>3408</v>
      </c>
      <c r="B12" s="2718">
        <v>46</v>
      </c>
      <c r="C12" s="2718">
        <v>63</v>
      </c>
      <c r="D12" s="2718">
        <v>177</v>
      </c>
      <c r="E12" s="2718">
        <v>176</v>
      </c>
      <c r="F12" s="2718">
        <v>163</v>
      </c>
      <c r="G12" s="2718">
        <v>174</v>
      </c>
      <c r="H12" s="2718">
        <v>206</v>
      </c>
      <c r="I12" s="2718">
        <v>323</v>
      </c>
      <c r="J12" s="2718">
        <v>161</v>
      </c>
      <c r="K12" s="2718">
        <v>152</v>
      </c>
    </row>
    <row r="13" spans="1:11" ht="44.25" customHeight="1" x14ac:dyDescent="0.25">
      <c r="A13" s="904" t="s">
        <v>7</v>
      </c>
      <c r="B13" s="2511">
        <v>522</v>
      </c>
      <c r="C13" s="2511">
        <v>622</v>
      </c>
      <c r="D13" s="2511">
        <v>731</v>
      </c>
      <c r="E13" s="2511">
        <v>662</v>
      </c>
      <c r="F13" s="2511">
        <v>687</v>
      </c>
      <c r="G13" s="1287">
        <v>664</v>
      </c>
      <c r="H13" s="2511">
        <v>628</v>
      </c>
      <c r="I13" s="2511">
        <v>701</v>
      </c>
      <c r="J13" s="2511">
        <v>765</v>
      </c>
      <c r="K13" s="2511">
        <v>626</v>
      </c>
    </row>
    <row r="14" spans="1:11" ht="25.5" customHeight="1" x14ac:dyDescent="0.25">
      <c r="A14" s="4195" t="s">
        <v>3409</v>
      </c>
      <c r="B14" s="4196"/>
      <c r="C14" s="4196"/>
      <c r="D14" s="4196"/>
      <c r="E14" s="4196"/>
      <c r="F14" s="4196"/>
      <c r="G14" s="4196"/>
      <c r="H14" s="4196"/>
      <c r="I14" s="4196"/>
      <c r="J14" s="4196"/>
      <c r="K14" s="4196"/>
    </row>
    <row r="15" spans="1:11" s="145" customFormat="1" ht="21" customHeight="1" x14ac:dyDescent="0.25">
      <c r="A15" s="4197" t="s">
        <v>3410</v>
      </c>
      <c r="B15" s="4197"/>
      <c r="C15" s="4197"/>
      <c r="D15" s="4197"/>
      <c r="E15" s="4197"/>
      <c r="F15" s="4197"/>
      <c r="G15" s="4197"/>
      <c r="H15" s="4197"/>
      <c r="I15" s="4197"/>
      <c r="J15" s="4197"/>
      <c r="K15" s="4197"/>
    </row>
    <row r="16" spans="1:11" ht="23.25" customHeight="1" x14ac:dyDescent="0.25">
      <c r="A16" s="2356" t="s">
        <v>3411</v>
      </c>
      <c r="B16" s="2470"/>
      <c r="C16" s="2470"/>
      <c r="D16" s="2470"/>
      <c r="E16" s="2470"/>
      <c r="F16" s="2470"/>
      <c r="G16" s="2470"/>
      <c r="H16" s="2470"/>
      <c r="I16" s="2470"/>
      <c r="J16" s="2470"/>
      <c r="K16" s="2470"/>
    </row>
    <row r="17" spans="1:11" ht="19.5" customHeight="1" x14ac:dyDescent="0.25">
      <c r="A17" s="2356" t="s">
        <v>1242</v>
      </c>
      <c r="B17" s="2356"/>
      <c r="C17" s="2356"/>
      <c r="D17" s="2356"/>
      <c r="E17" s="2356"/>
      <c r="F17" s="2356"/>
      <c r="G17" s="2356"/>
      <c r="H17" s="2356"/>
      <c r="I17" s="2356"/>
      <c r="J17" s="2356"/>
      <c r="K17" s="2356"/>
    </row>
  </sheetData>
  <mergeCells count="2">
    <mergeCell ref="A14:K14"/>
    <mergeCell ref="A15:K15"/>
  </mergeCells>
  <hyperlinks>
    <hyperlink ref="A1" location="'Table of Contents'!A1" display="Back to Table of Contents"/>
  </hyperlinks>
  <pageMargins left="0.55000000000000004" right="0.31" top="0.65" bottom="0.25" header="0.36" footer="0.23622047244094499"/>
  <pageSetup paperSize="9" orientation="landscape" r:id="rId1"/>
  <headerFooter alignWithMargins="0">
    <oddHeader xml:space="preserve">&amp;C&amp;"Arial,Regular"&amp;12 </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zoomScale="75" zoomScaleNormal="75" workbookViewId="0"/>
  </sheetViews>
  <sheetFormatPr defaultRowHeight="22.5" x14ac:dyDescent="0.35"/>
  <cols>
    <col min="1" max="1" width="33.28515625" style="2720" customWidth="1"/>
    <col min="2" max="11" width="11.5703125" style="2720" customWidth="1"/>
    <col min="12" max="16384" width="9.140625" style="2720"/>
  </cols>
  <sheetData>
    <row r="1" spans="1:11" ht="39" customHeight="1" x14ac:dyDescent="0.35">
      <c r="A1" s="2905" t="s">
        <v>1404</v>
      </c>
    </row>
    <row r="2" spans="1:11" s="2721" customFormat="1" ht="24.75" customHeight="1" x14ac:dyDescent="0.3">
      <c r="A2" s="2721" t="s">
        <v>3412</v>
      </c>
    </row>
    <row r="3" spans="1:11" s="2721" customFormat="1" ht="12.75" customHeight="1" x14ac:dyDescent="0.35">
      <c r="I3" s="2722"/>
      <c r="J3" s="2722"/>
      <c r="K3" s="2722"/>
    </row>
    <row r="4" spans="1:11" ht="62.25" customHeight="1" x14ac:dyDescent="0.35">
      <c r="A4" s="2723" t="s">
        <v>3413</v>
      </c>
      <c r="B4" s="2723">
        <v>2009</v>
      </c>
      <c r="C4" s="2723">
        <v>2010</v>
      </c>
      <c r="D4" s="2723">
        <v>2011</v>
      </c>
      <c r="E4" s="2723">
        <v>2012</v>
      </c>
      <c r="F4" s="2723">
        <v>2013</v>
      </c>
      <c r="G4" s="2723">
        <v>2014</v>
      </c>
      <c r="H4" s="2723">
        <v>2015</v>
      </c>
      <c r="I4" s="2723">
        <v>2016</v>
      </c>
      <c r="J4" s="2723">
        <v>2017</v>
      </c>
      <c r="K4" s="2723">
        <v>2018</v>
      </c>
    </row>
    <row r="5" spans="1:11" ht="62.25" customHeight="1" x14ac:dyDescent="0.35">
      <c r="A5" s="2724" t="s">
        <v>3414</v>
      </c>
      <c r="B5" s="2725">
        <v>3402</v>
      </c>
      <c r="C5" s="2725">
        <v>963</v>
      </c>
      <c r="D5" s="2725">
        <v>687</v>
      </c>
      <c r="E5" s="2725">
        <v>1827</v>
      </c>
      <c r="F5" s="2725">
        <v>924</v>
      </c>
      <c r="G5" s="2725">
        <v>528</v>
      </c>
      <c r="H5" s="2725">
        <v>819</v>
      </c>
      <c r="I5" s="2725">
        <v>683</v>
      </c>
      <c r="J5" s="2725">
        <v>2568</v>
      </c>
      <c r="K5" s="2725">
        <v>2456</v>
      </c>
    </row>
    <row r="6" spans="1:11" ht="78.75" customHeight="1" x14ac:dyDescent="0.35">
      <c r="A6" s="2724" t="s">
        <v>3415</v>
      </c>
      <c r="B6" s="2725">
        <v>0</v>
      </c>
      <c r="C6" s="2725">
        <v>152</v>
      </c>
      <c r="D6" s="2725">
        <v>35</v>
      </c>
      <c r="E6" s="2725">
        <v>11</v>
      </c>
      <c r="F6" s="2725">
        <v>18</v>
      </c>
      <c r="G6" s="2725">
        <v>10</v>
      </c>
      <c r="H6" s="2725">
        <v>12</v>
      </c>
      <c r="I6" s="2725">
        <v>12</v>
      </c>
      <c r="J6" s="2725">
        <v>10</v>
      </c>
      <c r="K6" s="2725">
        <v>21</v>
      </c>
    </row>
    <row r="7" spans="1:11" ht="75" customHeight="1" x14ac:dyDescent="0.35">
      <c r="A7" s="2726" t="s">
        <v>3416</v>
      </c>
      <c r="B7" s="2725">
        <v>27</v>
      </c>
      <c r="C7" s="2725">
        <v>11</v>
      </c>
      <c r="D7" s="2725">
        <v>34</v>
      </c>
      <c r="E7" s="2725">
        <v>18</v>
      </c>
      <c r="F7" s="2725">
        <v>20</v>
      </c>
      <c r="G7" s="2725">
        <v>12</v>
      </c>
      <c r="H7" s="2725">
        <v>31</v>
      </c>
      <c r="I7" s="2725">
        <v>14</v>
      </c>
      <c r="J7" s="2725">
        <v>27</v>
      </c>
      <c r="K7" s="2725">
        <v>12</v>
      </c>
    </row>
    <row r="8" spans="1:11" ht="73.5" customHeight="1" x14ac:dyDescent="0.35">
      <c r="A8" s="2726" t="s">
        <v>3417</v>
      </c>
      <c r="B8" s="2725">
        <v>48</v>
      </c>
      <c r="C8" s="2725">
        <v>61</v>
      </c>
      <c r="D8" s="2725">
        <v>58</v>
      </c>
      <c r="E8" s="2725">
        <v>178</v>
      </c>
      <c r="F8" s="2725">
        <v>126</v>
      </c>
      <c r="G8" s="2725">
        <v>158</v>
      </c>
      <c r="H8" s="2725">
        <v>430</v>
      </c>
      <c r="I8" s="2725">
        <v>515</v>
      </c>
      <c r="J8" s="2725">
        <v>203</v>
      </c>
      <c r="K8" s="2725">
        <v>203</v>
      </c>
    </row>
    <row r="9" spans="1:11" ht="76.5" customHeight="1" x14ac:dyDescent="0.35">
      <c r="A9" s="2724" t="s">
        <v>3418</v>
      </c>
      <c r="B9" s="2725">
        <v>3</v>
      </c>
      <c r="C9" s="2725">
        <v>0</v>
      </c>
      <c r="D9" s="2725">
        <v>0</v>
      </c>
      <c r="E9" s="2725">
        <v>2</v>
      </c>
      <c r="F9" s="2725">
        <v>0</v>
      </c>
      <c r="G9" s="2725">
        <v>0</v>
      </c>
      <c r="H9" s="2725">
        <v>8</v>
      </c>
      <c r="I9" s="2725">
        <v>10</v>
      </c>
      <c r="J9" s="2725">
        <v>11</v>
      </c>
      <c r="K9" s="2725">
        <v>4</v>
      </c>
    </row>
    <row r="10" spans="1:11" ht="87.75" customHeight="1" x14ac:dyDescent="0.35">
      <c r="A10" s="2726" t="s">
        <v>3419</v>
      </c>
      <c r="B10" s="2725">
        <v>1</v>
      </c>
      <c r="C10" s="2725">
        <v>0</v>
      </c>
      <c r="D10" s="2725">
        <v>0</v>
      </c>
      <c r="E10" s="2725">
        <v>0</v>
      </c>
      <c r="F10" s="2725">
        <v>3</v>
      </c>
      <c r="G10" s="2725">
        <v>1</v>
      </c>
      <c r="H10" s="2725">
        <v>1</v>
      </c>
      <c r="I10" s="2725">
        <v>2</v>
      </c>
      <c r="J10" s="2725">
        <v>0</v>
      </c>
      <c r="K10" s="2725">
        <v>4</v>
      </c>
    </row>
    <row r="11" spans="1:11" ht="87.75" customHeight="1" x14ac:dyDescent="0.35">
      <c r="A11" s="2726" t="s">
        <v>3420</v>
      </c>
      <c r="B11" s="2725">
        <v>0</v>
      </c>
      <c r="C11" s="2725">
        <v>41</v>
      </c>
      <c r="D11" s="2725">
        <v>28</v>
      </c>
      <c r="E11" s="2725">
        <v>55</v>
      </c>
      <c r="F11" s="2725">
        <v>60</v>
      </c>
      <c r="G11" s="2725">
        <v>32</v>
      </c>
      <c r="H11" s="2725">
        <v>33</v>
      </c>
      <c r="I11" s="2725">
        <v>39</v>
      </c>
      <c r="J11" s="2725">
        <v>38</v>
      </c>
      <c r="K11" s="2725">
        <v>26</v>
      </c>
    </row>
    <row r="12" spans="1:11" ht="87.75" customHeight="1" x14ac:dyDescent="0.35">
      <c r="A12" s="2726" t="s">
        <v>3421</v>
      </c>
      <c r="B12" s="2725">
        <v>0</v>
      </c>
      <c r="C12" s="2725">
        <v>0</v>
      </c>
      <c r="D12" s="2725">
        <v>0</v>
      </c>
      <c r="E12" s="2725">
        <v>73</v>
      </c>
      <c r="F12" s="2725">
        <v>224</v>
      </c>
      <c r="G12" s="2725">
        <v>142</v>
      </c>
      <c r="H12" s="2725">
        <v>72</v>
      </c>
      <c r="I12" s="2725">
        <v>0</v>
      </c>
      <c r="J12" s="2725">
        <v>0</v>
      </c>
      <c r="K12" s="2725">
        <v>0</v>
      </c>
    </row>
    <row r="13" spans="1:11" ht="87.75" customHeight="1" x14ac:dyDescent="0.35">
      <c r="A13" s="2726" t="s">
        <v>3422</v>
      </c>
      <c r="B13" s="2725">
        <v>0</v>
      </c>
      <c r="C13" s="2725">
        <v>0</v>
      </c>
      <c r="D13" s="2725">
        <v>0</v>
      </c>
      <c r="E13" s="2725">
        <v>0</v>
      </c>
      <c r="F13" s="2725">
        <v>436</v>
      </c>
      <c r="G13" s="2725">
        <v>784</v>
      </c>
      <c r="H13" s="2725">
        <v>1281</v>
      </c>
      <c r="I13" s="2725">
        <v>923</v>
      </c>
      <c r="J13" s="2725">
        <v>495</v>
      </c>
      <c r="K13" s="2725">
        <v>687</v>
      </c>
    </row>
    <row r="14" spans="1:11" ht="69.75" customHeight="1" x14ac:dyDescent="0.35">
      <c r="A14" s="2726" t="s">
        <v>3423</v>
      </c>
      <c r="B14" s="2725">
        <v>0</v>
      </c>
      <c r="C14" s="2725">
        <v>0</v>
      </c>
      <c r="D14" s="2725">
        <v>0</v>
      </c>
      <c r="E14" s="2725">
        <v>0</v>
      </c>
      <c r="F14" s="2725">
        <v>0</v>
      </c>
      <c r="G14" s="2725">
        <v>0</v>
      </c>
      <c r="H14" s="2725">
        <v>0</v>
      </c>
      <c r="I14" s="2725">
        <v>58</v>
      </c>
      <c r="J14" s="2725">
        <v>208</v>
      </c>
      <c r="K14" s="2725">
        <v>214</v>
      </c>
    </row>
    <row r="15" spans="1:11" ht="64.5" customHeight="1" x14ac:dyDescent="0.35">
      <c r="A15" s="2724" t="s">
        <v>3424</v>
      </c>
      <c r="B15" s="2725">
        <v>81</v>
      </c>
      <c r="C15" s="2725">
        <v>23</v>
      </c>
      <c r="D15" s="2725">
        <v>15</v>
      </c>
      <c r="E15" s="2725">
        <v>61</v>
      </c>
      <c r="F15" s="2725">
        <v>51</v>
      </c>
      <c r="G15" s="2725">
        <v>15</v>
      </c>
      <c r="H15" s="2725">
        <v>35</v>
      </c>
      <c r="I15" s="2725">
        <v>13</v>
      </c>
      <c r="J15" s="2725">
        <v>14</v>
      </c>
      <c r="K15" s="2725">
        <v>0</v>
      </c>
    </row>
    <row r="16" spans="1:11" ht="51.75" customHeight="1" x14ac:dyDescent="0.35">
      <c r="A16" s="2727" t="s">
        <v>7</v>
      </c>
      <c r="B16" s="2728">
        <v>3562</v>
      </c>
      <c r="C16" s="2728">
        <v>1251</v>
      </c>
      <c r="D16" s="2728">
        <v>857</v>
      </c>
      <c r="E16" s="2728">
        <v>2225</v>
      </c>
      <c r="F16" s="2728">
        <v>1862</v>
      </c>
      <c r="G16" s="2728">
        <v>1682</v>
      </c>
      <c r="H16" s="2728">
        <v>2722</v>
      </c>
      <c r="I16" s="2728">
        <v>2269</v>
      </c>
      <c r="J16" s="2728">
        <v>3574</v>
      </c>
      <c r="K16" s="2728">
        <v>3627</v>
      </c>
    </row>
    <row r="17" spans="1:11" ht="12" customHeight="1" x14ac:dyDescent="0.35">
      <c r="A17" s="2722"/>
      <c r="B17" s="2722"/>
      <c r="C17" s="2722"/>
      <c r="D17" s="2722"/>
      <c r="E17" s="2722"/>
      <c r="F17" s="2722"/>
      <c r="G17" s="2722"/>
      <c r="H17" s="2722"/>
      <c r="I17" s="2722"/>
      <c r="J17" s="2722"/>
      <c r="K17" s="2722"/>
    </row>
    <row r="18" spans="1:11" ht="12" customHeight="1" x14ac:dyDescent="0.35">
      <c r="A18" s="2722"/>
      <c r="B18" s="2722"/>
      <c r="C18" s="2722"/>
      <c r="D18" s="2722"/>
      <c r="E18" s="2722"/>
      <c r="F18" s="2722"/>
      <c r="G18" s="2722"/>
      <c r="H18" s="2722"/>
      <c r="I18" s="2722"/>
      <c r="J18" s="2722"/>
      <c r="K18" s="2722"/>
    </row>
    <row r="19" spans="1:11" ht="39" customHeight="1" x14ac:dyDescent="0.35">
      <c r="A19" s="4198" t="s">
        <v>3425</v>
      </c>
      <c r="B19" s="2723">
        <v>2009</v>
      </c>
      <c r="C19" s="2723">
        <v>2010</v>
      </c>
      <c r="D19" s="2723">
        <v>2011</v>
      </c>
      <c r="E19" s="2723">
        <v>2012</v>
      </c>
      <c r="F19" s="2723">
        <v>2013</v>
      </c>
      <c r="G19" s="2723">
        <v>2014</v>
      </c>
      <c r="H19" s="2723">
        <v>2015</v>
      </c>
      <c r="I19" s="2723">
        <v>2016</v>
      </c>
      <c r="J19" s="2723">
        <v>2017</v>
      </c>
      <c r="K19" s="2723">
        <v>2018</v>
      </c>
    </row>
    <row r="20" spans="1:11" ht="105" customHeight="1" x14ac:dyDescent="0.35">
      <c r="A20" s="4198"/>
      <c r="B20" s="2729">
        <v>2270</v>
      </c>
      <c r="C20" s="2729">
        <v>1651</v>
      </c>
      <c r="D20" s="2729">
        <v>374</v>
      </c>
      <c r="E20" s="2730" t="s">
        <v>3426</v>
      </c>
      <c r="F20" s="2729">
        <v>40</v>
      </c>
      <c r="G20" s="2729">
        <v>564</v>
      </c>
      <c r="H20" s="2729">
        <v>1084</v>
      </c>
      <c r="I20" s="2729">
        <v>879</v>
      </c>
      <c r="J20" s="2729">
        <v>930</v>
      </c>
      <c r="K20" s="2729">
        <v>420</v>
      </c>
    </row>
    <row r="21" spans="1:11" ht="60" customHeight="1" x14ac:dyDescent="0.35">
      <c r="A21" s="2731" t="s">
        <v>1242</v>
      </c>
      <c r="B21" s="2356"/>
      <c r="C21" s="2356"/>
      <c r="D21" s="2356"/>
      <c r="E21" s="2356"/>
      <c r="F21" s="2356"/>
      <c r="G21" s="2356"/>
      <c r="H21" s="2356"/>
      <c r="I21" s="2356"/>
      <c r="J21" s="2356"/>
      <c r="K21" s="2356"/>
    </row>
    <row r="22" spans="1:11" ht="25.5" x14ac:dyDescent="0.35">
      <c r="A22" s="2722" t="s">
        <v>3427</v>
      </c>
    </row>
  </sheetData>
  <mergeCells count="1">
    <mergeCell ref="A19:A20"/>
  </mergeCells>
  <hyperlinks>
    <hyperlink ref="A1" location="'Table of Contents'!A1" display="Back to Table of Contents"/>
  </hyperlinks>
  <pageMargins left="0.55000000000000004" right="0.45" top="0.67" bottom="0.25" header="0.28000000000000003" footer="0.23622047244094499"/>
  <pageSetup paperSize="9" scale="60" orientation="portrait" r:id="rId1"/>
  <headerFooter alignWithMargins="0">
    <oddHeader>&amp;C&amp;"Times New Roman,Regular"&amp;15 &amp;14 184</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heetViews>
  <sheetFormatPr defaultRowHeight="15.75" x14ac:dyDescent="0.25"/>
  <cols>
    <col min="1" max="1" width="25.7109375" style="561" customWidth="1"/>
    <col min="2" max="11" width="7.5703125" style="561" customWidth="1"/>
    <col min="12" max="16384" width="9.140625" style="561"/>
  </cols>
  <sheetData>
    <row r="1" spans="1:11" x14ac:dyDescent="0.25">
      <c r="A1" s="962" t="s">
        <v>1404</v>
      </c>
    </row>
    <row r="2" spans="1:11" ht="18.75" x14ac:dyDescent="0.25">
      <c r="A2" s="8" t="s">
        <v>3428</v>
      </c>
      <c r="B2" s="2"/>
      <c r="C2" s="2"/>
      <c r="D2" s="2"/>
      <c r="E2" s="2"/>
      <c r="F2" s="2"/>
      <c r="G2" s="2"/>
      <c r="H2" s="2"/>
      <c r="I2" s="2"/>
      <c r="J2" s="2"/>
      <c r="K2" s="2"/>
    </row>
    <row r="3" spans="1:11" x14ac:dyDescent="0.25">
      <c r="A3" s="2"/>
      <c r="B3" s="2"/>
      <c r="C3" s="2"/>
      <c r="D3" s="2"/>
      <c r="E3" s="2"/>
      <c r="F3" s="2"/>
      <c r="G3" s="15"/>
      <c r="H3" s="15"/>
      <c r="I3" s="15"/>
      <c r="J3" s="2"/>
      <c r="K3" s="2"/>
    </row>
    <row r="4" spans="1:11" ht="41.25" customHeight="1" x14ac:dyDescent="0.25">
      <c r="A4" s="2476" t="s">
        <v>1</v>
      </c>
      <c r="B4" s="2476" t="s">
        <v>18</v>
      </c>
      <c r="C4" s="2476" t="s">
        <v>19</v>
      </c>
      <c r="D4" s="2476" t="s">
        <v>20</v>
      </c>
      <c r="E4" s="2476" t="s">
        <v>21</v>
      </c>
      <c r="F4" s="2476" t="s">
        <v>22</v>
      </c>
      <c r="G4" s="2476" t="s">
        <v>105</v>
      </c>
      <c r="H4" s="2476" t="s">
        <v>469</v>
      </c>
      <c r="I4" s="2476" t="s">
        <v>577</v>
      </c>
      <c r="J4" s="2476" t="s">
        <v>707</v>
      </c>
      <c r="K4" s="2476" t="s">
        <v>786</v>
      </c>
    </row>
    <row r="5" spans="1:11" ht="41.25" customHeight="1" x14ac:dyDescent="0.25">
      <c r="A5" s="2732" t="s">
        <v>3429</v>
      </c>
      <c r="B5" s="2733">
        <v>71</v>
      </c>
      <c r="C5" s="2733">
        <v>37</v>
      </c>
      <c r="D5" s="2733">
        <v>79</v>
      </c>
      <c r="E5" s="2733">
        <v>68</v>
      </c>
      <c r="F5" s="2733">
        <v>61</v>
      </c>
      <c r="G5" s="2733">
        <v>70</v>
      </c>
      <c r="H5" s="2733">
        <v>60</v>
      </c>
      <c r="I5" s="2733">
        <v>56</v>
      </c>
      <c r="J5" s="2734">
        <v>78</v>
      </c>
      <c r="K5" s="2734">
        <v>43</v>
      </c>
    </row>
    <row r="6" spans="1:11" ht="41.25" customHeight="1" x14ac:dyDescent="0.25">
      <c r="A6" s="2732" t="s">
        <v>3430</v>
      </c>
      <c r="B6" s="2733">
        <v>0</v>
      </c>
      <c r="C6" s="2733">
        <v>1</v>
      </c>
      <c r="D6" s="2733">
        <v>0</v>
      </c>
      <c r="E6" s="2733">
        <v>0</v>
      </c>
      <c r="F6" s="2733">
        <v>0</v>
      </c>
      <c r="G6" s="2733">
        <v>1</v>
      </c>
      <c r="H6" s="2733">
        <v>1</v>
      </c>
      <c r="I6" s="2733">
        <v>0</v>
      </c>
      <c r="J6" s="2734">
        <v>0</v>
      </c>
      <c r="K6" s="2734">
        <v>0</v>
      </c>
    </row>
    <row r="7" spans="1:11" ht="41.25" customHeight="1" x14ac:dyDescent="0.25">
      <c r="A7" s="2732" t="s">
        <v>3431</v>
      </c>
      <c r="B7" s="2733">
        <v>9</v>
      </c>
      <c r="C7" s="2733">
        <v>2</v>
      </c>
      <c r="D7" s="2733">
        <v>3</v>
      </c>
      <c r="E7" s="2733">
        <v>0</v>
      </c>
      <c r="F7" s="2733">
        <v>17</v>
      </c>
      <c r="G7" s="2733">
        <v>7</v>
      </c>
      <c r="H7" s="2733">
        <v>7</v>
      </c>
      <c r="I7" s="2733">
        <v>2</v>
      </c>
      <c r="J7" s="2734">
        <v>0</v>
      </c>
      <c r="K7" s="2734">
        <v>11</v>
      </c>
    </row>
    <row r="8" spans="1:11" ht="41.25" customHeight="1" x14ac:dyDescent="0.25">
      <c r="A8" s="2735" t="s">
        <v>3432</v>
      </c>
      <c r="B8" s="2733">
        <v>10</v>
      </c>
      <c r="C8" s="2733">
        <v>13</v>
      </c>
      <c r="D8" s="2733">
        <v>19</v>
      </c>
      <c r="E8" s="2733">
        <v>10</v>
      </c>
      <c r="F8" s="2733">
        <v>16</v>
      </c>
      <c r="G8" s="2733">
        <v>11</v>
      </c>
      <c r="H8" s="2733">
        <v>14</v>
      </c>
      <c r="I8" s="2733">
        <v>13</v>
      </c>
      <c r="J8" s="2734">
        <v>12</v>
      </c>
      <c r="K8" s="2734">
        <v>7</v>
      </c>
    </row>
    <row r="9" spans="1:11" ht="41.25" customHeight="1" x14ac:dyDescent="0.25">
      <c r="A9" s="2735" t="s">
        <v>3433</v>
      </c>
      <c r="B9" s="2733">
        <v>0</v>
      </c>
      <c r="C9" s="2733">
        <v>0</v>
      </c>
      <c r="D9" s="2733">
        <v>3</v>
      </c>
      <c r="E9" s="2733">
        <v>1</v>
      </c>
      <c r="F9" s="2733">
        <v>0</v>
      </c>
      <c r="G9" s="2733">
        <v>0</v>
      </c>
      <c r="H9" s="2733">
        <v>0</v>
      </c>
      <c r="I9" s="2733">
        <v>0</v>
      </c>
      <c r="J9" s="2733">
        <v>0</v>
      </c>
      <c r="K9" s="2733">
        <v>3</v>
      </c>
    </row>
    <row r="10" spans="1:11" ht="41.25" customHeight="1" x14ac:dyDescent="0.25">
      <c r="A10" s="2735" t="s">
        <v>3434</v>
      </c>
      <c r="B10" s="2733">
        <v>11</v>
      </c>
      <c r="C10" s="2733">
        <v>14</v>
      </c>
      <c r="D10" s="2733">
        <v>22</v>
      </c>
      <c r="E10" s="2733">
        <v>14</v>
      </c>
      <c r="F10" s="2733">
        <v>30</v>
      </c>
      <c r="G10" s="2733">
        <v>20</v>
      </c>
      <c r="H10" s="2733">
        <v>21</v>
      </c>
      <c r="I10" s="2733">
        <v>8</v>
      </c>
      <c r="J10" s="2734">
        <v>1</v>
      </c>
      <c r="K10" s="2734">
        <v>5</v>
      </c>
    </row>
    <row r="11" spans="1:11" ht="41.25" customHeight="1" x14ac:dyDescent="0.25">
      <c r="A11" s="579" t="s">
        <v>7</v>
      </c>
      <c r="B11" s="2476">
        <v>101</v>
      </c>
      <c r="C11" s="2476">
        <v>67</v>
      </c>
      <c r="D11" s="2476">
        <v>126</v>
      </c>
      <c r="E11" s="2476">
        <v>93</v>
      </c>
      <c r="F11" s="2476">
        <v>124</v>
      </c>
      <c r="G11" s="2476">
        <v>109</v>
      </c>
      <c r="H11" s="2476">
        <v>103</v>
      </c>
      <c r="I11" s="2476">
        <v>79</v>
      </c>
      <c r="J11" s="2476">
        <v>91</v>
      </c>
      <c r="K11" s="2476">
        <v>69</v>
      </c>
    </row>
    <row r="12" spans="1:11" s="567" customFormat="1" ht="15" x14ac:dyDescent="0.25">
      <c r="A12" s="132" t="s">
        <v>8</v>
      </c>
    </row>
    <row r="13" spans="1:11" s="567" customFormat="1" ht="17.25" x14ac:dyDescent="0.25">
      <c r="A13" s="143" t="s">
        <v>3435</v>
      </c>
    </row>
    <row r="14" spans="1:11" s="567" customFormat="1" ht="17.25" x14ac:dyDescent="0.25">
      <c r="A14" s="143"/>
    </row>
  </sheetData>
  <hyperlinks>
    <hyperlink ref="A1" location="'Table of Contents'!A1" display="Back to Table of Contents"/>
  </hyperlinks>
  <pageMargins left="0.59" right="0.61" top="0.75" bottom="0.75" header="0.3" footer="0.3"/>
  <pageSetup paperSize="9" scale="85" orientation="portrait" r:id="rId1"/>
  <headerFooter>
    <oddHeader>&amp;C&amp;"Times New Roman,Regular"&amp;12 &amp;14 185</oddHeader>
  </headerFooter>
  <drawing r:id="rId2"/>
  <tableParts count="1">
    <tablePart r:id="rId3"/>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RowHeight="15" x14ac:dyDescent="0.25"/>
  <cols>
    <col min="1" max="1" width="27.42578125" style="2507" customWidth="1"/>
    <col min="2" max="2" width="15.140625" style="2507" customWidth="1"/>
    <col min="3" max="3" width="17.140625" style="2507" customWidth="1"/>
    <col min="4" max="4" width="16" style="2507" customWidth="1"/>
    <col min="5" max="6" width="11.42578125" style="2507" bestFit="1" customWidth="1"/>
    <col min="7" max="16384" width="9.140625" style="2507"/>
  </cols>
  <sheetData>
    <row r="1" spans="1:6" x14ac:dyDescent="0.25">
      <c r="A1" s="962" t="s">
        <v>1404</v>
      </c>
    </row>
    <row r="2" spans="1:6" ht="39" customHeight="1" x14ac:dyDescent="0.25">
      <c r="A2" s="4205" t="s">
        <v>1371</v>
      </c>
      <c r="B2" s="4205"/>
      <c r="C2" s="4205"/>
      <c r="D2" s="4205"/>
      <c r="E2" s="4205"/>
      <c r="F2" s="4205"/>
    </row>
    <row r="3" spans="1:6" ht="7.5" customHeight="1" x14ac:dyDescent="0.25">
      <c r="A3" s="2736"/>
    </row>
    <row r="4" spans="1:6" ht="56.25" customHeight="1" x14ac:dyDescent="0.25">
      <c r="A4" s="4201" t="s">
        <v>3436</v>
      </c>
      <c r="B4" s="4201" t="s">
        <v>3437</v>
      </c>
      <c r="C4" s="4201"/>
      <c r="D4" s="4201"/>
      <c r="E4" s="4206" t="s">
        <v>3438</v>
      </c>
      <c r="F4" s="4207"/>
    </row>
    <row r="5" spans="1:6" ht="48" customHeight="1" x14ac:dyDescent="0.25">
      <c r="A5" s="4202"/>
      <c r="B5" s="2737" t="s">
        <v>37</v>
      </c>
      <c r="C5" s="4210" t="s">
        <v>3439</v>
      </c>
      <c r="D5" s="4210"/>
      <c r="E5" s="4208"/>
      <c r="F5" s="4209"/>
    </row>
    <row r="6" spans="1:6" ht="41.25" customHeight="1" x14ac:dyDescent="0.25">
      <c r="A6" s="2738" t="s">
        <v>3440</v>
      </c>
      <c r="B6" s="2739">
        <v>242</v>
      </c>
      <c r="C6" s="4204">
        <v>62</v>
      </c>
      <c r="D6" s="4204"/>
      <c r="E6" s="4204">
        <v>3.8</v>
      </c>
      <c r="F6" s="4204"/>
    </row>
    <row r="7" spans="1:6" ht="41.25" customHeight="1" x14ac:dyDescent="0.25">
      <c r="A7" s="2738" t="s">
        <v>3441</v>
      </c>
      <c r="B7" s="2739">
        <v>163</v>
      </c>
      <c r="C7" s="4204">
        <v>41.2</v>
      </c>
      <c r="D7" s="4204"/>
      <c r="E7" s="4204">
        <v>2.6</v>
      </c>
      <c r="F7" s="4204"/>
    </row>
    <row r="8" spans="1:6" ht="41.25" customHeight="1" x14ac:dyDescent="0.25">
      <c r="A8" s="2738" t="s">
        <v>2844</v>
      </c>
      <c r="B8" s="2739">
        <v>138</v>
      </c>
      <c r="C8" s="4204">
        <v>35.4</v>
      </c>
      <c r="D8" s="4204"/>
      <c r="E8" s="4204">
        <v>2.2000000000000002</v>
      </c>
      <c r="F8" s="4204"/>
    </row>
    <row r="9" spans="1:6" ht="41.25" customHeight="1" x14ac:dyDescent="0.25">
      <c r="A9" s="2738" t="s">
        <v>3442</v>
      </c>
      <c r="B9" s="2739">
        <v>81</v>
      </c>
      <c r="C9" s="4204">
        <v>20.8</v>
      </c>
      <c r="D9" s="4204"/>
      <c r="E9" s="4204">
        <v>1.3</v>
      </c>
      <c r="F9" s="4204"/>
    </row>
    <row r="10" spans="1:6" ht="41.25" customHeight="1" x14ac:dyDescent="0.25">
      <c r="A10" s="2740" t="s">
        <v>3443</v>
      </c>
      <c r="B10" s="2741">
        <v>65</v>
      </c>
      <c r="C10" s="4199">
        <v>16.7</v>
      </c>
      <c r="D10" s="4199"/>
      <c r="E10" s="4199">
        <v>1</v>
      </c>
      <c r="F10" s="4199"/>
    </row>
    <row r="11" spans="1:6" x14ac:dyDescent="0.25">
      <c r="A11" s="2742" t="s">
        <v>3444</v>
      </c>
    </row>
    <row r="12" spans="1:6" x14ac:dyDescent="0.25">
      <c r="A12" s="2743"/>
    </row>
    <row r="13" spans="1:6" x14ac:dyDescent="0.25">
      <c r="A13" s="976" t="s">
        <v>1404</v>
      </c>
    </row>
    <row r="14" spans="1:6" ht="42.75" customHeight="1" x14ac:dyDescent="0.25">
      <c r="A14" s="4200" t="s">
        <v>1372</v>
      </c>
      <c r="B14" s="4200"/>
      <c r="C14" s="4200"/>
      <c r="D14" s="4200"/>
      <c r="E14" s="4200"/>
      <c r="F14" s="4200"/>
    </row>
    <row r="15" spans="1:6" x14ac:dyDescent="0.25">
      <c r="A15" s="2736"/>
    </row>
    <row r="16" spans="1:6" ht="35.25" customHeight="1" x14ac:dyDescent="0.25">
      <c r="A16" s="4201" t="s">
        <v>3445</v>
      </c>
      <c r="B16" s="4203" t="s">
        <v>3446</v>
      </c>
      <c r="C16" s="4203"/>
      <c r="D16" s="4203"/>
      <c r="E16" s="4203"/>
      <c r="F16" s="4203"/>
    </row>
    <row r="17" spans="1:6" ht="38.25" customHeight="1" x14ac:dyDescent="0.25">
      <c r="A17" s="4202"/>
      <c r="B17" s="2744" t="s">
        <v>3447</v>
      </c>
      <c r="C17" s="2744" t="s">
        <v>3448</v>
      </c>
      <c r="D17" s="2744" t="s">
        <v>3449</v>
      </c>
      <c r="E17" s="2744" t="s">
        <v>3450</v>
      </c>
      <c r="F17" s="2744" t="s">
        <v>3451</v>
      </c>
    </row>
    <row r="18" spans="1:6" ht="45.75" customHeight="1" x14ac:dyDescent="0.25">
      <c r="A18" s="2738" t="s">
        <v>3452</v>
      </c>
      <c r="B18" s="2745">
        <v>3.4</v>
      </c>
      <c r="C18" s="2746">
        <v>34.299999999999997</v>
      </c>
      <c r="D18" s="2747">
        <v>38</v>
      </c>
      <c r="E18" s="2748">
        <v>17.5</v>
      </c>
      <c r="F18" s="2748">
        <v>6.8</v>
      </c>
    </row>
    <row r="19" spans="1:6" ht="45.75" customHeight="1" x14ac:dyDescent="0.25">
      <c r="A19" s="2738" t="s">
        <v>3453</v>
      </c>
      <c r="B19" s="2745">
        <v>0.7</v>
      </c>
      <c r="C19" s="2746">
        <v>17.399999999999999</v>
      </c>
      <c r="D19" s="2747">
        <v>32.299999999999997</v>
      </c>
      <c r="E19" s="2748">
        <v>33.200000000000003</v>
      </c>
      <c r="F19" s="2748">
        <v>16.399999999999999</v>
      </c>
    </row>
    <row r="20" spans="1:6" ht="45.75" customHeight="1" x14ac:dyDescent="0.25">
      <c r="A20" s="2738" t="s">
        <v>3454</v>
      </c>
      <c r="B20" s="2745">
        <v>0.6</v>
      </c>
      <c r="C20" s="2746">
        <v>21</v>
      </c>
      <c r="D20" s="2747">
        <v>40.799999999999997</v>
      </c>
      <c r="E20" s="2748">
        <v>26.4</v>
      </c>
      <c r="F20" s="2748">
        <v>11.2</v>
      </c>
    </row>
    <row r="21" spans="1:6" ht="45.75" customHeight="1" x14ac:dyDescent="0.25">
      <c r="A21" s="2738" t="s">
        <v>3455</v>
      </c>
      <c r="B21" s="2745">
        <v>5.6</v>
      </c>
      <c r="C21" s="2746">
        <v>40.299999999999997</v>
      </c>
      <c r="D21" s="2747">
        <v>40.299999999999997</v>
      </c>
      <c r="E21" s="2748">
        <v>10.3</v>
      </c>
      <c r="F21" s="2748">
        <v>3.5</v>
      </c>
    </row>
    <row r="22" spans="1:6" ht="45.75" customHeight="1" x14ac:dyDescent="0.25">
      <c r="A22" s="2740" t="s">
        <v>3456</v>
      </c>
      <c r="B22" s="2749">
        <v>1.6</v>
      </c>
      <c r="C22" s="2750">
        <v>24.4</v>
      </c>
      <c r="D22" s="2751">
        <v>48.4</v>
      </c>
      <c r="E22" s="2752">
        <v>19.8</v>
      </c>
      <c r="F22" s="2752">
        <v>5.8</v>
      </c>
    </row>
    <row r="23" spans="1:6" x14ac:dyDescent="0.25">
      <c r="A23" s="2753" t="s">
        <v>3444</v>
      </c>
    </row>
    <row r="26" spans="1:6" x14ac:dyDescent="0.25">
      <c r="A26" s="2736"/>
    </row>
  </sheetData>
  <mergeCells count="18">
    <mergeCell ref="C6:D6"/>
    <mergeCell ref="E6:F6"/>
    <mergeCell ref="A2:F2"/>
    <mergeCell ref="A4:A5"/>
    <mergeCell ref="B4:D4"/>
    <mergeCell ref="E4:F5"/>
    <mergeCell ref="C5:D5"/>
    <mergeCell ref="C7:D7"/>
    <mergeCell ref="E7:F7"/>
    <mergeCell ref="C8:D8"/>
    <mergeCell ref="E8:F8"/>
    <mergeCell ref="C9:D9"/>
    <mergeCell ref="E9:F9"/>
    <mergeCell ref="C10:D10"/>
    <mergeCell ref="E10:F10"/>
    <mergeCell ref="A14:F14"/>
    <mergeCell ref="A16:A17"/>
    <mergeCell ref="B16:F16"/>
  </mergeCells>
  <hyperlinks>
    <hyperlink ref="A1" location="'Table of Contents'!A1" display="Back to Table of Contents"/>
    <hyperlink ref="A13" location="'Table of Contents'!A1" display="Back to Table of Contents"/>
  </hyperlinks>
  <pageMargins left="0.55000000000000004" right="0.23622047244094499" top="0.73" bottom="0.1" header="0.32" footer="0.31496062992126"/>
  <pageSetup paperSize="9" scale="90" orientation="portrait" r:id="rId1"/>
  <headerFooter>
    <oddHeader>&amp;C&amp;"Times New Roman,Regular" &amp;12 188&amp;"-,Regular"&amp;11</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heetViews>
  <sheetFormatPr defaultRowHeight="15" x14ac:dyDescent="0.25"/>
  <cols>
    <col min="1" max="1" width="34.28515625" style="2507" customWidth="1"/>
    <col min="2" max="4" width="19.5703125" style="2507" customWidth="1"/>
    <col min="5" max="16384" width="9.140625" style="2507"/>
  </cols>
  <sheetData>
    <row r="1" spans="1:4" x14ac:dyDescent="0.25">
      <c r="A1" s="962" t="s">
        <v>1404</v>
      </c>
    </row>
    <row r="2" spans="1:4" ht="47.25" customHeight="1" x14ac:dyDescent="0.25">
      <c r="A2" s="4219" t="s">
        <v>3457</v>
      </c>
      <c r="B2" s="4219"/>
      <c r="C2" s="4219"/>
      <c r="D2" s="4219"/>
    </row>
    <row r="3" spans="1:4" ht="30.75" customHeight="1" x14ac:dyDescent="0.25">
      <c r="A3" s="4220" t="s">
        <v>3458</v>
      </c>
      <c r="B3" s="4203" t="s">
        <v>3459</v>
      </c>
      <c r="C3" s="4203"/>
      <c r="D3" s="4203"/>
    </row>
    <row r="4" spans="1:4" ht="44.25" customHeight="1" x14ac:dyDescent="0.25">
      <c r="A4" s="4221"/>
      <c r="B4" s="2744" t="s">
        <v>3460</v>
      </c>
      <c r="C4" s="2744" t="s">
        <v>3461</v>
      </c>
      <c r="D4" s="2744" t="s">
        <v>3462</v>
      </c>
    </row>
    <row r="5" spans="1:4" ht="28.5" customHeight="1" x14ac:dyDescent="0.25">
      <c r="A5" s="2738" t="s">
        <v>3463</v>
      </c>
      <c r="B5" s="2739">
        <v>80.400000000000006</v>
      </c>
      <c r="C5" s="2739">
        <v>12.8</v>
      </c>
      <c r="D5" s="2739">
        <v>6.8</v>
      </c>
    </row>
    <row r="6" spans="1:4" ht="28.5" customHeight="1" x14ac:dyDescent="0.25">
      <c r="A6" s="2738" t="s">
        <v>3464</v>
      </c>
      <c r="B6" s="2739">
        <v>83.1</v>
      </c>
      <c r="C6" s="2739">
        <v>10.8</v>
      </c>
      <c r="D6" s="2739">
        <v>6.1</v>
      </c>
    </row>
    <row r="7" spans="1:4" ht="28.5" customHeight="1" x14ac:dyDescent="0.25">
      <c r="A7" s="2738" t="s">
        <v>3465</v>
      </c>
      <c r="B7" s="2739">
        <v>62.1</v>
      </c>
      <c r="C7" s="2739">
        <v>25.6</v>
      </c>
      <c r="D7" s="2739">
        <v>12.3</v>
      </c>
    </row>
    <row r="8" spans="1:4" ht="28.5" customHeight="1" x14ac:dyDescent="0.25">
      <c r="A8" s="2738" t="s">
        <v>3466</v>
      </c>
      <c r="B8" s="2739">
        <v>89.6</v>
      </c>
      <c r="C8" s="2739">
        <v>7.5</v>
      </c>
      <c r="D8" s="2739">
        <v>2.9</v>
      </c>
    </row>
    <row r="9" spans="1:4" ht="28.5" customHeight="1" x14ac:dyDescent="0.25">
      <c r="A9" s="2738" t="s">
        <v>3467</v>
      </c>
      <c r="B9" s="2739">
        <v>64.900000000000006</v>
      </c>
      <c r="C9" s="2739">
        <v>26.3</v>
      </c>
      <c r="D9" s="2739">
        <v>8.8000000000000007</v>
      </c>
    </row>
    <row r="10" spans="1:4" ht="28.5" customHeight="1" x14ac:dyDescent="0.25">
      <c r="A10" s="2738" t="s">
        <v>3468</v>
      </c>
      <c r="B10" s="2739">
        <v>90.8</v>
      </c>
      <c r="C10" s="2739">
        <v>6.8</v>
      </c>
      <c r="D10" s="2739">
        <v>2.4</v>
      </c>
    </row>
    <row r="11" spans="1:4" ht="28.5" customHeight="1" x14ac:dyDescent="0.25">
      <c r="A11" s="2738" t="s">
        <v>3469</v>
      </c>
      <c r="B11" s="2739">
        <v>75.7</v>
      </c>
      <c r="C11" s="2739">
        <v>18</v>
      </c>
      <c r="D11" s="2739">
        <v>6.3</v>
      </c>
    </row>
    <row r="12" spans="1:4" ht="28.5" customHeight="1" x14ac:dyDescent="0.25">
      <c r="A12" s="2738" t="s">
        <v>3470</v>
      </c>
      <c r="B12" s="2739">
        <v>95.2</v>
      </c>
      <c r="C12" s="2739">
        <v>3.3</v>
      </c>
      <c r="D12" s="2739">
        <v>1.5</v>
      </c>
    </row>
    <row r="13" spans="1:4" ht="28.5" customHeight="1" x14ac:dyDescent="0.25">
      <c r="A13" s="2738" t="s">
        <v>3471</v>
      </c>
      <c r="B13" s="2739">
        <v>86.8</v>
      </c>
      <c r="C13" s="2739">
        <v>9.8000000000000007</v>
      </c>
      <c r="D13" s="2739">
        <v>3.4</v>
      </c>
    </row>
    <row r="14" spans="1:4" ht="28.5" customHeight="1" x14ac:dyDescent="0.25">
      <c r="A14" s="2738" t="s">
        <v>3472</v>
      </c>
      <c r="B14" s="2739">
        <v>81.7</v>
      </c>
      <c r="C14" s="2739">
        <v>13</v>
      </c>
      <c r="D14" s="2739">
        <v>5.3</v>
      </c>
    </row>
    <row r="15" spans="1:4" ht="28.5" customHeight="1" x14ac:dyDescent="0.25">
      <c r="A15" s="2740" t="s">
        <v>3473</v>
      </c>
      <c r="B15" s="2741">
        <v>83.1</v>
      </c>
      <c r="C15" s="2741">
        <v>10.8</v>
      </c>
      <c r="D15" s="2741">
        <v>6.1</v>
      </c>
    </row>
    <row r="16" spans="1:4" x14ac:dyDescent="0.25">
      <c r="A16" s="2616" t="s">
        <v>3474</v>
      </c>
    </row>
    <row r="17" spans="1:4" x14ac:dyDescent="0.25">
      <c r="A17" s="2616"/>
    </row>
    <row r="18" spans="1:4" x14ac:dyDescent="0.25">
      <c r="A18" s="2911" t="s">
        <v>1404</v>
      </c>
    </row>
    <row r="19" spans="1:4" ht="45" customHeight="1" x14ac:dyDescent="0.25">
      <c r="A19" s="4222" t="s">
        <v>3475</v>
      </c>
      <c r="B19" s="4223"/>
      <c r="C19" s="4223"/>
      <c r="D19" s="4223"/>
    </row>
    <row r="20" spans="1:4" x14ac:dyDescent="0.25">
      <c r="A20" s="2754"/>
    </row>
    <row r="21" spans="1:4" ht="15" customHeight="1" x14ac:dyDescent="0.25">
      <c r="A21" s="4220" t="s">
        <v>3476</v>
      </c>
      <c r="B21" s="4220" t="s">
        <v>3477</v>
      </c>
      <c r="C21" s="4220"/>
      <c r="D21" s="4201" t="s">
        <v>122</v>
      </c>
    </row>
    <row r="22" spans="1:4" ht="15" customHeight="1" x14ac:dyDescent="0.25">
      <c r="A22" s="4224"/>
      <c r="B22" s="4224"/>
      <c r="C22" s="4224"/>
      <c r="D22" s="4225"/>
    </row>
    <row r="23" spans="1:4" x14ac:dyDescent="0.25">
      <c r="A23" s="4221"/>
      <c r="B23" s="4221"/>
      <c r="C23" s="4221"/>
      <c r="D23" s="4202"/>
    </row>
    <row r="24" spans="1:4" ht="46.5" customHeight="1" x14ac:dyDescent="0.25">
      <c r="A24" s="2755" t="s">
        <v>3478</v>
      </c>
      <c r="B24" s="4211">
        <v>4414</v>
      </c>
      <c r="C24" s="4212"/>
      <c r="D24" s="2756">
        <v>70.099999999999994</v>
      </c>
    </row>
    <row r="25" spans="1:4" ht="46.5" customHeight="1" x14ac:dyDescent="0.25">
      <c r="A25" s="2738" t="s">
        <v>3479</v>
      </c>
      <c r="B25" s="4213">
        <v>1388</v>
      </c>
      <c r="C25" s="4214"/>
      <c r="D25" s="2757">
        <v>22</v>
      </c>
    </row>
    <row r="26" spans="1:4" ht="46.5" customHeight="1" x14ac:dyDescent="0.25">
      <c r="A26" s="2738" t="s">
        <v>3480</v>
      </c>
      <c r="B26" s="4215">
        <v>498</v>
      </c>
      <c r="C26" s="4216"/>
      <c r="D26" s="2757">
        <v>7.9</v>
      </c>
    </row>
    <row r="27" spans="1:4" ht="46.5" customHeight="1" x14ac:dyDescent="0.25">
      <c r="A27" s="2737" t="s">
        <v>7</v>
      </c>
      <c r="B27" s="4217">
        <v>6300</v>
      </c>
      <c r="C27" s="4218"/>
      <c r="D27" s="2758">
        <v>100</v>
      </c>
    </row>
    <row r="28" spans="1:4" x14ac:dyDescent="0.25">
      <c r="A28" s="2753" t="s">
        <v>3474</v>
      </c>
    </row>
    <row r="31" spans="1:4" x14ac:dyDescent="0.25">
      <c r="A31" s="2759"/>
    </row>
    <row r="33" spans="1:1" x14ac:dyDescent="0.25">
      <c r="A33" s="2759"/>
    </row>
    <row r="35" spans="1:1" x14ac:dyDescent="0.25">
      <c r="A35" s="2759"/>
    </row>
  </sheetData>
  <mergeCells count="11">
    <mergeCell ref="B24:C24"/>
    <mergeCell ref="B25:C25"/>
    <mergeCell ref="B26:C26"/>
    <mergeCell ref="B27:C27"/>
    <mergeCell ref="A2:D2"/>
    <mergeCell ref="A3:A4"/>
    <mergeCell ref="B3:D3"/>
    <mergeCell ref="A19:D19"/>
    <mergeCell ref="A21:A23"/>
    <mergeCell ref="B21:C23"/>
    <mergeCell ref="D21:D23"/>
  </mergeCells>
  <hyperlinks>
    <hyperlink ref="A1" location="'Table of Contents'!A1" display="Back to Table of Contents"/>
    <hyperlink ref="A18" location="'Table of Contents'!A1" display="Back to Table of Contents"/>
  </hyperlinks>
  <pageMargins left="0.55000000000000004" right="0.23622047244094499" top="0.69" bottom="0.2" header="0.39" footer="0.31496062992126"/>
  <pageSetup paperSize="9" orientation="portrait" r:id="rId1"/>
  <headerFooter>
    <oddHeader>&amp;C&amp;"Times New Roman,Regular"&amp;12 189</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heetViews>
  <sheetFormatPr defaultRowHeight="15" x14ac:dyDescent="0.25"/>
  <cols>
    <col min="1" max="1" width="50.7109375" style="2507" customWidth="1"/>
    <col min="2" max="3" width="23" style="2507" customWidth="1"/>
    <col min="4" max="16384" width="9.140625" style="2507"/>
  </cols>
  <sheetData>
    <row r="1" spans="1:3" x14ac:dyDescent="0.25">
      <c r="A1" s="962" t="s">
        <v>1404</v>
      </c>
    </row>
    <row r="2" spans="1:3" ht="42.75" customHeight="1" x14ac:dyDescent="0.25">
      <c r="A2" s="4200" t="s">
        <v>3481</v>
      </c>
      <c r="B2" s="4200"/>
      <c r="C2" s="4200"/>
    </row>
    <row r="3" spans="1:3" ht="3" customHeight="1" x14ac:dyDescent="0.25"/>
    <row r="4" spans="1:3" x14ac:dyDescent="0.25">
      <c r="A4" s="2505"/>
    </row>
    <row r="5" spans="1:3" ht="36" customHeight="1" x14ac:dyDescent="0.25">
      <c r="A5" s="2511" t="s">
        <v>3482</v>
      </c>
      <c r="B5" s="2511" t="s">
        <v>3483</v>
      </c>
      <c r="C5" s="2511" t="s">
        <v>3484</v>
      </c>
    </row>
    <row r="6" spans="1:3" ht="30" customHeight="1" x14ac:dyDescent="0.25">
      <c r="A6" s="2760" t="s">
        <v>3485</v>
      </c>
      <c r="B6" s="2761">
        <v>87.8</v>
      </c>
      <c r="C6" s="2761">
        <v>12.2</v>
      </c>
    </row>
    <row r="7" spans="1:3" ht="30" customHeight="1" x14ac:dyDescent="0.25">
      <c r="A7" s="2760" t="s">
        <v>3486</v>
      </c>
      <c r="B7" s="2761">
        <v>23.5</v>
      </c>
      <c r="C7" s="2761">
        <v>76.5</v>
      </c>
    </row>
    <row r="8" spans="1:3" ht="30" customHeight="1" x14ac:dyDescent="0.25">
      <c r="A8" s="2760" t="s">
        <v>3487</v>
      </c>
      <c r="B8" s="2761">
        <v>72.3</v>
      </c>
      <c r="C8" s="2761">
        <v>27.7</v>
      </c>
    </row>
    <row r="9" spans="1:3" ht="30" customHeight="1" x14ac:dyDescent="0.25">
      <c r="A9" s="2760" t="s">
        <v>3488</v>
      </c>
      <c r="B9" s="2761">
        <v>70.7</v>
      </c>
      <c r="C9" s="2761">
        <v>29.3</v>
      </c>
    </row>
    <row r="10" spans="1:3" ht="30" customHeight="1" x14ac:dyDescent="0.25">
      <c r="A10" s="2760" t="s">
        <v>3489</v>
      </c>
      <c r="B10" s="2761">
        <v>65</v>
      </c>
      <c r="C10" s="2761">
        <v>35</v>
      </c>
    </row>
    <row r="11" spans="1:3" ht="30" customHeight="1" x14ac:dyDescent="0.25">
      <c r="A11" s="2762" t="s">
        <v>3490</v>
      </c>
      <c r="B11" s="2763">
        <v>52.2</v>
      </c>
      <c r="C11" s="2763">
        <v>47.8</v>
      </c>
    </row>
    <row r="12" spans="1:3" x14ac:dyDescent="0.25">
      <c r="A12" s="2507" t="s">
        <v>3491</v>
      </c>
    </row>
    <row r="15" spans="1:3" x14ac:dyDescent="0.25">
      <c r="A15" s="976" t="s">
        <v>1404</v>
      </c>
    </row>
    <row r="16" spans="1:3" ht="33.75" customHeight="1" x14ac:dyDescent="0.25">
      <c r="A16" s="4200" t="s">
        <v>1376</v>
      </c>
      <c r="B16" s="4226"/>
      <c r="C16" s="4226"/>
    </row>
    <row r="17" spans="1:3" x14ac:dyDescent="0.25">
      <c r="A17" s="2765"/>
    </row>
    <row r="18" spans="1:3" x14ac:dyDescent="0.25">
      <c r="A18" s="4227" t="s">
        <v>3492</v>
      </c>
      <c r="B18" s="4227" t="s">
        <v>3493</v>
      </c>
      <c r="C18" s="4227" t="s">
        <v>3484</v>
      </c>
    </row>
    <row r="19" spans="1:3" x14ac:dyDescent="0.25">
      <c r="A19" s="4228"/>
      <c r="B19" s="4228"/>
      <c r="C19" s="4228"/>
    </row>
    <row r="20" spans="1:3" x14ac:dyDescent="0.25">
      <c r="A20" s="4229"/>
      <c r="B20" s="4229"/>
      <c r="C20" s="4229"/>
    </row>
    <row r="21" spans="1:3" ht="21" customHeight="1" x14ac:dyDescent="0.25">
      <c r="A21" s="2766" t="s">
        <v>3494</v>
      </c>
      <c r="B21" s="2767"/>
      <c r="C21" s="2767"/>
    </row>
    <row r="22" spans="1:3" ht="21.75" customHeight="1" x14ac:dyDescent="0.25">
      <c r="A22" s="2767" t="s">
        <v>3495</v>
      </c>
      <c r="B22" s="2767"/>
      <c r="C22" s="2767"/>
    </row>
    <row r="23" spans="1:3" ht="19.5" customHeight="1" x14ac:dyDescent="0.25">
      <c r="A23" s="2767" t="s">
        <v>3496</v>
      </c>
      <c r="B23" s="2761">
        <v>82.5</v>
      </c>
      <c r="C23" s="2761">
        <v>17.5</v>
      </c>
    </row>
    <row r="24" spans="1:3" ht="19.5" customHeight="1" x14ac:dyDescent="0.25">
      <c r="A24" s="2767" t="s">
        <v>3497</v>
      </c>
      <c r="B24" s="2761">
        <v>84.3</v>
      </c>
      <c r="C24" s="2761">
        <v>15.7</v>
      </c>
    </row>
    <row r="25" spans="1:3" ht="19.5" customHeight="1" x14ac:dyDescent="0.25">
      <c r="A25" s="2767" t="s">
        <v>3498</v>
      </c>
      <c r="B25" s="2761"/>
      <c r="C25" s="2761"/>
    </row>
    <row r="26" spans="1:3" ht="19.5" customHeight="1" x14ac:dyDescent="0.25">
      <c r="A26" s="2767" t="s">
        <v>3499</v>
      </c>
      <c r="B26" s="2761">
        <v>70.2</v>
      </c>
      <c r="C26" s="2761">
        <v>29.8</v>
      </c>
    </row>
    <row r="27" spans="1:3" ht="19.5" customHeight="1" x14ac:dyDescent="0.25">
      <c r="A27" s="2767" t="s">
        <v>3500</v>
      </c>
      <c r="B27" s="2761">
        <v>72.8</v>
      </c>
      <c r="C27" s="2761">
        <v>27.2</v>
      </c>
    </row>
    <row r="28" spans="1:3" ht="20.25" customHeight="1" x14ac:dyDescent="0.25">
      <c r="A28" s="2766" t="s">
        <v>3501</v>
      </c>
      <c r="B28" s="2761"/>
      <c r="C28" s="2761"/>
    </row>
    <row r="29" spans="1:3" ht="19.5" customHeight="1" x14ac:dyDescent="0.25">
      <c r="A29" s="2767" t="s">
        <v>3502</v>
      </c>
      <c r="B29" s="2761">
        <v>20</v>
      </c>
      <c r="C29" s="2761">
        <v>80</v>
      </c>
    </row>
    <row r="30" spans="1:3" ht="23.25" customHeight="1" x14ac:dyDescent="0.25">
      <c r="A30" s="2766" t="s">
        <v>3503</v>
      </c>
      <c r="B30" s="2761"/>
      <c r="C30" s="2761"/>
    </row>
    <row r="31" spans="1:3" ht="19.5" customHeight="1" x14ac:dyDescent="0.25">
      <c r="A31" s="2767" t="s">
        <v>3504</v>
      </c>
      <c r="B31" s="2761">
        <v>35.299999999999997</v>
      </c>
      <c r="C31" s="2761">
        <v>64.7</v>
      </c>
    </row>
    <row r="32" spans="1:3" ht="19.5" customHeight="1" x14ac:dyDescent="0.25">
      <c r="A32" s="2767" t="s">
        <v>3505</v>
      </c>
      <c r="B32" s="2768"/>
      <c r="C32" s="2768"/>
    </row>
    <row r="33" spans="1:3" ht="19.5" customHeight="1" x14ac:dyDescent="0.25">
      <c r="A33" s="2767" t="s">
        <v>3506</v>
      </c>
      <c r="B33" s="2761">
        <v>25.4</v>
      </c>
      <c r="C33" s="2761">
        <v>74.599999999999994</v>
      </c>
    </row>
    <row r="34" spans="1:3" ht="19.5" customHeight="1" x14ac:dyDescent="0.25">
      <c r="A34" s="2767" t="s">
        <v>3507</v>
      </c>
      <c r="B34" s="2761">
        <v>39.1</v>
      </c>
      <c r="C34" s="2761">
        <v>60.9</v>
      </c>
    </row>
    <row r="35" spans="1:3" ht="19.5" customHeight="1" x14ac:dyDescent="0.25">
      <c r="A35" s="2767" t="s">
        <v>3508</v>
      </c>
      <c r="B35" s="2761">
        <v>7.1</v>
      </c>
      <c r="C35" s="2761">
        <v>92.9</v>
      </c>
    </row>
    <row r="36" spans="1:3" ht="19.5" customHeight="1" x14ac:dyDescent="0.25">
      <c r="A36" s="2767" t="s">
        <v>3509</v>
      </c>
      <c r="B36" s="2761">
        <v>4</v>
      </c>
      <c r="C36" s="2761">
        <v>96</v>
      </c>
    </row>
    <row r="37" spans="1:3" ht="18.75" customHeight="1" x14ac:dyDescent="0.25">
      <c r="A37" s="2766" t="s">
        <v>3510</v>
      </c>
      <c r="B37" s="2768"/>
      <c r="C37" s="2768"/>
    </row>
    <row r="38" spans="1:3" ht="18" customHeight="1" x14ac:dyDescent="0.25">
      <c r="A38" s="2767" t="s">
        <v>3511</v>
      </c>
      <c r="B38" s="2768"/>
      <c r="C38" s="2768"/>
    </row>
    <row r="39" spans="1:3" ht="18" customHeight="1" x14ac:dyDescent="0.25">
      <c r="A39" s="2767" t="s">
        <v>3512</v>
      </c>
      <c r="B39" s="2761">
        <v>96.1</v>
      </c>
      <c r="C39" s="2761">
        <v>3.9</v>
      </c>
    </row>
    <row r="40" spans="1:3" ht="18" customHeight="1" x14ac:dyDescent="0.25">
      <c r="A40" s="2769" t="s">
        <v>3513</v>
      </c>
      <c r="B40" s="2763">
        <v>69.7</v>
      </c>
      <c r="C40" s="2763">
        <v>30.3</v>
      </c>
    </row>
    <row r="41" spans="1:3" x14ac:dyDescent="0.25">
      <c r="A41" s="2507" t="s">
        <v>3491</v>
      </c>
    </row>
  </sheetData>
  <mergeCells count="5">
    <mergeCell ref="A2:C2"/>
    <mergeCell ref="A16:C16"/>
    <mergeCell ref="A18:A20"/>
    <mergeCell ref="B18:B20"/>
    <mergeCell ref="C18:C20"/>
  </mergeCells>
  <hyperlinks>
    <hyperlink ref="A1" location="'Table of Contents'!A1" display="Back to Table of Contents"/>
    <hyperlink ref="A15" location="'Table of Contents'!A1" display="Back to Table of Contents"/>
  </hyperlinks>
  <pageMargins left="0.8" right="0.23622047244094499" top="0.6" bottom="0.23622047244094499" header="6.4960630000000005E-2" footer="0.31496062992126"/>
  <pageSetup paperSize="9" scale="90" orientation="portrait" r:id="rId1"/>
  <headerFooter>
    <oddHeader>&amp;C&amp;"Times New Roman,Regular"&amp;12 &amp;11 &amp;12 190</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5"/>
  <sheetViews>
    <sheetView workbookViewId="0"/>
  </sheetViews>
  <sheetFormatPr defaultRowHeight="15" x14ac:dyDescent="0.25"/>
  <cols>
    <col min="1" max="1" width="29.5703125" style="2507" customWidth="1"/>
    <col min="2" max="2" width="12.5703125" style="2507" customWidth="1"/>
    <col min="3" max="3" width="15.140625" style="2507" customWidth="1"/>
    <col min="4" max="4" width="15.28515625" style="2507" customWidth="1"/>
    <col min="5" max="5" width="14.140625" style="2507" customWidth="1"/>
    <col min="6" max="16384" width="9.140625" style="2507"/>
  </cols>
  <sheetData>
    <row r="1" spans="1:6" x14ac:dyDescent="0.25">
      <c r="A1" s="962" t="s">
        <v>1404</v>
      </c>
    </row>
    <row r="2" spans="1:6" ht="39" customHeight="1" x14ac:dyDescent="0.25">
      <c r="A2" s="4200" t="s">
        <v>3514</v>
      </c>
      <c r="B2" s="4200"/>
      <c r="C2" s="4200"/>
      <c r="D2" s="4200"/>
      <c r="E2" s="4200"/>
      <c r="F2" s="4200"/>
    </row>
    <row r="3" spans="1:6" x14ac:dyDescent="0.25">
      <c r="A3" s="2505"/>
    </row>
    <row r="4" spans="1:6" ht="32.25" customHeight="1" x14ac:dyDescent="0.25">
      <c r="A4" s="2770" t="s">
        <v>3515</v>
      </c>
      <c r="B4" s="4240" t="s">
        <v>3483</v>
      </c>
      <c r="C4" s="4240"/>
      <c r="D4" s="4241" t="s">
        <v>3484</v>
      </c>
      <c r="E4" s="4236"/>
    </row>
    <row r="5" spans="1:6" ht="25.5" customHeight="1" x14ac:dyDescent="0.25">
      <c r="A5" s="2771" t="s">
        <v>3516</v>
      </c>
      <c r="B5" s="4237">
        <v>24.6</v>
      </c>
      <c r="C5" s="4237"/>
      <c r="D5" s="4242">
        <v>75.400000000000006</v>
      </c>
      <c r="E5" s="4243"/>
    </row>
    <row r="6" spans="1:6" ht="25.5" customHeight="1" x14ac:dyDescent="0.25">
      <c r="A6" s="2771" t="s">
        <v>3517</v>
      </c>
      <c r="B6" s="4237">
        <v>20.100000000000001</v>
      </c>
      <c r="C6" s="4237"/>
      <c r="D6" s="4238">
        <v>79.900000000000006</v>
      </c>
      <c r="E6" s="4239"/>
    </row>
    <row r="7" spans="1:6" ht="25.5" customHeight="1" x14ac:dyDescent="0.25">
      <c r="A7" s="2771" t="s">
        <v>3518</v>
      </c>
      <c r="B7" s="4237">
        <v>2.2999999999999998</v>
      </c>
      <c r="C7" s="4237"/>
      <c r="D7" s="4238">
        <v>97.7</v>
      </c>
      <c r="E7" s="4239"/>
    </row>
    <row r="8" spans="1:6" ht="25.5" customHeight="1" x14ac:dyDescent="0.25">
      <c r="A8" s="2771" t="s">
        <v>3519</v>
      </c>
      <c r="B8" s="4237">
        <v>4.4000000000000004</v>
      </c>
      <c r="C8" s="4237"/>
      <c r="D8" s="4238">
        <v>95.6</v>
      </c>
      <c r="E8" s="4239"/>
    </row>
    <row r="9" spans="1:6" ht="25.5" customHeight="1" x14ac:dyDescent="0.25">
      <c r="A9" s="2771" t="s">
        <v>3520</v>
      </c>
      <c r="B9" s="4237">
        <v>1.1000000000000001</v>
      </c>
      <c r="C9" s="4237"/>
      <c r="D9" s="4238">
        <v>98.9</v>
      </c>
      <c r="E9" s="4239"/>
    </row>
    <row r="10" spans="1:6" ht="25.5" customHeight="1" x14ac:dyDescent="0.25">
      <c r="A10" s="2772" t="s">
        <v>1448</v>
      </c>
      <c r="B10" s="4230">
        <v>0.4</v>
      </c>
      <c r="C10" s="4230"/>
      <c r="D10" s="4231">
        <v>99.6</v>
      </c>
      <c r="E10" s="4232"/>
    </row>
    <row r="11" spans="1:6" x14ac:dyDescent="0.25">
      <c r="A11" s="2764" t="s">
        <v>3521</v>
      </c>
    </row>
    <row r="12" spans="1:6" x14ac:dyDescent="0.25">
      <c r="A12" s="2764"/>
    </row>
    <row r="13" spans="1:6" ht="11.25" customHeight="1" x14ac:dyDescent="0.25">
      <c r="A13" s="976" t="s">
        <v>1404</v>
      </c>
    </row>
    <row r="14" spans="1:6" ht="46.5" customHeight="1" x14ac:dyDescent="0.25">
      <c r="A14" s="4200" t="s">
        <v>3522</v>
      </c>
      <c r="B14" s="4200"/>
      <c r="C14" s="4200"/>
      <c r="D14" s="4200"/>
      <c r="E14" s="4200"/>
      <c r="F14" s="4200"/>
    </row>
    <row r="15" spans="1:6" ht="25.5" customHeight="1" x14ac:dyDescent="0.25">
      <c r="A15" s="4233" t="s">
        <v>3523</v>
      </c>
      <c r="B15" s="4235" t="s">
        <v>3524</v>
      </c>
      <c r="C15" s="4235"/>
      <c r="D15" s="4235"/>
      <c r="E15" s="4236"/>
    </row>
    <row r="16" spans="1:6" ht="27.75" customHeight="1" x14ac:dyDescent="0.25">
      <c r="A16" s="4234"/>
      <c r="B16" s="2770" t="s">
        <v>3525</v>
      </c>
      <c r="C16" s="2770" t="s">
        <v>3526</v>
      </c>
      <c r="D16" s="2770" t="s">
        <v>3527</v>
      </c>
      <c r="E16" s="2770" t="s">
        <v>3528</v>
      </c>
    </row>
    <row r="17" spans="1:5" ht="24" customHeight="1" x14ac:dyDescent="0.25">
      <c r="A17" s="2773" t="s">
        <v>3529</v>
      </c>
      <c r="B17" s="2774">
        <v>72.599999999999994</v>
      </c>
      <c r="C17" s="2774">
        <v>19.3</v>
      </c>
      <c r="D17" s="2774">
        <v>4.5999999999999996</v>
      </c>
      <c r="E17" s="2774">
        <v>3.5</v>
      </c>
    </row>
    <row r="18" spans="1:5" ht="24" customHeight="1" x14ac:dyDescent="0.25">
      <c r="A18" s="2775" t="s">
        <v>3530</v>
      </c>
      <c r="B18" s="2774">
        <v>37.700000000000003</v>
      </c>
      <c r="C18" s="2774">
        <v>33.6</v>
      </c>
      <c r="D18" s="2774">
        <v>14.2</v>
      </c>
      <c r="E18" s="2774">
        <v>14.5</v>
      </c>
    </row>
    <row r="19" spans="1:5" ht="24" customHeight="1" x14ac:dyDescent="0.25">
      <c r="A19" s="2775" t="s">
        <v>3531</v>
      </c>
      <c r="B19" s="2774">
        <v>24.2</v>
      </c>
      <c r="C19" s="2774">
        <v>24.2</v>
      </c>
      <c r="D19" s="2774">
        <v>24.2</v>
      </c>
      <c r="E19" s="2774">
        <v>27.4</v>
      </c>
    </row>
    <row r="20" spans="1:5" ht="24" customHeight="1" x14ac:dyDescent="0.25">
      <c r="A20" s="2775" t="s">
        <v>3532</v>
      </c>
      <c r="B20" s="2774">
        <v>22.1</v>
      </c>
      <c r="C20" s="2774">
        <v>41.3</v>
      </c>
      <c r="D20" s="2774">
        <v>11.5</v>
      </c>
      <c r="E20" s="2774">
        <v>25</v>
      </c>
    </row>
    <row r="21" spans="1:5" ht="24" customHeight="1" x14ac:dyDescent="0.25">
      <c r="A21" s="2775" t="s">
        <v>3533</v>
      </c>
      <c r="B21" s="2776" t="s">
        <v>27</v>
      </c>
      <c r="C21" s="2776" t="s">
        <v>27</v>
      </c>
      <c r="D21" s="2776" t="s">
        <v>27</v>
      </c>
      <c r="E21" s="2776" t="s">
        <v>27</v>
      </c>
    </row>
    <row r="22" spans="1:5" ht="24" customHeight="1" x14ac:dyDescent="0.25">
      <c r="A22" s="2775" t="s">
        <v>3534</v>
      </c>
      <c r="B22" s="2774">
        <v>44.4</v>
      </c>
      <c r="C22" s="2774">
        <v>22.2</v>
      </c>
      <c r="D22" s="2774">
        <v>16.7</v>
      </c>
      <c r="E22" s="2774">
        <v>16.7</v>
      </c>
    </row>
    <row r="23" spans="1:5" ht="30" customHeight="1" x14ac:dyDescent="0.25">
      <c r="A23" s="2773" t="s">
        <v>3535</v>
      </c>
      <c r="B23" s="2774">
        <v>20</v>
      </c>
      <c r="C23" s="2774">
        <v>32</v>
      </c>
      <c r="D23" s="2774">
        <v>20</v>
      </c>
      <c r="E23" s="2774">
        <v>28</v>
      </c>
    </row>
    <row r="24" spans="1:5" ht="25.5" customHeight="1" x14ac:dyDescent="0.25">
      <c r="A24" s="2773" t="s">
        <v>3536</v>
      </c>
      <c r="B24" s="2774" t="s">
        <v>27</v>
      </c>
      <c r="C24" s="2774">
        <v>16.7</v>
      </c>
      <c r="D24" s="2774">
        <v>33.299999999999997</v>
      </c>
      <c r="E24" s="2774">
        <v>50</v>
      </c>
    </row>
    <row r="25" spans="1:5" ht="24" customHeight="1" x14ac:dyDescent="0.25">
      <c r="A25" s="2775" t="s">
        <v>3537</v>
      </c>
      <c r="B25" s="2774">
        <v>26.1</v>
      </c>
      <c r="C25" s="2774">
        <v>31.1</v>
      </c>
      <c r="D25" s="2774">
        <v>18.5</v>
      </c>
      <c r="E25" s="2774">
        <v>24.4</v>
      </c>
    </row>
    <row r="26" spans="1:5" ht="24" customHeight="1" x14ac:dyDescent="0.25">
      <c r="A26" s="2773" t="s">
        <v>3538</v>
      </c>
      <c r="B26" s="2774" t="s">
        <v>27</v>
      </c>
      <c r="C26" s="2774" t="s">
        <v>27</v>
      </c>
      <c r="D26" s="2774" t="s">
        <v>27</v>
      </c>
      <c r="E26" s="2774" t="s">
        <v>27</v>
      </c>
    </row>
    <row r="27" spans="1:5" ht="28.5" customHeight="1" x14ac:dyDescent="0.25">
      <c r="A27" s="2773" t="s">
        <v>3539</v>
      </c>
      <c r="B27" s="2774" t="s">
        <v>27</v>
      </c>
      <c r="C27" s="2774">
        <v>100</v>
      </c>
      <c r="D27" s="2774" t="s">
        <v>27</v>
      </c>
      <c r="E27" s="2774" t="s">
        <v>27</v>
      </c>
    </row>
    <row r="28" spans="1:5" ht="24" customHeight="1" x14ac:dyDescent="0.25">
      <c r="A28" s="2775" t="s">
        <v>3540</v>
      </c>
      <c r="B28" s="2774">
        <v>40.6</v>
      </c>
      <c r="C28" s="2774">
        <v>33.299999999999997</v>
      </c>
      <c r="D28" s="2774">
        <v>17.399999999999999</v>
      </c>
      <c r="E28" s="2774">
        <v>8.6999999999999993</v>
      </c>
    </row>
    <row r="29" spans="1:5" ht="24" customHeight="1" x14ac:dyDescent="0.25">
      <c r="A29" s="2775" t="s">
        <v>3541</v>
      </c>
      <c r="B29" s="2774">
        <v>33.299999999999997</v>
      </c>
      <c r="C29" s="2774">
        <v>22.2</v>
      </c>
      <c r="D29" s="2774">
        <v>22.2</v>
      </c>
      <c r="E29" s="2774">
        <v>22.2</v>
      </c>
    </row>
    <row r="30" spans="1:5" ht="24" customHeight="1" x14ac:dyDescent="0.25">
      <c r="A30" s="2775" t="s">
        <v>3542</v>
      </c>
      <c r="B30" s="2774">
        <v>27.6</v>
      </c>
      <c r="C30" s="2774">
        <v>28.6</v>
      </c>
      <c r="D30" s="2774">
        <v>18.600000000000001</v>
      </c>
      <c r="E30" s="2774">
        <v>25.1</v>
      </c>
    </row>
    <row r="31" spans="1:5" ht="24" customHeight="1" x14ac:dyDescent="0.25">
      <c r="A31" s="2775" t="s">
        <v>3543</v>
      </c>
      <c r="B31" s="2774">
        <v>50</v>
      </c>
      <c r="C31" s="2774" t="s">
        <v>27</v>
      </c>
      <c r="D31" s="2774" t="s">
        <v>27</v>
      </c>
      <c r="E31" s="2774">
        <v>50</v>
      </c>
    </row>
    <row r="32" spans="1:5" ht="24" customHeight="1" x14ac:dyDescent="0.25">
      <c r="A32" s="2775" t="s">
        <v>3544</v>
      </c>
      <c r="B32" s="2774" t="s">
        <v>27</v>
      </c>
      <c r="C32" s="2774" t="s">
        <v>27</v>
      </c>
      <c r="D32" s="2774" t="s">
        <v>27</v>
      </c>
      <c r="E32" s="2774" t="s">
        <v>27</v>
      </c>
    </row>
    <row r="33" spans="1:5" ht="24" customHeight="1" x14ac:dyDescent="0.25">
      <c r="A33" s="2775" t="s">
        <v>3545</v>
      </c>
      <c r="B33" s="2774">
        <v>15.3</v>
      </c>
      <c r="C33" s="2774">
        <v>27.8</v>
      </c>
      <c r="D33" s="2774">
        <v>22.2</v>
      </c>
      <c r="E33" s="2774">
        <v>34.700000000000003</v>
      </c>
    </row>
    <row r="34" spans="1:5" ht="24" customHeight="1" x14ac:dyDescent="0.25">
      <c r="A34" s="2777" t="s">
        <v>3546</v>
      </c>
      <c r="B34" s="2778">
        <v>37.5</v>
      </c>
      <c r="C34" s="2778">
        <v>16.7</v>
      </c>
      <c r="D34" s="2778">
        <v>4.2</v>
      </c>
      <c r="E34" s="2778">
        <v>41.7</v>
      </c>
    </row>
    <row r="35" spans="1:5" x14ac:dyDescent="0.25">
      <c r="A35" s="2764" t="s">
        <v>3521</v>
      </c>
    </row>
  </sheetData>
  <mergeCells count="18">
    <mergeCell ref="B6:C6"/>
    <mergeCell ref="D6:E6"/>
    <mergeCell ref="A2:F2"/>
    <mergeCell ref="B4:C4"/>
    <mergeCell ref="D4:E4"/>
    <mergeCell ref="B5:C5"/>
    <mergeCell ref="D5:E5"/>
    <mergeCell ref="B7:C7"/>
    <mergeCell ref="D7:E7"/>
    <mergeCell ref="B8:C8"/>
    <mergeCell ref="D8:E8"/>
    <mergeCell ref="B9:C9"/>
    <mergeCell ref="D9:E9"/>
    <mergeCell ref="B10:C10"/>
    <mergeCell ref="D10:E10"/>
    <mergeCell ref="A14:F14"/>
    <mergeCell ref="A15:A16"/>
    <mergeCell ref="B15:E15"/>
  </mergeCells>
  <hyperlinks>
    <hyperlink ref="A1" location="'Table of Contents'!A1" display="Back to Table of Contents"/>
    <hyperlink ref="A13" location="'Table of Contents'!A1" display="Back to Table of Contents"/>
  </hyperlinks>
  <pageMargins left="0.62" right="0.23622047244094499" top="0.6" bottom="0.23622047244094499" header="6.4960630000000005E-2" footer="0.31496062992126"/>
  <pageSetup paperSize="9" scale="98" orientation="portrait" r:id="rId1"/>
  <headerFooter>
    <oddHeader>&amp;C&amp;"Times New Roman,Regular"&amp;12 191</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workbookViewId="0"/>
  </sheetViews>
  <sheetFormatPr defaultRowHeight="12.75" x14ac:dyDescent="0.2"/>
  <cols>
    <col min="1" max="1" width="19.140625" style="2490" customWidth="1"/>
    <col min="2" max="2" width="11.42578125" style="2490" customWidth="1"/>
    <col min="3" max="7" width="10.5703125" style="2490" customWidth="1"/>
    <col min="8" max="16384" width="9.140625" style="2490"/>
  </cols>
  <sheetData>
    <row r="1" spans="1:7" ht="15" x14ac:dyDescent="0.25">
      <c r="A1" s="962" t="s">
        <v>1404</v>
      </c>
    </row>
    <row r="2" spans="1:7" ht="42.75" customHeight="1" x14ac:dyDescent="0.2">
      <c r="A2" s="4200" t="s">
        <v>3547</v>
      </c>
      <c r="B2" s="4200"/>
      <c r="C2" s="4200"/>
      <c r="D2" s="4200"/>
      <c r="E2" s="4200"/>
      <c r="F2" s="4200"/>
      <c r="G2" s="4200"/>
    </row>
    <row r="3" spans="1:7" ht="13.5" customHeight="1" x14ac:dyDescent="0.2">
      <c r="A3" s="2779"/>
      <c r="B3" s="2779"/>
      <c r="C3" s="2779"/>
      <c r="D3" s="2779"/>
      <c r="E3" s="2779"/>
      <c r="F3" s="2779"/>
      <c r="G3" s="2779"/>
    </row>
    <row r="4" spans="1:7" ht="37.5" customHeight="1" x14ac:dyDescent="0.2">
      <c r="A4" s="4251" t="s">
        <v>3548</v>
      </c>
      <c r="B4" s="4252"/>
      <c r="C4" s="4252"/>
      <c r="D4" s="4252"/>
      <c r="E4" s="4253"/>
      <c r="F4" s="2780" t="s">
        <v>3483</v>
      </c>
      <c r="G4" s="2780" t="s">
        <v>3484</v>
      </c>
    </row>
    <row r="5" spans="1:7" ht="71.25" customHeight="1" x14ac:dyDescent="0.2">
      <c r="A5" s="4254" t="s">
        <v>3549</v>
      </c>
      <c r="B5" s="4254"/>
      <c r="C5" s="4254"/>
      <c r="D5" s="4254"/>
      <c r="E5" s="4254"/>
      <c r="F5" s="2781">
        <v>82.7</v>
      </c>
      <c r="G5" s="2781">
        <v>17.3</v>
      </c>
    </row>
    <row r="6" spans="1:7" ht="71.25" customHeight="1" x14ac:dyDescent="0.2">
      <c r="A6" s="4254" t="s">
        <v>3550</v>
      </c>
      <c r="B6" s="4254"/>
      <c r="C6" s="4254"/>
      <c r="D6" s="4254"/>
      <c r="E6" s="4254"/>
      <c r="F6" s="2781">
        <v>49.8</v>
      </c>
      <c r="G6" s="2781">
        <v>50.2</v>
      </c>
    </row>
    <row r="7" spans="1:7" ht="71.25" customHeight="1" x14ac:dyDescent="0.2">
      <c r="A7" s="4254" t="s">
        <v>3551</v>
      </c>
      <c r="B7" s="4254"/>
      <c r="C7" s="4254"/>
      <c r="D7" s="4254"/>
      <c r="E7" s="4254"/>
      <c r="F7" s="2781">
        <v>46.2</v>
      </c>
      <c r="G7" s="2781">
        <v>53.8</v>
      </c>
    </row>
    <row r="8" spans="1:7" ht="71.25" customHeight="1" x14ac:dyDescent="0.2">
      <c r="A8" s="4250" t="s">
        <v>3552</v>
      </c>
      <c r="B8" s="4250"/>
      <c r="C8" s="4250"/>
      <c r="D8" s="4250"/>
      <c r="E8" s="4250"/>
      <c r="F8" s="2782">
        <v>29.5</v>
      </c>
      <c r="G8" s="2782">
        <v>70.5</v>
      </c>
    </row>
    <row r="9" spans="1:7" ht="13.5" customHeight="1" x14ac:dyDescent="0.2">
      <c r="A9" s="2742" t="s">
        <v>3521</v>
      </c>
    </row>
    <row r="10" spans="1:7" ht="13.5" customHeight="1" x14ac:dyDescent="0.2">
      <c r="A10" s="2742"/>
    </row>
    <row r="11" spans="1:7" ht="24" customHeight="1" x14ac:dyDescent="0.2">
      <c r="A11" s="1812" t="s">
        <v>1404</v>
      </c>
    </row>
    <row r="12" spans="1:7" ht="49.5" customHeight="1" x14ac:dyDescent="0.2">
      <c r="A12" s="4200" t="s">
        <v>3553</v>
      </c>
      <c r="B12" s="4200"/>
      <c r="C12" s="4200"/>
      <c r="D12" s="4200"/>
      <c r="E12" s="4200"/>
      <c r="F12" s="4200"/>
      <c r="G12" s="4200"/>
    </row>
    <row r="13" spans="1:7" ht="15" customHeight="1" x14ac:dyDescent="0.2">
      <c r="A13" s="2779"/>
      <c r="B13" s="2779"/>
      <c r="C13" s="2779"/>
      <c r="D13" s="2779"/>
      <c r="E13" s="2779"/>
      <c r="F13" s="2779"/>
      <c r="G13" s="2779"/>
    </row>
    <row r="14" spans="1:7" ht="15" customHeight="1" x14ac:dyDescent="0.2">
      <c r="A14" s="2783" t="s">
        <v>1592</v>
      </c>
      <c r="B14" s="4244" t="s">
        <v>3554</v>
      </c>
      <c r="C14" s="4247" t="s">
        <v>3517</v>
      </c>
      <c r="D14" s="4244" t="s">
        <v>3555</v>
      </c>
      <c r="E14" s="4247" t="s">
        <v>3519</v>
      </c>
      <c r="F14" s="4247" t="s">
        <v>3520</v>
      </c>
      <c r="G14" s="4247" t="s">
        <v>1448</v>
      </c>
    </row>
    <row r="15" spans="1:7" ht="15" customHeight="1" x14ac:dyDescent="0.2">
      <c r="A15" s="2784"/>
      <c r="B15" s="4245"/>
      <c r="C15" s="4248"/>
      <c r="D15" s="4245"/>
      <c r="E15" s="4248"/>
      <c r="F15" s="4248"/>
      <c r="G15" s="4248"/>
    </row>
    <row r="16" spans="1:7" ht="15" customHeight="1" x14ac:dyDescent="0.2">
      <c r="A16" s="2785"/>
      <c r="B16" s="4245"/>
      <c r="C16" s="4248"/>
      <c r="D16" s="4245"/>
      <c r="E16" s="4248"/>
      <c r="F16" s="4248"/>
      <c r="G16" s="4248"/>
    </row>
    <row r="17" spans="1:7" ht="15" customHeight="1" x14ac:dyDescent="0.2">
      <c r="A17" s="2786" t="s">
        <v>3556</v>
      </c>
      <c r="B17" s="4245"/>
      <c r="C17" s="4248"/>
      <c r="D17" s="4245"/>
      <c r="E17" s="4248"/>
      <c r="F17" s="4248"/>
      <c r="G17" s="4248"/>
    </row>
    <row r="18" spans="1:7" ht="15.75" customHeight="1" x14ac:dyDescent="0.2">
      <c r="A18" s="2787"/>
      <c r="B18" s="4246"/>
      <c r="C18" s="4249"/>
      <c r="D18" s="4246"/>
      <c r="E18" s="4249"/>
      <c r="F18" s="4249"/>
      <c r="G18" s="4249"/>
    </row>
    <row r="19" spans="1:7" ht="30" customHeight="1" x14ac:dyDescent="0.2">
      <c r="A19" s="2781">
        <v>0</v>
      </c>
      <c r="B19" s="2781">
        <v>75.400000000000006</v>
      </c>
      <c r="C19" s="2781">
        <v>79.900000000000006</v>
      </c>
      <c r="D19" s="2781">
        <v>97.7</v>
      </c>
      <c r="E19" s="2781">
        <v>95.6</v>
      </c>
      <c r="F19" s="2781">
        <v>98.9</v>
      </c>
      <c r="G19" s="2781">
        <v>99.6</v>
      </c>
    </row>
    <row r="20" spans="1:7" ht="30" customHeight="1" x14ac:dyDescent="0.2">
      <c r="A20" s="2781">
        <v>1</v>
      </c>
      <c r="B20" s="2781">
        <v>23.1</v>
      </c>
      <c r="C20" s="2781">
        <v>18.399999999999999</v>
      </c>
      <c r="D20" s="2781">
        <v>2.2999999999999998</v>
      </c>
      <c r="E20" s="2781">
        <v>4.3</v>
      </c>
      <c r="F20" s="2781">
        <v>1.1000000000000001</v>
      </c>
      <c r="G20" s="2781">
        <v>0.3</v>
      </c>
    </row>
    <row r="21" spans="1:7" ht="30" customHeight="1" x14ac:dyDescent="0.2">
      <c r="A21" s="2781">
        <v>2</v>
      </c>
      <c r="B21" s="2781">
        <v>1.4</v>
      </c>
      <c r="C21" s="2781">
        <v>1.6</v>
      </c>
      <c r="D21" s="2781">
        <v>0</v>
      </c>
      <c r="E21" s="2781">
        <v>0.1</v>
      </c>
      <c r="F21" s="2781">
        <v>0</v>
      </c>
      <c r="G21" s="2781">
        <v>0.1</v>
      </c>
    </row>
    <row r="22" spans="1:7" ht="30" customHeight="1" x14ac:dyDescent="0.2">
      <c r="A22" s="2781">
        <v>3</v>
      </c>
      <c r="B22" s="2781">
        <v>0.1</v>
      </c>
      <c r="C22" s="2781">
        <v>0.1</v>
      </c>
      <c r="D22" s="2781" t="s">
        <v>27</v>
      </c>
      <c r="E22" s="2781" t="s">
        <v>27</v>
      </c>
      <c r="F22" s="2781" t="s">
        <v>27</v>
      </c>
      <c r="G22" s="2781" t="s">
        <v>27</v>
      </c>
    </row>
    <row r="23" spans="1:7" ht="30" customHeight="1" x14ac:dyDescent="0.2">
      <c r="A23" s="2781" t="s">
        <v>3557</v>
      </c>
      <c r="B23" s="2781" t="s">
        <v>27</v>
      </c>
      <c r="C23" s="2781" t="s">
        <v>27</v>
      </c>
      <c r="D23" s="2781" t="s">
        <v>27</v>
      </c>
      <c r="E23" s="2781" t="s">
        <v>27</v>
      </c>
      <c r="F23" s="2781" t="s">
        <v>27</v>
      </c>
      <c r="G23" s="2781" t="s">
        <v>27</v>
      </c>
    </row>
    <row r="24" spans="1:7" ht="30" customHeight="1" x14ac:dyDescent="0.2">
      <c r="A24" s="2780" t="s">
        <v>7</v>
      </c>
      <c r="B24" s="2780">
        <v>100</v>
      </c>
      <c r="C24" s="2780">
        <v>100</v>
      </c>
      <c r="D24" s="2780">
        <v>100</v>
      </c>
      <c r="E24" s="2780">
        <v>100</v>
      </c>
      <c r="F24" s="2780">
        <v>100</v>
      </c>
      <c r="G24" s="2780">
        <v>100</v>
      </c>
    </row>
    <row r="25" spans="1:7" ht="15.75" customHeight="1" x14ac:dyDescent="0.2">
      <c r="A25" s="2742" t="s">
        <v>3521</v>
      </c>
      <c r="B25" s="2788"/>
      <c r="C25" s="2788"/>
      <c r="D25" s="2788"/>
      <c r="E25" s="2788"/>
      <c r="F25" s="2788"/>
      <c r="G25" s="2788"/>
    </row>
    <row r="26" spans="1:7" x14ac:dyDescent="0.2">
      <c r="B26" s="2753"/>
      <c r="C26" s="2753"/>
      <c r="D26" s="2753"/>
      <c r="E26" s="2753"/>
      <c r="F26" s="2753"/>
    </row>
  </sheetData>
  <mergeCells count="13">
    <mergeCell ref="A8:E8"/>
    <mergeCell ref="A2:G2"/>
    <mergeCell ref="A4:E4"/>
    <mergeCell ref="A5:E5"/>
    <mergeCell ref="A6:E6"/>
    <mergeCell ref="A7:E7"/>
    <mergeCell ref="A12:G12"/>
    <mergeCell ref="B14:B18"/>
    <mergeCell ref="C14:C18"/>
    <mergeCell ref="D14:D18"/>
    <mergeCell ref="E14:E18"/>
    <mergeCell ref="F14:F18"/>
    <mergeCell ref="G14:G18"/>
  </mergeCells>
  <hyperlinks>
    <hyperlink ref="A1" location="'Table of Contents'!A1" display="Back to Table of Contents"/>
    <hyperlink ref="A11" location="'Table of Contents'!A1" display="Back to Table of Contents"/>
  </hyperlinks>
  <pageMargins left="0.761811024" right="0.118110236220472" top="0.56000000000000005" bottom="0.23622047244094499" header="0.31496062992126" footer="0.31496062992126"/>
  <pageSetup paperSize="9" orientation="portrait" r:id="rId1"/>
  <headerFooter>
    <oddHeader>&amp;C&amp;"Times New Roman,Regular" &amp;12 192</oddHead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
  <sheetViews>
    <sheetView workbookViewId="0"/>
  </sheetViews>
  <sheetFormatPr defaultRowHeight="15" x14ac:dyDescent="0.25"/>
  <cols>
    <col min="1" max="1" width="21.5703125" style="2507" customWidth="1"/>
    <col min="2" max="2" width="20.28515625" style="2507" customWidth="1"/>
    <col min="3" max="13" width="12.42578125" style="2507" customWidth="1"/>
    <col min="14" max="16384" width="9.140625" style="2507"/>
  </cols>
  <sheetData>
    <row r="1" spans="1:13" x14ac:dyDescent="0.25">
      <c r="A1" s="962" t="s">
        <v>1404</v>
      </c>
    </row>
    <row r="2" spans="1:13" ht="39" customHeight="1" x14ac:dyDescent="0.25">
      <c r="A2" s="4200" t="s">
        <v>1381</v>
      </c>
      <c r="B2" s="4200"/>
      <c r="C2" s="4200"/>
      <c r="D2" s="4200"/>
      <c r="E2" s="4200"/>
      <c r="F2" s="4200"/>
      <c r="G2" s="4200"/>
      <c r="H2" s="4200"/>
      <c r="I2" s="4200"/>
      <c r="J2" s="4200"/>
      <c r="K2" s="4200"/>
      <c r="L2" s="4200"/>
    </row>
    <row r="3" spans="1:13" ht="7.5" customHeight="1" x14ac:dyDescent="0.25">
      <c r="A3" s="2789"/>
      <c r="B3" s="2789"/>
      <c r="C3" s="2789"/>
      <c r="D3" s="2789"/>
      <c r="E3" s="2789"/>
      <c r="F3" s="2789"/>
      <c r="G3" s="2789"/>
      <c r="H3" s="2789"/>
      <c r="I3" s="2789"/>
      <c r="J3" s="2789"/>
      <c r="K3" s="2789"/>
      <c r="L3" s="2789"/>
    </row>
    <row r="4" spans="1:13" ht="21.75" customHeight="1" x14ac:dyDescent="0.25">
      <c r="A4" s="4264" t="s">
        <v>475</v>
      </c>
      <c r="B4" s="4270" t="s">
        <v>3558</v>
      </c>
      <c r="C4" s="4271"/>
      <c r="D4" s="4266" t="s">
        <v>3559</v>
      </c>
      <c r="E4" s="4267"/>
      <c r="F4" s="4267"/>
      <c r="G4" s="4267"/>
      <c r="H4" s="4267"/>
      <c r="I4" s="4267"/>
      <c r="J4" s="4267"/>
      <c r="K4" s="4267"/>
      <c r="L4" s="4267"/>
      <c r="M4" s="4268"/>
    </row>
    <row r="5" spans="1:13" ht="24.75" customHeight="1" x14ac:dyDescent="0.25">
      <c r="A5" s="4269"/>
      <c r="B5" s="4272"/>
      <c r="C5" s="4273"/>
      <c r="D5" s="4114" t="s">
        <v>3560</v>
      </c>
      <c r="E5" s="4114"/>
      <c r="F5" s="4114" t="s">
        <v>3450</v>
      </c>
      <c r="G5" s="4114"/>
      <c r="H5" s="4114" t="s">
        <v>3449</v>
      </c>
      <c r="I5" s="4114"/>
      <c r="J5" s="4114" t="s">
        <v>3448</v>
      </c>
      <c r="K5" s="4114"/>
      <c r="L5" s="4114" t="s">
        <v>3561</v>
      </c>
      <c r="M5" s="4114"/>
    </row>
    <row r="6" spans="1:13" ht="26.25" customHeight="1" x14ac:dyDescent="0.25">
      <c r="A6" s="4265"/>
      <c r="B6" s="2511">
        <v>2000</v>
      </c>
      <c r="C6" s="2511">
        <v>2002</v>
      </c>
      <c r="D6" s="2511">
        <v>2000</v>
      </c>
      <c r="E6" s="2511">
        <v>2002</v>
      </c>
      <c r="F6" s="2511">
        <v>2000</v>
      </c>
      <c r="G6" s="2511">
        <v>2002</v>
      </c>
      <c r="H6" s="2511">
        <v>2000</v>
      </c>
      <c r="I6" s="2511">
        <v>2002</v>
      </c>
      <c r="J6" s="2511">
        <v>2000</v>
      </c>
      <c r="K6" s="2511">
        <v>2002</v>
      </c>
      <c r="L6" s="2511">
        <v>2000</v>
      </c>
      <c r="M6" s="2511">
        <v>2002</v>
      </c>
    </row>
    <row r="7" spans="1:13" ht="29.25" customHeight="1" x14ac:dyDescent="0.25">
      <c r="A7" s="2760" t="s">
        <v>3455</v>
      </c>
      <c r="B7" s="2790">
        <v>13166</v>
      </c>
      <c r="C7" s="2790">
        <v>15760</v>
      </c>
      <c r="D7" s="2791">
        <v>0.8</v>
      </c>
      <c r="E7" s="2791">
        <v>0.5</v>
      </c>
      <c r="F7" s="2791">
        <v>4.4000000000000004</v>
      </c>
      <c r="G7" s="2791">
        <v>4.2</v>
      </c>
      <c r="H7" s="2791">
        <v>15.6</v>
      </c>
      <c r="I7" s="2791">
        <v>13</v>
      </c>
      <c r="J7" s="2791">
        <v>57.9</v>
      </c>
      <c r="K7" s="2791">
        <v>59.8</v>
      </c>
      <c r="L7" s="2791">
        <v>21.3</v>
      </c>
      <c r="M7" s="2791">
        <v>22.6</v>
      </c>
    </row>
    <row r="8" spans="1:13" ht="29.25" customHeight="1" x14ac:dyDescent="0.25">
      <c r="A8" s="2760" t="s">
        <v>3562</v>
      </c>
      <c r="B8" s="2790">
        <v>13019</v>
      </c>
      <c r="C8" s="2790">
        <v>15710</v>
      </c>
      <c r="D8" s="2761">
        <v>2</v>
      </c>
      <c r="E8" s="2791">
        <v>1.2</v>
      </c>
      <c r="F8" s="2791">
        <v>16.399999999999999</v>
      </c>
      <c r="G8" s="2791">
        <v>13</v>
      </c>
      <c r="H8" s="2791">
        <v>31.7</v>
      </c>
      <c r="I8" s="2791">
        <v>26</v>
      </c>
      <c r="J8" s="2791">
        <v>41.6</v>
      </c>
      <c r="K8" s="2791">
        <v>47.5</v>
      </c>
      <c r="L8" s="2791">
        <v>8.4</v>
      </c>
      <c r="M8" s="2791">
        <v>12.3</v>
      </c>
    </row>
    <row r="9" spans="1:13" ht="29.25" customHeight="1" x14ac:dyDescent="0.25">
      <c r="A9" s="2760" t="s">
        <v>3563</v>
      </c>
      <c r="B9" s="2790">
        <v>11708</v>
      </c>
      <c r="C9" s="2790">
        <v>14937</v>
      </c>
      <c r="D9" s="2791">
        <v>0.5</v>
      </c>
      <c r="E9" s="2791">
        <v>0.3</v>
      </c>
      <c r="F9" s="2791">
        <v>3.5</v>
      </c>
      <c r="G9" s="2791">
        <v>3.4</v>
      </c>
      <c r="H9" s="2791">
        <v>19.399999999999999</v>
      </c>
      <c r="I9" s="2791">
        <v>18.5</v>
      </c>
      <c r="J9" s="2791">
        <v>61.9</v>
      </c>
      <c r="K9" s="2791">
        <v>61.3</v>
      </c>
      <c r="L9" s="2791">
        <v>14.6</v>
      </c>
      <c r="M9" s="2791">
        <v>16.5</v>
      </c>
    </row>
    <row r="10" spans="1:13" ht="29.25" customHeight="1" x14ac:dyDescent="0.25">
      <c r="A10" s="2762" t="s">
        <v>3456</v>
      </c>
      <c r="B10" s="2792">
        <v>13476</v>
      </c>
      <c r="C10" s="2792">
        <v>15906</v>
      </c>
      <c r="D10" s="2793">
        <v>2.1</v>
      </c>
      <c r="E10" s="2793">
        <v>0.5</v>
      </c>
      <c r="F10" s="2793">
        <v>12.2</v>
      </c>
      <c r="G10" s="2793">
        <v>5.4</v>
      </c>
      <c r="H10" s="2793">
        <v>28.9</v>
      </c>
      <c r="I10" s="2793">
        <v>24.2</v>
      </c>
      <c r="J10" s="2793">
        <v>46</v>
      </c>
      <c r="K10" s="2793">
        <v>56.4</v>
      </c>
      <c r="L10" s="2793">
        <v>10.8</v>
      </c>
      <c r="M10" s="2793">
        <v>13.5</v>
      </c>
    </row>
    <row r="11" spans="1:13" ht="18.75" customHeight="1" x14ac:dyDescent="0.25">
      <c r="A11" s="2794"/>
    </row>
    <row r="12" spans="1:13" ht="18.75" customHeight="1" x14ac:dyDescent="0.25">
      <c r="A12" s="1812" t="s">
        <v>1404</v>
      </c>
    </row>
    <row r="13" spans="1:13" ht="29.25" customHeight="1" x14ac:dyDescent="0.25">
      <c r="A13" s="4200" t="s">
        <v>3564</v>
      </c>
      <c r="B13" s="4200"/>
      <c r="C13" s="4200"/>
      <c r="D13" s="4200"/>
      <c r="E13" s="4200"/>
      <c r="F13" s="4200"/>
      <c r="G13" s="4200"/>
      <c r="H13" s="4200"/>
      <c r="I13" s="4200"/>
      <c r="J13" s="4200"/>
      <c r="K13" s="4200"/>
      <c r="L13" s="4200"/>
      <c r="M13" s="4200"/>
    </row>
    <row r="14" spans="1:13" x14ac:dyDescent="0.25">
      <c r="A14" s="2794"/>
    </row>
    <row r="15" spans="1:13" ht="22.5" customHeight="1" x14ac:dyDescent="0.25">
      <c r="A15" s="4264" t="s">
        <v>475</v>
      </c>
      <c r="B15" s="4270" t="s">
        <v>3558</v>
      </c>
      <c r="C15" s="4271"/>
      <c r="D15" s="4266" t="s">
        <v>3559</v>
      </c>
      <c r="E15" s="4267"/>
      <c r="F15" s="4267"/>
      <c r="G15" s="4267"/>
      <c r="H15" s="4267"/>
      <c r="I15" s="4267"/>
      <c r="J15" s="4267"/>
      <c r="K15" s="4267"/>
      <c r="L15" s="4267"/>
      <c r="M15" s="4268"/>
    </row>
    <row r="16" spans="1:13" ht="22.5" customHeight="1" x14ac:dyDescent="0.25">
      <c r="A16" s="4269"/>
      <c r="B16" s="4272"/>
      <c r="C16" s="4273"/>
      <c r="D16" s="4114" t="s">
        <v>3565</v>
      </c>
      <c r="E16" s="4114"/>
      <c r="F16" s="4114" t="s">
        <v>3450</v>
      </c>
      <c r="G16" s="4114"/>
      <c r="H16" s="4114" t="s">
        <v>3449</v>
      </c>
      <c r="I16" s="4114"/>
      <c r="J16" s="4114" t="s">
        <v>3448</v>
      </c>
      <c r="K16" s="4114"/>
      <c r="L16" s="4114" t="s">
        <v>3561</v>
      </c>
      <c r="M16" s="4114"/>
    </row>
    <row r="17" spans="1:13" ht="26.25" customHeight="1" x14ac:dyDescent="0.25">
      <c r="A17" s="4265"/>
      <c r="B17" s="2511">
        <v>2004</v>
      </c>
      <c r="C17" s="2511">
        <v>2006</v>
      </c>
      <c r="D17" s="2511">
        <v>2004</v>
      </c>
      <c r="E17" s="2511">
        <v>2006</v>
      </c>
      <c r="F17" s="2511">
        <v>2004</v>
      </c>
      <c r="G17" s="2511">
        <v>2006</v>
      </c>
      <c r="H17" s="2511">
        <v>2004</v>
      </c>
      <c r="I17" s="2511">
        <v>2006</v>
      </c>
      <c r="J17" s="2511">
        <v>2004</v>
      </c>
      <c r="K17" s="2511">
        <v>2006</v>
      </c>
      <c r="L17" s="2511">
        <v>2004</v>
      </c>
      <c r="M17" s="2511">
        <v>2006</v>
      </c>
    </row>
    <row r="18" spans="1:13" ht="29.25" customHeight="1" x14ac:dyDescent="0.25">
      <c r="A18" s="2760" t="s">
        <v>3455</v>
      </c>
      <c r="B18" s="2790">
        <v>16151</v>
      </c>
      <c r="C18" s="2790">
        <v>15648</v>
      </c>
      <c r="D18" s="2791">
        <v>0.7</v>
      </c>
      <c r="E18" s="2791">
        <v>0.7</v>
      </c>
      <c r="F18" s="2795">
        <v>4.0999999999999996</v>
      </c>
      <c r="G18" s="2795">
        <v>4.5999999999999996</v>
      </c>
      <c r="H18" s="2791">
        <v>11.7</v>
      </c>
      <c r="I18" s="2791">
        <v>12.5</v>
      </c>
      <c r="J18" s="2795">
        <v>63.6</v>
      </c>
      <c r="K18" s="2791">
        <v>56.9</v>
      </c>
      <c r="L18" s="2796">
        <v>20</v>
      </c>
      <c r="M18" s="2791">
        <v>25.3</v>
      </c>
    </row>
    <row r="19" spans="1:13" ht="29.25" customHeight="1" x14ac:dyDescent="0.25">
      <c r="A19" s="2760" t="s">
        <v>3562</v>
      </c>
      <c r="B19" s="2790">
        <v>16189</v>
      </c>
      <c r="C19" s="2790">
        <v>15399</v>
      </c>
      <c r="D19" s="2791">
        <v>1.3</v>
      </c>
      <c r="E19" s="2791">
        <v>1.2</v>
      </c>
      <c r="F19" s="2795">
        <v>13.3</v>
      </c>
      <c r="G19" s="2795">
        <v>10.7</v>
      </c>
      <c r="H19" s="2791">
        <v>25.5</v>
      </c>
      <c r="I19" s="2791">
        <v>23.2</v>
      </c>
      <c r="J19" s="2796">
        <v>50</v>
      </c>
      <c r="K19" s="2761">
        <v>53</v>
      </c>
      <c r="L19" s="2795">
        <v>9.8000000000000007</v>
      </c>
      <c r="M19" s="2791">
        <v>11.9</v>
      </c>
    </row>
    <row r="20" spans="1:13" ht="29.25" customHeight="1" x14ac:dyDescent="0.25">
      <c r="A20" s="2760" t="s">
        <v>3563</v>
      </c>
      <c r="B20" s="2790">
        <v>15396</v>
      </c>
      <c r="C20" s="2790">
        <v>14669</v>
      </c>
      <c r="D20" s="2791">
        <v>0.4</v>
      </c>
      <c r="E20" s="2791">
        <v>0.4</v>
      </c>
      <c r="F20" s="2795">
        <v>4.7</v>
      </c>
      <c r="G20" s="2795">
        <v>3.2</v>
      </c>
      <c r="H20" s="2791">
        <v>18.100000000000001</v>
      </c>
      <c r="I20" s="2791">
        <v>15.8</v>
      </c>
      <c r="J20" s="2795">
        <v>63.7</v>
      </c>
      <c r="K20" s="2791">
        <v>63.1</v>
      </c>
      <c r="L20" s="2796">
        <v>13</v>
      </c>
      <c r="M20" s="2791">
        <v>17.5</v>
      </c>
    </row>
    <row r="21" spans="1:13" ht="29.25" customHeight="1" x14ac:dyDescent="0.25">
      <c r="A21" s="2762" t="s">
        <v>3456</v>
      </c>
      <c r="B21" s="2792">
        <v>16400</v>
      </c>
      <c r="C21" s="2792">
        <v>15996</v>
      </c>
      <c r="D21" s="2793">
        <v>0.6</v>
      </c>
      <c r="E21" s="2793">
        <v>0.6</v>
      </c>
      <c r="F21" s="2797">
        <v>6</v>
      </c>
      <c r="G21" s="2798">
        <v>5.2</v>
      </c>
      <c r="H21" s="2793">
        <v>22.3</v>
      </c>
      <c r="I21" s="2793">
        <v>20.399999999999999</v>
      </c>
      <c r="J21" s="2798">
        <v>60</v>
      </c>
      <c r="K21" s="2793">
        <v>59.3</v>
      </c>
      <c r="L21" s="2798">
        <v>11.1</v>
      </c>
      <c r="M21" s="2793">
        <v>14.5</v>
      </c>
    </row>
    <row r="22" spans="1:13" x14ac:dyDescent="0.25">
      <c r="A22" s="2799"/>
    </row>
    <row r="23" spans="1:13" ht="60" customHeight="1" x14ac:dyDescent="0.25">
      <c r="A23" s="4222" t="s">
        <v>3566</v>
      </c>
      <c r="B23" s="4222"/>
      <c r="C23" s="4222"/>
      <c r="D23" s="4222"/>
      <c r="E23" s="4222"/>
      <c r="F23" s="4222"/>
      <c r="G23" s="4222"/>
      <c r="H23" s="4222"/>
      <c r="I23" s="4222"/>
      <c r="J23" s="4222"/>
      <c r="K23" s="4222"/>
      <c r="L23" s="4222"/>
    </row>
    <row r="24" spans="1:13" ht="27.75" customHeight="1" x14ac:dyDescent="0.25">
      <c r="A24" s="4264" t="s">
        <v>475</v>
      </c>
      <c r="B24" s="4227" t="s">
        <v>3558</v>
      </c>
      <c r="C24" s="4114" t="s">
        <v>3559</v>
      </c>
      <c r="D24" s="4114"/>
      <c r="E24" s="4114"/>
      <c r="F24" s="4114"/>
      <c r="G24" s="4114"/>
      <c r="H24" s="4114"/>
      <c r="I24" s="4114"/>
      <c r="J24" s="4114"/>
      <c r="K24" s="4114"/>
      <c r="L24" s="4114"/>
      <c r="M24" s="4114"/>
    </row>
    <row r="25" spans="1:13" ht="26.25" customHeight="1" x14ac:dyDescent="0.25">
      <c r="A25" s="4265"/>
      <c r="B25" s="4229"/>
      <c r="C25" s="4229" t="s">
        <v>3565</v>
      </c>
      <c r="D25" s="4229"/>
      <c r="E25" s="4229" t="s">
        <v>3450</v>
      </c>
      <c r="F25" s="4229"/>
      <c r="G25" s="4229" t="s">
        <v>3449</v>
      </c>
      <c r="H25" s="4229"/>
      <c r="I25" s="4229" t="s">
        <v>3448</v>
      </c>
      <c r="J25" s="4229"/>
      <c r="K25" s="4266" t="s">
        <v>3561</v>
      </c>
      <c r="L25" s="4267"/>
      <c r="M25" s="4268"/>
    </row>
    <row r="26" spans="1:13" ht="29.25" customHeight="1" x14ac:dyDescent="0.25">
      <c r="A26" s="2760" t="s">
        <v>3455</v>
      </c>
      <c r="B26" s="2790">
        <v>15428</v>
      </c>
      <c r="C26" s="4255">
        <v>0.5</v>
      </c>
      <c r="D26" s="4255"/>
      <c r="E26" s="4255">
        <v>5.4</v>
      </c>
      <c r="F26" s="4255"/>
      <c r="G26" s="4255">
        <v>13.4</v>
      </c>
      <c r="H26" s="4255"/>
      <c r="I26" s="4255">
        <v>62.3</v>
      </c>
      <c r="J26" s="4255"/>
      <c r="K26" s="4257">
        <v>18.399999999999999</v>
      </c>
      <c r="L26" s="4258"/>
      <c r="M26" s="4259"/>
    </row>
    <row r="27" spans="1:13" ht="29.25" customHeight="1" x14ac:dyDescent="0.25">
      <c r="A27" s="2760" t="s">
        <v>3562</v>
      </c>
      <c r="B27" s="2790">
        <v>15587</v>
      </c>
      <c r="C27" s="4255">
        <v>1.1000000000000001</v>
      </c>
      <c r="D27" s="4255"/>
      <c r="E27" s="4255">
        <v>11.2</v>
      </c>
      <c r="F27" s="4255"/>
      <c r="G27" s="4255">
        <v>21.6</v>
      </c>
      <c r="H27" s="4255"/>
      <c r="I27" s="4256">
        <v>57</v>
      </c>
      <c r="J27" s="4256"/>
      <c r="K27" s="4257">
        <v>9.1</v>
      </c>
      <c r="L27" s="4258"/>
      <c r="M27" s="4259"/>
    </row>
    <row r="28" spans="1:13" ht="29.25" customHeight="1" x14ac:dyDescent="0.25">
      <c r="A28" s="2760" t="s">
        <v>3563</v>
      </c>
      <c r="B28" s="2790">
        <v>14699</v>
      </c>
      <c r="C28" s="4255">
        <v>0.1</v>
      </c>
      <c r="D28" s="4255"/>
      <c r="E28" s="4256">
        <v>2</v>
      </c>
      <c r="F28" s="4256"/>
      <c r="G28" s="4255">
        <v>10.3</v>
      </c>
      <c r="H28" s="4255"/>
      <c r="I28" s="4255">
        <v>67.099999999999994</v>
      </c>
      <c r="J28" s="4255"/>
      <c r="K28" s="4257">
        <v>20.5</v>
      </c>
      <c r="L28" s="4258"/>
      <c r="M28" s="4259"/>
    </row>
    <row r="29" spans="1:13" ht="29.25" customHeight="1" x14ac:dyDescent="0.25">
      <c r="A29" s="2762" t="s">
        <v>3456</v>
      </c>
      <c r="B29" s="2792">
        <v>15881</v>
      </c>
      <c r="C29" s="4260">
        <v>0.2</v>
      </c>
      <c r="D29" s="4260"/>
      <c r="E29" s="4260">
        <v>2.6</v>
      </c>
      <c r="F29" s="4260"/>
      <c r="G29" s="4260">
        <v>12.8</v>
      </c>
      <c r="H29" s="4260"/>
      <c r="I29" s="4260">
        <v>71.2</v>
      </c>
      <c r="J29" s="4260"/>
      <c r="K29" s="4261">
        <v>13.2</v>
      </c>
      <c r="L29" s="4262"/>
      <c r="M29" s="4263"/>
    </row>
    <row r="30" spans="1:13" x14ac:dyDescent="0.25">
      <c r="A30" s="2799"/>
    </row>
  </sheetData>
  <mergeCells count="47">
    <mergeCell ref="A2:L2"/>
    <mergeCell ref="A4:A6"/>
    <mergeCell ref="B4:C5"/>
    <mergeCell ref="D4:M4"/>
    <mergeCell ref="D5:E5"/>
    <mergeCell ref="F5:G5"/>
    <mergeCell ref="H5:I5"/>
    <mergeCell ref="J5:K5"/>
    <mergeCell ref="L5:M5"/>
    <mergeCell ref="A13:M13"/>
    <mergeCell ref="A15:A17"/>
    <mergeCell ref="B15:C16"/>
    <mergeCell ref="D15:M15"/>
    <mergeCell ref="D16:E16"/>
    <mergeCell ref="F16:G16"/>
    <mergeCell ref="H16:I16"/>
    <mergeCell ref="J16:K16"/>
    <mergeCell ref="L16:M16"/>
    <mergeCell ref="A23:L23"/>
    <mergeCell ref="A24:A25"/>
    <mergeCell ref="B24:B25"/>
    <mergeCell ref="C24:M24"/>
    <mergeCell ref="C25:D25"/>
    <mergeCell ref="E25:F25"/>
    <mergeCell ref="G25:H25"/>
    <mergeCell ref="I25:J25"/>
    <mergeCell ref="K25:M25"/>
    <mergeCell ref="C27:D27"/>
    <mergeCell ref="E27:F27"/>
    <mergeCell ref="G27:H27"/>
    <mergeCell ref="I27:J27"/>
    <mergeCell ref="K27:M27"/>
    <mergeCell ref="C26:D26"/>
    <mergeCell ref="E26:F26"/>
    <mergeCell ref="G26:H26"/>
    <mergeCell ref="I26:J26"/>
    <mergeCell ref="K26:M26"/>
    <mergeCell ref="C29:D29"/>
    <mergeCell ref="E29:F29"/>
    <mergeCell ref="G29:H29"/>
    <mergeCell ref="I29:J29"/>
    <mergeCell ref="K29:M29"/>
    <mergeCell ref="C28:D28"/>
    <mergeCell ref="E28:F28"/>
    <mergeCell ref="G28:H28"/>
    <mergeCell ref="I28:J28"/>
    <mergeCell ref="K28:M28"/>
  </mergeCells>
  <hyperlinks>
    <hyperlink ref="A1" location="'Table of Contents'!A1" display="Back to Table of Contents"/>
    <hyperlink ref="A12" location="'Table of Contents'!A1" display="Back to Table of Contents"/>
  </hyperlinks>
  <pageMargins left="0.51" right="0.33" top="0.66" bottom="0.56000000000000005" header="0.31496062992126" footer="0.31496062992126"/>
  <pageSetup paperSize="9" scale="68"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RowHeight="15" x14ac:dyDescent="0.25"/>
  <cols>
    <col min="1" max="1" width="47.7109375" style="2507" customWidth="1"/>
    <col min="2" max="2" width="11.85546875" style="2507" customWidth="1"/>
    <col min="3" max="3" width="8.5703125" style="2507" customWidth="1"/>
    <col min="4" max="4" width="6.42578125" style="2507" customWidth="1"/>
    <col min="5" max="5" width="5.5703125" style="2507" customWidth="1"/>
    <col min="6" max="6" width="15.7109375" style="2507" customWidth="1"/>
    <col min="7" max="16384" width="9.140625" style="2507"/>
  </cols>
  <sheetData>
    <row r="1" spans="1:6" x14ac:dyDescent="0.25">
      <c r="A1" s="962" t="s">
        <v>1404</v>
      </c>
    </row>
    <row r="2" spans="1:6" ht="36" customHeight="1" x14ac:dyDescent="0.25">
      <c r="A2" s="4183" t="s">
        <v>3567</v>
      </c>
      <c r="B2" s="4183"/>
      <c r="C2" s="4183"/>
      <c r="D2" s="4183"/>
      <c r="E2" s="4183"/>
      <c r="F2" s="4183"/>
    </row>
    <row r="3" spans="1:6" x14ac:dyDescent="0.25">
      <c r="A3" s="2800"/>
      <c r="B3" s="2800"/>
      <c r="C3" s="2800"/>
      <c r="D3" s="2800"/>
    </row>
    <row r="4" spans="1:6" ht="35.25" customHeight="1" x14ac:dyDescent="0.25">
      <c r="A4" s="4114" t="s">
        <v>3568</v>
      </c>
      <c r="B4" s="4114" t="s">
        <v>122</v>
      </c>
      <c r="C4" s="4114"/>
      <c r="D4" s="4114"/>
      <c r="E4" s="4114"/>
      <c r="F4" s="4114"/>
    </row>
    <row r="5" spans="1:6" ht="36" customHeight="1" x14ac:dyDescent="0.25">
      <c r="A5" s="4114"/>
      <c r="B5" s="4114" t="s">
        <v>3569</v>
      </c>
      <c r="C5" s="4114"/>
      <c r="D5" s="4114"/>
      <c r="E5" s="4114" t="s">
        <v>3570</v>
      </c>
      <c r="F5" s="4114"/>
    </row>
    <row r="6" spans="1:6" ht="36" customHeight="1" x14ac:dyDescent="0.25">
      <c r="A6" s="2801" t="s">
        <v>3571</v>
      </c>
      <c r="B6" s="4274">
        <v>69.87588652482269</v>
      </c>
      <c r="C6" s="4274"/>
      <c r="D6" s="4274"/>
      <c r="E6" s="4274">
        <v>30.124113475177307</v>
      </c>
      <c r="F6" s="4274"/>
    </row>
    <row r="7" spans="1:6" ht="36" customHeight="1" x14ac:dyDescent="0.25">
      <c r="A7" s="2802" t="s">
        <v>3572</v>
      </c>
      <c r="B7" s="4274">
        <v>58.634751773049643</v>
      </c>
      <c r="C7" s="4274"/>
      <c r="D7" s="4274"/>
      <c r="E7" s="4274">
        <v>41.365248226950349</v>
      </c>
      <c r="F7" s="4274"/>
    </row>
    <row r="8" spans="1:6" ht="36" customHeight="1" x14ac:dyDescent="0.25">
      <c r="A8" s="2802" t="s">
        <v>3573</v>
      </c>
      <c r="B8" s="4279">
        <v>60.762411347517734</v>
      </c>
      <c r="C8" s="4279"/>
      <c r="D8" s="4279"/>
      <c r="E8" s="4279">
        <v>39.237588652482266</v>
      </c>
      <c r="F8" s="4279"/>
    </row>
    <row r="9" spans="1:6" ht="36" customHeight="1" x14ac:dyDescent="0.25">
      <c r="A9" s="2802" t="s">
        <v>3574</v>
      </c>
      <c r="B9" s="4279">
        <v>81.489361702127667</v>
      </c>
      <c r="C9" s="4279"/>
      <c r="D9" s="4279"/>
      <c r="E9" s="4279">
        <v>18.51063829787234</v>
      </c>
      <c r="F9" s="4279"/>
    </row>
    <row r="10" spans="1:6" ht="36" customHeight="1" x14ac:dyDescent="0.25">
      <c r="A10" s="2801" t="s">
        <v>3575</v>
      </c>
      <c r="B10" s="4274">
        <v>53.333333333333336</v>
      </c>
      <c r="C10" s="4274"/>
      <c r="D10" s="4274"/>
      <c r="E10" s="4274">
        <v>46.666666666666664</v>
      </c>
      <c r="F10" s="4274"/>
    </row>
    <row r="11" spans="1:6" ht="36" customHeight="1" x14ac:dyDescent="0.25">
      <c r="A11" s="2801" t="s">
        <v>3576</v>
      </c>
      <c r="B11" s="4274">
        <v>89.148936170212764</v>
      </c>
      <c r="C11" s="4274"/>
      <c r="D11" s="4274"/>
      <c r="E11" s="4274">
        <v>10.851063829787234</v>
      </c>
      <c r="F11" s="4274"/>
    </row>
    <row r="12" spans="1:6" ht="36" customHeight="1" x14ac:dyDescent="0.25">
      <c r="A12" s="2802" t="s">
        <v>3577</v>
      </c>
      <c r="B12" s="4274">
        <v>84.308510638297875</v>
      </c>
      <c r="C12" s="4274"/>
      <c r="D12" s="4274"/>
      <c r="E12" s="4274">
        <v>15.691489361702127</v>
      </c>
      <c r="F12" s="4274"/>
    </row>
    <row r="13" spans="1:6" ht="36" customHeight="1" x14ac:dyDescent="0.25">
      <c r="A13" s="2801" t="s">
        <v>3578</v>
      </c>
      <c r="B13" s="4274">
        <v>91.790780141843982</v>
      </c>
      <c r="C13" s="4274"/>
      <c r="D13" s="4274"/>
      <c r="E13" s="4274">
        <v>8.2092198581560272</v>
      </c>
      <c r="F13" s="4274"/>
    </row>
    <row r="14" spans="1:6" ht="4.5" customHeight="1" x14ac:dyDescent="0.25">
      <c r="A14" s="2803"/>
      <c r="B14" s="2804"/>
      <c r="C14" s="2805"/>
      <c r="D14" s="2806"/>
      <c r="E14" s="2807"/>
      <c r="F14" s="2808"/>
    </row>
    <row r="15" spans="1:6" x14ac:dyDescent="0.25">
      <c r="A15" s="2753" t="s">
        <v>3579</v>
      </c>
    </row>
    <row r="16" spans="1:6" x14ac:dyDescent="0.25">
      <c r="A16" s="2809" t="s">
        <v>3580</v>
      </c>
    </row>
    <row r="17" spans="1:9" ht="4.5" customHeight="1" x14ac:dyDescent="0.25"/>
    <row r="18" spans="1:9" ht="24" customHeight="1" x14ac:dyDescent="0.25">
      <c r="A18" s="962" t="s">
        <v>1404</v>
      </c>
    </row>
    <row r="19" spans="1:9" ht="32.25" customHeight="1" x14ac:dyDescent="0.25">
      <c r="A19" s="4183" t="s">
        <v>3581</v>
      </c>
      <c r="B19" s="4183"/>
      <c r="C19" s="4183"/>
      <c r="D19" s="4183"/>
      <c r="E19" s="4183"/>
      <c r="F19" s="4183"/>
    </row>
    <row r="20" spans="1:9" ht="9.75" customHeight="1" x14ac:dyDescent="0.25">
      <c r="A20" s="2810"/>
      <c r="B20" s="2474"/>
      <c r="C20" s="2474"/>
      <c r="D20" s="2474"/>
      <c r="E20" s="2474"/>
      <c r="F20" s="2474"/>
    </row>
    <row r="21" spans="1:9" ht="36.75" customHeight="1" x14ac:dyDescent="0.25">
      <c r="A21" s="4114" t="s">
        <v>3582</v>
      </c>
      <c r="B21" s="4275" t="s">
        <v>3583</v>
      </c>
      <c r="C21" s="4276"/>
      <c r="D21" s="4276"/>
      <c r="E21" s="4276"/>
      <c r="F21" s="4277"/>
      <c r="G21" s="2811"/>
      <c r="H21" s="2811"/>
      <c r="I21" s="2811"/>
    </row>
    <row r="22" spans="1:9" ht="83.25" customHeight="1" x14ac:dyDescent="0.25">
      <c r="A22" s="4114"/>
      <c r="B22" s="2511" t="s">
        <v>37</v>
      </c>
      <c r="C22" s="4278" t="s">
        <v>3584</v>
      </c>
      <c r="D22" s="4278"/>
      <c r="E22" s="4278" t="s">
        <v>3438</v>
      </c>
      <c r="F22" s="4278"/>
    </row>
    <row r="23" spans="1:9" ht="24.75" customHeight="1" x14ac:dyDescent="0.25">
      <c r="A23" s="2802" t="s">
        <v>3585</v>
      </c>
      <c r="B23" s="2812">
        <v>3895</v>
      </c>
      <c r="C23" s="4274">
        <v>91.884878509082341</v>
      </c>
      <c r="D23" s="4274"/>
      <c r="E23" s="4274">
        <v>69.060283687943254</v>
      </c>
      <c r="F23" s="4274"/>
    </row>
    <row r="24" spans="1:9" ht="24.75" customHeight="1" x14ac:dyDescent="0.25">
      <c r="A24" s="2802" t="s">
        <v>3586</v>
      </c>
      <c r="B24" s="2812">
        <v>1590</v>
      </c>
      <c r="C24" s="4274">
        <v>37.508846426043881</v>
      </c>
      <c r="D24" s="4274"/>
      <c r="E24" s="4274">
        <v>28.191489361702125</v>
      </c>
      <c r="F24" s="4274"/>
    </row>
    <row r="25" spans="1:9" ht="24.75" customHeight="1" x14ac:dyDescent="0.25">
      <c r="A25" s="2802" t="s">
        <v>3587</v>
      </c>
      <c r="B25" s="2812">
        <v>3528</v>
      </c>
      <c r="C25" s="4274">
        <v>83.227176220806797</v>
      </c>
      <c r="D25" s="4274"/>
      <c r="E25" s="4274">
        <v>62.553191489361701</v>
      </c>
      <c r="F25" s="4274"/>
    </row>
    <row r="26" spans="1:9" ht="24.75" customHeight="1" x14ac:dyDescent="0.25">
      <c r="A26" s="2802" t="s">
        <v>3588</v>
      </c>
      <c r="B26" s="2812">
        <v>2784</v>
      </c>
      <c r="C26" s="4274">
        <v>65.675866949752304</v>
      </c>
      <c r="D26" s="4274"/>
      <c r="E26" s="4274">
        <v>49.361702127659576</v>
      </c>
      <c r="F26" s="4274"/>
    </row>
    <row r="27" spans="1:9" ht="24.75" customHeight="1" x14ac:dyDescent="0.25">
      <c r="A27" s="2802" t="s">
        <v>3589</v>
      </c>
      <c r="B27" s="2812">
        <v>883</v>
      </c>
      <c r="C27" s="4274">
        <v>20.83038452465204</v>
      </c>
      <c r="D27" s="4274"/>
      <c r="E27" s="4274">
        <v>15.656028368794326</v>
      </c>
      <c r="F27" s="4274"/>
    </row>
    <row r="28" spans="1:9" ht="24.75" customHeight="1" x14ac:dyDescent="0.25">
      <c r="A28" s="2802" t="s">
        <v>3590</v>
      </c>
      <c r="B28" s="2812">
        <v>53</v>
      </c>
      <c r="C28" s="4274">
        <v>1.2502948808681291</v>
      </c>
      <c r="D28" s="4274"/>
      <c r="E28" s="4274">
        <v>0.93971631205673756</v>
      </c>
      <c r="F28" s="4274"/>
    </row>
    <row r="29" spans="1:9" ht="11.25" customHeight="1" x14ac:dyDescent="0.25">
      <c r="A29" s="2813"/>
      <c r="B29" s="2814"/>
      <c r="C29" s="2807"/>
      <c r="D29" s="2806"/>
      <c r="E29" s="2807"/>
      <c r="F29" s="2815"/>
    </row>
    <row r="30" spans="1:9" x14ac:dyDescent="0.25">
      <c r="A30" s="2809" t="s">
        <v>3591</v>
      </c>
      <c r="B30" s="2816"/>
    </row>
  </sheetData>
  <mergeCells count="38">
    <mergeCell ref="B6:D6"/>
    <mergeCell ref="E6:F6"/>
    <mergeCell ref="A2:F2"/>
    <mergeCell ref="A4:A5"/>
    <mergeCell ref="B4:F4"/>
    <mergeCell ref="B5:D5"/>
    <mergeCell ref="E5:F5"/>
    <mergeCell ref="B7:D7"/>
    <mergeCell ref="E7:F7"/>
    <mergeCell ref="B8:D8"/>
    <mergeCell ref="E8:F8"/>
    <mergeCell ref="B9:D9"/>
    <mergeCell ref="E9:F9"/>
    <mergeCell ref="B10:D10"/>
    <mergeCell ref="E10:F10"/>
    <mergeCell ref="B11:D11"/>
    <mergeCell ref="E11:F11"/>
    <mergeCell ref="B12:D12"/>
    <mergeCell ref="E12:F12"/>
    <mergeCell ref="B13:D13"/>
    <mergeCell ref="E13:F13"/>
    <mergeCell ref="A19:F19"/>
    <mergeCell ref="A21:A22"/>
    <mergeCell ref="B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s>
  <hyperlinks>
    <hyperlink ref="A1" location="'Table of Contents'!A1" display="Back to Table of Contents"/>
    <hyperlink ref="A18" location="'Table of Contents'!A1" display="Back to Table of Contents"/>
  </hyperlinks>
  <pageMargins left="0.511811023622047" right="0.5" top="0.539370079" bottom="0.48622047200000001" header="0.23622047244094499" footer="0.23622047244094499"/>
  <pageSetup paperSize="9" scale="95" orientation="portrait" r:id="rId1"/>
  <headerFooter>
    <oddHeader>&amp;C&amp;"Times New Roman,Regular"&amp;12  194&amp;"-,Regular"&amp;11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50"/>
  </sheetPr>
  <dimension ref="A1:O35"/>
  <sheetViews>
    <sheetView workbookViewId="0"/>
  </sheetViews>
  <sheetFormatPr defaultRowHeight="15" x14ac:dyDescent="0.25"/>
  <cols>
    <col min="1" max="1" width="9.5703125" style="1" customWidth="1"/>
    <col min="2" max="14" width="7.5703125" style="4" customWidth="1"/>
    <col min="15" max="16384" width="9.140625" style="4"/>
  </cols>
  <sheetData>
    <row r="1" spans="1:15" x14ac:dyDescent="0.25">
      <c r="A1" s="962" t="s">
        <v>1404</v>
      </c>
    </row>
    <row r="2" spans="1:15" ht="29.25" customHeight="1" x14ac:dyDescent="0.25">
      <c r="A2" s="764" t="s">
        <v>782</v>
      </c>
      <c r="B2" s="764"/>
      <c r="C2" s="764"/>
      <c r="D2" s="764"/>
      <c r="E2" s="764"/>
      <c r="F2" s="764"/>
      <c r="G2" s="764"/>
      <c r="H2" s="764"/>
      <c r="I2" s="764"/>
      <c r="J2" s="764"/>
      <c r="K2" s="764"/>
      <c r="L2" s="764"/>
      <c r="M2" s="764"/>
      <c r="N2" s="763" t="s">
        <v>224</v>
      </c>
      <c r="O2" s="6"/>
    </row>
    <row r="3" spans="1:15" ht="28.5" customHeight="1" x14ac:dyDescent="0.25">
      <c r="A3" s="3204" t="s">
        <v>254</v>
      </c>
      <c r="B3" s="3205"/>
      <c r="C3" s="3205"/>
      <c r="D3" s="3205"/>
      <c r="E3" s="3205"/>
      <c r="F3" s="3205"/>
      <c r="G3" s="3205"/>
      <c r="H3" s="3205"/>
      <c r="I3" s="3205"/>
      <c r="J3" s="3205"/>
      <c r="K3" s="3205"/>
      <c r="L3" s="3205"/>
      <c r="M3" s="3205"/>
      <c r="N3" s="3206"/>
    </row>
    <row r="4" spans="1:15" ht="36.75" customHeight="1" x14ac:dyDescent="0.25">
      <c r="A4" s="75" t="s">
        <v>17</v>
      </c>
      <c r="B4" s="75" t="s">
        <v>54</v>
      </c>
      <c r="C4" s="75" t="s">
        <v>55</v>
      </c>
      <c r="D4" s="75" t="s">
        <v>56</v>
      </c>
      <c r="E4" s="75" t="s">
        <v>57</v>
      </c>
      <c r="F4" s="75" t="s">
        <v>58</v>
      </c>
      <c r="G4" s="75" t="s">
        <v>59</v>
      </c>
      <c r="H4" s="75" t="s">
        <v>60</v>
      </c>
      <c r="I4" s="75" t="s">
        <v>61</v>
      </c>
      <c r="J4" s="75" t="s">
        <v>62</v>
      </c>
      <c r="K4" s="75" t="s">
        <v>63</v>
      </c>
      <c r="L4" s="75" t="s">
        <v>64</v>
      </c>
      <c r="M4" s="75" t="s">
        <v>65</v>
      </c>
      <c r="N4" s="76" t="s">
        <v>71</v>
      </c>
    </row>
    <row r="5" spans="1:15" ht="27" customHeight="1" x14ac:dyDescent="0.25">
      <c r="A5" s="10">
        <v>2009</v>
      </c>
      <c r="B5" s="11">
        <v>247.5</v>
      </c>
      <c r="C5" s="11">
        <v>192.8</v>
      </c>
      <c r="D5" s="11">
        <v>218</v>
      </c>
      <c r="E5" s="11">
        <v>200.9</v>
      </c>
      <c r="F5" s="11">
        <v>248.1</v>
      </c>
      <c r="G5" s="11">
        <v>238.8</v>
      </c>
      <c r="H5" s="11">
        <v>216.4</v>
      </c>
      <c r="I5" s="11">
        <v>215.6</v>
      </c>
      <c r="J5" s="11">
        <v>229.2</v>
      </c>
      <c r="K5" s="11">
        <v>257.89999999999998</v>
      </c>
      <c r="L5" s="11">
        <v>247.8</v>
      </c>
      <c r="M5" s="11">
        <v>231.9</v>
      </c>
      <c r="N5" s="755">
        <v>2744.9</v>
      </c>
    </row>
    <row r="6" spans="1:15" ht="27" customHeight="1" x14ac:dyDescent="0.25">
      <c r="A6" s="10">
        <v>2010</v>
      </c>
      <c r="B6" s="11">
        <v>199.6</v>
      </c>
      <c r="C6" s="11">
        <v>230.1</v>
      </c>
      <c r="D6" s="11">
        <v>199.3</v>
      </c>
      <c r="E6" s="11">
        <v>272.7</v>
      </c>
      <c r="F6" s="11">
        <v>232.6</v>
      </c>
      <c r="G6" s="11">
        <v>198.7</v>
      </c>
      <c r="H6" s="11">
        <v>215.7</v>
      </c>
      <c r="I6" s="11">
        <v>233.2</v>
      </c>
      <c r="J6" s="11">
        <v>213.5</v>
      </c>
      <c r="K6" s="11">
        <v>268</v>
      </c>
      <c r="L6" s="11">
        <v>245.3</v>
      </c>
      <c r="M6" s="11">
        <v>313.7</v>
      </c>
      <c r="N6" s="755">
        <v>2822.4</v>
      </c>
    </row>
    <row r="7" spans="1:15" ht="27" customHeight="1" x14ac:dyDescent="0.25">
      <c r="A7" s="10">
        <v>2011</v>
      </c>
      <c r="B7" s="11">
        <v>237</v>
      </c>
      <c r="C7" s="11">
        <v>190</v>
      </c>
      <c r="D7" s="11">
        <v>236.60000000000002</v>
      </c>
      <c r="E7" s="11">
        <v>235.94</v>
      </c>
      <c r="F7" s="11">
        <v>252.20000000000002</v>
      </c>
      <c r="G7" s="11">
        <v>251.5</v>
      </c>
      <c r="H7" s="11">
        <v>248.2</v>
      </c>
      <c r="I7" s="11">
        <v>233.3</v>
      </c>
      <c r="J7" s="11">
        <v>255.5</v>
      </c>
      <c r="K7" s="11">
        <v>287.60000000000002</v>
      </c>
      <c r="L7" s="11">
        <v>272.70000000000005</v>
      </c>
      <c r="M7" s="11">
        <v>194.60000000000002</v>
      </c>
      <c r="N7" s="755">
        <v>2895.14</v>
      </c>
    </row>
    <row r="8" spans="1:15" ht="27" customHeight="1" x14ac:dyDescent="0.25">
      <c r="A8" s="10">
        <v>2012</v>
      </c>
      <c r="B8" s="11">
        <v>253.22000000000003</v>
      </c>
      <c r="C8" s="11">
        <v>215.3</v>
      </c>
      <c r="D8" s="11">
        <v>213.48000000000002</v>
      </c>
      <c r="E8" s="11">
        <v>230</v>
      </c>
      <c r="F8" s="11">
        <v>223.10000000000002</v>
      </c>
      <c r="G8" s="11">
        <v>182.2</v>
      </c>
      <c r="H8" s="11">
        <v>232.60000000000002</v>
      </c>
      <c r="I8" s="11">
        <v>196.8</v>
      </c>
      <c r="J8" s="11">
        <v>210.09999999999997</v>
      </c>
      <c r="K8" s="11">
        <v>231.2</v>
      </c>
      <c r="L8" s="11">
        <v>213.5</v>
      </c>
      <c r="M8" s="11">
        <v>220.29999999999998</v>
      </c>
      <c r="N8" s="755">
        <v>2621.8</v>
      </c>
    </row>
    <row r="9" spans="1:15" ht="27" customHeight="1" x14ac:dyDescent="0.25">
      <c r="A9" s="10">
        <v>2013</v>
      </c>
      <c r="B9" s="11">
        <v>221.9</v>
      </c>
      <c r="C9" s="11">
        <v>152.4</v>
      </c>
      <c r="D9" s="11">
        <v>210.2</v>
      </c>
      <c r="E9" s="11">
        <v>241.1</v>
      </c>
      <c r="F9" s="11">
        <v>252.5</v>
      </c>
      <c r="G9" s="11">
        <v>250.5</v>
      </c>
      <c r="H9" s="11">
        <v>250.5</v>
      </c>
      <c r="I9" s="11">
        <v>257.60000000000002</v>
      </c>
      <c r="J9" s="11">
        <v>257.5</v>
      </c>
      <c r="K9" s="11">
        <v>261.69999999999993</v>
      </c>
      <c r="L9" s="11">
        <v>258.80000000000007</v>
      </c>
      <c r="M9" s="11">
        <v>277.22000000000003</v>
      </c>
      <c r="N9" s="755">
        <v>2891.92</v>
      </c>
    </row>
    <row r="10" spans="1:15" ht="27" customHeight="1" x14ac:dyDescent="0.25">
      <c r="A10" s="10">
        <v>2014</v>
      </c>
      <c r="B10" s="11">
        <v>212.3</v>
      </c>
      <c r="C10" s="11">
        <v>208.5</v>
      </c>
      <c r="D10" s="11">
        <v>235.9</v>
      </c>
      <c r="E10" s="11">
        <v>245.5</v>
      </c>
      <c r="F10" s="11">
        <v>256.7</v>
      </c>
      <c r="G10" s="11">
        <v>247.8</v>
      </c>
      <c r="H10" s="11">
        <v>212.10000000000002</v>
      </c>
      <c r="I10" s="11">
        <v>225.01999999999998</v>
      </c>
      <c r="J10" s="11">
        <v>229.7</v>
      </c>
      <c r="K10" s="11">
        <v>279.10000000000002</v>
      </c>
      <c r="L10" s="11">
        <v>281.2</v>
      </c>
      <c r="M10" s="11">
        <v>215.89999999999998</v>
      </c>
      <c r="N10" s="755">
        <v>2849.72</v>
      </c>
    </row>
    <row r="11" spans="1:15" ht="27" customHeight="1" x14ac:dyDescent="0.25">
      <c r="A11" s="240">
        <v>2015</v>
      </c>
      <c r="B11" s="241">
        <v>185.3</v>
      </c>
      <c r="C11" s="241">
        <v>193.2</v>
      </c>
      <c r="D11" s="241">
        <v>245.8</v>
      </c>
      <c r="E11" s="241">
        <v>253.1</v>
      </c>
      <c r="F11" s="241">
        <v>235.2</v>
      </c>
      <c r="G11" s="241">
        <v>190.6</v>
      </c>
      <c r="H11" s="241">
        <v>232.3</v>
      </c>
      <c r="I11" s="241">
        <v>221.8</v>
      </c>
      <c r="J11" s="241">
        <v>239.9</v>
      </c>
      <c r="K11" s="241">
        <v>251.1</v>
      </c>
      <c r="L11" s="241">
        <v>242.4</v>
      </c>
      <c r="M11" s="241">
        <v>240.2</v>
      </c>
      <c r="N11" s="756">
        <v>2731</v>
      </c>
    </row>
    <row r="12" spans="1:15" ht="27" customHeight="1" x14ac:dyDescent="0.25">
      <c r="A12" s="240">
        <v>2016</v>
      </c>
      <c r="B12" s="241">
        <v>246.8</v>
      </c>
      <c r="C12" s="241">
        <v>159.80000000000001</v>
      </c>
      <c r="D12" s="241">
        <v>210.3</v>
      </c>
      <c r="E12" s="241">
        <v>254.1</v>
      </c>
      <c r="F12" s="241">
        <v>240.9</v>
      </c>
      <c r="G12" s="241">
        <v>202.4</v>
      </c>
      <c r="H12" s="241">
        <v>199.2</v>
      </c>
      <c r="I12" s="241">
        <v>229.7</v>
      </c>
      <c r="J12" s="241">
        <v>216.6</v>
      </c>
      <c r="K12" s="241">
        <v>267.5</v>
      </c>
      <c r="L12" s="241">
        <v>237.3</v>
      </c>
      <c r="M12" s="241">
        <v>264</v>
      </c>
      <c r="N12" s="756">
        <v>2729</v>
      </c>
    </row>
    <row r="13" spans="1:15" s="232" customFormat="1" ht="27" customHeight="1" x14ac:dyDescent="0.25">
      <c r="A13" s="240" t="s">
        <v>710</v>
      </c>
      <c r="B13" s="241">
        <v>297</v>
      </c>
      <c r="C13" s="241">
        <v>189</v>
      </c>
      <c r="D13" s="241">
        <v>201</v>
      </c>
      <c r="E13" s="622" t="s">
        <v>738</v>
      </c>
      <c r="F13" s="622" t="s">
        <v>738</v>
      </c>
      <c r="G13" s="622" t="s">
        <v>738</v>
      </c>
      <c r="H13" s="622" t="s">
        <v>738</v>
      </c>
      <c r="I13" s="622" t="s">
        <v>738</v>
      </c>
      <c r="J13" s="622" t="s">
        <v>738</v>
      </c>
      <c r="K13" s="622" t="s">
        <v>738</v>
      </c>
      <c r="L13" s="622" t="s">
        <v>738</v>
      </c>
      <c r="M13" s="622" t="s">
        <v>738</v>
      </c>
      <c r="N13" s="622" t="s">
        <v>738</v>
      </c>
      <c r="O13" s="518"/>
    </row>
    <row r="14" spans="1:15" ht="12.75" hidden="1" customHeight="1" x14ac:dyDescent="0.25">
      <c r="A14" s="240">
        <v>2018</v>
      </c>
      <c r="B14" s="241"/>
      <c r="C14" s="241"/>
      <c r="D14" s="241"/>
      <c r="E14" s="622"/>
      <c r="F14" s="622"/>
      <c r="G14" s="622"/>
      <c r="H14" s="622"/>
      <c r="I14" s="622"/>
      <c r="J14" s="622"/>
      <c r="K14" s="622"/>
      <c r="L14" s="622"/>
      <c r="M14" s="622"/>
      <c r="N14" s="622"/>
    </row>
    <row r="15" spans="1:15" ht="78.75" customHeight="1" x14ac:dyDescent="0.25">
      <c r="A15" s="115" t="s">
        <v>113</v>
      </c>
      <c r="B15" s="12">
        <v>242</v>
      </c>
      <c r="C15" s="12">
        <v>211.5</v>
      </c>
      <c r="D15" s="12">
        <v>231</v>
      </c>
      <c r="E15" s="12">
        <v>230</v>
      </c>
      <c r="F15" s="12">
        <v>233.4</v>
      </c>
      <c r="G15" s="12">
        <v>225.1</v>
      </c>
      <c r="H15" s="12">
        <v>230.3</v>
      </c>
      <c r="I15" s="12">
        <v>243.3</v>
      </c>
      <c r="J15" s="12">
        <v>230.6</v>
      </c>
      <c r="K15" s="12">
        <v>259.60000000000002</v>
      </c>
      <c r="L15" s="12">
        <v>256.39999999999998</v>
      </c>
      <c r="M15" s="12">
        <v>245.6</v>
      </c>
      <c r="N15" s="757">
        <v>2838.7999999999997</v>
      </c>
    </row>
    <row r="16" spans="1:15" ht="25.5" customHeight="1" x14ac:dyDescent="0.25">
      <c r="A16" s="3204" t="s">
        <v>752</v>
      </c>
      <c r="B16" s="3205"/>
      <c r="C16" s="3205"/>
      <c r="D16" s="3205"/>
      <c r="E16" s="3205"/>
      <c r="F16" s="3205"/>
      <c r="G16" s="3205"/>
      <c r="H16" s="3205"/>
      <c r="I16" s="3205"/>
      <c r="J16" s="3205"/>
      <c r="K16" s="3205"/>
      <c r="L16" s="3205"/>
      <c r="M16" s="3205"/>
      <c r="N16" s="3206"/>
    </row>
    <row r="17" spans="1:14" ht="35.25" customHeight="1" x14ac:dyDescent="0.25">
      <c r="A17" s="75" t="s">
        <v>17</v>
      </c>
      <c r="B17" s="75" t="s">
        <v>54</v>
      </c>
      <c r="C17" s="75" t="s">
        <v>55</v>
      </c>
      <c r="D17" s="75" t="s">
        <v>56</v>
      </c>
      <c r="E17" s="75" t="s">
        <v>57</v>
      </c>
      <c r="F17" s="75" t="s">
        <v>58</v>
      </c>
      <c r="G17" s="75" t="s">
        <v>59</v>
      </c>
      <c r="H17" s="75" t="s">
        <v>60</v>
      </c>
      <c r="I17" s="75" t="s">
        <v>61</v>
      </c>
      <c r="J17" s="75" t="s">
        <v>62</v>
      </c>
      <c r="K17" s="75" t="s">
        <v>63</v>
      </c>
      <c r="L17" s="75" t="s">
        <v>64</v>
      </c>
      <c r="M17" s="75" t="s">
        <v>65</v>
      </c>
      <c r="N17" s="76" t="s">
        <v>71</v>
      </c>
    </row>
    <row r="18" spans="1:14" ht="27" customHeight="1" x14ac:dyDescent="0.25">
      <c r="A18" s="621">
        <v>2017</v>
      </c>
      <c r="B18" s="622" t="s">
        <v>738</v>
      </c>
      <c r="C18" s="622" t="s">
        <v>738</v>
      </c>
      <c r="D18" s="622" t="s">
        <v>738</v>
      </c>
      <c r="E18" s="622" t="s">
        <v>738</v>
      </c>
      <c r="F18" s="622" t="s">
        <v>738</v>
      </c>
      <c r="G18" s="622" t="s">
        <v>738</v>
      </c>
      <c r="H18" s="633">
        <v>195</v>
      </c>
      <c r="I18" s="633">
        <v>225</v>
      </c>
      <c r="J18" s="633">
        <v>193</v>
      </c>
      <c r="K18" s="633">
        <v>263</v>
      </c>
      <c r="L18" s="633">
        <v>210</v>
      </c>
      <c r="M18" s="633">
        <v>274</v>
      </c>
      <c r="N18" s="622" t="s">
        <v>738</v>
      </c>
    </row>
    <row r="19" spans="1:14" ht="42.75" customHeight="1" x14ac:dyDescent="0.25">
      <c r="A19" s="240">
        <v>2018</v>
      </c>
      <c r="B19" s="622">
        <v>153.1</v>
      </c>
      <c r="C19" s="622">
        <v>195.9</v>
      </c>
      <c r="D19" s="622">
        <v>185.1</v>
      </c>
      <c r="E19" s="622">
        <v>217.5</v>
      </c>
      <c r="F19" s="622">
        <v>234.7</v>
      </c>
      <c r="G19" s="622">
        <v>204.6</v>
      </c>
      <c r="H19" s="633">
        <v>220</v>
      </c>
      <c r="I19" s="633">
        <v>254.6</v>
      </c>
      <c r="J19" s="633">
        <v>228.3</v>
      </c>
      <c r="K19" s="633">
        <v>227.4</v>
      </c>
      <c r="L19" s="633">
        <v>265.10000000000002</v>
      </c>
      <c r="M19" s="633">
        <v>260.89999999999998</v>
      </c>
      <c r="N19" s="622">
        <v>2647.2</v>
      </c>
    </row>
    <row r="20" spans="1:14" ht="76.5" customHeight="1" x14ac:dyDescent="0.25">
      <c r="A20" s="620" t="s">
        <v>113</v>
      </c>
      <c r="B20" s="634" t="s">
        <v>738</v>
      </c>
      <c r="C20" s="634" t="s">
        <v>738</v>
      </c>
      <c r="D20" s="634" t="s">
        <v>738</v>
      </c>
      <c r="E20" s="634" t="s">
        <v>738</v>
      </c>
      <c r="F20" s="634" t="s">
        <v>738</v>
      </c>
      <c r="G20" s="634" t="s">
        <v>738</v>
      </c>
      <c r="H20" s="634" t="s">
        <v>738</v>
      </c>
      <c r="I20" s="634" t="s">
        <v>738</v>
      </c>
      <c r="J20" s="634" t="s">
        <v>738</v>
      </c>
      <c r="K20" s="634" t="s">
        <v>738</v>
      </c>
      <c r="L20" s="634" t="s">
        <v>738</v>
      </c>
      <c r="M20" s="634" t="s">
        <v>738</v>
      </c>
      <c r="N20" s="634" t="s">
        <v>738</v>
      </c>
    </row>
    <row r="21" spans="1:14" ht="27" customHeight="1" x14ac:dyDescent="0.25">
      <c r="A21" s="3204" t="s">
        <v>255</v>
      </c>
      <c r="B21" s="3205"/>
      <c r="C21" s="3205"/>
      <c r="D21" s="3205"/>
      <c r="E21" s="3205"/>
      <c r="F21" s="3205"/>
      <c r="G21" s="3205"/>
      <c r="H21" s="3205"/>
      <c r="I21" s="3205"/>
      <c r="J21" s="3205"/>
      <c r="K21" s="3205"/>
      <c r="L21" s="3205"/>
      <c r="M21" s="3205"/>
      <c r="N21" s="3206"/>
    </row>
    <row r="22" spans="1:14" ht="27" customHeight="1" x14ac:dyDescent="0.25">
      <c r="A22" s="10">
        <v>2009</v>
      </c>
      <c r="B22" s="11">
        <v>246.9</v>
      </c>
      <c r="C22" s="11">
        <v>193.2</v>
      </c>
      <c r="D22" s="11">
        <v>182.7</v>
      </c>
      <c r="E22" s="11">
        <v>164.5</v>
      </c>
      <c r="F22" s="11">
        <v>196.7</v>
      </c>
      <c r="G22" s="11">
        <v>203.5</v>
      </c>
      <c r="H22" s="11">
        <v>172.9</v>
      </c>
      <c r="I22" s="11">
        <v>167.3</v>
      </c>
      <c r="J22" s="11">
        <v>201.6</v>
      </c>
      <c r="K22" s="11">
        <v>202.6</v>
      </c>
      <c r="L22" s="11">
        <v>184.5</v>
      </c>
      <c r="M22" s="11">
        <v>234.1</v>
      </c>
      <c r="N22" s="755">
        <v>2351</v>
      </c>
    </row>
    <row r="23" spans="1:14" ht="27" customHeight="1" x14ac:dyDescent="0.25">
      <c r="A23" s="10">
        <v>2010</v>
      </c>
      <c r="B23" s="11">
        <v>172.1</v>
      </c>
      <c r="C23" s="11">
        <v>182.6</v>
      </c>
      <c r="D23" s="11">
        <v>171.8</v>
      </c>
      <c r="E23" s="11">
        <v>235</v>
      </c>
      <c r="F23" s="11">
        <v>189.4</v>
      </c>
      <c r="G23" s="11">
        <v>184.8</v>
      </c>
      <c r="H23" s="11">
        <v>196</v>
      </c>
      <c r="I23" s="11">
        <v>196.2</v>
      </c>
      <c r="J23" s="11">
        <v>167.2</v>
      </c>
      <c r="K23" s="11">
        <v>224.2</v>
      </c>
      <c r="L23" s="11">
        <v>243.1</v>
      </c>
      <c r="M23" s="11">
        <v>288.89999999999998</v>
      </c>
      <c r="N23" s="755">
        <v>2451</v>
      </c>
    </row>
    <row r="24" spans="1:14" ht="27" customHeight="1" x14ac:dyDescent="0.25">
      <c r="A24" s="10">
        <v>2011</v>
      </c>
      <c r="B24" s="11">
        <v>214.6</v>
      </c>
      <c r="C24" s="11">
        <v>168.7</v>
      </c>
      <c r="D24" s="11">
        <v>206.2</v>
      </c>
      <c r="E24" s="11">
        <v>186.05</v>
      </c>
      <c r="F24" s="11">
        <v>228.3</v>
      </c>
      <c r="G24" s="11">
        <v>178.3</v>
      </c>
      <c r="H24" s="11">
        <v>201.2</v>
      </c>
      <c r="I24" s="11">
        <v>156.29999999999998</v>
      </c>
      <c r="J24" s="11">
        <v>226.70000000000002</v>
      </c>
      <c r="K24" s="11">
        <v>195.8</v>
      </c>
      <c r="L24" s="11">
        <v>266.2</v>
      </c>
      <c r="M24" s="11">
        <v>141.60000000000002</v>
      </c>
      <c r="N24" s="755">
        <v>2370</v>
      </c>
    </row>
    <row r="25" spans="1:14" ht="27" customHeight="1" x14ac:dyDescent="0.25">
      <c r="A25" s="10">
        <v>2012</v>
      </c>
      <c r="B25" s="11">
        <v>234.19999999999996</v>
      </c>
      <c r="C25" s="11">
        <v>187.8</v>
      </c>
      <c r="D25" s="11">
        <v>188.2</v>
      </c>
      <c r="E25" s="11">
        <v>189.59999999999997</v>
      </c>
      <c r="F25" s="11">
        <v>171.9</v>
      </c>
      <c r="G25" s="11">
        <v>155.5</v>
      </c>
      <c r="H25" s="11">
        <v>182.39999999999998</v>
      </c>
      <c r="I25" s="11">
        <v>155.89999999999998</v>
      </c>
      <c r="J25" s="11">
        <v>173.3</v>
      </c>
      <c r="K25" s="11">
        <v>214.60000000000002</v>
      </c>
      <c r="L25" s="11">
        <v>219.7</v>
      </c>
      <c r="M25" s="11">
        <v>202.5</v>
      </c>
      <c r="N25" s="755">
        <v>2276</v>
      </c>
    </row>
    <row r="26" spans="1:14" ht="27" customHeight="1" x14ac:dyDescent="0.25">
      <c r="A26" s="10">
        <v>2013</v>
      </c>
      <c r="B26" s="11">
        <v>185.3</v>
      </c>
      <c r="C26" s="11">
        <v>134.9</v>
      </c>
      <c r="D26" s="11">
        <v>178.2</v>
      </c>
      <c r="E26" s="11">
        <v>152.70000000000002</v>
      </c>
      <c r="F26" s="11">
        <v>212.79000000000002</v>
      </c>
      <c r="G26" s="11">
        <v>199.8</v>
      </c>
      <c r="H26" s="11">
        <v>205.3</v>
      </c>
      <c r="I26" s="11">
        <v>214.8</v>
      </c>
      <c r="J26" s="11">
        <v>230.8</v>
      </c>
      <c r="K26" s="11">
        <v>221.8</v>
      </c>
      <c r="L26" s="11">
        <v>234.4</v>
      </c>
      <c r="M26" s="11">
        <v>265.60000000000002</v>
      </c>
      <c r="N26" s="755">
        <v>2436</v>
      </c>
    </row>
    <row r="27" spans="1:14" ht="27" customHeight="1" x14ac:dyDescent="0.25">
      <c r="A27" s="10">
        <v>2014</v>
      </c>
      <c r="B27" s="11">
        <v>171.29999999999998</v>
      </c>
      <c r="C27" s="11">
        <v>195.06</v>
      </c>
      <c r="D27" s="11">
        <v>227.29999999999998</v>
      </c>
      <c r="E27" s="11">
        <v>214.3</v>
      </c>
      <c r="F27" s="11">
        <v>201.2</v>
      </c>
      <c r="G27" s="11">
        <v>170.5</v>
      </c>
      <c r="H27" s="11">
        <v>165.39999999999998</v>
      </c>
      <c r="I27" s="11">
        <v>201.89999999999998</v>
      </c>
      <c r="J27" s="11">
        <v>213.21</v>
      </c>
      <c r="K27" s="11">
        <v>222.9</v>
      </c>
      <c r="L27" s="11">
        <v>206.5</v>
      </c>
      <c r="M27" s="11">
        <v>167.9</v>
      </c>
      <c r="N27" s="755">
        <v>2357</v>
      </c>
    </row>
    <row r="28" spans="1:14" ht="27" customHeight="1" x14ac:dyDescent="0.25">
      <c r="A28" s="240">
        <v>2015</v>
      </c>
      <c r="B28" s="241">
        <v>169.1</v>
      </c>
      <c r="C28" s="241">
        <v>180.3</v>
      </c>
      <c r="D28" s="241">
        <v>202</v>
      </c>
      <c r="E28" s="241">
        <v>226.2</v>
      </c>
      <c r="F28" s="241">
        <v>193.2</v>
      </c>
      <c r="G28" s="241">
        <v>141.69999999999999</v>
      </c>
      <c r="H28" s="241">
        <v>189.8</v>
      </c>
      <c r="I28" s="241">
        <v>175</v>
      </c>
      <c r="J28" s="241">
        <v>214.7</v>
      </c>
      <c r="K28" s="241">
        <v>198.7</v>
      </c>
      <c r="L28" s="241">
        <v>225.8</v>
      </c>
      <c r="M28" s="241">
        <v>228.4</v>
      </c>
      <c r="N28" s="756">
        <v>2345</v>
      </c>
    </row>
    <row r="29" spans="1:14" s="232" customFormat="1" ht="27" customHeight="1" x14ac:dyDescent="0.25">
      <c r="A29" s="240">
        <v>2016</v>
      </c>
      <c r="B29" s="241">
        <v>208.3</v>
      </c>
      <c r="C29" s="241">
        <v>146.1</v>
      </c>
      <c r="D29" s="241">
        <v>193.3</v>
      </c>
      <c r="E29" s="241">
        <v>235</v>
      </c>
      <c r="F29" s="241">
        <v>209.5</v>
      </c>
      <c r="G29" s="241">
        <v>162.19999999999999</v>
      </c>
      <c r="H29" s="241">
        <v>163.1</v>
      </c>
      <c r="I29" s="241">
        <v>200.3</v>
      </c>
      <c r="J29" s="241">
        <v>155.69999999999999</v>
      </c>
      <c r="K29" s="241">
        <v>201.7</v>
      </c>
      <c r="L29" s="241">
        <v>182.4</v>
      </c>
      <c r="M29" s="241">
        <v>195.7</v>
      </c>
      <c r="N29" s="756">
        <v>2253</v>
      </c>
    </row>
    <row r="30" spans="1:14" ht="46.5" customHeight="1" x14ac:dyDescent="0.25">
      <c r="A30" s="240">
        <v>2017</v>
      </c>
      <c r="B30" s="241">
        <v>211.1</v>
      </c>
      <c r="C30" s="241">
        <v>184.9</v>
      </c>
      <c r="D30" s="241">
        <v>174.5</v>
      </c>
      <c r="E30" s="241">
        <v>157.5</v>
      </c>
      <c r="F30" s="241">
        <v>141.6</v>
      </c>
      <c r="G30" s="241">
        <v>134.4</v>
      </c>
      <c r="H30" s="241">
        <v>141.4</v>
      </c>
      <c r="I30" s="241">
        <v>152.30000000000001</v>
      </c>
      <c r="J30" s="241">
        <v>174.1</v>
      </c>
      <c r="K30" s="241">
        <v>208.7</v>
      </c>
      <c r="L30" s="241">
        <v>184.5</v>
      </c>
      <c r="M30" s="241">
        <v>258.3</v>
      </c>
      <c r="N30" s="756">
        <v>2123</v>
      </c>
    </row>
    <row r="31" spans="1:14" ht="21.75" customHeight="1" x14ac:dyDescent="0.25">
      <c r="A31" s="240">
        <v>2018</v>
      </c>
      <c r="B31" s="241">
        <v>154</v>
      </c>
      <c r="C31" s="241">
        <v>167.8</v>
      </c>
      <c r="D31" s="241">
        <v>162.80000000000001</v>
      </c>
      <c r="E31" s="241">
        <v>165.8</v>
      </c>
      <c r="F31" s="241">
        <v>189</v>
      </c>
      <c r="G31" s="241">
        <v>151.30000000000001</v>
      </c>
      <c r="H31" s="241">
        <v>144.1</v>
      </c>
      <c r="I31" s="241">
        <v>186.70000000000002</v>
      </c>
      <c r="J31" s="241">
        <v>152.5</v>
      </c>
      <c r="K31" s="241">
        <v>179.9</v>
      </c>
      <c r="L31" s="241">
        <v>206.1</v>
      </c>
      <c r="M31" s="241">
        <v>220.4</v>
      </c>
      <c r="N31" s="758">
        <v>2080</v>
      </c>
    </row>
    <row r="32" spans="1:14" ht="70.5" customHeight="1" x14ac:dyDescent="0.25">
      <c r="A32" s="115" t="s">
        <v>113</v>
      </c>
      <c r="B32" s="12">
        <v>212.3</v>
      </c>
      <c r="C32" s="12">
        <v>184.6</v>
      </c>
      <c r="D32" s="12">
        <v>202.6</v>
      </c>
      <c r="E32" s="12">
        <v>182.6</v>
      </c>
      <c r="F32" s="12">
        <v>190.1</v>
      </c>
      <c r="G32" s="12">
        <v>183.6</v>
      </c>
      <c r="H32" s="12">
        <v>182.2</v>
      </c>
      <c r="I32" s="12">
        <v>189.8</v>
      </c>
      <c r="J32" s="12">
        <v>187.4</v>
      </c>
      <c r="K32" s="12">
        <v>207.1</v>
      </c>
      <c r="L32" s="12">
        <v>220.9</v>
      </c>
      <c r="M32" s="12">
        <v>216.7</v>
      </c>
      <c r="N32" s="757">
        <v>2359.8999999999996</v>
      </c>
    </row>
    <row r="33" spans="1:14" ht="17.25" customHeight="1" x14ac:dyDescent="0.25">
      <c r="A33" s="761" t="s">
        <v>121</v>
      </c>
      <c r="B33" s="73"/>
      <c r="C33" s="73"/>
      <c r="D33" s="73"/>
      <c r="E33" s="73"/>
      <c r="F33" s="73"/>
      <c r="G33" s="73"/>
      <c r="H33" s="73"/>
      <c r="I33" s="73"/>
      <c r="J33" s="73"/>
      <c r="K33" s="73"/>
      <c r="L33" s="73"/>
      <c r="M33" s="73"/>
      <c r="N33" s="762"/>
    </row>
    <row r="34" spans="1:14" ht="21" customHeight="1" x14ac:dyDescent="0.25">
      <c r="A34" s="3185" t="s">
        <v>753</v>
      </c>
      <c r="B34" s="3185"/>
      <c r="C34" s="3185"/>
      <c r="D34" s="3185"/>
      <c r="E34" s="3185"/>
      <c r="F34" s="3185"/>
      <c r="G34" s="3185"/>
      <c r="H34" s="3185"/>
      <c r="I34" s="3185"/>
      <c r="J34" s="3185"/>
      <c r="K34" s="3185"/>
      <c r="L34" s="3185"/>
      <c r="M34" s="3185"/>
      <c r="N34" s="3185"/>
    </row>
    <row r="35" spans="1:14" ht="23.25" customHeight="1" x14ac:dyDescent="0.25">
      <c r="A35" s="3185" t="s">
        <v>754</v>
      </c>
      <c r="B35" s="3185"/>
      <c r="C35" s="3185"/>
      <c r="D35" s="3185"/>
      <c r="E35" s="3185"/>
      <c r="F35" s="3185"/>
      <c r="G35" s="3185"/>
      <c r="H35" s="3185"/>
      <c r="I35" s="3185"/>
      <c r="J35" s="3185"/>
      <c r="K35" s="3185"/>
      <c r="L35" s="3185"/>
      <c r="M35" s="3185"/>
      <c r="N35" s="3185"/>
    </row>
  </sheetData>
  <mergeCells count="5">
    <mergeCell ref="A3:N3"/>
    <mergeCell ref="A16:N16"/>
    <mergeCell ref="A21:N21"/>
    <mergeCell ref="A34:N34"/>
    <mergeCell ref="A35:N35"/>
  </mergeCells>
  <hyperlinks>
    <hyperlink ref="A1" location="'Table of Contents'!A1" display="Back to Table of Contents"/>
  </hyperlinks>
  <pageMargins left="0.61" right="0.33" top="0.52" bottom="0" header="0.25" footer="6.4960630000000005E-2"/>
  <pageSetup paperSize="9" scale="75" orientation="portrait" r:id="rId1"/>
  <headerFooter alignWithMargins="0">
    <oddHeader>&amp;C&amp;"Times New Roman,Regular"&amp;12 &amp;14 37</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heetViews>
  <sheetFormatPr defaultRowHeight="15" x14ac:dyDescent="0.25"/>
  <cols>
    <col min="1" max="1" width="45" style="2507" customWidth="1"/>
    <col min="2" max="2" width="13.42578125" style="2507" customWidth="1"/>
    <col min="3" max="3" width="16.140625" style="2507" customWidth="1"/>
    <col min="4" max="4" width="13" style="2507" customWidth="1"/>
    <col min="5" max="16384" width="9.140625" style="2507"/>
  </cols>
  <sheetData>
    <row r="1" spans="1:4" x14ac:dyDescent="0.25">
      <c r="A1" s="962" t="s">
        <v>1404</v>
      </c>
    </row>
    <row r="2" spans="1:4" ht="51" customHeight="1" x14ac:dyDescent="0.25">
      <c r="A2" s="4292" t="s">
        <v>3592</v>
      </c>
      <c r="B2" s="4292"/>
      <c r="C2" s="4292"/>
      <c r="D2" s="4292"/>
    </row>
    <row r="3" spans="1:4" ht="13.5" customHeight="1" x14ac:dyDescent="0.25">
      <c r="A3" s="2817"/>
      <c r="B3" s="2817"/>
      <c r="C3" s="2817"/>
      <c r="D3" s="2817"/>
    </row>
    <row r="4" spans="1:4" ht="48" customHeight="1" x14ac:dyDescent="0.25">
      <c r="A4" s="4270" t="s">
        <v>3593</v>
      </c>
      <c r="B4" s="4275" t="s">
        <v>3594</v>
      </c>
      <c r="C4" s="4276"/>
      <c r="D4" s="4277"/>
    </row>
    <row r="5" spans="1:4" ht="90.75" customHeight="1" x14ac:dyDescent="0.25">
      <c r="A5" s="4272"/>
      <c r="B5" s="2511" t="s">
        <v>37</v>
      </c>
      <c r="C5" s="2818" t="s">
        <v>3584</v>
      </c>
      <c r="D5" s="2818" t="s">
        <v>3438</v>
      </c>
    </row>
    <row r="6" spans="1:4" ht="37.5" customHeight="1" x14ac:dyDescent="0.25">
      <c r="A6" s="2819" t="s">
        <v>3595</v>
      </c>
      <c r="B6" s="2820">
        <v>1791</v>
      </c>
      <c r="C6" s="2821">
        <v>89.19322709163346</v>
      </c>
      <c r="D6" s="2821">
        <v>31.755319148936167</v>
      </c>
    </row>
    <row r="7" spans="1:4" ht="37.5" customHeight="1" x14ac:dyDescent="0.25">
      <c r="A7" s="2760" t="s">
        <v>3596</v>
      </c>
      <c r="B7" s="2820">
        <v>1383</v>
      </c>
      <c r="C7" s="2821">
        <v>68.874501992031881</v>
      </c>
      <c r="D7" s="2821">
        <v>24.521276595744681</v>
      </c>
    </row>
    <row r="8" spans="1:4" ht="37.5" customHeight="1" x14ac:dyDescent="0.25">
      <c r="A8" s="2760" t="s">
        <v>3597</v>
      </c>
      <c r="B8" s="2820">
        <v>171</v>
      </c>
      <c r="C8" s="2821">
        <v>8.5159362549800797</v>
      </c>
      <c r="D8" s="2821">
        <v>3.0319148936170213</v>
      </c>
    </row>
    <row r="9" spans="1:4" ht="6" customHeight="1" x14ac:dyDescent="0.25">
      <c r="A9" s="2813"/>
      <c r="B9" s="2822"/>
      <c r="C9" s="2823"/>
      <c r="D9" s="2806"/>
    </row>
    <row r="10" spans="1:4" x14ac:dyDescent="0.25">
      <c r="A10" s="2753" t="s">
        <v>3579</v>
      </c>
      <c r="B10" s="2753"/>
      <c r="C10" s="2753"/>
      <c r="D10" s="2753"/>
    </row>
    <row r="11" spans="1:4" ht="15" customHeight="1" x14ac:dyDescent="0.25">
      <c r="A11" s="2809" t="s">
        <v>3598</v>
      </c>
      <c r="B11" s="2753"/>
      <c r="C11" s="2753"/>
      <c r="D11" s="2753"/>
    </row>
    <row r="12" spans="1:4" ht="15" customHeight="1" x14ac:dyDescent="0.25">
      <c r="A12" s="4293"/>
      <c r="B12" s="4293"/>
      <c r="C12" s="4293"/>
      <c r="D12" s="4293"/>
    </row>
    <row r="13" spans="1:4" x14ac:dyDescent="0.25">
      <c r="A13" s="962" t="s">
        <v>1404</v>
      </c>
    </row>
    <row r="14" spans="1:4" ht="51.75" customHeight="1" x14ac:dyDescent="0.25">
      <c r="A14" s="4183" t="s">
        <v>1384</v>
      </c>
      <c r="B14" s="4183"/>
      <c r="C14" s="4183"/>
      <c r="D14" s="4183"/>
    </row>
    <row r="15" spans="1:4" ht="34.5" customHeight="1" x14ac:dyDescent="0.25">
      <c r="A15" s="2511" t="s">
        <v>3599</v>
      </c>
      <c r="B15" s="4266" t="s">
        <v>3600</v>
      </c>
      <c r="C15" s="4267"/>
      <c r="D15" s="4268"/>
    </row>
    <row r="16" spans="1:4" ht="38.25" customHeight="1" x14ac:dyDescent="0.25">
      <c r="A16" s="2801" t="s">
        <v>3601</v>
      </c>
      <c r="B16" s="4280">
        <v>19.7</v>
      </c>
      <c r="C16" s="4281"/>
      <c r="D16" s="4282"/>
    </row>
    <row r="17" spans="1:4" ht="38.25" customHeight="1" x14ac:dyDescent="0.25">
      <c r="A17" s="2801" t="s">
        <v>3602</v>
      </c>
      <c r="B17" s="4280">
        <v>80.3</v>
      </c>
      <c r="C17" s="4281"/>
      <c r="D17" s="4282"/>
    </row>
    <row r="18" spans="1:4" ht="38.25" customHeight="1" x14ac:dyDescent="0.25">
      <c r="A18" s="2824" t="s">
        <v>3603</v>
      </c>
      <c r="B18" s="4283">
        <v>41.2</v>
      </c>
      <c r="C18" s="4284"/>
      <c r="D18" s="4285"/>
    </row>
    <row r="19" spans="1:4" ht="38.25" customHeight="1" x14ac:dyDescent="0.25">
      <c r="A19" s="2824" t="s">
        <v>3604</v>
      </c>
      <c r="B19" s="4286">
        <v>39.1</v>
      </c>
      <c r="C19" s="4287"/>
      <c r="D19" s="4288"/>
    </row>
    <row r="20" spans="1:4" ht="38.25" customHeight="1" x14ac:dyDescent="0.25">
      <c r="A20" s="2511" t="s">
        <v>7</v>
      </c>
      <c r="B20" s="4289">
        <v>100</v>
      </c>
      <c r="C20" s="4290"/>
      <c r="D20" s="4291"/>
    </row>
    <row r="21" spans="1:4" ht="24" customHeight="1" x14ac:dyDescent="0.25">
      <c r="A21" s="2753" t="s">
        <v>3579</v>
      </c>
      <c r="B21" s="2825"/>
      <c r="C21" s="2825"/>
    </row>
  </sheetData>
  <mergeCells count="11">
    <mergeCell ref="B15:D15"/>
    <mergeCell ref="A2:D2"/>
    <mergeCell ref="A4:A5"/>
    <mergeCell ref="B4:D4"/>
    <mergeCell ref="A12:D12"/>
    <mergeCell ref="A14:D14"/>
    <mergeCell ref="B16:D16"/>
    <mergeCell ref="B17:D17"/>
    <mergeCell ref="B18:D18"/>
    <mergeCell ref="B19:D19"/>
    <mergeCell ref="B20:D20"/>
  </mergeCells>
  <hyperlinks>
    <hyperlink ref="A1" location="'Table of Contents'!A1" display="Back to Table of Contents"/>
    <hyperlink ref="A13" location="'Table of Contents'!A1" display="Back to Table of Contents"/>
  </hyperlinks>
  <pageMargins left="0.52" right="0.55000000000000004" top="0.57999999999999996" bottom="0.48622047200000001" header="0.23622047244094499" footer="0.23622047244094499"/>
  <pageSetup paperSize="9" orientation="portrait" r:id="rId1"/>
  <headerFooter>
    <oddHeader>&amp;C&amp;"Times New Roman,Regular"&amp;12  195</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heetViews>
  <sheetFormatPr defaultRowHeight="15" x14ac:dyDescent="0.25"/>
  <cols>
    <col min="1" max="1" width="30.5703125" style="2507" customWidth="1"/>
    <col min="2" max="2" width="24.140625" style="2507" customWidth="1"/>
    <col min="3" max="3" width="23.85546875" style="2507" customWidth="1"/>
    <col min="4" max="4" width="10.140625" style="2507" customWidth="1"/>
    <col min="5" max="16384" width="9.140625" style="2507"/>
  </cols>
  <sheetData>
    <row r="1" spans="1:4" x14ac:dyDescent="0.25">
      <c r="A1" s="962" t="s">
        <v>1404</v>
      </c>
    </row>
    <row r="2" spans="1:4" ht="68.25" customHeight="1" x14ac:dyDescent="0.25">
      <c r="A2" s="4183" t="s">
        <v>3605</v>
      </c>
      <c r="B2" s="4183"/>
      <c r="C2" s="4183"/>
      <c r="D2" s="4183"/>
    </row>
    <row r="3" spans="1:4" ht="25.5" customHeight="1" x14ac:dyDescent="0.25">
      <c r="A3" s="4264" t="s">
        <v>155</v>
      </c>
      <c r="B3" s="4114" t="s">
        <v>122</v>
      </c>
      <c r="C3" s="4114"/>
    </row>
    <row r="4" spans="1:4" ht="26.25" customHeight="1" x14ac:dyDescent="0.25">
      <c r="A4" s="4265"/>
      <c r="B4" s="2826" t="s">
        <v>3569</v>
      </c>
      <c r="C4" s="2826" t="s">
        <v>3570</v>
      </c>
    </row>
    <row r="5" spans="1:4" ht="42" customHeight="1" x14ac:dyDescent="0.25">
      <c r="A5" s="2801" t="s">
        <v>1862</v>
      </c>
      <c r="B5" s="2827">
        <v>12.580645161290322</v>
      </c>
      <c r="C5" s="2827">
        <v>87.41935483870968</v>
      </c>
    </row>
    <row r="6" spans="1:4" ht="27.75" customHeight="1" x14ac:dyDescent="0.25">
      <c r="A6" s="2801" t="s">
        <v>1856</v>
      </c>
      <c r="B6" s="2827">
        <v>26.666666666666668</v>
      </c>
      <c r="C6" s="2827">
        <v>73.333333333333329</v>
      </c>
    </row>
    <row r="7" spans="1:4" ht="27.75" customHeight="1" x14ac:dyDescent="0.25">
      <c r="A7" s="2802" t="s">
        <v>2164</v>
      </c>
      <c r="B7" s="2827">
        <v>26.415094339622641</v>
      </c>
      <c r="C7" s="2827">
        <v>73.584905660377359</v>
      </c>
    </row>
    <row r="8" spans="1:4" ht="27.75" customHeight="1" x14ac:dyDescent="0.25">
      <c r="A8" s="2801" t="s">
        <v>158</v>
      </c>
      <c r="B8" s="2827">
        <v>19.833333333333332</v>
      </c>
      <c r="C8" s="2827">
        <v>80.166666666666657</v>
      </c>
    </row>
    <row r="9" spans="1:4" ht="27.75" customHeight="1" x14ac:dyDescent="0.25">
      <c r="A9" s="2801" t="s">
        <v>160</v>
      </c>
      <c r="B9" s="2827">
        <v>18.214936247723131</v>
      </c>
      <c r="C9" s="2827">
        <v>81.785063752276869</v>
      </c>
    </row>
    <row r="10" spans="1:4" ht="27.75" customHeight="1" x14ac:dyDescent="0.25">
      <c r="A10" s="2801" t="s">
        <v>161</v>
      </c>
      <c r="B10" s="2827">
        <v>12.01814058956916</v>
      </c>
      <c r="C10" s="2827">
        <v>87.981859410430843</v>
      </c>
    </row>
    <row r="11" spans="1:4" ht="27.75" customHeight="1" x14ac:dyDescent="0.25">
      <c r="A11" s="2802" t="s">
        <v>1860</v>
      </c>
      <c r="B11" s="2827">
        <v>21.904761904761905</v>
      </c>
      <c r="C11" s="2827">
        <v>78.095238095238102</v>
      </c>
    </row>
    <row r="12" spans="1:4" ht="27.75" customHeight="1" x14ac:dyDescent="0.25">
      <c r="A12" s="2801" t="s">
        <v>1861</v>
      </c>
      <c r="B12" s="2827">
        <v>22.173913043478262</v>
      </c>
      <c r="C12" s="2827">
        <v>77.826086956521735</v>
      </c>
    </row>
    <row r="13" spans="1:4" ht="27.75" customHeight="1" x14ac:dyDescent="0.25">
      <c r="A13" s="2828" t="s">
        <v>90</v>
      </c>
      <c r="B13" s="2829">
        <v>19.302325581395348</v>
      </c>
      <c r="C13" s="2829">
        <v>80.697674418604649</v>
      </c>
    </row>
    <row r="14" spans="1:4" ht="27.75" customHeight="1" x14ac:dyDescent="0.25">
      <c r="A14" s="2828" t="s">
        <v>327</v>
      </c>
      <c r="B14" s="2829">
        <v>12.777777777777777</v>
      </c>
      <c r="C14" s="2829">
        <v>87.222222222222229</v>
      </c>
    </row>
    <row r="15" spans="1:4" ht="7.5" customHeight="1" x14ac:dyDescent="0.25">
      <c r="A15" s="2828"/>
      <c r="B15" s="2829"/>
      <c r="C15" s="2829"/>
    </row>
    <row r="16" spans="1:4" ht="21" customHeight="1" x14ac:dyDescent="0.25">
      <c r="A16" s="2830" t="s">
        <v>7</v>
      </c>
      <c r="B16" s="2831">
        <v>19.698581560283689</v>
      </c>
      <c r="C16" s="2832">
        <v>80.301418439716301</v>
      </c>
    </row>
    <row r="17" spans="1:4" x14ac:dyDescent="0.25">
      <c r="A17" s="2753" t="s">
        <v>3579</v>
      </c>
    </row>
    <row r="18" spans="1:4" ht="11.25" customHeight="1" x14ac:dyDescent="0.25"/>
    <row r="19" spans="1:4" ht="16.5" customHeight="1" x14ac:dyDescent="0.25">
      <c r="A19" s="962" t="s">
        <v>1404</v>
      </c>
    </row>
    <row r="20" spans="1:4" ht="58.5" customHeight="1" x14ac:dyDescent="0.25">
      <c r="A20" s="4183" t="s">
        <v>1386</v>
      </c>
      <c r="B20" s="4183"/>
      <c r="C20" s="4183"/>
      <c r="D20" s="4183"/>
    </row>
    <row r="21" spans="1:4" ht="30" customHeight="1" x14ac:dyDescent="0.25">
      <c r="A21" s="2511" t="s">
        <v>3606</v>
      </c>
      <c r="B21" s="4266" t="s">
        <v>3600</v>
      </c>
      <c r="C21" s="4268"/>
    </row>
    <row r="22" spans="1:4" ht="35.25" customHeight="1" x14ac:dyDescent="0.25">
      <c r="A22" s="2801" t="s">
        <v>3607</v>
      </c>
      <c r="B22" s="4294">
        <v>51.8</v>
      </c>
      <c r="C22" s="4295"/>
    </row>
    <row r="23" spans="1:4" ht="35.25" customHeight="1" x14ac:dyDescent="0.25">
      <c r="A23" s="2801" t="s">
        <v>3608</v>
      </c>
      <c r="B23" s="4294">
        <v>40.5</v>
      </c>
      <c r="C23" s="4295"/>
    </row>
    <row r="24" spans="1:4" ht="35.25" customHeight="1" x14ac:dyDescent="0.25">
      <c r="A24" s="2801" t="s">
        <v>3609</v>
      </c>
      <c r="B24" s="4294">
        <v>2.6</v>
      </c>
      <c r="C24" s="4295"/>
    </row>
    <row r="25" spans="1:4" ht="35.25" customHeight="1" x14ac:dyDescent="0.25">
      <c r="A25" s="2801" t="s">
        <v>3610</v>
      </c>
      <c r="B25" s="4294">
        <v>5.0999999999999996</v>
      </c>
      <c r="C25" s="4295"/>
    </row>
    <row r="26" spans="1:4" ht="6" customHeight="1" x14ac:dyDescent="0.25">
      <c r="A26" s="2801"/>
      <c r="B26" s="2833"/>
      <c r="C26" s="2834"/>
    </row>
    <row r="27" spans="1:4" ht="30.75" customHeight="1" x14ac:dyDescent="0.25">
      <c r="A27" s="2511" t="s">
        <v>7</v>
      </c>
      <c r="B27" s="4296">
        <v>100</v>
      </c>
      <c r="C27" s="4297"/>
    </row>
    <row r="28" spans="1:4" x14ac:dyDescent="0.25">
      <c r="A28" s="2753" t="s">
        <v>3579</v>
      </c>
    </row>
  </sheetData>
  <mergeCells count="10">
    <mergeCell ref="B23:C23"/>
    <mergeCell ref="B24:C24"/>
    <mergeCell ref="B25:C25"/>
    <mergeCell ref="B27:C27"/>
    <mergeCell ref="A2:D2"/>
    <mergeCell ref="A3:A4"/>
    <mergeCell ref="B3:C3"/>
    <mergeCell ref="A20:D20"/>
    <mergeCell ref="B21:C21"/>
    <mergeCell ref="B22:C22"/>
  </mergeCells>
  <hyperlinks>
    <hyperlink ref="A1" location="'Table of Contents'!A1" display="Back to Table of Contents"/>
    <hyperlink ref="A19" location="'Table of Contents'!A1" display="Back to Table of Contents"/>
  </hyperlinks>
  <pageMargins left="0.65" right="0.5" top="0.55000000000000004" bottom="0.48622047200000001" header="0.23622047244094499" footer="0.23622047244094499"/>
  <pageSetup paperSize="9" orientation="portrait" r:id="rId1"/>
  <headerFooter>
    <oddHeader>&amp;C&amp;"Times New Roman,Regular" &amp;12 196&amp;"-,Regular"&amp;11</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defaultRowHeight="15" x14ac:dyDescent="0.25"/>
  <cols>
    <col min="1" max="1" width="40" style="2507" customWidth="1"/>
    <col min="2" max="3" width="24.140625" style="2507" customWidth="1"/>
    <col min="4" max="16384" width="9.140625" style="2507"/>
  </cols>
  <sheetData>
    <row r="1" spans="1:5" x14ac:dyDescent="0.25">
      <c r="A1" s="962" t="s">
        <v>1404</v>
      </c>
    </row>
    <row r="2" spans="1:5" ht="42.75" customHeight="1" x14ac:dyDescent="0.25">
      <c r="A2" s="4298" t="s">
        <v>3611</v>
      </c>
      <c r="B2" s="4298"/>
      <c r="C2" s="4298"/>
      <c r="D2" s="2835"/>
      <c r="E2" s="2835"/>
    </row>
    <row r="4" spans="1:5" ht="40.5" customHeight="1" x14ac:dyDescent="0.25">
      <c r="A4" s="4227" t="s">
        <v>3582</v>
      </c>
      <c r="B4" s="4266" t="s">
        <v>3612</v>
      </c>
      <c r="C4" s="4268"/>
    </row>
    <row r="5" spans="1:5" ht="42.75" customHeight="1" x14ac:dyDescent="0.25">
      <c r="A5" s="4229"/>
      <c r="B5" s="2826" t="s">
        <v>3569</v>
      </c>
      <c r="C5" s="2826" t="s">
        <v>3570</v>
      </c>
    </row>
    <row r="6" spans="1:5" ht="57.75" customHeight="1" x14ac:dyDescent="0.25">
      <c r="A6" s="2801" t="s">
        <v>3613</v>
      </c>
      <c r="B6" s="2836">
        <v>97.549742078113482</v>
      </c>
      <c r="C6" s="2836">
        <v>2.4502579218865144</v>
      </c>
    </row>
    <row r="7" spans="1:5" ht="57.75" customHeight="1" x14ac:dyDescent="0.25">
      <c r="A7" s="2801" t="s">
        <v>3614</v>
      </c>
      <c r="B7" s="2836">
        <v>80.140014738393518</v>
      </c>
      <c r="C7" s="2836">
        <v>19.859985261606486</v>
      </c>
    </row>
    <row r="8" spans="1:5" ht="57.75" customHeight="1" x14ac:dyDescent="0.25">
      <c r="A8" s="2801" t="s">
        <v>3615</v>
      </c>
      <c r="B8" s="2836">
        <v>73.784082535003677</v>
      </c>
      <c r="C8" s="2836">
        <v>26.215917464996313</v>
      </c>
    </row>
    <row r="9" spans="1:5" ht="57.75" customHeight="1" x14ac:dyDescent="0.25">
      <c r="A9" s="2802" t="s">
        <v>3616</v>
      </c>
      <c r="B9" s="2836">
        <v>73.507737656595424</v>
      </c>
      <c r="C9" s="2836">
        <v>26.492262343404573</v>
      </c>
    </row>
    <row r="10" spans="1:5" ht="57.75" customHeight="1" x14ac:dyDescent="0.25">
      <c r="A10" s="2802" t="s">
        <v>3617</v>
      </c>
      <c r="B10" s="2836">
        <v>62.730287398673546</v>
      </c>
      <c r="C10" s="2836">
        <v>37.269712601326454</v>
      </c>
    </row>
    <row r="11" spans="1:5" ht="57.75" customHeight="1" x14ac:dyDescent="0.25">
      <c r="A11" s="2828" t="s">
        <v>3618</v>
      </c>
      <c r="B11" s="2836">
        <v>52.229182019159914</v>
      </c>
      <c r="C11" s="2836">
        <v>47.770817980840086</v>
      </c>
    </row>
    <row r="12" spans="1:5" ht="57.75" customHeight="1" x14ac:dyDescent="0.25">
      <c r="A12" s="2801" t="s">
        <v>3619</v>
      </c>
      <c r="B12" s="2836">
        <v>32.38761974944731</v>
      </c>
      <c r="C12" s="2836">
        <v>67.61238025055269</v>
      </c>
    </row>
    <row r="13" spans="1:5" ht="57.75" customHeight="1" x14ac:dyDescent="0.25">
      <c r="A13" s="2837" t="s">
        <v>3620</v>
      </c>
      <c r="B13" s="2838">
        <v>0.73691967575534267</v>
      </c>
      <c r="C13" s="2838">
        <v>99.263080324244655</v>
      </c>
    </row>
    <row r="14" spans="1:5" ht="20.25" customHeight="1" x14ac:dyDescent="0.25">
      <c r="A14" s="2753" t="s">
        <v>3579</v>
      </c>
    </row>
    <row r="15" spans="1:5" x14ac:dyDescent="0.25">
      <c r="A15" s="2809" t="s">
        <v>3580</v>
      </c>
    </row>
  </sheetData>
  <mergeCells count="3">
    <mergeCell ref="A2:C2"/>
    <mergeCell ref="A4:A5"/>
    <mergeCell ref="B4:C4"/>
  </mergeCells>
  <hyperlinks>
    <hyperlink ref="A1" location="'Table of Contents'!A1" display="Back to Table of Contents"/>
  </hyperlinks>
  <pageMargins left="0.65" right="0.5" top="0.74" bottom="0.5" header="0.3" footer="0.43307086614173201"/>
  <pageSetup paperSize="9" orientation="portrait" r:id="rId1"/>
  <headerFooter>
    <oddHeader>&amp;C&amp;"Times New Roman,Regular"&amp;12  197</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heetViews>
  <sheetFormatPr defaultRowHeight="15" x14ac:dyDescent="0.25"/>
  <cols>
    <col min="1" max="1" width="55" style="2507" customWidth="1"/>
    <col min="2" max="2" width="8" style="2507" customWidth="1"/>
    <col min="3" max="3" width="1.85546875" style="2507" customWidth="1"/>
    <col min="4" max="4" width="6.42578125" style="2507" customWidth="1"/>
    <col min="5" max="5" width="12" style="2507" customWidth="1"/>
    <col min="6" max="16384" width="9.140625" style="2507"/>
  </cols>
  <sheetData>
    <row r="1" spans="1:6" x14ac:dyDescent="0.25">
      <c r="A1" s="962" t="s">
        <v>1404</v>
      </c>
    </row>
    <row r="2" spans="1:6" ht="35.25" customHeight="1" x14ac:dyDescent="0.25">
      <c r="A2" s="4292" t="s">
        <v>3621</v>
      </c>
      <c r="B2" s="4292"/>
      <c r="C2" s="4292"/>
      <c r="D2" s="4292"/>
      <c r="E2" s="4292"/>
      <c r="F2" s="2839"/>
    </row>
    <row r="3" spans="1:6" ht="30" customHeight="1" x14ac:dyDescent="0.25">
      <c r="A3" s="4114" t="s">
        <v>3568</v>
      </c>
      <c r="B3" s="4114" t="s">
        <v>122</v>
      </c>
      <c r="C3" s="4114"/>
      <c r="D3" s="4114"/>
      <c r="E3" s="4114"/>
    </row>
    <row r="4" spans="1:6" ht="25.5" customHeight="1" x14ac:dyDescent="0.25">
      <c r="A4" s="4114"/>
      <c r="B4" s="4114" t="s">
        <v>3569</v>
      </c>
      <c r="C4" s="4114"/>
      <c r="D4" s="4114"/>
      <c r="E4" s="2511" t="s">
        <v>3570</v>
      </c>
    </row>
    <row r="5" spans="1:6" ht="29.25" customHeight="1" x14ac:dyDescent="0.25">
      <c r="A5" s="2801" t="s">
        <v>3622</v>
      </c>
      <c r="B5" s="4308">
        <v>72.599999999999994</v>
      </c>
      <c r="C5" s="4308"/>
      <c r="D5" s="4308"/>
      <c r="E5" s="2840">
        <v>27.4</v>
      </c>
    </row>
    <row r="6" spans="1:6" ht="29.25" customHeight="1" x14ac:dyDescent="0.25">
      <c r="A6" s="2802" t="s">
        <v>3572</v>
      </c>
      <c r="B6" s="4308">
        <v>60</v>
      </c>
      <c r="C6" s="4308"/>
      <c r="D6" s="4308"/>
      <c r="E6" s="2840">
        <v>40</v>
      </c>
    </row>
    <row r="7" spans="1:6" ht="29.25" customHeight="1" x14ac:dyDescent="0.25">
      <c r="A7" s="2802" t="s">
        <v>3623</v>
      </c>
      <c r="B7" s="4308">
        <v>96.1</v>
      </c>
      <c r="C7" s="4308"/>
      <c r="D7" s="4308"/>
      <c r="E7" s="2840">
        <v>3.9</v>
      </c>
    </row>
    <row r="8" spans="1:6" ht="29.25" customHeight="1" x14ac:dyDescent="0.25">
      <c r="A8" s="2802" t="s">
        <v>3624</v>
      </c>
      <c r="B8" s="4308">
        <v>72.7</v>
      </c>
      <c r="C8" s="4308"/>
      <c r="D8" s="4308"/>
      <c r="E8" s="2840">
        <v>27.3</v>
      </c>
    </row>
    <row r="9" spans="1:6" ht="29.25" customHeight="1" x14ac:dyDescent="0.25">
      <c r="A9" s="2801" t="s">
        <v>3625</v>
      </c>
      <c r="B9" s="4308">
        <v>80.8</v>
      </c>
      <c r="C9" s="4308"/>
      <c r="D9" s="4308"/>
      <c r="E9" s="2840">
        <v>19.2</v>
      </c>
    </row>
    <row r="10" spans="1:6" ht="29.25" customHeight="1" x14ac:dyDescent="0.25">
      <c r="A10" s="2801" t="s">
        <v>3626</v>
      </c>
      <c r="B10" s="4308">
        <v>95</v>
      </c>
      <c r="C10" s="4308"/>
      <c r="D10" s="4308"/>
      <c r="E10" s="2840">
        <v>5</v>
      </c>
    </row>
    <row r="11" spans="1:6" ht="6" customHeight="1" x14ac:dyDescent="0.25">
      <c r="A11" s="2803"/>
      <c r="B11" s="2804"/>
      <c r="C11" s="2805"/>
      <c r="D11" s="2806"/>
      <c r="E11" s="2808"/>
    </row>
    <row r="12" spans="1:6" x14ac:dyDescent="0.25">
      <c r="A12" s="2490" t="s">
        <v>3627</v>
      </c>
    </row>
    <row r="13" spans="1:6" x14ac:dyDescent="0.25">
      <c r="A13" s="2490" t="s">
        <v>3628</v>
      </c>
    </row>
    <row r="14" spans="1:6" x14ac:dyDescent="0.25">
      <c r="A14" s="2490"/>
    </row>
    <row r="15" spans="1:6" x14ac:dyDescent="0.25">
      <c r="A15" s="962" t="s">
        <v>1404</v>
      </c>
    </row>
    <row r="16" spans="1:6" ht="48.75" customHeight="1" x14ac:dyDescent="0.25">
      <c r="A16" s="4183" t="s">
        <v>3629</v>
      </c>
      <c r="B16" s="4183"/>
      <c r="C16" s="4183"/>
      <c r="D16" s="4183"/>
      <c r="E16" s="4183"/>
      <c r="F16" s="2839"/>
    </row>
    <row r="17" spans="1:8" ht="11.25" customHeight="1" x14ac:dyDescent="0.25">
      <c r="A17" s="2810"/>
      <c r="B17" s="2474"/>
      <c r="C17" s="2474"/>
      <c r="D17" s="2474"/>
      <c r="E17" s="2563"/>
    </row>
    <row r="18" spans="1:8" ht="45" customHeight="1" x14ac:dyDescent="0.25">
      <c r="A18" s="4114" t="s">
        <v>3630</v>
      </c>
      <c r="B18" s="4275" t="s">
        <v>122</v>
      </c>
      <c r="C18" s="4276"/>
      <c r="D18" s="4276"/>
      <c r="E18" s="4277"/>
      <c r="F18" s="2811"/>
      <c r="G18" s="2811"/>
      <c r="H18" s="2811"/>
    </row>
    <row r="19" spans="1:8" ht="72.75" customHeight="1" x14ac:dyDescent="0.25">
      <c r="A19" s="4114"/>
      <c r="B19" s="4275" t="s">
        <v>3569</v>
      </c>
      <c r="C19" s="4276"/>
      <c r="D19" s="4277"/>
      <c r="E19" s="2818" t="s">
        <v>3570</v>
      </c>
    </row>
    <row r="20" spans="1:8" ht="28.5" customHeight="1" x14ac:dyDescent="0.25">
      <c r="A20" s="2802" t="s">
        <v>3631</v>
      </c>
      <c r="B20" s="4302">
        <v>57.7</v>
      </c>
      <c r="C20" s="4303"/>
      <c r="D20" s="4304"/>
      <c r="E20" s="2836">
        <v>42.3</v>
      </c>
    </row>
    <row r="21" spans="1:8" ht="28.5" customHeight="1" x14ac:dyDescent="0.25">
      <c r="A21" s="2802" t="s">
        <v>3632</v>
      </c>
      <c r="B21" s="4305">
        <v>78.099999999999994</v>
      </c>
      <c r="C21" s="4306"/>
      <c r="D21" s="4307"/>
      <c r="E21" s="2836">
        <v>21.9</v>
      </c>
    </row>
    <row r="22" spans="1:8" ht="28.5" customHeight="1" x14ac:dyDescent="0.25">
      <c r="A22" s="2802" t="s">
        <v>3633</v>
      </c>
      <c r="B22" s="4305">
        <v>48.3</v>
      </c>
      <c r="C22" s="4306"/>
      <c r="D22" s="4307"/>
      <c r="E22" s="2836">
        <v>51.7</v>
      </c>
    </row>
    <row r="23" spans="1:8" ht="28.5" customHeight="1" x14ac:dyDescent="0.25">
      <c r="A23" s="2802" t="s">
        <v>3634</v>
      </c>
      <c r="B23" s="4305">
        <v>83.8</v>
      </c>
      <c r="C23" s="4306"/>
      <c r="D23" s="4307"/>
      <c r="E23" s="2836">
        <v>16.2</v>
      </c>
    </row>
    <row r="24" spans="1:8" ht="28.5" customHeight="1" x14ac:dyDescent="0.25">
      <c r="A24" s="2802" t="s">
        <v>3635</v>
      </c>
      <c r="B24" s="4305">
        <v>76.7</v>
      </c>
      <c r="C24" s="4306"/>
      <c r="D24" s="4307"/>
      <c r="E24" s="2836">
        <v>23.3</v>
      </c>
    </row>
    <row r="25" spans="1:8" ht="28.5" customHeight="1" x14ac:dyDescent="0.25">
      <c r="A25" s="2802" t="s">
        <v>3636</v>
      </c>
      <c r="B25" s="4305">
        <v>48.8</v>
      </c>
      <c r="C25" s="4306"/>
      <c r="D25" s="4307"/>
      <c r="E25" s="2836">
        <v>51.2</v>
      </c>
    </row>
    <row r="26" spans="1:8" ht="28.5" customHeight="1" x14ac:dyDescent="0.25">
      <c r="A26" s="2841" t="s">
        <v>3637</v>
      </c>
      <c r="B26" s="4299">
        <v>92.4</v>
      </c>
      <c r="C26" s="4300"/>
      <c r="D26" s="4301"/>
      <c r="E26" s="2842">
        <v>7.6</v>
      </c>
    </row>
    <row r="27" spans="1:8" x14ac:dyDescent="0.25">
      <c r="A27" s="2490" t="s">
        <v>3627</v>
      </c>
      <c r="B27" s="2816"/>
    </row>
    <row r="28" spans="1:8" x14ac:dyDescent="0.25">
      <c r="A28" s="2490" t="s">
        <v>3628</v>
      </c>
    </row>
  </sheetData>
  <mergeCells count="21">
    <mergeCell ref="A18:A19"/>
    <mergeCell ref="B18:E18"/>
    <mergeCell ref="B19:D19"/>
    <mergeCell ref="A2:E2"/>
    <mergeCell ref="A3:A4"/>
    <mergeCell ref="B3:E3"/>
    <mergeCell ref="B4:D4"/>
    <mergeCell ref="B5:D5"/>
    <mergeCell ref="B6:D6"/>
    <mergeCell ref="B7:D7"/>
    <mergeCell ref="B8:D8"/>
    <mergeCell ref="B9:D9"/>
    <mergeCell ref="B10:D10"/>
    <mergeCell ref="A16:E16"/>
    <mergeCell ref="B26:D26"/>
    <mergeCell ref="B20:D20"/>
    <mergeCell ref="B21:D21"/>
    <mergeCell ref="B22:D22"/>
    <mergeCell ref="B23:D23"/>
    <mergeCell ref="B24:D24"/>
    <mergeCell ref="B25:D25"/>
  </mergeCells>
  <hyperlinks>
    <hyperlink ref="A1" location="'Table of Contents'!A1" display="Back to Table of Contents"/>
    <hyperlink ref="A15" location="'Table of Contents'!A1" display="Back to Table of Contents"/>
  </hyperlinks>
  <pageMargins left="0.65" right="0.5" top="0.75" bottom="0.75" header="0.3" footer="0.3"/>
  <pageSetup paperSize="9" orientation="portrait" r:id="rId1"/>
  <headerFooter>
    <oddHeader>&amp;C&amp;12 &amp;"Times New Roman,Regular"198</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workbookViewId="0"/>
  </sheetViews>
  <sheetFormatPr defaultRowHeight="15" x14ac:dyDescent="0.25"/>
  <cols>
    <col min="1" max="1" width="38.5703125" style="2507" customWidth="1"/>
    <col min="2" max="3" width="23.42578125" style="2507" customWidth="1"/>
    <col min="4" max="16384" width="9.140625" style="2507"/>
  </cols>
  <sheetData>
    <row r="1" spans="1:11" x14ac:dyDescent="0.25">
      <c r="A1" s="962" t="s">
        <v>1404</v>
      </c>
    </row>
    <row r="2" spans="1:11" ht="42.75" customHeight="1" x14ac:dyDescent="0.25">
      <c r="A2" s="4298" t="s">
        <v>3638</v>
      </c>
      <c r="B2" s="4298"/>
      <c r="C2" s="4298"/>
      <c r="D2" s="2835"/>
      <c r="E2" s="2843"/>
      <c r="F2" s="2843"/>
      <c r="G2" s="2843"/>
      <c r="H2" s="2843"/>
      <c r="I2" s="2843"/>
      <c r="J2" s="2843"/>
      <c r="K2" s="2843"/>
    </row>
    <row r="4" spans="1:11" ht="31.5" customHeight="1" x14ac:dyDescent="0.25">
      <c r="A4" s="2844" t="s">
        <v>3639</v>
      </c>
      <c r="B4" s="2511" t="s">
        <v>37</v>
      </c>
      <c r="C4" s="2511" t="s">
        <v>122</v>
      </c>
    </row>
    <row r="5" spans="1:11" ht="26.25" customHeight="1" x14ac:dyDescent="0.25">
      <c r="A5" s="2801" t="s">
        <v>3640</v>
      </c>
      <c r="B5" s="2845">
        <v>1114</v>
      </c>
      <c r="C5" s="2846">
        <v>21.4</v>
      </c>
    </row>
    <row r="6" spans="1:11" ht="26.25" customHeight="1" x14ac:dyDescent="0.25">
      <c r="A6" s="2801" t="s">
        <v>3641</v>
      </c>
      <c r="B6" s="2845">
        <v>3457</v>
      </c>
      <c r="C6" s="2846">
        <v>66.400000000000006</v>
      </c>
    </row>
    <row r="7" spans="1:11" ht="26.25" customHeight="1" x14ac:dyDescent="0.25">
      <c r="A7" s="2801" t="s">
        <v>3642</v>
      </c>
      <c r="B7" s="2845">
        <v>637</v>
      </c>
      <c r="C7" s="2846">
        <v>12.2</v>
      </c>
    </row>
    <row r="8" spans="1:11" ht="30.75" customHeight="1" x14ac:dyDescent="0.25">
      <c r="A8" s="2511" t="s">
        <v>7</v>
      </c>
      <c r="B8" s="2847">
        <v>5208</v>
      </c>
      <c r="C8" s="2848">
        <v>100.00000000000001</v>
      </c>
    </row>
    <row r="9" spans="1:11" ht="18.75" customHeight="1" x14ac:dyDescent="0.25">
      <c r="A9" s="2490" t="s">
        <v>3627</v>
      </c>
      <c r="B9" s="2849"/>
    </row>
    <row r="10" spans="1:11" ht="20.25" customHeight="1" x14ac:dyDescent="0.25">
      <c r="A10" s="2616" t="s">
        <v>3643</v>
      </c>
      <c r="B10" s="2849"/>
    </row>
    <row r="11" spans="1:11" ht="6" customHeight="1" x14ac:dyDescent="0.25">
      <c r="A11" s="2616"/>
      <c r="B11" s="2849"/>
    </row>
    <row r="12" spans="1:11" ht="36.75" customHeight="1" x14ac:dyDescent="0.25">
      <c r="A12" s="976" t="s">
        <v>1404</v>
      </c>
      <c r="B12" s="2849"/>
    </row>
    <row r="13" spans="1:11" ht="43.5" customHeight="1" x14ac:dyDescent="0.25">
      <c r="A13" s="4298" t="s">
        <v>3644</v>
      </c>
      <c r="B13" s="4298"/>
      <c r="C13" s="4298"/>
      <c r="D13" s="2835"/>
    </row>
    <row r="14" spans="1:11" x14ac:dyDescent="0.25">
      <c r="B14" s="2850"/>
    </row>
    <row r="15" spans="1:11" ht="43.5" customHeight="1" x14ac:dyDescent="0.25">
      <c r="A15" s="2851" t="s">
        <v>3645</v>
      </c>
      <c r="B15" s="2511" t="s">
        <v>37</v>
      </c>
      <c r="C15" s="2511" t="s">
        <v>122</v>
      </c>
    </row>
    <row r="16" spans="1:11" ht="26.25" customHeight="1" x14ac:dyDescent="0.25">
      <c r="A16" s="2801" t="s">
        <v>3646</v>
      </c>
      <c r="B16" s="2845">
        <v>2085</v>
      </c>
      <c r="C16" s="2846">
        <v>37</v>
      </c>
    </row>
    <row r="17" spans="1:4" ht="26.25" customHeight="1" x14ac:dyDescent="0.25">
      <c r="A17" s="2801" t="s">
        <v>3647</v>
      </c>
      <c r="B17" s="2845">
        <v>2726</v>
      </c>
      <c r="C17" s="2846">
        <v>48.4</v>
      </c>
    </row>
    <row r="18" spans="1:4" ht="26.25" customHeight="1" x14ac:dyDescent="0.25">
      <c r="A18" s="2801" t="s">
        <v>3648</v>
      </c>
      <c r="B18" s="2845">
        <v>648</v>
      </c>
      <c r="C18" s="2846">
        <v>11.5</v>
      </c>
    </row>
    <row r="19" spans="1:4" ht="26.25" customHeight="1" x14ac:dyDescent="0.25">
      <c r="A19" s="2801" t="s">
        <v>3649</v>
      </c>
      <c r="B19" s="2845">
        <v>179</v>
      </c>
      <c r="C19" s="2846">
        <v>3.1</v>
      </c>
    </row>
    <row r="20" spans="1:4" ht="31.5" customHeight="1" x14ac:dyDescent="0.25">
      <c r="A20" s="2511" t="s">
        <v>7</v>
      </c>
      <c r="B20" s="2847">
        <f>SUM(B16:B19)</f>
        <v>5638</v>
      </c>
      <c r="C20" s="2852">
        <v>100</v>
      </c>
    </row>
    <row r="21" spans="1:4" x14ac:dyDescent="0.25">
      <c r="A21" s="2490" t="s">
        <v>3627</v>
      </c>
    </row>
    <row r="23" spans="1:4" x14ac:dyDescent="0.25">
      <c r="A23" s="962" t="s">
        <v>1404</v>
      </c>
    </row>
    <row r="24" spans="1:4" ht="41.25" customHeight="1" x14ac:dyDescent="0.25">
      <c r="A24" s="4298" t="s">
        <v>1392</v>
      </c>
      <c r="B24" s="4298"/>
      <c r="C24" s="4298"/>
      <c r="D24" s="2835"/>
    </row>
    <row r="25" spans="1:4" x14ac:dyDescent="0.25">
      <c r="B25" s="2850"/>
    </row>
    <row r="26" spans="1:4" ht="27.75" customHeight="1" x14ac:dyDescent="0.25">
      <c r="A26" s="2844" t="s">
        <v>3650</v>
      </c>
      <c r="B26" s="2511" t="s">
        <v>37</v>
      </c>
      <c r="C26" s="2511" t="s">
        <v>122</v>
      </c>
    </row>
    <row r="27" spans="1:4" ht="27.75" customHeight="1" x14ac:dyDescent="0.25">
      <c r="A27" s="2801" t="s">
        <v>3651</v>
      </c>
      <c r="B27" s="2845">
        <v>820</v>
      </c>
      <c r="C27" s="2846">
        <v>14.6</v>
      </c>
    </row>
    <row r="28" spans="1:4" ht="27.75" customHeight="1" x14ac:dyDescent="0.25">
      <c r="A28" s="2801" t="s">
        <v>3652</v>
      </c>
      <c r="B28" s="2845">
        <v>4336</v>
      </c>
      <c r="C28" s="2846">
        <v>77</v>
      </c>
    </row>
    <row r="29" spans="1:4" ht="27.75" customHeight="1" x14ac:dyDescent="0.25">
      <c r="A29" s="2801" t="s">
        <v>1448</v>
      </c>
      <c r="B29" s="2845">
        <v>476</v>
      </c>
      <c r="C29" s="2846">
        <v>8.4</v>
      </c>
    </row>
    <row r="30" spans="1:4" ht="27.75" customHeight="1" x14ac:dyDescent="0.25">
      <c r="A30" s="2511" t="s">
        <v>7</v>
      </c>
      <c r="B30" s="2847">
        <v>5632</v>
      </c>
      <c r="C30" s="2852">
        <v>100</v>
      </c>
    </row>
    <row r="31" spans="1:4" x14ac:dyDescent="0.25">
      <c r="A31" s="2490" t="s">
        <v>3627</v>
      </c>
    </row>
  </sheetData>
  <mergeCells count="3">
    <mergeCell ref="A2:C2"/>
    <mergeCell ref="A13:C13"/>
    <mergeCell ref="A24:C24"/>
  </mergeCells>
  <hyperlinks>
    <hyperlink ref="A1" location="'Table of Contents'!A1" display="Back to Table of Contents"/>
    <hyperlink ref="A12" location="'Table of Contents'!A1" display="Back to Table of Contents"/>
    <hyperlink ref="A23" location="'Table of Contents'!A1" display="Back to Table of Contents"/>
  </hyperlinks>
  <pageMargins left="0.65" right="0.5" top="0.75" bottom="0.5" header="0.3" footer="0.3"/>
  <pageSetup paperSize="9" orientation="portrait" r:id="rId1"/>
  <headerFooter>
    <oddHeader>&amp;C&amp;"Times New Roman,Regular"&amp;12 199</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heetViews>
  <sheetFormatPr defaultRowHeight="15" x14ac:dyDescent="0.25"/>
  <cols>
    <col min="1" max="1" width="29.140625" style="2470" customWidth="1"/>
    <col min="2" max="3" width="26" style="2470" customWidth="1"/>
    <col min="4" max="16384" width="9.140625" style="2470"/>
  </cols>
  <sheetData>
    <row r="1" spans="1:4" s="2904" customFormat="1" x14ac:dyDescent="0.25">
      <c r="A1" s="962" t="s">
        <v>1404</v>
      </c>
    </row>
    <row r="2" spans="1:4" ht="46.5" customHeight="1" x14ac:dyDescent="0.25">
      <c r="A2" s="4200" t="s">
        <v>1393</v>
      </c>
      <c r="B2" s="4200"/>
      <c r="C2" s="4200"/>
      <c r="D2" s="4200"/>
    </row>
    <row r="4" spans="1:4" ht="30" customHeight="1" x14ac:dyDescent="0.25">
      <c r="A4" s="2859" t="s">
        <v>3662</v>
      </c>
      <c r="B4" s="2511" t="s">
        <v>37</v>
      </c>
      <c r="C4" s="2511" t="s">
        <v>122</v>
      </c>
    </row>
    <row r="5" spans="1:4" ht="26.25" customHeight="1" x14ac:dyDescent="0.25">
      <c r="A5" s="2801" t="s">
        <v>3569</v>
      </c>
      <c r="B5" s="2845">
        <v>651</v>
      </c>
      <c r="C5" s="2846">
        <v>11.6</v>
      </c>
    </row>
    <row r="6" spans="1:4" ht="26.25" customHeight="1" x14ac:dyDescent="0.25">
      <c r="A6" s="2801" t="s">
        <v>3570</v>
      </c>
      <c r="B6" s="2845">
        <v>4403</v>
      </c>
      <c r="C6" s="2846">
        <v>78.099999999999994</v>
      </c>
    </row>
    <row r="7" spans="1:4" ht="26.25" customHeight="1" x14ac:dyDescent="0.25">
      <c r="A7" s="2801" t="s">
        <v>3661</v>
      </c>
      <c r="B7" s="2845">
        <v>580</v>
      </c>
      <c r="C7" s="2846">
        <v>10.3</v>
      </c>
    </row>
    <row r="8" spans="1:4" ht="26.25" customHeight="1" x14ac:dyDescent="0.25">
      <c r="A8" s="2511" t="s">
        <v>7</v>
      </c>
      <c r="B8" s="2857">
        <v>5634</v>
      </c>
      <c r="C8" s="2848">
        <v>99.999999999999986</v>
      </c>
    </row>
    <row r="9" spans="1:4" ht="22.5" customHeight="1" x14ac:dyDescent="0.25">
      <c r="A9" s="2490" t="s">
        <v>3627</v>
      </c>
    </row>
    <row r="10" spans="1:4" ht="11.25" customHeight="1" x14ac:dyDescent="0.25">
      <c r="A10" s="2490"/>
    </row>
    <row r="11" spans="1:4" s="2904" customFormat="1" ht="12.75" customHeight="1" x14ac:dyDescent="0.25">
      <c r="A11" s="962" t="s">
        <v>1404</v>
      </c>
    </row>
    <row r="12" spans="1:4" ht="44.25" customHeight="1" x14ac:dyDescent="0.25">
      <c r="A12" s="4200" t="s">
        <v>1394</v>
      </c>
      <c r="B12" s="4200"/>
      <c r="C12" s="4200"/>
      <c r="D12" s="4200"/>
    </row>
    <row r="14" spans="1:4" ht="26.25" customHeight="1" x14ac:dyDescent="0.25">
      <c r="A14" s="2830" t="s">
        <v>3660</v>
      </c>
      <c r="B14" s="2511" t="s">
        <v>37</v>
      </c>
      <c r="C14" s="2511" t="s">
        <v>122</v>
      </c>
    </row>
    <row r="15" spans="1:4" ht="26.25" customHeight="1" x14ac:dyDescent="0.25">
      <c r="A15" s="2801" t="s">
        <v>3569</v>
      </c>
      <c r="B15" s="2858">
        <v>1290</v>
      </c>
      <c r="C15" s="2846">
        <v>22.9</v>
      </c>
    </row>
    <row r="16" spans="1:4" ht="26.25" customHeight="1" x14ac:dyDescent="0.25">
      <c r="A16" s="2801" t="s">
        <v>3570</v>
      </c>
      <c r="B16" s="2858">
        <v>4347</v>
      </c>
      <c r="C16" s="2846">
        <v>77.099999999999994</v>
      </c>
    </row>
    <row r="17" spans="1:4" ht="26.25" customHeight="1" x14ac:dyDescent="0.25">
      <c r="A17" s="2511" t="s">
        <v>7</v>
      </c>
      <c r="B17" s="2857">
        <v>5637</v>
      </c>
      <c r="C17" s="2848">
        <v>100</v>
      </c>
    </row>
    <row r="18" spans="1:4" ht="22.5" customHeight="1" x14ac:dyDescent="0.25">
      <c r="A18" s="2490" t="s">
        <v>3627</v>
      </c>
    </row>
    <row r="19" spans="1:4" ht="9" customHeight="1" x14ac:dyDescent="0.25">
      <c r="A19" s="2490"/>
    </row>
    <row r="20" spans="1:4" s="2904" customFormat="1" ht="19.5" customHeight="1" x14ac:dyDescent="0.25">
      <c r="A20" s="962" t="s">
        <v>1404</v>
      </c>
    </row>
    <row r="21" spans="1:4" ht="43.5" customHeight="1" x14ac:dyDescent="0.25">
      <c r="A21" s="4200" t="s">
        <v>1395</v>
      </c>
      <c r="B21" s="4200"/>
      <c r="C21" s="4200"/>
      <c r="D21" s="4200"/>
    </row>
    <row r="22" spans="1:4" x14ac:dyDescent="0.25">
      <c r="D22" s="2507"/>
    </row>
    <row r="23" spans="1:4" ht="22.5" customHeight="1" x14ac:dyDescent="0.25">
      <c r="A23" s="4309" t="s">
        <v>3659</v>
      </c>
      <c r="B23" s="4275" t="s">
        <v>122</v>
      </c>
      <c r="C23" s="4277"/>
      <c r="D23" s="2507"/>
    </row>
    <row r="24" spans="1:4" ht="35.25" customHeight="1" x14ac:dyDescent="0.25">
      <c r="A24" s="4310"/>
      <c r="B24" s="2511" t="s">
        <v>3569</v>
      </c>
      <c r="C24" s="2511" t="s">
        <v>3570</v>
      </c>
    </row>
    <row r="25" spans="1:4" ht="26.25" customHeight="1" x14ac:dyDescent="0.25">
      <c r="A25" s="2760" t="s">
        <v>3658</v>
      </c>
      <c r="B25" s="2856">
        <v>71.8</v>
      </c>
      <c r="C25" s="2791">
        <v>28.2</v>
      </c>
    </row>
    <row r="26" spans="1:4" ht="26.25" customHeight="1" x14ac:dyDescent="0.25">
      <c r="A26" s="2760" t="s">
        <v>3657</v>
      </c>
      <c r="B26" s="2856">
        <v>56.4</v>
      </c>
      <c r="C26" s="2791">
        <v>43.6</v>
      </c>
    </row>
    <row r="27" spans="1:4" ht="26.25" customHeight="1" x14ac:dyDescent="0.25">
      <c r="A27" s="2760" t="s">
        <v>3656</v>
      </c>
      <c r="B27" s="2856">
        <v>18.8</v>
      </c>
      <c r="C27" s="2791">
        <v>81.2</v>
      </c>
    </row>
    <row r="28" spans="1:4" ht="26.25" customHeight="1" x14ac:dyDescent="0.25">
      <c r="A28" s="2760" t="s">
        <v>3655</v>
      </c>
      <c r="B28" s="2855">
        <v>22.1</v>
      </c>
      <c r="C28" s="2846">
        <v>77.900000000000006</v>
      </c>
    </row>
    <row r="29" spans="1:4" ht="26.25" customHeight="1" x14ac:dyDescent="0.25">
      <c r="A29" s="2762" t="s">
        <v>3654</v>
      </c>
      <c r="B29" s="2854">
        <v>3.7</v>
      </c>
      <c r="C29" s="2853">
        <v>96.3</v>
      </c>
    </row>
    <row r="30" spans="1:4" x14ac:dyDescent="0.25">
      <c r="A30" s="2490" t="s">
        <v>3627</v>
      </c>
    </row>
    <row r="31" spans="1:4" x14ac:dyDescent="0.25">
      <c r="A31" s="2490" t="s">
        <v>3653</v>
      </c>
    </row>
  </sheetData>
  <mergeCells count="5">
    <mergeCell ref="A2:D2"/>
    <mergeCell ref="A12:D12"/>
    <mergeCell ref="A21:D21"/>
    <mergeCell ref="A23:A24"/>
    <mergeCell ref="B23:C23"/>
  </mergeCells>
  <hyperlinks>
    <hyperlink ref="A1" location="'Table of Contents'!A1" display="Back to Table of Contents"/>
    <hyperlink ref="A11" location="'Table of Contents'!A1" display="Back to Table of Contents"/>
    <hyperlink ref="A20" location="'Table of Contents'!A1" display="Back to Table of Contents"/>
  </hyperlinks>
  <pageMargins left="0.65" right="0.5" top="0.6" bottom="0.5" header="0.3" footer="0.3"/>
  <pageSetup paperSize="9" orientation="portrait" r:id="rId1"/>
  <headerFooter>
    <oddHeader>&amp;C&amp;"Times New Roman,Regular" &amp;12 200</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workbookViewId="0"/>
  </sheetViews>
  <sheetFormatPr defaultRowHeight="15" x14ac:dyDescent="0.25"/>
  <cols>
    <col min="1" max="1" width="39.28515625" style="2470" customWidth="1"/>
    <col min="2" max="3" width="24.5703125" style="2470" customWidth="1"/>
    <col min="4" max="16384" width="9.140625" style="2470"/>
  </cols>
  <sheetData>
    <row r="1" spans="1:3" s="2904" customFormat="1" x14ac:dyDescent="0.25">
      <c r="A1" s="962" t="s">
        <v>1404</v>
      </c>
    </row>
    <row r="2" spans="1:3" ht="37.5" customHeight="1" x14ac:dyDescent="0.25">
      <c r="A2" s="4200" t="s">
        <v>1396</v>
      </c>
      <c r="B2" s="4200"/>
      <c r="C2" s="4200"/>
    </row>
    <row r="3" spans="1:3" ht="9.75" customHeight="1" x14ac:dyDescent="0.25"/>
    <row r="4" spans="1:3" ht="18.75" customHeight="1" x14ac:dyDescent="0.25">
      <c r="A4" s="4315" t="s">
        <v>3663</v>
      </c>
      <c r="B4" s="4266" t="s">
        <v>122</v>
      </c>
      <c r="C4" s="4268"/>
    </row>
    <row r="5" spans="1:3" ht="27" customHeight="1" x14ac:dyDescent="0.25">
      <c r="A5" s="4316"/>
      <c r="B5" s="2511" t="s">
        <v>3569</v>
      </c>
      <c r="C5" s="2511" t="s">
        <v>3570</v>
      </c>
    </row>
    <row r="6" spans="1:3" ht="26.25" customHeight="1" x14ac:dyDescent="0.25">
      <c r="A6" s="2760" t="s">
        <v>3664</v>
      </c>
      <c r="B6" s="2856">
        <v>20.8</v>
      </c>
      <c r="C6" s="2791">
        <v>79.2</v>
      </c>
    </row>
    <row r="7" spans="1:3" ht="26.25" customHeight="1" x14ac:dyDescent="0.25">
      <c r="A7" s="2819" t="s">
        <v>3665</v>
      </c>
      <c r="B7" s="2856">
        <v>50.7</v>
      </c>
      <c r="C7" s="2791">
        <v>49.3</v>
      </c>
    </row>
    <row r="8" spans="1:3" ht="26.25" customHeight="1" x14ac:dyDescent="0.25">
      <c r="A8" s="2760" t="s">
        <v>3666</v>
      </c>
      <c r="B8" s="2856">
        <v>6.6</v>
      </c>
      <c r="C8" s="2791">
        <v>93.4</v>
      </c>
    </row>
    <row r="9" spans="1:3" ht="26.25" customHeight="1" x14ac:dyDescent="0.25">
      <c r="A9" s="2762" t="s">
        <v>3667</v>
      </c>
      <c r="B9" s="2860">
        <v>43.5</v>
      </c>
      <c r="C9" s="2763">
        <v>56.5</v>
      </c>
    </row>
    <row r="10" spans="1:3" x14ac:dyDescent="0.25">
      <c r="A10" s="2490" t="s">
        <v>3627</v>
      </c>
    </row>
    <row r="11" spans="1:3" ht="7.5" customHeight="1" x14ac:dyDescent="0.25"/>
    <row r="12" spans="1:3" s="2904" customFormat="1" ht="18" customHeight="1" x14ac:dyDescent="0.25">
      <c r="A12" s="962" t="s">
        <v>1404</v>
      </c>
    </row>
    <row r="13" spans="1:3" ht="44.25" customHeight="1" x14ac:dyDescent="0.25">
      <c r="A13" s="4200" t="s">
        <v>1397</v>
      </c>
      <c r="B13" s="4200"/>
      <c r="C13" s="4200"/>
    </row>
    <row r="14" spans="1:3" ht="7.5" customHeight="1" x14ac:dyDescent="0.25">
      <c r="A14" s="2789"/>
      <c r="B14" s="2789"/>
      <c r="C14" s="2789"/>
    </row>
    <row r="15" spans="1:3" ht="24.75" customHeight="1" x14ac:dyDescent="0.25">
      <c r="A15" s="4317" t="s">
        <v>3668</v>
      </c>
      <c r="B15" s="4319" t="s">
        <v>122</v>
      </c>
      <c r="C15" s="4320"/>
    </row>
    <row r="16" spans="1:3" ht="28.5" customHeight="1" x14ac:dyDescent="0.25">
      <c r="A16" s="4318"/>
      <c r="B16" s="2511" t="s">
        <v>3569</v>
      </c>
      <c r="C16" s="2511" t="s">
        <v>3570</v>
      </c>
    </row>
    <row r="17" spans="1:7" ht="30" customHeight="1" x14ac:dyDescent="0.25">
      <c r="A17" s="2760" t="s">
        <v>3669</v>
      </c>
      <c r="B17" s="2856">
        <v>60.4</v>
      </c>
      <c r="C17" s="2861">
        <v>39.6</v>
      </c>
    </row>
    <row r="18" spans="1:7" ht="30" customHeight="1" x14ac:dyDescent="0.25">
      <c r="A18" s="2819" t="s">
        <v>3670</v>
      </c>
      <c r="B18" s="2856">
        <v>37.6</v>
      </c>
      <c r="C18" s="2861">
        <v>62.4</v>
      </c>
    </row>
    <row r="19" spans="1:7" ht="30" customHeight="1" x14ac:dyDescent="0.25">
      <c r="A19" s="2760" t="s">
        <v>3671</v>
      </c>
      <c r="B19" s="2856">
        <v>15.003866976024749</v>
      </c>
      <c r="C19" s="2861">
        <v>84.996133023975247</v>
      </c>
    </row>
    <row r="20" spans="1:7" ht="30" customHeight="1" x14ac:dyDescent="0.25">
      <c r="A20" s="2760" t="s">
        <v>3672</v>
      </c>
      <c r="B20" s="2856">
        <v>15.712074303405574</v>
      </c>
      <c r="C20" s="2861">
        <v>84.287925696594428</v>
      </c>
    </row>
    <row r="21" spans="1:7" ht="30" customHeight="1" x14ac:dyDescent="0.25">
      <c r="A21" s="2760" t="s">
        <v>3673</v>
      </c>
      <c r="B21" s="2856">
        <v>41.208365608055772</v>
      </c>
      <c r="C21" s="2861">
        <v>58.791634391944228</v>
      </c>
    </row>
    <row r="22" spans="1:7" ht="30" customHeight="1" x14ac:dyDescent="0.25">
      <c r="A22" s="2760" t="s">
        <v>3674</v>
      </c>
      <c r="B22" s="2856">
        <v>70.400000000000006</v>
      </c>
      <c r="C22" s="2861">
        <v>29.6</v>
      </c>
    </row>
    <row r="23" spans="1:7" ht="30" customHeight="1" x14ac:dyDescent="0.25">
      <c r="A23" s="2762" t="s">
        <v>3675</v>
      </c>
      <c r="B23" s="2860">
        <v>3.0373831775700935</v>
      </c>
      <c r="C23" s="2763">
        <v>96.962616822429908</v>
      </c>
    </row>
    <row r="24" spans="1:7" x14ac:dyDescent="0.25">
      <c r="A24" s="2490" t="s">
        <v>3627</v>
      </c>
    </row>
    <row r="25" spans="1:7" ht="8.25" customHeight="1" x14ac:dyDescent="0.25">
      <c r="A25" s="2490"/>
    </row>
    <row r="26" spans="1:7" s="2904" customFormat="1" ht="15.75" customHeight="1" x14ac:dyDescent="0.25">
      <c r="A26" s="962" t="s">
        <v>1404</v>
      </c>
    </row>
    <row r="27" spans="1:7" ht="39.75" customHeight="1" x14ac:dyDescent="0.25">
      <c r="A27" s="4311" t="s">
        <v>1398</v>
      </c>
      <c r="B27" s="4311"/>
      <c r="C27" s="4311"/>
    </row>
    <row r="28" spans="1:7" ht="32.25" customHeight="1" x14ac:dyDescent="0.25">
      <c r="A28" s="2862" t="s">
        <v>3676</v>
      </c>
      <c r="B28" s="4114" t="s">
        <v>122</v>
      </c>
      <c r="C28" s="4114"/>
    </row>
    <row r="29" spans="1:7" ht="29.25" customHeight="1" x14ac:dyDescent="0.25">
      <c r="A29" s="2863" t="s">
        <v>3569</v>
      </c>
      <c r="B29" s="4312">
        <v>66.599999999999994</v>
      </c>
      <c r="C29" s="4312"/>
    </row>
    <row r="30" spans="1:7" ht="27" customHeight="1" x14ac:dyDescent="0.25">
      <c r="A30" s="2793" t="s">
        <v>3570</v>
      </c>
      <c r="B30" s="4313">
        <v>33.4</v>
      </c>
      <c r="C30" s="4313"/>
      <c r="G30" s="2490"/>
    </row>
    <row r="31" spans="1:7" x14ac:dyDescent="0.25">
      <c r="A31" s="2490" t="s">
        <v>3627</v>
      </c>
      <c r="C31" s="2864"/>
    </row>
    <row r="32" spans="1:7" ht="26.25" customHeight="1" x14ac:dyDescent="0.25">
      <c r="A32" s="4314" t="s">
        <v>3677</v>
      </c>
      <c r="B32" s="4314"/>
      <c r="C32" s="4314"/>
      <c r="D32" s="2472"/>
      <c r="E32" s="2472"/>
    </row>
  </sheetData>
  <mergeCells count="11">
    <mergeCell ref="A2:C2"/>
    <mergeCell ref="A4:A5"/>
    <mergeCell ref="B4:C4"/>
    <mergeCell ref="A13:C13"/>
    <mergeCell ref="A15:A16"/>
    <mergeCell ref="B15:C15"/>
    <mergeCell ref="A27:C27"/>
    <mergeCell ref="B28:C28"/>
    <mergeCell ref="B29:C29"/>
    <mergeCell ref="B30:C30"/>
    <mergeCell ref="A32:C32"/>
  </mergeCells>
  <hyperlinks>
    <hyperlink ref="A1" location="'Table of Contents'!A1" display="Back to Table of Contents"/>
    <hyperlink ref="A12" location="'Table of Contents'!A1" display="Back to Table of Contents"/>
    <hyperlink ref="A26" location="'Table of Contents'!A1" display="Back to Table of Contents"/>
  </hyperlinks>
  <pageMargins left="0.65" right="0.6" top="0.6" bottom="0.5" header="0.3" footer="0.3"/>
  <pageSetup paperSize="9" orientation="portrait" r:id="rId1"/>
  <headerFooter>
    <oddHeader>&amp;C&amp;"Times New Roman,Regular"&amp;12 201</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heetViews>
  <sheetFormatPr defaultRowHeight="15" x14ac:dyDescent="0.25"/>
  <cols>
    <col min="1" max="1" width="44.140625" style="2507" customWidth="1"/>
    <col min="2" max="2" width="15" style="2507" bestFit="1" customWidth="1"/>
    <col min="3" max="3" width="12.140625" style="2507" customWidth="1"/>
    <col min="4" max="4" width="10.28515625" style="2507" customWidth="1"/>
    <col min="5" max="7" width="9.140625" style="2507"/>
    <col min="8" max="8" width="10.5703125" style="2507" customWidth="1"/>
    <col min="9" max="9" width="8.85546875" style="2507" customWidth="1"/>
    <col min="10" max="16384" width="9.140625" style="2507"/>
  </cols>
  <sheetData>
    <row r="1" spans="1:9" x14ac:dyDescent="0.25">
      <c r="A1" s="962" t="s">
        <v>1404</v>
      </c>
    </row>
    <row r="2" spans="1:9" ht="42" customHeight="1" x14ac:dyDescent="0.25">
      <c r="A2" s="4200" t="s">
        <v>1399</v>
      </c>
      <c r="B2" s="4200"/>
      <c r="C2" s="4200"/>
      <c r="D2" s="4200"/>
      <c r="E2" s="4200"/>
      <c r="F2" s="4200"/>
      <c r="G2" s="4200"/>
      <c r="H2" s="4200"/>
      <c r="I2" s="4200"/>
    </row>
    <row r="3" spans="1:9" ht="6.75" customHeight="1" x14ac:dyDescent="0.25"/>
    <row r="4" spans="1:9" ht="33" customHeight="1" x14ac:dyDescent="0.25">
      <c r="A4" s="2862" t="s">
        <v>3678</v>
      </c>
      <c r="B4" s="4114" t="s">
        <v>3569</v>
      </c>
      <c r="C4" s="4114"/>
      <c r="D4" s="4114"/>
      <c r="E4" s="4114" t="s">
        <v>3570</v>
      </c>
      <c r="F4" s="4114"/>
      <c r="G4" s="4114"/>
      <c r="H4" s="4114"/>
    </row>
    <row r="5" spans="1:9" ht="35.25" customHeight="1" x14ac:dyDescent="0.25">
      <c r="A5" s="2819" t="s">
        <v>3679</v>
      </c>
      <c r="B5" s="4322">
        <v>36.700000000000003</v>
      </c>
      <c r="C5" s="4322"/>
      <c r="D5" s="4322"/>
      <c r="E5" s="4255">
        <v>63.3</v>
      </c>
      <c r="F5" s="4255"/>
      <c r="G5" s="4255"/>
      <c r="H5" s="4255"/>
    </row>
    <row r="6" spans="1:9" ht="24.75" customHeight="1" x14ac:dyDescent="0.25">
      <c r="A6" s="2819" t="s">
        <v>3680</v>
      </c>
      <c r="B6" s="4322">
        <v>69.7</v>
      </c>
      <c r="C6" s="4322"/>
      <c r="D6" s="4322"/>
      <c r="E6" s="4255">
        <v>30.3</v>
      </c>
      <c r="F6" s="4255"/>
      <c r="G6" s="4255"/>
      <c r="H6" s="4255"/>
    </row>
    <row r="7" spans="1:9" ht="30" x14ac:dyDescent="0.25">
      <c r="A7" s="2819" t="s">
        <v>3681</v>
      </c>
      <c r="B7" s="4322">
        <v>22.5</v>
      </c>
      <c r="C7" s="4322"/>
      <c r="D7" s="4322"/>
      <c r="E7" s="4255">
        <v>77.5</v>
      </c>
      <c r="F7" s="4255"/>
      <c r="G7" s="4255"/>
      <c r="H7" s="4255"/>
    </row>
    <row r="8" spans="1:9" ht="33" customHeight="1" x14ac:dyDescent="0.25">
      <c r="A8" s="2819" t="s">
        <v>3682</v>
      </c>
      <c r="B8" s="4322">
        <v>53.3</v>
      </c>
      <c r="C8" s="4322"/>
      <c r="D8" s="4322"/>
      <c r="E8" s="4255">
        <v>46.7</v>
      </c>
      <c r="F8" s="4255"/>
      <c r="G8" s="4255"/>
      <c r="H8" s="4255"/>
    </row>
    <row r="9" spans="1:9" ht="24" customHeight="1" x14ac:dyDescent="0.25">
      <c r="A9" s="2762" t="s">
        <v>3654</v>
      </c>
      <c r="B9" s="4323">
        <v>4.4000000000000004</v>
      </c>
      <c r="C9" s="4323"/>
      <c r="D9" s="4323"/>
      <c r="E9" s="4324">
        <v>95.6</v>
      </c>
      <c r="F9" s="4324"/>
      <c r="G9" s="4324"/>
      <c r="H9" s="4324"/>
    </row>
    <row r="10" spans="1:9" ht="21" customHeight="1" x14ac:dyDescent="0.25">
      <c r="A10" s="2616" t="s">
        <v>3627</v>
      </c>
    </row>
    <row r="11" spans="1:9" ht="21" customHeight="1" x14ac:dyDescent="0.25">
      <c r="A11" s="976" t="s">
        <v>1404</v>
      </c>
    </row>
    <row r="12" spans="1:9" ht="44.25" customHeight="1" x14ac:dyDescent="0.25">
      <c r="A12" s="4219" t="s">
        <v>1400</v>
      </c>
      <c r="B12" s="4219"/>
      <c r="C12" s="4219"/>
      <c r="D12" s="4219"/>
      <c r="E12" s="4219"/>
      <c r="F12" s="4219"/>
      <c r="G12" s="4219"/>
      <c r="H12" s="4219"/>
      <c r="I12" s="4219"/>
    </row>
    <row r="13" spans="1:9" ht="21.75" customHeight="1" x14ac:dyDescent="0.25">
      <c r="A13" s="4321" t="s">
        <v>3683</v>
      </c>
      <c r="B13" s="4266" t="s">
        <v>3684</v>
      </c>
      <c r="C13" s="4267"/>
      <c r="D13" s="4267"/>
      <c r="E13" s="4267"/>
      <c r="F13" s="4267"/>
      <c r="G13" s="4267"/>
      <c r="H13" s="4268"/>
    </row>
    <row r="14" spans="1:9" ht="49.5" customHeight="1" x14ac:dyDescent="0.25">
      <c r="A14" s="4321"/>
      <c r="B14" s="2865" t="s">
        <v>3685</v>
      </c>
      <c r="C14" s="2865" t="s">
        <v>3686</v>
      </c>
      <c r="D14" s="2865" t="s">
        <v>3687</v>
      </c>
      <c r="E14" s="2865" t="s">
        <v>3688</v>
      </c>
      <c r="F14" s="2865" t="s">
        <v>3689</v>
      </c>
      <c r="G14" s="2866" t="s">
        <v>1448</v>
      </c>
      <c r="H14" s="2865" t="s">
        <v>3690</v>
      </c>
    </row>
    <row r="15" spans="1:9" ht="32.25" customHeight="1" x14ac:dyDescent="0.25">
      <c r="A15" s="2819" t="s">
        <v>3691</v>
      </c>
      <c r="B15" s="2867">
        <v>58.953364186543254</v>
      </c>
      <c r="C15" s="2868">
        <v>17.515129939480243</v>
      </c>
      <c r="D15" s="2868">
        <v>6.0341758632965465</v>
      </c>
      <c r="E15" s="2868">
        <v>1.6731933072267711</v>
      </c>
      <c r="F15" s="2868">
        <v>1.0145959416162336</v>
      </c>
      <c r="G15" s="2868">
        <v>2.3495906016375936</v>
      </c>
      <c r="H15" s="2868">
        <v>12.459950160199359</v>
      </c>
    </row>
    <row r="16" spans="1:9" ht="27.75" customHeight="1" x14ac:dyDescent="0.25">
      <c r="A16" s="2819" t="s">
        <v>3692</v>
      </c>
      <c r="B16" s="2867">
        <v>69.57911561001599</v>
      </c>
      <c r="C16" s="2868">
        <v>12.076007813887408</v>
      </c>
      <c r="D16" s="2868">
        <v>2.9479666133901619</v>
      </c>
      <c r="E16" s="2868">
        <v>0.71035340081690646</v>
      </c>
      <c r="F16" s="2868">
        <v>0.74587107085775173</v>
      </c>
      <c r="G16" s="2868">
        <v>5.5585153613922929</v>
      </c>
      <c r="H16" s="2868">
        <v>8.3821701296394959</v>
      </c>
    </row>
    <row r="17" spans="1:8" ht="27.75" customHeight="1" x14ac:dyDescent="0.25">
      <c r="A17" s="2819" t="s">
        <v>3693</v>
      </c>
      <c r="B17" s="2867">
        <v>45.981507823613086</v>
      </c>
      <c r="C17" s="2868">
        <v>9.9928876244665723</v>
      </c>
      <c r="D17" s="2868">
        <v>9.8862019914651498</v>
      </c>
      <c r="E17" s="2868">
        <v>1.9203413940256047</v>
      </c>
      <c r="F17" s="2868">
        <v>2.9160739687055477</v>
      </c>
      <c r="G17" s="2868">
        <v>9.2638691322901856</v>
      </c>
      <c r="H17" s="2868">
        <v>20.039118065433854</v>
      </c>
    </row>
    <row r="18" spans="1:8" ht="27.75" customHeight="1" x14ac:dyDescent="0.25">
      <c r="A18" s="2819" t="s">
        <v>3694</v>
      </c>
      <c r="B18" s="2867">
        <v>22.81294452347084</v>
      </c>
      <c r="C18" s="2868">
        <v>13.300142247510669</v>
      </c>
      <c r="D18" s="2868">
        <v>23.453058321479375</v>
      </c>
      <c r="E18" s="2868">
        <v>1.2446657183499288</v>
      </c>
      <c r="F18" s="2868">
        <v>3.6450924608819344</v>
      </c>
      <c r="G18" s="2868">
        <v>2.2581792318634424</v>
      </c>
      <c r="H18" s="2868">
        <v>33.285917496443815</v>
      </c>
    </row>
    <row r="19" spans="1:8" ht="27.75" customHeight="1" x14ac:dyDescent="0.25">
      <c r="A19" s="2762" t="s">
        <v>3695</v>
      </c>
      <c r="B19" s="2869">
        <v>43.665480427046269</v>
      </c>
      <c r="C19" s="2870">
        <v>4.1814946619217075</v>
      </c>
      <c r="D19" s="2870">
        <v>18.007117437722421</v>
      </c>
      <c r="E19" s="2870">
        <v>2.4911032028469751</v>
      </c>
      <c r="F19" s="2870">
        <v>3.1672597864768686</v>
      </c>
      <c r="G19" s="2870">
        <v>5.3202846975088969</v>
      </c>
      <c r="H19" s="2870">
        <v>23.167259786476869</v>
      </c>
    </row>
    <row r="20" spans="1:8" x14ac:dyDescent="0.25">
      <c r="A20" s="2490" t="s">
        <v>3627</v>
      </c>
    </row>
  </sheetData>
  <mergeCells count="16">
    <mergeCell ref="A13:A14"/>
    <mergeCell ref="B13:H13"/>
    <mergeCell ref="A2:I2"/>
    <mergeCell ref="B4:D4"/>
    <mergeCell ref="E4:H4"/>
    <mergeCell ref="B5:D5"/>
    <mergeCell ref="E5:H5"/>
    <mergeCell ref="B6:D6"/>
    <mergeCell ref="E6:H6"/>
    <mergeCell ref="B7:D7"/>
    <mergeCell ref="E7:H7"/>
    <mergeCell ref="B8:D8"/>
    <mergeCell ref="E8:H8"/>
    <mergeCell ref="B9:D9"/>
    <mergeCell ref="E9:H9"/>
    <mergeCell ref="A12:I12"/>
  </mergeCells>
  <hyperlinks>
    <hyperlink ref="A1" location="'Table of Contents'!A1" display="Back to Table of Contents"/>
    <hyperlink ref="A11" location="'Table of Contents'!A1" display="Back to Table of Contents"/>
  </hyperlinks>
  <pageMargins left="0.7" right="0.41" top="0.5" bottom="0.25" header="0.3" footer="0.3"/>
  <pageSetup paperSize="9" scale="95"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defaultRowHeight="15" x14ac:dyDescent="0.25"/>
  <cols>
    <col min="1" max="1" width="35.42578125" style="2470" customWidth="1"/>
    <col min="2" max="2" width="20.5703125" style="2470" customWidth="1"/>
    <col min="3" max="3" width="21.7109375" style="2470" customWidth="1"/>
    <col min="4" max="4" width="11.42578125" style="2470" customWidth="1"/>
    <col min="5" max="16384" width="9.140625" style="2470"/>
  </cols>
  <sheetData>
    <row r="1" spans="1:7" s="2473" customFormat="1" x14ac:dyDescent="0.25">
      <c r="A1" s="962" t="s">
        <v>1404</v>
      </c>
    </row>
    <row r="2" spans="1:7" ht="41.25" customHeight="1" x14ac:dyDescent="0.25">
      <c r="A2" s="4200" t="s">
        <v>1401</v>
      </c>
      <c r="B2" s="4200"/>
      <c r="C2" s="4200"/>
      <c r="D2" s="4200"/>
      <c r="E2" s="2871"/>
      <c r="F2" s="2871"/>
    </row>
    <row r="3" spans="1:7" ht="12.75" customHeight="1" x14ac:dyDescent="0.25">
      <c r="A3" s="2789"/>
      <c r="B3" s="2789"/>
      <c r="C3" s="2789"/>
      <c r="D3" s="2789"/>
      <c r="E3" s="2871"/>
      <c r="F3" s="2871"/>
    </row>
    <row r="4" spans="1:7" ht="39.75" customHeight="1" x14ac:dyDescent="0.25">
      <c r="A4" s="4325" t="s">
        <v>3696</v>
      </c>
      <c r="B4" s="4266" t="s">
        <v>122</v>
      </c>
      <c r="C4" s="4268"/>
    </row>
    <row r="5" spans="1:7" ht="48" customHeight="1" x14ac:dyDescent="0.25">
      <c r="A5" s="4326"/>
      <c r="B5" s="2511" t="s">
        <v>3569</v>
      </c>
      <c r="C5" s="2511" t="s">
        <v>3570</v>
      </c>
    </row>
    <row r="6" spans="1:7" ht="54" customHeight="1" x14ac:dyDescent="0.25">
      <c r="A6" s="2819" t="s">
        <v>3697</v>
      </c>
      <c r="B6" s="2861">
        <v>81.734350062067733</v>
      </c>
      <c r="C6" s="2861">
        <v>18.265649937932256</v>
      </c>
    </row>
    <row r="7" spans="1:7" ht="54" customHeight="1" x14ac:dyDescent="0.25">
      <c r="A7" s="2819" t="s">
        <v>3698</v>
      </c>
      <c r="B7" s="2861">
        <v>1.3654903351658096</v>
      </c>
      <c r="C7" s="2861">
        <v>98.634509664834198</v>
      </c>
    </row>
    <row r="8" spans="1:7" ht="54" customHeight="1" x14ac:dyDescent="0.25">
      <c r="A8" s="2819" t="s">
        <v>3699</v>
      </c>
      <c r="B8" s="2861">
        <v>37.151977300939883</v>
      </c>
      <c r="C8" s="2861">
        <v>62.84802269906011</v>
      </c>
    </row>
    <row r="9" spans="1:7" ht="54" customHeight="1" x14ac:dyDescent="0.25">
      <c r="A9" s="2760" t="s">
        <v>3700</v>
      </c>
      <c r="B9" s="2861">
        <v>27.753147721227165</v>
      </c>
      <c r="C9" s="2861">
        <v>72.246852278772835</v>
      </c>
    </row>
    <row r="10" spans="1:7" ht="54" customHeight="1" x14ac:dyDescent="0.25">
      <c r="A10" s="2872" t="s">
        <v>3701</v>
      </c>
      <c r="B10" s="2873">
        <v>17.648102163887906</v>
      </c>
      <c r="C10" s="2873">
        <v>82.351897836112101</v>
      </c>
    </row>
    <row r="11" spans="1:7" x14ac:dyDescent="0.25">
      <c r="A11" s="2490" t="s">
        <v>3627</v>
      </c>
    </row>
    <row r="12" spans="1:7" ht="26.25" customHeight="1" x14ac:dyDescent="0.25">
      <c r="A12" s="2912" t="s">
        <v>1404</v>
      </c>
    </row>
    <row r="13" spans="1:7" ht="30.75" customHeight="1" x14ac:dyDescent="0.25">
      <c r="A13" s="4200" t="s">
        <v>1402</v>
      </c>
      <c r="B13" s="4200"/>
      <c r="C13" s="4200"/>
      <c r="D13" s="4200"/>
      <c r="E13" s="2871"/>
      <c r="F13" s="2871"/>
      <c r="G13" s="2871"/>
    </row>
    <row r="14" spans="1:7" ht="15" customHeight="1" x14ac:dyDescent="0.25">
      <c r="A14" s="2507"/>
      <c r="B14" s="2507"/>
      <c r="C14" s="2850"/>
      <c r="D14" s="2507"/>
      <c r="E14" s="2474"/>
      <c r="F14" s="2474"/>
      <c r="G14" s="2474"/>
    </row>
    <row r="15" spans="1:7" ht="53.25" customHeight="1" x14ac:dyDescent="0.25">
      <c r="A15" s="2830" t="s">
        <v>3702</v>
      </c>
      <c r="B15" s="4114" t="s">
        <v>122</v>
      </c>
      <c r="C15" s="4114"/>
      <c r="D15" s="2507"/>
      <c r="E15" s="2474"/>
      <c r="F15" s="2474"/>
      <c r="G15" s="2474"/>
    </row>
    <row r="16" spans="1:7" ht="33.75" customHeight="1" x14ac:dyDescent="0.25">
      <c r="A16" s="2863" t="s">
        <v>3569</v>
      </c>
      <c r="B16" s="4312">
        <v>89.517559418233418</v>
      </c>
      <c r="C16" s="4312"/>
      <c r="D16" s="2507"/>
      <c r="E16" s="2474"/>
      <c r="F16" s="2474"/>
      <c r="G16" s="2474"/>
    </row>
    <row r="17" spans="1:7" ht="36.75" customHeight="1" x14ac:dyDescent="0.25">
      <c r="A17" s="2793" t="s">
        <v>3570</v>
      </c>
      <c r="B17" s="4313">
        <v>10.482440581766584</v>
      </c>
      <c r="C17" s="4313"/>
      <c r="D17" s="2507"/>
      <c r="E17" s="2474"/>
      <c r="F17" s="2474"/>
      <c r="G17" s="2474"/>
    </row>
    <row r="18" spans="1:7" ht="15.75" x14ac:dyDescent="0.25">
      <c r="A18" s="2490" t="s">
        <v>3627</v>
      </c>
      <c r="B18" s="2507"/>
      <c r="C18" s="2850"/>
      <c r="D18" s="2507"/>
      <c r="E18" s="2474"/>
      <c r="F18" s="2474"/>
      <c r="G18" s="2474"/>
    </row>
  </sheetData>
  <mergeCells count="7">
    <mergeCell ref="B17:C17"/>
    <mergeCell ref="A2:D2"/>
    <mergeCell ref="A4:A5"/>
    <mergeCell ref="B4:C4"/>
    <mergeCell ref="A13:D13"/>
    <mergeCell ref="B15:C15"/>
    <mergeCell ref="B16:C16"/>
  </mergeCells>
  <hyperlinks>
    <hyperlink ref="A1" location="'Table of Contents'!A1" display="Back to Table of Contents"/>
    <hyperlink ref="A12" location="'Table of Contents'!A1" display="Back to Table of Contents"/>
  </hyperlinks>
  <pageMargins left="0.65" right="0.6" top="0.6" bottom="0.5" header="0.3" footer="0.3"/>
  <pageSetup paperSize="9" orientation="portrait" r:id="rId1"/>
  <headerFooter>
    <oddHeader>&amp;C&amp;"Times New Roman,Regular" &amp;12 203</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defaultRowHeight="15.75" x14ac:dyDescent="0.25"/>
  <cols>
    <col min="1" max="1" width="43.85546875" style="2474" customWidth="1"/>
    <col min="2" max="2" width="12.42578125" style="2474" customWidth="1"/>
    <col min="3" max="3" width="12.28515625" style="2474" customWidth="1"/>
    <col min="4" max="4" width="16.140625" style="2474" customWidth="1"/>
    <col min="5" max="5" width="13.140625" style="2474" customWidth="1"/>
    <col min="6" max="6" width="10.7109375" style="2474" customWidth="1"/>
    <col min="7" max="7" width="12.85546875" style="2474" customWidth="1"/>
    <col min="8" max="8" width="14.42578125" style="2474" customWidth="1"/>
    <col min="9" max="16384" width="9.140625" style="2474"/>
  </cols>
  <sheetData>
    <row r="1" spans="1:5" x14ac:dyDescent="0.25">
      <c r="A1" s="962" t="s">
        <v>1404</v>
      </c>
    </row>
    <row r="2" spans="1:5" ht="35.25" customHeight="1" x14ac:dyDescent="0.25">
      <c r="A2" s="4200" t="s">
        <v>1403</v>
      </c>
      <c r="B2" s="4200"/>
      <c r="C2" s="4200"/>
      <c r="D2" s="4200"/>
      <c r="E2" s="2871"/>
    </row>
    <row r="3" spans="1:5" ht="6.75" customHeight="1" x14ac:dyDescent="0.25">
      <c r="A3" s="2507"/>
      <c r="B3" s="2507"/>
      <c r="C3" s="2507"/>
      <c r="D3" s="2507"/>
      <c r="E3" s="2874"/>
    </row>
    <row r="4" spans="1:5" ht="33.75" customHeight="1" x14ac:dyDescent="0.25">
      <c r="A4" s="2511" t="s">
        <v>3703</v>
      </c>
      <c r="B4" s="2511" t="s">
        <v>3569</v>
      </c>
      <c r="C4" s="2511" t="s">
        <v>3570</v>
      </c>
      <c r="D4" s="2818" t="s">
        <v>3704</v>
      </c>
      <c r="E4" s="2874"/>
    </row>
    <row r="5" spans="1:5" ht="54.75" customHeight="1" x14ac:dyDescent="0.25">
      <c r="A5" s="2802" t="s">
        <v>3705</v>
      </c>
      <c r="B5" s="2875">
        <v>67.371225577264653</v>
      </c>
      <c r="C5" s="2875">
        <v>30.159857904085257</v>
      </c>
      <c r="D5" s="2875">
        <v>2.4689165186500888</v>
      </c>
      <c r="E5" s="2874"/>
    </row>
    <row r="6" spans="1:5" ht="54.75" customHeight="1" x14ac:dyDescent="0.25">
      <c r="A6" s="2801" t="s">
        <v>3706</v>
      </c>
      <c r="B6" s="2875">
        <v>87.309194178203768</v>
      </c>
      <c r="C6" s="2875">
        <v>11.253106141285055</v>
      </c>
      <c r="D6" s="2875">
        <v>1.4376996805111821</v>
      </c>
      <c r="E6" s="2874"/>
    </row>
    <row r="7" spans="1:5" ht="54.75" customHeight="1" x14ac:dyDescent="0.25">
      <c r="A7" s="2801" t="s">
        <v>3707</v>
      </c>
      <c r="B7" s="2875">
        <v>65.962732919254663</v>
      </c>
      <c r="C7" s="2875">
        <v>31.943212067435674</v>
      </c>
      <c r="D7" s="2875">
        <v>2.0940550133096716</v>
      </c>
      <c r="E7" s="2874"/>
    </row>
    <row r="8" spans="1:5" ht="54.75" customHeight="1" x14ac:dyDescent="0.25">
      <c r="A8" s="2801" t="s">
        <v>3708</v>
      </c>
      <c r="B8" s="2875">
        <v>59.527614988456754</v>
      </c>
      <c r="C8" s="2875">
        <v>37.31131237790801</v>
      </c>
      <c r="D8" s="2875">
        <v>3.1610726336352335</v>
      </c>
      <c r="E8" s="2874"/>
    </row>
    <row r="9" spans="1:5" ht="54.75" customHeight="1" x14ac:dyDescent="0.25">
      <c r="A9" s="2802" t="s">
        <v>3709</v>
      </c>
      <c r="B9" s="2875">
        <v>28.017777777777781</v>
      </c>
      <c r="C9" s="2875">
        <v>55.555555555555557</v>
      </c>
      <c r="D9" s="2875">
        <v>16.426666666666666</v>
      </c>
      <c r="E9" s="2874"/>
    </row>
    <row r="10" spans="1:5" ht="54.75" customHeight="1" x14ac:dyDescent="0.25">
      <c r="A10" s="2802" t="s">
        <v>3710</v>
      </c>
      <c r="B10" s="2875">
        <v>65.240546777915853</v>
      </c>
      <c r="C10" s="2875">
        <v>30.46334102609622</v>
      </c>
      <c r="D10" s="2875">
        <v>4.2961121959879289</v>
      </c>
      <c r="E10" s="2874"/>
    </row>
    <row r="11" spans="1:5" ht="54.75" customHeight="1" x14ac:dyDescent="0.25">
      <c r="A11" s="2801" t="s">
        <v>3711</v>
      </c>
      <c r="B11" s="2875">
        <v>11.677018633540373</v>
      </c>
      <c r="C11" s="2875">
        <v>71.020408163265301</v>
      </c>
      <c r="D11" s="2875">
        <v>17.302573203194321</v>
      </c>
      <c r="E11" s="2874"/>
    </row>
    <row r="12" spans="1:5" ht="54.75" customHeight="1" x14ac:dyDescent="0.25">
      <c r="A12" s="2813" t="s">
        <v>3712</v>
      </c>
      <c r="B12" s="2876">
        <v>14.093006744763933</v>
      </c>
      <c r="C12" s="2876">
        <v>66.684416045438411</v>
      </c>
      <c r="D12" s="2876">
        <v>19.222577209797656</v>
      </c>
      <c r="E12" s="2874"/>
    </row>
    <row r="13" spans="1:5" x14ac:dyDescent="0.25">
      <c r="A13" s="2490" t="s">
        <v>3627</v>
      </c>
      <c r="B13" s="2507"/>
      <c r="C13" s="2507"/>
      <c r="D13" s="2507"/>
      <c r="E13" s="2874"/>
    </row>
    <row r="14" spans="1:5" x14ac:dyDescent="0.25">
      <c r="A14" s="2507"/>
      <c r="B14" s="2507"/>
      <c r="C14" s="2507"/>
      <c r="D14" s="2507"/>
      <c r="E14" s="2874"/>
    </row>
    <row r="15" spans="1:5" x14ac:dyDescent="0.25">
      <c r="A15" s="2507"/>
      <c r="B15" s="2507"/>
      <c r="C15" s="2507"/>
      <c r="D15" s="2507"/>
      <c r="E15" s="2874"/>
    </row>
  </sheetData>
  <mergeCells count="1">
    <mergeCell ref="A2:D2"/>
  </mergeCells>
  <hyperlinks>
    <hyperlink ref="A1" location="'Table of Contents'!A1" display="Back to Table of Contents"/>
  </hyperlinks>
  <pageMargins left="0.65" right="0.5" top="0.6" bottom="0.5" header="0.3" footer="0.3"/>
  <pageSetup paperSize="9" orientation="portrait" r:id="rId1"/>
  <headerFooter>
    <oddHeader>&amp;C&amp;"Times New Roman,Regular"&amp;12 204</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4"/>
  <sheetViews>
    <sheetView workbookViewId="0"/>
  </sheetViews>
  <sheetFormatPr defaultRowHeight="15" x14ac:dyDescent="0.25"/>
  <cols>
    <col min="1" max="1" width="14.5703125" customWidth="1"/>
    <col min="2" max="13" width="7" customWidth="1"/>
    <col min="14" max="14" width="9.42578125" customWidth="1"/>
  </cols>
  <sheetData>
    <row r="1" spans="1:14" x14ac:dyDescent="0.25">
      <c r="A1" s="962" t="s">
        <v>1404</v>
      </c>
    </row>
    <row r="2" spans="1:14" x14ac:dyDescent="0.25">
      <c r="A2" s="714" t="s">
        <v>783</v>
      </c>
    </row>
    <row r="3" spans="1:14" x14ac:dyDescent="0.25">
      <c r="A3" s="715"/>
      <c r="N3" s="636" t="s">
        <v>224</v>
      </c>
    </row>
    <row r="4" spans="1:14" ht="22.5" customHeight="1" x14ac:dyDescent="0.25">
      <c r="A4" s="3207" t="s">
        <v>256</v>
      </c>
      <c r="B4" s="3207"/>
      <c r="C4" s="3207"/>
      <c r="D4" s="3207"/>
      <c r="E4" s="3207"/>
      <c r="F4" s="3207"/>
      <c r="G4" s="3207"/>
      <c r="H4" s="3207"/>
      <c r="I4" s="3207"/>
      <c r="J4" s="3207"/>
      <c r="K4" s="3207"/>
      <c r="L4" s="3207"/>
      <c r="M4" s="3207"/>
      <c r="N4" s="3207"/>
    </row>
    <row r="5" spans="1:14" ht="28.5" x14ac:dyDescent="0.25">
      <c r="A5" s="75" t="s">
        <v>17</v>
      </c>
      <c r="B5" s="75" t="s">
        <v>54</v>
      </c>
      <c r="C5" s="75" t="s">
        <v>55</v>
      </c>
      <c r="D5" s="75" t="s">
        <v>56</v>
      </c>
      <c r="E5" s="75" t="s">
        <v>57</v>
      </c>
      <c r="F5" s="75" t="s">
        <v>58</v>
      </c>
      <c r="G5" s="75" t="s">
        <v>59</v>
      </c>
      <c r="H5" s="75" t="s">
        <v>60</v>
      </c>
      <c r="I5" s="75" t="s">
        <v>61</v>
      </c>
      <c r="J5" s="75" t="s">
        <v>62</v>
      </c>
      <c r="K5" s="75" t="s">
        <v>63</v>
      </c>
      <c r="L5" s="75" t="s">
        <v>64</v>
      </c>
      <c r="M5" s="75" t="s">
        <v>65</v>
      </c>
      <c r="N5" s="76" t="s">
        <v>71</v>
      </c>
    </row>
    <row r="6" spans="1:14" s="4" customFormat="1" ht="18" customHeight="1" x14ac:dyDescent="0.25">
      <c r="A6" s="10">
        <v>2009</v>
      </c>
      <c r="B6" s="11">
        <v>257.10000000000002</v>
      </c>
      <c r="C6" s="11">
        <v>197.8</v>
      </c>
      <c r="D6" s="11">
        <v>194.5</v>
      </c>
      <c r="E6" s="11">
        <v>200.9</v>
      </c>
      <c r="F6" s="11">
        <v>235.2</v>
      </c>
      <c r="G6" s="11">
        <v>237.8</v>
      </c>
      <c r="H6" s="11">
        <v>204</v>
      </c>
      <c r="I6" s="11">
        <v>224.8</v>
      </c>
      <c r="J6" s="11">
        <v>224.5</v>
      </c>
      <c r="K6" s="11">
        <v>210.7</v>
      </c>
      <c r="L6" s="11">
        <v>248.3</v>
      </c>
      <c r="M6" s="11">
        <v>233</v>
      </c>
      <c r="N6" s="755">
        <v>2668.6</v>
      </c>
    </row>
    <row r="7" spans="1:14" s="4" customFormat="1" ht="18" customHeight="1" x14ac:dyDescent="0.25">
      <c r="A7" s="10">
        <v>2010</v>
      </c>
      <c r="B7" s="11">
        <v>206</v>
      </c>
      <c r="C7" s="11">
        <v>229.7</v>
      </c>
      <c r="D7" s="11">
        <v>235.1</v>
      </c>
      <c r="E7" s="11">
        <v>260.60000000000002</v>
      </c>
      <c r="F7" s="11">
        <v>265.89999999999998</v>
      </c>
      <c r="G7" s="11">
        <v>232.7</v>
      </c>
      <c r="H7" s="11">
        <v>223.7</v>
      </c>
      <c r="I7" s="11">
        <v>219.6</v>
      </c>
      <c r="J7" s="11">
        <v>231</v>
      </c>
      <c r="K7" s="11">
        <v>284</v>
      </c>
      <c r="L7" s="11">
        <v>270</v>
      </c>
      <c r="M7" s="11">
        <v>287.2</v>
      </c>
      <c r="N7" s="755">
        <v>2945.5</v>
      </c>
    </row>
    <row r="8" spans="1:14" s="4" customFormat="1" ht="18" customHeight="1" x14ac:dyDescent="0.25">
      <c r="A8" s="10">
        <v>2011</v>
      </c>
      <c r="B8" s="11">
        <v>220.89999999999998</v>
      </c>
      <c r="C8" s="11">
        <v>214.09999999999997</v>
      </c>
      <c r="D8" s="11">
        <v>223</v>
      </c>
      <c r="E8" s="11">
        <v>234.23999999999998</v>
      </c>
      <c r="F8" s="11">
        <v>256.8</v>
      </c>
      <c r="G8" s="11">
        <v>229.2</v>
      </c>
      <c r="H8" s="11">
        <v>252.70000000000002</v>
      </c>
      <c r="I8" s="11">
        <v>206.3</v>
      </c>
      <c r="J8" s="11">
        <v>252.70000000000002</v>
      </c>
      <c r="K8" s="11">
        <v>270.5</v>
      </c>
      <c r="L8" s="11">
        <v>252.07999999999998</v>
      </c>
      <c r="M8" s="11">
        <v>205.5</v>
      </c>
      <c r="N8" s="755">
        <v>2818.3</v>
      </c>
    </row>
    <row r="9" spans="1:14" s="6" customFormat="1" ht="18" customHeight="1" x14ac:dyDescent="0.25">
      <c r="A9" s="10">
        <v>2012</v>
      </c>
      <c r="B9" s="11">
        <v>273.39999999999998</v>
      </c>
      <c r="C9" s="11">
        <v>229.9</v>
      </c>
      <c r="D9" s="11">
        <v>223.6</v>
      </c>
      <c r="E9" s="11">
        <v>245</v>
      </c>
      <c r="F9" s="11">
        <v>244.7</v>
      </c>
      <c r="G9" s="11">
        <v>208.3</v>
      </c>
      <c r="H9" s="11">
        <v>237.4</v>
      </c>
      <c r="I9" s="11">
        <v>223.70000000000002</v>
      </c>
      <c r="J9" s="11">
        <v>227.8</v>
      </c>
      <c r="K9" s="11">
        <v>253.09999999999997</v>
      </c>
      <c r="L9" s="11">
        <v>230.39999999999998</v>
      </c>
      <c r="M9" s="11">
        <v>234.8</v>
      </c>
      <c r="N9" s="755">
        <v>2832.1000000000004</v>
      </c>
    </row>
    <row r="10" spans="1:14" s="6" customFormat="1" ht="18" customHeight="1" x14ac:dyDescent="0.25">
      <c r="A10" s="10">
        <v>2013</v>
      </c>
      <c r="B10" s="11">
        <v>220.70000000000002</v>
      </c>
      <c r="C10" s="11">
        <v>161.89999999999998</v>
      </c>
      <c r="D10" s="11">
        <v>229</v>
      </c>
      <c r="E10" s="11">
        <v>241.7</v>
      </c>
      <c r="F10" s="11">
        <v>273.60000000000002</v>
      </c>
      <c r="G10" s="11">
        <v>242.31</v>
      </c>
      <c r="H10" s="11">
        <v>254.9</v>
      </c>
      <c r="I10" s="11">
        <v>266.8</v>
      </c>
      <c r="J10" s="11">
        <v>270.89999999999998</v>
      </c>
      <c r="K10" s="11">
        <v>243.3</v>
      </c>
      <c r="L10" s="11">
        <v>265.5</v>
      </c>
      <c r="M10" s="11">
        <v>262.39999999999998</v>
      </c>
      <c r="N10" s="755">
        <v>2933.01</v>
      </c>
    </row>
    <row r="11" spans="1:14" s="6" customFormat="1" ht="18" customHeight="1" x14ac:dyDescent="0.25">
      <c r="A11" s="10">
        <v>2014</v>
      </c>
      <c r="B11" s="11">
        <v>221.7</v>
      </c>
      <c r="C11" s="11">
        <v>206.45999999999998</v>
      </c>
      <c r="D11" s="11">
        <v>251.5</v>
      </c>
      <c r="E11" s="11">
        <v>252.89999999999998</v>
      </c>
      <c r="F11" s="11">
        <v>259.5</v>
      </c>
      <c r="G11" s="11">
        <v>251.89999999999998</v>
      </c>
      <c r="H11" s="11">
        <v>233.79999999999998</v>
      </c>
      <c r="I11" s="11">
        <v>252.5</v>
      </c>
      <c r="J11" s="11">
        <v>257.40000000000003</v>
      </c>
      <c r="K11" s="11">
        <v>274.89999999999998</v>
      </c>
      <c r="L11" s="11">
        <v>235</v>
      </c>
      <c r="M11" s="11">
        <v>197.5</v>
      </c>
      <c r="N11" s="755">
        <v>2895.06</v>
      </c>
    </row>
    <row r="12" spans="1:14" s="6" customFormat="1" ht="18" customHeight="1" x14ac:dyDescent="0.25">
      <c r="A12" s="635" t="s">
        <v>758</v>
      </c>
      <c r="B12" s="241">
        <v>163.20000000000002</v>
      </c>
      <c r="C12" s="241">
        <v>204.1</v>
      </c>
      <c r="D12" s="241">
        <v>230.2</v>
      </c>
      <c r="E12" s="241">
        <v>243.3</v>
      </c>
      <c r="F12" s="241">
        <v>226.2</v>
      </c>
      <c r="G12" s="241">
        <v>198</v>
      </c>
      <c r="H12" s="241">
        <v>226.7</v>
      </c>
      <c r="I12" s="632">
        <v>220</v>
      </c>
      <c r="J12" s="241">
        <v>258.3</v>
      </c>
      <c r="K12" s="241">
        <v>225.4</v>
      </c>
      <c r="L12" s="632">
        <v>251</v>
      </c>
      <c r="M12" s="241">
        <v>212.6</v>
      </c>
      <c r="N12" s="755">
        <v>2659</v>
      </c>
    </row>
    <row r="13" spans="1:14" s="6" customFormat="1" ht="18" customHeight="1" x14ac:dyDescent="0.25">
      <c r="A13" s="240">
        <v>2016</v>
      </c>
      <c r="B13" s="241">
        <v>235.4</v>
      </c>
      <c r="C13" s="241">
        <v>184.6</v>
      </c>
      <c r="D13" s="241">
        <v>214.4</v>
      </c>
      <c r="E13" s="241">
        <v>247.6</v>
      </c>
      <c r="F13" s="241">
        <v>266.2</v>
      </c>
      <c r="G13" s="241">
        <v>246</v>
      </c>
      <c r="H13" s="241">
        <v>217.4</v>
      </c>
      <c r="I13" s="241">
        <v>246.2</v>
      </c>
      <c r="J13" s="241">
        <v>215.9</v>
      </c>
      <c r="K13" s="241">
        <v>235.3</v>
      </c>
      <c r="L13" s="241">
        <v>197.4</v>
      </c>
      <c r="M13" s="241">
        <v>201.6</v>
      </c>
      <c r="N13" s="756">
        <v>2708</v>
      </c>
    </row>
    <row r="14" spans="1:14" s="6" customFormat="1" ht="18" customHeight="1" x14ac:dyDescent="0.25">
      <c r="A14" s="240">
        <v>2017</v>
      </c>
      <c r="B14" s="241">
        <v>231.1</v>
      </c>
      <c r="C14" s="241">
        <v>190</v>
      </c>
      <c r="D14" s="241">
        <v>207.8</v>
      </c>
      <c r="E14" s="241">
        <v>185.7</v>
      </c>
      <c r="F14" s="241">
        <v>202</v>
      </c>
      <c r="G14" s="241">
        <v>197.2</v>
      </c>
      <c r="H14" s="241">
        <v>200</v>
      </c>
      <c r="I14" s="241">
        <v>201</v>
      </c>
      <c r="J14" s="241">
        <v>204.7</v>
      </c>
      <c r="K14" s="241">
        <v>230.9</v>
      </c>
      <c r="L14" s="241">
        <v>188.2</v>
      </c>
      <c r="M14" s="241">
        <v>223.4</v>
      </c>
      <c r="N14" s="756">
        <v>2462</v>
      </c>
    </row>
    <row r="15" spans="1:14" s="4" customFormat="1" ht="33" customHeight="1" x14ac:dyDescent="0.25">
      <c r="A15" s="240">
        <v>2018</v>
      </c>
      <c r="B15" s="241">
        <v>178.5</v>
      </c>
      <c r="C15" s="241">
        <v>175.8</v>
      </c>
      <c r="D15" s="241">
        <v>187.6</v>
      </c>
      <c r="E15" s="241">
        <v>213.8</v>
      </c>
      <c r="F15" s="241">
        <v>253.7</v>
      </c>
      <c r="G15" s="241">
        <v>182</v>
      </c>
      <c r="H15" s="241">
        <v>216.9</v>
      </c>
      <c r="I15" s="241">
        <v>249.4</v>
      </c>
      <c r="J15" s="241">
        <v>215.1</v>
      </c>
      <c r="K15" s="241">
        <v>223.8</v>
      </c>
      <c r="L15" s="241">
        <v>200.6</v>
      </c>
      <c r="M15" s="241">
        <v>252.6</v>
      </c>
      <c r="N15" s="758">
        <v>2549.8000000000002</v>
      </c>
    </row>
    <row r="16" spans="1:14" s="4" customFormat="1" ht="43.5" customHeight="1" x14ac:dyDescent="0.25">
      <c r="A16" s="115" t="s">
        <v>113</v>
      </c>
      <c r="B16" s="12">
        <v>230.56777777777779</v>
      </c>
      <c r="C16" s="12">
        <v>203.85333333333332</v>
      </c>
      <c r="D16" s="12">
        <v>225.37</v>
      </c>
      <c r="E16" s="12">
        <v>216.25</v>
      </c>
      <c r="F16" s="12">
        <v>233.82666666666668</v>
      </c>
      <c r="G16" s="12">
        <v>220.76</v>
      </c>
      <c r="H16" s="12">
        <v>226.01333333333332</v>
      </c>
      <c r="I16" s="12">
        <v>229.4433333333333</v>
      </c>
      <c r="J16" s="12">
        <v>219.05000000000004</v>
      </c>
      <c r="K16" s="12">
        <v>241.06000000000003</v>
      </c>
      <c r="L16" s="12">
        <v>236.53</v>
      </c>
      <c r="M16" s="12">
        <v>238.85</v>
      </c>
      <c r="N16" s="757">
        <v>2721.5744444444445</v>
      </c>
    </row>
    <row r="17" spans="1:14" s="232" customFormat="1" ht="27.75" customHeight="1" x14ac:dyDescent="0.25">
      <c r="A17" s="759" t="s">
        <v>790</v>
      </c>
      <c r="B17"/>
      <c r="C17"/>
      <c r="D17"/>
      <c r="E17"/>
      <c r="F17"/>
      <c r="G17"/>
      <c r="H17"/>
      <c r="I17"/>
      <c r="J17"/>
      <c r="K17"/>
      <c r="L17"/>
      <c r="M17"/>
      <c r="N17"/>
    </row>
    <row r="18" spans="1:14" s="4" customFormat="1" ht="23.25" customHeight="1" x14ac:dyDescent="0.25">
      <c r="A18" s="102" t="s">
        <v>783</v>
      </c>
      <c r="B18" s="103"/>
      <c r="C18" s="103"/>
      <c r="D18" s="103"/>
      <c r="E18" s="103"/>
      <c r="F18" s="103"/>
      <c r="G18" s="103"/>
      <c r="H18" s="103"/>
      <c r="I18" s="103"/>
      <c r="J18" s="103"/>
      <c r="K18" s="103"/>
      <c r="L18" s="103"/>
      <c r="M18" s="103"/>
      <c r="N18" s="760" t="s">
        <v>224</v>
      </c>
    </row>
    <row r="19" spans="1:14" s="74" customFormat="1" ht="27.75" customHeight="1" x14ac:dyDescent="0.25">
      <c r="A19" s="3204" t="s">
        <v>257</v>
      </c>
      <c r="B19" s="3205"/>
      <c r="C19" s="3205"/>
      <c r="D19" s="3205"/>
      <c r="E19" s="3205"/>
      <c r="F19" s="3205"/>
      <c r="G19" s="3205"/>
      <c r="H19" s="3205"/>
      <c r="I19" s="3205"/>
      <c r="J19" s="3205"/>
      <c r="K19" s="3205"/>
      <c r="L19" s="3205"/>
      <c r="M19" s="3205"/>
      <c r="N19" s="3206"/>
    </row>
    <row r="20" spans="1:14" s="4" customFormat="1" ht="24.75" customHeight="1" x14ac:dyDescent="0.25">
      <c r="A20" s="75" t="s">
        <v>17</v>
      </c>
      <c r="B20" s="75" t="s">
        <v>54</v>
      </c>
      <c r="C20" s="75" t="s">
        <v>55</v>
      </c>
      <c r="D20" s="75" t="s">
        <v>56</v>
      </c>
      <c r="E20" s="75" t="s">
        <v>57</v>
      </c>
      <c r="F20" s="75" t="s">
        <v>58</v>
      </c>
      <c r="G20" s="75" t="s">
        <v>59</v>
      </c>
      <c r="H20" s="75" t="s">
        <v>60</v>
      </c>
      <c r="I20" s="75" t="s">
        <v>61</v>
      </c>
      <c r="J20" s="75" t="s">
        <v>62</v>
      </c>
      <c r="K20" s="75" t="s">
        <v>63</v>
      </c>
      <c r="L20" s="75" t="s">
        <v>64</v>
      </c>
      <c r="M20" s="75" t="s">
        <v>65</v>
      </c>
      <c r="N20" s="76" t="s">
        <v>71</v>
      </c>
    </row>
    <row r="21" spans="1:14" s="4" customFormat="1" ht="18" customHeight="1" x14ac:dyDescent="0.25">
      <c r="A21" s="10">
        <v>2009</v>
      </c>
      <c r="B21" s="11">
        <v>229.3</v>
      </c>
      <c r="C21" s="11">
        <v>198.9</v>
      </c>
      <c r="D21" s="11">
        <v>226.1</v>
      </c>
      <c r="E21" s="11">
        <v>206</v>
      </c>
      <c r="F21" s="11">
        <v>235.5</v>
      </c>
      <c r="G21" s="11">
        <v>237.4</v>
      </c>
      <c r="H21" s="11">
        <v>204.2</v>
      </c>
      <c r="I21" s="11">
        <v>199.2</v>
      </c>
      <c r="J21" s="11">
        <v>220.6</v>
      </c>
      <c r="K21" s="11">
        <v>220.9</v>
      </c>
      <c r="L21" s="11">
        <v>228.8</v>
      </c>
      <c r="M21" s="11">
        <v>220.3</v>
      </c>
      <c r="N21" s="755">
        <v>2627.2000000000007</v>
      </c>
    </row>
    <row r="22" spans="1:14" s="4" customFormat="1" ht="18" customHeight="1" x14ac:dyDescent="0.25">
      <c r="A22" s="10">
        <v>2010</v>
      </c>
      <c r="B22" s="11">
        <v>164.3</v>
      </c>
      <c r="C22" s="11">
        <v>212.7</v>
      </c>
      <c r="D22" s="11">
        <v>190.4</v>
      </c>
      <c r="E22" s="11">
        <v>266.60000000000002</v>
      </c>
      <c r="F22" s="11">
        <v>236.6</v>
      </c>
      <c r="G22" s="11">
        <v>226.6</v>
      </c>
      <c r="H22" s="11">
        <v>213</v>
      </c>
      <c r="I22" s="11">
        <v>204.8</v>
      </c>
      <c r="J22" s="11">
        <v>193.8</v>
      </c>
      <c r="K22" s="11">
        <v>253.6</v>
      </c>
      <c r="L22" s="11">
        <v>238.1</v>
      </c>
      <c r="M22" s="11">
        <v>279.60000000000002</v>
      </c>
      <c r="N22" s="755">
        <v>2680.0999999999995</v>
      </c>
    </row>
    <row r="23" spans="1:14" s="4" customFormat="1" ht="18" customHeight="1" x14ac:dyDescent="0.25">
      <c r="A23" s="10">
        <v>2011</v>
      </c>
      <c r="B23" s="11">
        <v>208.60000000000002</v>
      </c>
      <c r="C23" s="11">
        <v>178.39999999999998</v>
      </c>
      <c r="D23" s="11">
        <v>212.29999999999998</v>
      </c>
      <c r="E23" s="11">
        <v>225.20000000000005</v>
      </c>
      <c r="F23" s="11">
        <v>224.4</v>
      </c>
      <c r="G23" s="11">
        <v>219.1</v>
      </c>
      <c r="H23" s="11">
        <v>229.3</v>
      </c>
      <c r="I23" s="11">
        <v>206.89999999999998</v>
      </c>
      <c r="J23" s="11">
        <v>224.8</v>
      </c>
      <c r="K23" s="11">
        <v>271.60000000000002</v>
      </c>
      <c r="L23" s="11">
        <v>223.2</v>
      </c>
      <c r="M23" s="11">
        <v>181.29999999999998</v>
      </c>
      <c r="N23" s="755">
        <v>2605.1</v>
      </c>
    </row>
    <row r="24" spans="1:14" s="4" customFormat="1" ht="18" customHeight="1" x14ac:dyDescent="0.25">
      <c r="A24" s="10">
        <v>2012</v>
      </c>
      <c r="B24" s="11">
        <v>241.6</v>
      </c>
      <c r="C24" s="11">
        <v>212.79999999999998</v>
      </c>
      <c r="D24" s="11">
        <v>215.60000000000002</v>
      </c>
      <c r="E24" s="11">
        <v>222.5</v>
      </c>
      <c r="F24" s="11">
        <v>218.7</v>
      </c>
      <c r="G24" s="11">
        <v>185.4</v>
      </c>
      <c r="H24" s="11">
        <v>220.5</v>
      </c>
      <c r="I24" s="11">
        <v>199.90000000000003</v>
      </c>
      <c r="J24" s="11">
        <v>222.2</v>
      </c>
      <c r="K24" s="11">
        <v>223.3</v>
      </c>
      <c r="L24" s="11">
        <v>196.3</v>
      </c>
      <c r="M24" s="11">
        <v>222.70000000000002</v>
      </c>
      <c r="N24" s="755">
        <v>2581.5000000000005</v>
      </c>
    </row>
    <row r="25" spans="1:14" s="4" customFormat="1" ht="18" customHeight="1" x14ac:dyDescent="0.25">
      <c r="A25" s="10">
        <v>2013</v>
      </c>
      <c r="B25" s="11">
        <v>203.8</v>
      </c>
      <c r="C25" s="11">
        <v>136.4</v>
      </c>
      <c r="D25" s="11">
        <v>217.40000000000003</v>
      </c>
      <c r="E25" s="11">
        <v>214.3</v>
      </c>
      <c r="F25" s="11">
        <v>235.90000000000003</v>
      </c>
      <c r="G25" s="11">
        <v>229.3</v>
      </c>
      <c r="H25" s="11">
        <v>243</v>
      </c>
      <c r="I25" s="11">
        <v>246</v>
      </c>
      <c r="J25" s="11">
        <v>258.60000000000002</v>
      </c>
      <c r="K25" s="11">
        <v>234.8</v>
      </c>
      <c r="L25" s="11">
        <v>207.60000000000002</v>
      </c>
      <c r="M25" s="11">
        <v>248.3</v>
      </c>
      <c r="N25" s="755">
        <v>2675.4000000000005</v>
      </c>
    </row>
    <row r="26" spans="1:14" s="4" customFormat="1" ht="18" customHeight="1" x14ac:dyDescent="0.25">
      <c r="A26" s="10">
        <v>2014</v>
      </c>
      <c r="B26" s="11">
        <v>199.3</v>
      </c>
      <c r="C26" s="11">
        <v>202.7</v>
      </c>
      <c r="D26" s="11">
        <v>246.59999999999997</v>
      </c>
      <c r="E26" s="11">
        <v>248.49999999999994</v>
      </c>
      <c r="F26" s="11">
        <v>247.29999999999998</v>
      </c>
      <c r="G26" s="11">
        <v>250.39999999999998</v>
      </c>
      <c r="H26" s="11">
        <v>230.9</v>
      </c>
      <c r="I26" s="11">
        <v>239.8</v>
      </c>
      <c r="J26" s="11">
        <v>261.39999999999998</v>
      </c>
      <c r="K26" s="11">
        <v>286.51</v>
      </c>
      <c r="L26" s="11">
        <v>239.57999999999998</v>
      </c>
      <c r="M26" s="11">
        <v>157.19999999999999</v>
      </c>
      <c r="N26" s="755">
        <v>2810.1899999999996</v>
      </c>
    </row>
    <row r="27" spans="1:14" s="4" customFormat="1" ht="18" customHeight="1" x14ac:dyDescent="0.25">
      <c r="A27" s="240">
        <v>2015</v>
      </c>
      <c r="B27" s="241">
        <v>148.19999999999999</v>
      </c>
      <c r="C27" s="241">
        <v>198.4</v>
      </c>
      <c r="D27" s="241">
        <v>213.5</v>
      </c>
      <c r="E27" s="241">
        <v>225.7</v>
      </c>
      <c r="F27" s="241">
        <v>219.3</v>
      </c>
      <c r="G27" s="241">
        <v>184.2</v>
      </c>
      <c r="H27" s="241">
        <v>238.7</v>
      </c>
      <c r="I27" s="241">
        <v>207.5</v>
      </c>
      <c r="J27" s="241">
        <v>243.9</v>
      </c>
      <c r="K27" s="241">
        <v>235.8</v>
      </c>
      <c r="L27" s="241">
        <v>224.2</v>
      </c>
      <c r="M27" s="241">
        <v>222.5</v>
      </c>
      <c r="N27" s="756">
        <v>2561.9</v>
      </c>
    </row>
    <row r="28" spans="1:14" s="232" customFormat="1" ht="18" customHeight="1" x14ac:dyDescent="0.25">
      <c r="A28" s="240">
        <v>2016</v>
      </c>
      <c r="B28" s="241">
        <v>238.3</v>
      </c>
      <c r="C28" s="241">
        <v>132.1</v>
      </c>
      <c r="D28" s="241">
        <v>197.9</v>
      </c>
      <c r="E28" s="241">
        <v>237.3</v>
      </c>
      <c r="F28" s="241">
        <v>250.2</v>
      </c>
      <c r="G28" s="241">
        <v>199</v>
      </c>
      <c r="H28" s="241">
        <v>196.7</v>
      </c>
      <c r="I28" s="241">
        <v>222.4</v>
      </c>
      <c r="J28" s="241">
        <v>203.19999999999996</v>
      </c>
      <c r="K28" s="241">
        <v>243.2</v>
      </c>
      <c r="L28" s="241">
        <v>206.3</v>
      </c>
      <c r="M28" s="241">
        <v>242.3</v>
      </c>
      <c r="N28" s="756">
        <v>2569</v>
      </c>
    </row>
    <row r="29" spans="1:14" s="4" customFormat="1" ht="25.5" customHeight="1" x14ac:dyDescent="0.25">
      <c r="A29" s="240">
        <v>2017</v>
      </c>
      <c r="B29" s="241">
        <v>263.10000000000002</v>
      </c>
      <c r="C29" s="241">
        <v>177.9</v>
      </c>
      <c r="D29" s="241">
        <v>204.2</v>
      </c>
      <c r="E29" s="241">
        <v>187.9</v>
      </c>
      <c r="F29" s="241">
        <v>200.2</v>
      </c>
      <c r="G29" s="241">
        <v>206.3</v>
      </c>
      <c r="H29" s="241">
        <v>186.7</v>
      </c>
      <c r="I29" s="241">
        <v>200.7</v>
      </c>
      <c r="J29" s="241">
        <v>200.5</v>
      </c>
      <c r="K29" s="241">
        <v>255.4</v>
      </c>
      <c r="L29" s="241">
        <v>183.4</v>
      </c>
      <c r="M29" s="241">
        <v>238.2</v>
      </c>
      <c r="N29" s="756">
        <v>2505</v>
      </c>
    </row>
    <row r="30" spans="1:14" s="4" customFormat="1" ht="27.75" customHeight="1" x14ac:dyDescent="0.25">
      <c r="A30" s="240">
        <v>2018</v>
      </c>
      <c r="B30" s="241">
        <v>124.2</v>
      </c>
      <c r="C30" s="241">
        <v>156</v>
      </c>
      <c r="D30" s="241">
        <v>175.4</v>
      </c>
      <c r="E30" s="241">
        <v>206.6</v>
      </c>
      <c r="F30" s="241">
        <v>249.3</v>
      </c>
      <c r="G30" s="241">
        <v>207.4</v>
      </c>
      <c r="H30" s="241">
        <v>228.5</v>
      </c>
      <c r="I30" s="241">
        <v>247.1</v>
      </c>
      <c r="J30" s="241">
        <v>225.7</v>
      </c>
      <c r="K30" s="241">
        <v>213.6</v>
      </c>
      <c r="L30" s="241">
        <v>218.1</v>
      </c>
      <c r="M30" s="241">
        <v>245.1</v>
      </c>
      <c r="N30" s="758">
        <v>2497</v>
      </c>
    </row>
    <row r="31" spans="1:14" ht="42.75" x14ac:dyDescent="0.25">
      <c r="A31" s="115" t="s">
        <v>113</v>
      </c>
      <c r="B31" s="12">
        <v>224.8</v>
      </c>
      <c r="C31" s="12">
        <v>193.2</v>
      </c>
      <c r="D31" s="12">
        <v>220.3</v>
      </c>
      <c r="E31" s="12">
        <v>210.2</v>
      </c>
      <c r="F31" s="12">
        <v>225.8</v>
      </c>
      <c r="G31" s="12">
        <v>216.8</v>
      </c>
      <c r="H31" s="12">
        <v>218.7</v>
      </c>
      <c r="I31" s="12">
        <v>222.3</v>
      </c>
      <c r="J31" s="12">
        <v>216.4</v>
      </c>
      <c r="K31" s="12">
        <v>239.7</v>
      </c>
      <c r="L31" s="12">
        <v>238.7</v>
      </c>
      <c r="M31" s="12">
        <v>231.1</v>
      </c>
      <c r="N31" s="757">
        <v>2657.9999999999995</v>
      </c>
    </row>
    <row r="32" spans="1:14" ht="26.25" customHeight="1" x14ac:dyDescent="0.25">
      <c r="A32" s="3207" t="s">
        <v>258</v>
      </c>
      <c r="B32" s="3207"/>
      <c r="C32" s="3207"/>
      <c r="D32" s="3207"/>
      <c r="E32" s="3207"/>
      <c r="F32" s="3207"/>
      <c r="G32" s="3207"/>
      <c r="H32" s="3207"/>
      <c r="I32" s="3207"/>
      <c r="J32" s="3207"/>
      <c r="K32" s="3207"/>
      <c r="L32" s="3207"/>
      <c r="M32" s="3207"/>
      <c r="N32" s="3207"/>
    </row>
    <row r="33" spans="1:14" x14ac:dyDescent="0.25">
      <c r="A33" s="10">
        <v>2009</v>
      </c>
      <c r="B33" s="11">
        <v>281.3</v>
      </c>
      <c r="C33" s="11">
        <v>197.2</v>
      </c>
      <c r="D33" s="11">
        <v>216</v>
      </c>
      <c r="E33" s="11">
        <v>156.19999999999999</v>
      </c>
      <c r="F33" s="11">
        <v>184.4</v>
      </c>
      <c r="G33" s="11">
        <v>193.6</v>
      </c>
      <c r="H33" s="11">
        <v>142.80000000000001</v>
      </c>
      <c r="I33" s="11">
        <v>162.30000000000001</v>
      </c>
      <c r="J33" s="11">
        <v>222</v>
      </c>
      <c r="K33" s="11">
        <v>216.3</v>
      </c>
      <c r="L33" s="11">
        <v>221.3</v>
      </c>
      <c r="M33" s="11">
        <v>255.5</v>
      </c>
      <c r="N33" s="755">
        <v>2448.9</v>
      </c>
    </row>
    <row r="34" spans="1:14" x14ac:dyDescent="0.25">
      <c r="A34" s="10">
        <v>2010</v>
      </c>
      <c r="B34" s="11">
        <v>203.7</v>
      </c>
      <c r="C34" s="11">
        <v>194.5</v>
      </c>
      <c r="D34" s="11">
        <v>187</v>
      </c>
      <c r="E34" s="11">
        <v>247.1</v>
      </c>
      <c r="F34" s="11">
        <v>212.9</v>
      </c>
      <c r="G34" s="11">
        <v>190.6</v>
      </c>
      <c r="H34" s="11">
        <v>183.7</v>
      </c>
      <c r="I34" s="11">
        <v>175.4</v>
      </c>
      <c r="J34" s="11">
        <v>178.9</v>
      </c>
      <c r="K34" s="11">
        <v>241.4</v>
      </c>
      <c r="L34" s="11">
        <v>274.10000000000002</v>
      </c>
      <c r="M34" s="11">
        <v>325.8</v>
      </c>
      <c r="N34" s="755">
        <v>2615.1000000000004</v>
      </c>
    </row>
    <row r="35" spans="1:14" x14ac:dyDescent="0.25">
      <c r="A35" s="10">
        <v>2011</v>
      </c>
      <c r="B35" s="11">
        <v>256.60000000000002</v>
      </c>
      <c r="C35" s="11">
        <v>199.7</v>
      </c>
      <c r="D35" s="11">
        <v>233.7</v>
      </c>
      <c r="E35" s="11">
        <v>234.20000000000002</v>
      </c>
      <c r="F35" s="11">
        <v>216.4</v>
      </c>
      <c r="G35" s="11">
        <v>183.4</v>
      </c>
      <c r="H35" s="11">
        <v>187.3</v>
      </c>
      <c r="I35" s="11">
        <v>193.40000000000003</v>
      </c>
      <c r="J35" s="11">
        <v>225.60000000000002</v>
      </c>
      <c r="K35" s="11">
        <v>234.3</v>
      </c>
      <c r="L35" s="11">
        <v>266.3</v>
      </c>
      <c r="M35" s="11">
        <v>211.5</v>
      </c>
      <c r="N35" s="755">
        <v>2642.4000000000005</v>
      </c>
    </row>
    <row r="36" spans="1:14" x14ac:dyDescent="0.25">
      <c r="A36" s="10">
        <v>2012</v>
      </c>
      <c r="B36" s="11">
        <v>285.20000000000005</v>
      </c>
      <c r="C36" s="11">
        <v>228.1</v>
      </c>
      <c r="D36" s="11">
        <v>216.1</v>
      </c>
      <c r="E36" s="11">
        <v>200</v>
      </c>
      <c r="F36" s="11">
        <v>171.9</v>
      </c>
      <c r="G36" s="11">
        <v>147.69999999999999</v>
      </c>
      <c r="H36" s="11">
        <v>177.29999999999998</v>
      </c>
      <c r="I36" s="11">
        <v>165.1</v>
      </c>
      <c r="J36" s="11">
        <v>191.2</v>
      </c>
      <c r="K36" s="11">
        <v>225.39999999999998</v>
      </c>
      <c r="L36" s="11">
        <v>253.89999999999998</v>
      </c>
      <c r="M36" s="11">
        <v>225.20000000000005</v>
      </c>
      <c r="N36" s="755">
        <v>2487.1000000000004</v>
      </c>
    </row>
    <row r="37" spans="1:14" x14ac:dyDescent="0.25">
      <c r="A37" s="10">
        <v>2013</v>
      </c>
      <c r="B37" s="11">
        <v>235.3</v>
      </c>
      <c r="C37" s="11">
        <v>147.30000000000001</v>
      </c>
      <c r="D37" s="11">
        <v>206.39999999999998</v>
      </c>
      <c r="E37" s="11">
        <v>155.69999999999999</v>
      </c>
      <c r="F37" s="11">
        <v>179.10000000000002</v>
      </c>
      <c r="G37" s="11">
        <v>160.89999999999998</v>
      </c>
      <c r="H37" s="11">
        <v>166.8</v>
      </c>
      <c r="I37" s="11">
        <v>188.1</v>
      </c>
      <c r="J37" s="11">
        <v>243.59999999999997</v>
      </c>
      <c r="K37" s="11">
        <v>224</v>
      </c>
      <c r="L37" s="11">
        <v>257.89999999999998</v>
      </c>
      <c r="M37" s="11">
        <v>284.89999999999998</v>
      </c>
      <c r="N37" s="755">
        <v>2450</v>
      </c>
    </row>
    <row r="38" spans="1:14" x14ac:dyDescent="0.25">
      <c r="A38" s="10">
        <v>2014</v>
      </c>
      <c r="B38" s="11">
        <v>227.1</v>
      </c>
      <c r="C38" s="11">
        <v>203.81</v>
      </c>
      <c r="D38" s="11">
        <v>242.3</v>
      </c>
      <c r="E38" s="11">
        <v>212.3</v>
      </c>
      <c r="F38" s="11">
        <v>195.5</v>
      </c>
      <c r="G38" s="11">
        <v>160.30000000000001</v>
      </c>
      <c r="H38" s="11">
        <v>144.79999999999998</v>
      </c>
      <c r="I38" s="11">
        <v>176.5</v>
      </c>
      <c r="J38" s="11">
        <v>227.7</v>
      </c>
      <c r="K38" s="11">
        <v>260.39999999999998</v>
      </c>
      <c r="L38" s="11">
        <v>249.89999999999998</v>
      </c>
      <c r="M38" s="11">
        <v>197.8</v>
      </c>
      <c r="N38" s="755">
        <v>2498.4100000000003</v>
      </c>
    </row>
    <row r="39" spans="1:14" x14ac:dyDescent="0.25">
      <c r="A39" s="240">
        <v>2015</v>
      </c>
      <c r="B39" s="241">
        <v>163.19999999999999</v>
      </c>
      <c r="C39" s="241">
        <v>203.7</v>
      </c>
      <c r="D39" s="241">
        <v>204</v>
      </c>
      <c r="E39" s="241">
        <v>232.8</v>
      </c>
      <c r="F39" s="241">
        <v>192.6</v>
      </c>
      <c r="G39" s="241">
        <v>128.1</v>
      </c>
      <c r="H39" s="241">
        <v>145.6</v>
      </c>
      <c r="I39" s="241">
        <v>157.19999999999999</v>
      </c>
      <c r="J39" s="241">
        <v>210.7</v>
      </c>
      <c r="K39" s="241">
        <v>215.2</v>
      </c>
      <c r="L39" s="241">
        <v>253.3</v>
      </c>
      <c r="M39" s="241">
        <v>272.5</v>
      </c>
      <c r="N39" s="756">
        <v>2378.9</v>
      </c>
    </row>
    <row r="40" spans="1:14" x14ac:dyDescent="0.25">
      <c r="A40" s="240">
        <v>2016</v>
      </c>
      <c r="B40" s="241">
        <v>222.5</v>
      </c>
      <c r="C40" s="241">
        <v>154.80000000000001</v>
      </c>
      <c r="D40" s="241">
        <v>177.8</v>
      </c>
      <c r="E40" s="241">
        <v>203.1</v>
      </c>
      <c r="F40" s="241">
        <v>188.7</v>
      </c>
      <c r="G40" s="241">
        <v>165.2</v>
      </c>
      <c r="H40" s="241">
        <v>155.69999999999999</v>
      </c>
      <c r="I40" s="241">
        <v>188.5</v>
      </c>
      <c r="J40" s="241">
        <v>160.39999999999998</v>
      </c>
      <c r="K40" s="241">
        <v>267</v>
      </c>
      <c r="L40" s="241">
        <v>237.9</v>
      </c>
      <c r="M40" s="241">
        <v>249.4</v>
      </c>
      <c r="N40" s="756">
        <v>2371</v>
      </c>
    </row>
    <row r="41" spans="1:14" x14ac:dyDescent="0.25">
      <c r="A41" s="240">
        <v>2017</v>
      </c>
      <c r="B41" s="241">
        <v>294.5</v>
      </c>
      <c r="C41" s="241">
        <v>217.7</v>
      </c>
      <c r="D41" s="241">
        <v>208.2</v>
      </c>
      <c r="E41" s="241">
        <v>182.4</v>
      </c>
      <c r="F41" s="241">
        <v>158</v>
      </c>
      <c r="G41" s="241">
        <v>158.5</v>
      </c>
      <c r="H41" s="241">
        <v>147.1</v>
      </c>
      <c r="I41" s="241">
        <v>195.1</v>
      </c>
      <c r="J41" s="241">
        <v>190.6</v>
      </c>
      <c r="K41" s="241">
        <v>236.2</v>
      </c>
      <c r="L41" s="241">
        <v>213.2</v>
      </c>
      <c r="M41" s="241">
        <v>308</v>
      </c>
      <c r="N41" s="756">
        <v>2510</v>
      </c>
    </row>
    <row r="42" spans="1:14" x14ac:dyDescent="0.25">
      <c r="A42" s="240">
        <v>2018</v>
      </c>
      <c r="B42" s="241">
        <v>186.3</v>
      </c>
      <c r="C42" s="241">
        <v>176.4</v>
      </c>
      <c r="D42" s="241">
        <v>192.3</v>
      </c>
      <c r="E42" s="241">
        <v>171.3</v>
      </c>
      <c r="F42" s="241">
        <v>221.3</v>
      </c>
      <c r="G42" s="241">
        <v>167.8</v>
      </c>
      <c r="H42" s="241">
        <v>162</v>
      </c>
      <c r="I42" s="241">
        <v>224.9</v>
      </c>
      <c r="J42" s="241">
        <v>195.3</v>
      </c>
      <c r="K42" s="241">
        <v>226.7</v>
      </c>
      <c r="L42" s="241">
        <v>245.89999999999998</v>
      </c>
      <c r="M42" s="241">
        <v>248.19999999999993</v>
      </c>
      <c r="N42" s="758">
        <v>2418.4</v>
      </c>
    </row>
    <row r="43" spans="1:14" ht="42.75" x14ac:dyDescent="0.25">
      <c r="A43" s="115" t="s">
        <v>113</v>
      </c>
      <c r="B43" s="12">
        <v>240.4</v>
      </c>
      <c r="C43" s="12">
        <v>202.9</v>
      </c>
      <c r="D43" s="12">
        <v>211.1</v>
      </c>
      <c r="E43" s="12">
        <v>193.7</v>
      </c>
      <c r="F43" s="12">
        <v>192.5</v>
      </c>
      <c r="G43" s="12">
        <v>173.8</v>
      </c>
      <c r="H43" s="12">
        <v>170.1</v>
      </c>
      <c r="I43" s="12">
        <v>185.2</v>
      </c>
      <c r="J43" s="12">
        <v>197.4</v>
      </c>
      <c r="K43" s="12">
        <v>230.4</v>
      </c>
      <c r="L43" s="12">
        <v>250.8</v>
      </c>
      <c r="M43" s="12">
        <v>250.6</v>
      </c>
      <c r="N43" s="757">
        <v>2498.9</v>
      </c>
    </row>
    <row r="44" spans="1:14" x14ac:dyDescent="0.25">
      <c r="A44" s="4" t="s">
        <v>121</v>
      </c>
    </row>
  </sheetData>
  <mergeCells count="3">
    <mergeCell ref="A4:N4"/>
    <mergeCell ref="A19:N19"/>
    <mergeCell ref="A32:N32"/>
  </mergeCells>
  <hyperlinks>
    <hyperlink ref="A1" location="'Table of Contents'!A1" display="Back to Table of Contents"/>
  </hyperlinks>
  <pageMargins left="0.55000000000000004" right="0.25" top="0.65" bottom="0.25" header="0.3" footer="0.3"/>
  <pageSetup paperSize="9" scale="85" orientation="portrait" r:id="rId1"/>
  <headerFooter>
    <oddHeader>&amp;C&amp;"Times New Roman,Regular"&amp;14 38</oddHead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heetViews>
  <sheetFormatPr defaultColWidth="15" defaultRowHeight="15" x14ac:dyDescent="0.25"/>
  <cols>
    <col min="1" max="1" width="41.85546875" style="2878" customWidth="1"/>
    <col min="2" max="2" width="21.42578125" style="2878" customWidth="1"/>
    <col min="3" max="4" width="20.28515625" style="2878" customWidth="1"/>
    <col min="5" max="5" width="19.5703125" style="2878" customWidth="1"/>
    <col min="6" max="6" width="19.7109375" style="2878" customWidth="1"/>
    <col min="7" max="253" width="9.140625" style="2878" customWidth="1"/>
    <col min="254" max="254" width="38.28515625" style="2878" customWidth="1"/>
    <col min="255" max="16384" width="15" style="2878"/>
  </cols>
  <sheetData>
    <row r="1" spans="1:8" x14ac:dyDescent="0.25">
      <c r="A1" s="962" t="s">
        <v>1404</v>
      </c>
    </row>
    <row r="2" spans="1:8" ht="33.75" customHeight="1" x14ac:dyDescent="0.25">
      <c r="A2" s="4327" t="s">
        <v>3713</v>
      </c>
      <c r="B2" s="4327"/>
      <c r="C2" s="4327"/>
      <c r="D2" s="4327"/>
      <c r="E2" s="4327"/>
      <c r="F2" s="4327"/>
      <c r="G2" s="2877"/>
      <c r="H2" s="2877"/>
    </row>
    <row r="3" spans="1:8" ht="18" customHeight="1" x14ac:dyDescent="0.25">
      <c r="A3" s="1284"/>
      <c r="E3" s="2879"/>
      <c r="F3" s="2880" t="s">
        <v>122</v>
      </c>
    </row>
    <row r="4" spans="1:8" ht="39.75" customHeight="1" x14ac:dyDescent="0.25">
      <c r="A4" s="4062" t="s">
        <v>3714</v>
      </c>
      <c r="B4" s="4329" t="s">
        <v>3715</v>
      </c>
      <c r="C4" s="4329" t="s">
        <v>3716</v>
      </c>
      <c r="D4" s="4331" t="s">
        <v>3717</v>
      </c>
      <c r="E4" s="4332"/>
      <c r="F4" s="4333"/>
    </row>
    <row r="5" spans="1:8" ht="70.5" customHeight="1" x14ac:dyDescent="0.25">
      <c r="A5" s="4328"/>
      <c r="B5" s="4330"/>
      <c r="C5" s="4330"/>
      <c r="D5" s="2881" t="s">
        <v>3718</v>
      </c>
      <c r="E5" s="2882" t="s">
        <v>3719</v>
      </c>
      <c r="F5" s="2882" t="s">
        <v>3720</v>
      </c>
      <c r="G5" s="2883"/>
    </row>
    <row r="6" spans="1:8" ht="32.25" customHeight="1" x14ac:dyDescent="0.25">
      <c r="A6" s="2471" t="s">
        <v>7</v>
      </c>
      <c r="B6" s="2884">
        <v>52.2</v>
      </c>
      <c r="C6" s="2884">
        <v>39.700000000000003</v>
      </c>
      <c r="D6" s="2884">
        <v>36.700000000000003</v>
      </c>
      <c r="E6" s="2884">
        <v>19.399999999999999</v>
      </c>
      <c r="F6" s="2884">
        <v>4.5999999999999996</v>
      </c>
    </row>
    <row r="7" spans="1:8" ht="22.5" customHeight="1" x14ac:dyDescent="0.25">
      <c r="A7" s="2885" t="s">
        <v>1513</v>
      </c>
      <c r="B7" s="2886">
        <v>84.8</v>
      </c>
      <c r="C7" s="2886">
        <v>59.5</v>
      </c>
      <c r="D7" s="2886">
        <v>53.4</v>
      </c>
      <c r="E7" s="2886">
        <v>29.2</v>
      </c>
      <c r="F7" s="2887">
        <v>6.5</v>
      </c>
    </row>
    <row r="8" spans="1:8" ht="22.5" customHeight="1" x14ac:dyDescent="0.25">
      <c r="A8" s="2888" t="s">
        <v>2213</v>
      </c>
      <c r="B8" s="2889" t="s">
        <v>27</v>
      </c>
      <c r="C8" s="2889">
        <v>17.100000000000001</v>
      </c>
      <c r="D8" s="2889">
        <v>15.9</v>
      </c>
      <c r="E8" s="2889">
        <v>12.3</v>
      </c>
      <c r="F8" s="2890">
        <v>2.9</v>
      </c>
    </row>
    <row r="9" spans="1:8" ht="34.5" customHeight="1" x14ac:dyDescent="0.25">
      <c r="A9" s="2802" t="s">
        <v>3721</v>
      </c>
      <c r="B9" s="2889">
        <v>60.6</v>
      </c>
      <c r="C9" s="2889">
        <v>37.700000000000003</v>
      </c>
      <c r="D9" s="2889">
        <v>35.799999999999997</v>
      </c>
      <c r="E9" s="2889">
        <v>16.5</v>
      </c>
      <c r="F9" s="2890">
        <v>3.7</v>
      </c>
    </row>
    <row r="10" spans="1:8" ht="22.5" customHeight="1" x14ac:dyDescent="0.25">
      <c r="A10" s="2828" t="s">
        <v>3722</v>
      </c>
      <c r="B10" s="2890" t="s">
        <v>27</v>
      </c>
      <c r="C10" s="2890">
        <v>12.3</v>
      </c>
      <c r="D10" s="2890">
        <v>11.3</v>
      </c>
      <c r="E10" s="2890">
        <v>6.2</v>
      </c>
      <c r="F10" s="2891">
        <v>3.3</v>
      </c>
    </row>
    <row r="11" spans="1:8" ht="22.5" customHeight="1" x14ac:dyDescent="0.25">
      <c r="A11" s="2801" t="s">
        <v>3723</v>
      </c>
      <c r="B11" s="2891">
        <v>81.7</v>
      </c>
      <c r="C11" s="2891">
        <v>65.599999999999994</v>
      </c>
      <c r="D11" s="2891">
        <v>60.6</v>
      </c>
      <c r="E11" s="2891">
        <v>30.6</v>
      </c>
      <c r="F11" s="2890">
        <v>9</v>
      </c>
    </row>
    <row r="12" spans="1:8" ht="22.5" customHeight="1" x14ac:dyDescent="0.25">
      <c r="A12" s="2801" t="s">
        <v>3724</v>
      </c>
      <c r="B12" s="2890">
        <v>92.3</v>
      </c>
      <c r="C12" s="2890">
        <v>44.5</v>
      </c>
      <c r="D12" s="2890">
        <v>37.5</v>
      </c>
      <c r="E12" s="2890">
        <v>15.4</v>
      </c>
      <c r="F12" s="2892" t="s">
        <v>27</v>
      </c>
    </row>
    <row r="13" spans="1:8" ht="22.5" customHeight="1" x14ac:dyDescent="0.25">
      <c r="A13" s="2801" t="s">
        <v>3725</v>
      </c>
      <c r="B13" s="2891">
        <v>94.4</v>
      </c>
      <c r="C13" s="2890">
        <v>60.6</v>
      </c>
      <c r="D13" s="2890">
        <v>57.8</v>
      </c>
      <c r="E13" s="2890">
        <v>27.8</v>
      </c>
      <c r="F13" s="2890">
        <v>5.6</v>
      </c>
    </row>
    <row r="14" spans="1:8" ht="22.5" customHeight="1" x14ac:dyDescent="0.25">
      <c r="A14" s="2801" t="s">
        <v>3726</v>
      </c>
      <c r="B14" s="2890">
        <v>100</v>
      </c>
      <c r="C14" s="2890">
        <v>87.5</v>
      </c>
      <c r="D14" s="2890">
        <v>87.5</v>
      </c>
      <c r="E14" s="2890">
        <v>12.5</v>
      </c>
      <c r="F14" s="2890">
        <v>12.5</v>
      </c>
    </row>
    <row r="15" spans="1:8" ht="22.5" customHeight="1" x14ac:dyDescent="0.25">
      <c r="A15" s="2801" t="s">
        <v>3727</v>
      </c>
      <c r="B15" s="2890">
        <v>91.4</v>
      </c>
      <c r="C15" s="2890">
        <v>68.2</v>
      </c>
      <c r="D15" s="2890">
        <v>62.1</v>
      </c>
      <c r="E15" s="2890">
        <v>48.9</v>
      </c>
      <c r="F15" s="2890">
        <v>3.4</v>
      </c>
    </row>
    <row r="16" spans="1:8" ht="22.5" customHeight="1" x14ac:dyDescent="0.25">
      <c r="A16" s="2828" t="s">
        <v>3728</v>
      </c>
      <c r="B16" s="2890">
        <v>66.7</v>
      </c>
      <c r="C16" s="2890">
        <v>45.1</v>
      </c>
      <c r="D16" s="2890">
        <v>44.1</v>
      </c>
      <c r="E16" s="2890">
        <v>26.2</v>
      </c>
      <c r="F16" s="2890">
        <v>7.8</v>
      </c>
    </row>
    <row r="17" spans="1:6" ht="22.5" customHeight="1" x14ac:dyDescent="0.25">
      <c r="A17" s="2801" t="s">
        <v>3729</v>
      </c>
      <c r="B17" s="2890">
        <v>85</v>
      </c>
      <c r="C17" s="2890">
        <v>65.7</v>
      </c>
      <c r="D17" s="2890">
        <v>60.4</v>
      </c>
      <c r="E17" s="2890">
        <v>28.2</v>
      </c>
      <c r="F17" s="2890">
        <v>7.9</v>
      </c>
    </row>
    <row r="18" spans="1:6" ht="22.5" customHeight="1" x14ac:dyDescent="0.25">
      <c r="A18" s="2819" t="s">
        <v>3730</v>
      </c>
      <c r="B18" s="2890">
        <v>93.3</v>
      </c>
      <c r="C18" s="2890">
        <v>68.099999999999994</v>
      </c>
      <c r="D18" s="2890">
        <v>62.8</v>
      </c>
      <c r="E18" s="2890">
        <v>42.5</v>
      </c>
      <c r="F18" s="2890">
        <v>9.9</v>
      </c>
    </row>
    <row r="19" spans="1:6" ht="22.5" customHeight="1" x14ac:dyDescent="0.25">
      <c r="A19" s="2819" t="s">
        <v>3731</v>
      </c>
      <c r="B19" s="2890">
        <v>74.2</v>
      </c>
      <c r="C19" s="2890">
        <v>47.4</v>
      </c>
      <c r="D19" s="2890">
        <v>45.7</v>
      </c>
      <c r="E19" s="2890">
        <v>18.899999999999999</v>
      </c>
      <c r="F19" s="2890">
        <v>1.4</v>
      </c>
    </row>
    <row r="20" spans="1:6" ht="22.5" customHeight="1" x14ac:dyDescent="0.25">
      <c r="A20" s="2872" t="s">
        <v>3732</v>
      </c>
      <c r="B20" s="2893">
        <v>82.4</v>
      </c>
      <c r="C20" s="2893">
        <v>63.6</v>
      </c>
      <c r="D20" s="2893">
        <v>55.6</v>
      </c>
      <c r="E20" s="2893">
        <v>36</v>
      </c>
      <c r="F20" s="2893">
        <v>6.1</v>
      </c>
    </row>
    <row r="22" spans="1:6" ht="18" x14ac:dyDescent="0.25">
      <c r="A22" s="2507" t="s">
        <v>3733</v>
      </c>
    </row>
  </sheetData>
  <mergeCells count="5">
    <mergeCell ref="A2:F2"/>
    <mergeCell ref="A4:A5"/>
    <mergeCell ref="B4:B5"/>
    <mergeCell ref="C4:C5"/>
    <mergeCell ref="D4:F4"/>
  </mergeCells>
  <hyperlinks>
    <hyperlink ref="A1" location="'Table of Contents'!A1" display="Back to Table of Contents"/>
  </hyperlinks>
  <pageMargins left="0.52" right="0.41" top="0.59" bottom="0.56999999999999995" header="0.3" footer="0.3"/>
  <pageSetup paperSize="9" scale="90" orientation="landscape" horizontalDpi="12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heetViews>
  <sheetFormatPr defaultColWidth="15" defaultRowHeight="15" x14ac:dyDescent="0.25"/>
  <cols>
    <col min="1" max="1" width="41.85546875" style="2507" customWidth="1"/>
    <col min="2" max="2" width="16.42578125" style="2878" customWidth="1"/>
    <col min="3" max="3" width="16.7109375" style="2878" customWidth="1"/>
    <col min="4" max="4" width="12.42578125" style="2878" customWidth="1"/>
    <col min="5" max="5" width="14" style="2878" customWidth="1"/>
    <col min="6" max="6" width="11.85546875" style="2878" customWidth="1"/>
    <col min="7" max="7" width="12.5703125" style="2878" customWidth="1"/>
    <col min="8" max="253" width="9.140625" style="2878" customWidth="1"/>
    <col min="254" max="254" width="38.28515625" style="2878" customWidth="1"/>
    <col min="255" max="16384" width="15" style="2878"/>
  </cols>
  <sheetData>
    <row r="1" spans="1:7" x14ac:dyDescent="0.25">
      <c r="A1" s="962" t="s">
        <v>1404</v>
      </c>
    </row>
    <row r="2" spans="1:7" ht="30" customHeight="1" x14ac:dyDescent="0.25">
      <c r="A2" s="4327" t="s">
        <v>3734</v>
      </c>
      <c r="B2" s="4327"/>
      <c r="C2" s="4327"/>
      <c r="D2" s="4327"/>
      <c r="E2" s="4327"/>
      <c r="F2" s="4327"/>
      <c r="G2" s="4327"/>
    </row>
    <row r="3" spans="1:7" ht="12.75" customHeight="1" x14ac:dyDescent="0.25">
      <c r="A3" s="1284"/>
      <c r="E3" s="2879"/>
      <c r="G3" s="2894" t="s">
        <v>122</v>
      </c>
    </row>
    <row r="4" spans="1:7" ht="39.75" customHeight="1" x14ac:dyDescent="0.25">
      <c r="A4" s="4062" t="s">
        <v>3714</v>
      </c>
      <c r="B4" s="4334" t="s">
        <v>3735</v>
      </c>
      <c r="C4" s="4334" t="s">
        <v>3736</v>
      </c>
      <c r="D4" s="4331" t="s">
        <v>3737</v>
      </c>
      <c r="E4" s="4332"/>
      <c r="F4" s="4332"/>
      <c r="G4" s="4333"/>
    </row>
    <row r="5" spans="1:7" ht="51.75" customHeight="1" x14ac:dyDescent="0.25">
      <c r="A5" s="4328"/>
      <c r="B5" s="4335"/>
      <c r="C5" s="4335"/>
      <c r="D5" s="2882" t="s">
        <v>3738</v>
      </c>
      <c r="E5" s="2882" t="s">
        <v>3739</v>
      </c>
      <c r="F5" s="2882" t="s">
        <v>3740</v>
      </c>
      <c r="G5" s="2882" t="s">
        <v>3741</v>
      </c>
    </row>
    <row r="6" spans="1:7" ht="20.25" customHeight="1" x14ac:dyDescent="0.25">
      <c r="A6" s="2471" t="s">
        <v>7</v>
      </c>
      <c r="B6" s="2895">
        <v>30.5</v>
      </c>
      <c r="C6" s="2895">
        <v>22.2</v>
      </c>
      <c r="D6" s="2895">
        <v>9.8000000000000007</v>
      </c>
      <c r="E6" s="2895">
        <v>9</v>
      </c>
      <c r="F6" s="2895">
        <v>7.9</v>
      </c>
      <c r="G6" s="2895">
        <v>3.8</v>
      </c>
    </row>
    <row r="7" spans="1:7" ht="22.5" customHeight="1" x14ac:dyDescent="0.25">
      <c r="A7" s="2885" t="s">
        <v>1513</v>
      </c>
      <c r="B7" s="2896">
        <v>42.5</v>
      </c>
      <c r="C7" s="2896">
        <v>28.5</v>
      </c>
      <c r="D7" s="2896">
        <v>10.7</v>
      </c>
      <c r="E7" s="2896">
        <v>13.3</v>
      </c>
      <c r="F7" s="2897">
        <v>13.5</v>
      </c>
      <c r="G7" s="2897">
        <v>3.8</v>
      </c>
    </row>
    <row r="8" spans="1:7" ht="22.5" customHeight="1" x14ac:dyDescent="0.25">
      <c r="A8" s="2888" t="s">
        <v>2213</v>
      </c>
      <c r="B8" s="2898" t="s">
        <v>27</v>
      </c>
      <c r="C8" s="2899">
        <v>20.6</v>
      </c>
      <c r="D8" s="2899">
        <v>8.5</v>
      </c>
      <c r="E8" s="2898" t="s">
        <v>27</v>
      </c>
      <c r="F8" s="2900">
        <v>11</v>
      </c>
      <c r="G8" s="2900">
        <v>6.8</v>
      </c>
    </row>
    <row r="9" spans="1:7" ht="34.5" customHeight="1" x14ac:dyDescent="0.25">
      <c r="A9" s="2802" t="s">
        <v>3721</v>
      </c>
      <c r="B9" s="2899">
        <v>31.8</v>
      </c>
      <c r="C9" s="2899">
        <v>13.9</v>
      </c>
      <c r="D9" s="2899">
        <v>6.9</v>
      </c>
      <c r="E9" s="2899">
        <v>7.3</v>
      </c>
      <c r="F9" s="2900">
        <v>5</v>
      </c>
      <c r="G9" s="2900">
        <v>1.3</v>
      </c>
    </row>
    <row r="10" spans="1:7" ht="22.5" customHeight="1" x14ac:dyDescent="0.25">
      <c r="A10" s="2828" t="s">
        <v>3722</v>
      </c>
      <c r="B10" s="2898" t="s">
        <v>27</v>
      </c>
      <c r="C10" s="2900">
        <v>21.7</v>
      </c>
      <c r="D10" s="2900">
        <v>6.8</v>
      </c>
      <c r="E10" s="2900">
        <v>0.4</v>
      </c>
      <c r="F10" s="2900">
        <v>9.5</v>
      </c>
      <c r="G10" s="2900">
        <v>11.4</v>
      </c>
    </row>
    <row r="11" spans="1:7" ht="22.5" customHeight="1" x14ac:dyDescent="0.25">
      <c r="A11" s="2801" t="s">
        <v>3723</v>
      </c>
      <c r="B11" s="2901">
        <v>64.599999999999994</v>
      </c>
      <c r="C11" s="2901">
        <v>36.299999999999997</v>
      </c>
      <c r="D11" s="2901">
        <v>16.2</v>
      </c>
      <c r="E11" s="2901">
        <v>19.7</v>
      </c>
      <c r="F11" s="2900">
        <v>11.9</v>
      </c>
      <c r="G11" s="2900">
        <v>2</v>
      </c>
    </row>
    <row r="12" spans="1:7" ht="22.5" customHeight="1" x14ac:dyDescent="0.25">
      <c r="A12" s="2801" t="s">
        <v>3724</v>
      </c>
      <c r="B12" s="2900">
        <v>37.9</v>
      </c>
      <c r="C12" s="2900">
        <v>16</v>
      </c>
      <c r="D12" s="2900">
        <v>7.7</v>
      </c>
      <c r="E12" s="2900">
        <v>8.3000000000000007</v>
      </c>
      <c r="F12" s="2898" t="s">
        <v>27</v>
      </c>
      <c r="G12" s="2898" t="s">
        <v>27</v>
      </c>
    </row>
    <row r="13" spans="1:7" ht="22.5" customHeight="1" x14ac:dyDescent="0.25">
      <c r="A13" s="2801" t="s">
        <v>3725</v>
      </c>
      <c r="B13" s="2901">
        <v>57.1</v>
      </c>
      <c r="C13" s="2900">
        <v>17.100000000000001</v>
      </c>
      <c r="D13" s="2900">
        <v>5.7</v>
      </c>
      <c r="E13" s="2900">
        <v>14.3</v>
      </c>
      <c r="F13" s="2898" t="s">
        <v>27</v>
      </c>
      <c r="G13" s="2898" t="s">
        <v>27</v>
      </c>
    </row>
    <row r="14" spans="1:7" ht="22.5" customHeight="1" x14ac:dyDescent="0.25">
      <c r="A14" s="2801" t="s">
        <v>3726</v>
      </c>
      <c r="B14" s="2900">
        <v>75</v>
      </c>
      <c r="C14" s="2900">
        <v>37.5</v>
      </c>
      <c r="D14" s="2900">
        <v>12.5</v>
      </c>
      <c r="E14" s="2900">
        <v>12.5</v>
      </c>
      <c r="F14" s="2900">
        <v>12.5</v>
      </c>
      <c r="G14" s="2898" t="s">
        <v>27</v>
      </c>
    </row>
    <row r="15" spans="1:7" ht="22.5" customHeight="1" x14ac:dyDescent="0.25">
      <c r="A15" s="2801" t="s">
        <v>3727</v>
      </c>
      <c r="B15" s="2900">
        <v>65</v>
      </c>
      <c r="C15" s="2900">
        <v>41.8</v>
      </c>
      <c r="D15" s="2900">
        <v>31.3</v>
      </c>
      <c r="E15" s="2900">
        <v>28.2</v>
      </c>
      <c r="F15" s="2900">
        <v>1</v>
      </c>
      <c r="G15" s="2898" t="s">
        <v>27</v>
      </c>
    </row>
    <row r="16" spans="1:7" ht="22.5" customHeight="1" x14ac:dyDescent="0.25">
      <c r="A16" s="2828" t="s">
        <v>3728</v>
      </c>
      <c r="B16" s="2900">
        <v>56.6</v>
      </c>
      <c r="C16" s="2900">
        <v>25.8</v>
      </c>
      <c r="D16" s="2900">
        <v>11.7</v>
      </c>
      <c r="E16" s="2900">
        <v>17.5</v>
      </c>
      <c r="F16" s="2900">
        <v>4.5999999999999996</v>
      </c>
      <c r="G16" s="2900">
        <v>3.8</v>
      </c>
    </row>
    <row r="17" spans="1:7" ht="22.5" customHeight="1" x14ac:dyDescent="0.25">
      <c r="A17" s="2801" t="s">
        <v>3729</v>
      </c>
      <c r="B17" s="2900">
        <v>70.5</v>
      </c>
      <c r="C17" s="2900">
        <v>44.4</v>
      </c>
      <c r="D17" s="2900">
        <v>10.7</v>
      </c>
      <c r="E17" s="2900">
        <v>27.5</v>
      </c>
      <c r="F17" s="2900">
        <v>11.8</v>
      </c>
      <c r="G17" s="2898" t="s">
        <v>27</v>
      </c>
    </row>
    <row r="18" spans="1:7" ht="22.5" customHeight="1" x14ac:dyDescent="0.25">
      <c r="A18" s="2819" t="s">
        <v>3730</v>
      </c>
      <c r="B18" s="2900">
        <v>72.5</v>
      </c>
      <c r="C18" s="2900">
        <v>39.200000000000003</v>
      </c>
      <c r="D18" s="2900">
        <v>26.3</v>
      </c>
      <c r="E18" s="2900">
        <v>25.7</v>
      </c>
      <c r="F18" s="2900">
        <v>1.2</v>
      </c>
      <c r="G18" s="2898" t="s">
        <v>27</v>
      </c>
    </row>
    <row r="19" spans="1:7" ht="22.5" customHeight="1" x14ac:dyDescent="0.25">
      <c r="A19" s="2819" t="s">
        <v>3731</v>
      </c>
      <c r="B19" s="2900">
        <v>40.700000000000003</v>
      </c>
      <c r="C19" s="2900">
        <v>24.7</v>
      </c>
      <c r="D19" s="2900">
        <v>10.3</v>
      </c>
      <c r="E19" s="2900">
        <v>17.899999999999999</v>
      </c>
      <c r="F19" s="2900">
        <v>5.9</v>
      </c>
      <c r="G19" s="2898" t="s">
        <v>27</v>
      </c>
    </row>
    <row r="20" spans="1:7" ht="22.5" customHeight="1" x14ac:dyDescent="0.25">
      <c r="A20" s="2872" t="s">
        <v>3732</v>
      </c>
      <c r="B20" s="2902">
        <v>44.2</v>
      </c>
      <c r="C20" s="2902">
        <v>27.5</v>
      </c>
      <c r="D20" s="2902">
        <v>15.2</v>
      </c>
      <c r="E20" s="2902">
        <v>15.5</v>
      </c>
      <c r="F20" s="2902">
        <v>3.1</v>
      </c>
      <c r="G20" s="2903" t="s">
        <v>27</v>
      </c>
    </row>
    <row r="21" spans="1:7" ht="3" customHeight="1" x14ac:dyDescent="0.25"/>
    <row r="22" spans="1:7" ht="18" x14ac:dyDescent="0.25">
      <c r="A22" s="2507" t="s">
        <v>3733</v>
      </c>
    </row>
  </sheetData>
  <mergeCells count="5">
    <mergeCell ref="A2:G2"/>
    <mergeCell ref="A4:A5"/>
    <mergeCell ref="B4:B5"/>
    <mergeCell ref="C4:C5"/>
    <mergeCell ref="D4:G4"/>
  </mergeCells>
  <hyperlinks>
    <hyperlink ref="A1" location="'Table of Contents'!A1" display="Back to Table of Contents"/>
  </hyperlinks>
  <pageMargins left="0.7" right="0.49" top="0.75" bottom="0.37"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50"/>
    <pageSetUpPr fitToPage="1"/>
  </sheetPr>
  <dimension ref="A1:H25"/>
  <sheetViews>
    <sheetView workbookViewId="0"/>
  </sheetViews>
  <sheetFormatPr defaultRowHeight="15.75" x14ac:dyDescent="0.25"/>
  <cols>
    <col min="1" max="1" width="19.28515625" style="79" customWidth="1"/>
    <col min="2" max="2" width="13.140625" style="79" customWidth="1"/>
    <col min="3" max="3" width="14.28515625" style="79" customWidth="1"/>
    <col min="4" max="4" width="12.7109375" style="79" customWidth="1"/>
    <col min="5" max="5" width="23.7109375" style="79" customWidth="1"/>
    <col min="6" max="6" width="13.140625" style="79" customWidth="1"/>
    <col min="7" max="7" width="13.7109375" style="79" customWidth="1"/>
    <col min="8" max="16384" width="9.140625" style="79"/>
  </cols>
  <sheetData>
    <row r="1" spans="1:7" x14ac:dyDescent="0.25">
      <c r="A1" s="962" t="s">
        <v>1404</v>
      </c>
    </row>
    <row r="2" spans="1:7" x14ac:dyDescent="0.25">
      <c r="A2" s="77" t="s">
        <v>446</v>
      </c>
      <c r="B2" s="77"/>
    </row>
    <row r="3" spans="1:7" ht="2.25" customHeight="1" x14ac:dyDescent="0.25"/>
    <row r="4" spans="1:7" ht="8.25" customHeight="1" x14ac:dyDescent="0.25">
      <c r="C4" s="80"/>
    </row>
    <row r="5" spans="1:7" ht="68.25" customHeight="1" x14ac:dyDescent="0.25">
      <c r="A5" s="81" t="s">
        <v>228</v>
      </c>
      <c r="B5" s="82" t="s">
        <v>618</v>
      </c>
      <c r="C5" s="82" t="s">
        <v>245</v>
      </c>
      <c r="D5" s="83" t="s">
        <v>229</v>
      </c>
      <c r="E5" s="82" t="s">
        <v>230</v>
      </c>
      <c r="F5" s="84" t="s">
        <v>246</v>
      </c>
      <c r="G5" s="84" t="s">
        <v>247</v>
      </c>
    </row>
    <row r="6" spans="1:7" ht="48.75" customHeight="1" x14ac:dyDescent="0.25">
      <c r="A6" s="85" t="s">
        <v>259</v>
      </c>
      <c r="B6" s="368">
        <v>1885</v>
      </c>
      <c r="C6" s="86">
        <v>25.89</v>
      </c>
      <c r="D6" s="87">
        <v>24.5</v>
      </c>
      <c r="E6" s="162" t="s">
        <v>231</v>
      </c>
      <c r="F6" s="88">
        <v>5.6</v>
      </c>
      <c r="G6" s="88">
        <v>566.35</v>
      </c>
    </row>
    <row r="7" spans="1:7" ht="48.75" customHeight="1" x14ac:dyDescent="0.25">
      <c r="A7" s="85" t="s">
        <v>118</v>
      </c>
      <c r="B7" s="368">
        <v>2002</v>
      </c>
      <c r="C7" s="86">
        <v>25.5</v>
      </c>
      <c r="D7" s="89">
        <v>24.2</v>
      </c>
      <c r="E7" s="163" t="s">
        <v>232</v>
      </c>
      <c r="F7" s="88">
        <v>2.98</v>
      </c>
      <c r="G7" s="88">
        <v>395</v>
      </c>
    </row>
    <row r="8" spans="1:7" ht="48.75" customHeight="1" x14ac:dyDescent="0.25">
      <c r="A8" s="85" t="s">
        <v>248</v>
      </c>
      <c r="B8" s="368">
        <v>1914</v>
      </c>
      <c r="C8" s="86">
        <v>11.52</v>
      </c>
      <c r="D8" s="89">
        <v>10.9</v>
      </c>
      <c r="E8" s="162" t="s">
        <v>233</v>
      </c>
      <c r="F8" s="88">
        <v>2.2799999999999998</v>
      </c>
      <c r="G8" s="90">
        <v>146</v>
      </c>
    </row>
    <row r="9" spans="1:7" ht="75" customHeight="1" x14ac:dyDescent="0.25">
      <c r="A9" s="85" t="s">
        <v>117</v>
      </c>
      <c r="B9" s="368">
        <v>1948</v>
      </c>
      <c r="C9" s="86">
        <v>6.28</v>
      </c>
      <c r="D9" s="89">
        <v>6</v>
      </c>
      <c r="E9" s="163" t="s">
        <v>619</v>
      </c>
      <c r="F9" s="88">
        <v>1.05</v>
      </c>
      <c r="G9" s="88">
        <v>576.91</v>
      </c>
    </row>
    <row r="10" spans="1:7" ht="48.75" customHeight="1" x14ac:dyDescent="0.25">
      <c r="A10" s="85" t="s">
        <v>249</v>
      </c>
      <c r="B10" s="368">
        <v>1929</v>
      </c>
      <c r="C10" s="86">
        <v>5.26</v>
      </c>
      <c r="D10" s="89">
        <v>5</v>
      </c>
      <c r="E10" s="163" t="s">
        <v>232</v>
      </c>
      <c r="F10" s="88">
        <v>1.02</v>
      </c>
      <c r="G10" s="88">
        <v>249.02</v>
      </c>
    </row>
    <row r="11" spans="1:7" ht="48.75" customHeight="1" x14ac:dyDescent="0.25">
      <c r="A11" s="85" t="s">
        <v>235</v>
      </c>
      <c r="B11" s="369" t="s">
        <v>747</v>
      </c>
      <c r="C11" s="86">
        <v>4.3</v>
      </c>
      <c r="D11" s="89">
        <v>4.0999999999999996</v>
      </c>
      <c r="E11" s="163" t="s">
        <v>236</v>
      </c>
      <c r="F11" s="88">
        <v>0.43</v>
      </c>
      <c r="G11" s="88">
        <v>241</v>
      </c>
    </row>
    <row r="12" spans="1:7" ht="48.75" customHeight="1" x14ac:dyDescent="0.25">
      <c r="A12" s="85" t="s">
        <v>237</v>
      </c>
      <c r="B12" s="369" t="s">
        <v>747</v>
      </c>
      <c r="C12" s="86">
        <v>4.0999999999999996</v>
      </c>
      <c r="D12" s="89">
        <v>3.9</v>
      </c>
      <c r="E12" s="163" t="s">
        <v>236</v>
      </c>
      <c r="F12" s="88">
        <v>0.75</v>
      </c>
      <c r="G12" s="88">
        <v>355</v>
      </c>
    </row>
    <row r="13" spans="1:7" ht="48.75" customHeight="1" x14ac:dyDescent="0.25">
      <c r="A13" s="85" t="s">
        <v>250</v>
      </c>
      <c r="B13" s="368">
        <v>1952</v>
      </c>
      <c r="C13" s="86">
        <v>2.99</v>
      </c>
      <c r="D13" s="89">
        <v>2.8</v>
      </c>
      <c r="E13" s="162" t="s">
        <v>231</v>
      </c>
      <c r="F13" s="88">
        <v>0.76</v>
      </c>
      <c r="G13" s="88">
        <v>438</v>
      </c>
    </row>
    <row r="14" spans="1:7" ht="48.75" customHeight="1" x14ac:dyDescent="0.25">
      <c r="A14" s="85" t="s">
        <v>238</v>
      </c>
      <c r="B14" s="369" t="s">
        <v>747</v>
      </c>
      <c r="C14" s="86">
        <v>2.2999999999999998</v>
      </c>
      <c r="D14" s="89">
        <v>2.2000000000000002</v>
      </c>
      <c r="E14" s="163" t="s">
        <v>234</v>
      </c>
      <c r="F14" s="88">
        <v>1.68</v>
      </c>
      <c r="G14" s="88">
        <v>492.36</v>
      </c>
    </row>
    <row r="15" spans="1:7" ht="48.75" customHeight="1" x14ac:dyDescent="0.25">
      <c r="A15" s="85" t="s">
        <v>239</v>
      </c>
      <c r="B15" s="369" t="s">
        <v>747</v>
      </c>
      <c r="C15" s="86">
        <v>2</v>
      </c>
      <c r="D15" s="89">
        <v>1.9</v>
      </c>
      <c r="E15" s="91" t="s">
        <v>747</v>
      </c>
      <c r="F15" s="91" t="s">
        <v>747</v>
      </c>
      <c r="G15" s="369" t="s">
        <v>747</v>
      </c>
    </row>
    <row r="16" spans="1:7" ht="48.75" customHeight="1" x14ac:dyDescent="0.25">
      <c r="A16" s="85" t="s">
        <v>240</v>
      </c>
      <c r="B16" s="369" t="s">
        <v>747</v>
      </c>
      <c r="C16" s="86">
        <v>0.6</v>
      </c>
      <c r="D16" s="89">
        <v>0.6</v>
      </c>
      <c r="E16" s="91" t="s">
        <v>747</v>
      </c>
      <c r="F16" s="91" t="s">
        <v>747</v>
      </c>
      <c r="G16" s="369" t="s">
        <v>747</v>
      </c>
    </row>
    <row r="17" spans="1:8" ht="48.75" customHeight="1" x14ac:dyDescent="0.25">
      <c r="A17" s="85" t="s">
        <v>1139</v>
      </c>
      <c r="B17" s="369">
        <v>2017</v>
      </c>
      <c r="C17" s="86">
        <v>14.76</v>
      </c>
      <c r="D17" s="89">
        <v>14</v>
      </c>
      <c r="E17" s="91" t="s">
        <v>231</v>
      </c>
      <c r="F17" s="91">
        <v>1.07</v>
      </c>
      <c r="G17" s="828">
        <v>396.5</v>
      </c>
    </row>
    <row r="18" spans="1:8" ht="48.75" customHeight="1" x14ac:dyDescent="0.25">
      <c r="A18" s="164" t="s">
        <v>397</v>
      </c>
      <c r="B18" s="164"/>
      <c r="C18" s="92">
        <v>105.5</v>
      </c>
      <c r="D18" s="93">
        <v>100</v>
      </c>
      <c r="E18" s="580"/>
      <c r="F18" s="581"/>
      <c r="G18" s="582"/>
    </row>
    <row r="19" spans="1:8" ht="26.25" customHeight="1" x14ac:dyDescent="0.25">
      <c r="A19" s="94"/>
      <c r="B19" s="94"/>
      <c r="C19" s="95"/>
      <c r="D19" s="96"/>
      <c r="E19" s="97"/>
      <c r="F19" s="97"/>
      <c r="G19" s="97"/>
      <c r="H19" s="98"/>
    </row>
    <row r="20" spans="1:8" ht="50.25" customHeight="1" x14ac:dyDescent="0.25">
      <c r="A20" s="81" t="s">
        <v>242</v>
      </c>
      <c r="B20" s="372"/>
      <c r="C20" s="82" t="s">
        <v>245</v>
      </c>
      <c r="D20" s="3208" t="s">
        <v>246</v>
      </c>
      <c r="E20" s="3209"/>
      <c r="F20" s="3208" t="s">
        <v>251</v>
      </c>
      <c r="G20" s="3209"/>
    </row>
    <row r="21" spans="1:8" ht="44.25" customHeight="1" x14ac:dyDescent="0.25">
      <c r="A21" s="51" t="s">
        <v>243</v>
      </c>
      <c r="B21" s="371"/>
      <c r="C21" s="99" t="s">
        <v>747</v>
      </c>
      <c r="D21" s="3210">
        <v>8.6999999999999994E-2</v>
      </c>
      <c r="E21" s="3211"/>
      <c r="F21" s="3212" t="s">
        <v>747</v>
      </c>
      <c r="G21" s="3213"/>
    </row>
    <row r="22" spans="1:8" ht="42" customHeight="1" x14ac:dyDescent="0.25">
      <c r="A22" s="51" t="s">
        <v>244</v>
      </c>
      <c r="B22" s="370"/>
      <c r="C22" s="99" t="s">
        <v>747</v>
      </c>
      <c r="D22" s="3210">
        <v>3.6999999999999998E-2</v>
      </c>
      <c r="E22" s="3211"/>
      <c r="F22" s="3212" t="s">
        <v>747</v>
      </c>
      <c r="G22" s="3213"/>
    </row>
    <row r="23" spans="1:8" ht="17.25" customHeight="1" x14ac:dyDescent="0.25">
      <c r="A23" s="78" t="s">
        <v>241</v>
      </c>
      <c r="B23" s="78"/>
    </row>
    <row r="24" spans="1:8" ht="17.25" customHeight="1" x14ac:dyDescent="0.25">
      <c r="A24" s="100" t="s">
        <v>252</v>
      </c>
      <c r="B24" s="100"/>
    </row>
    <row r="25" spans="1:8" ht="16.5" x14ac:dyDescent="0.25">
      <c r="A25" s="101" t="s">
        <v>253</v>
      </c>
      <c r="B25" s="101"/>
    </row>
  </sheetData>
  <mergeCells count="6">
    <mergeCell ref="D20:E20"/>
    <mergeCell ref="D21:E21"/>
    <mergeCell ref="D22:E22"/>
    <mergeCell ref="F20:G20"/>
    <mergeCell ref="F21:G21"/>
    <mergeCell ref="F22:G22"/>
  </mergeCells>
  <hyperlinks>
    <hyperlink ref="A1" location="'Table of Contents'!A1" display="Back to Table of Contents"/>
  </hyperlinks>
  <pageMargins left="0.57999999999999996" right="0.511811024" top="0.57999999999999996" bottom="0.25" header="0.25" footer="0.1"/>
  <pageSetup paperSize="9" scale="82" orientation="portrait" r:id="rId1"/>
  <headerFooter alignWithMargins="0">
    <oddHeader>&amp;C&amp;"Times New Roman,Regular"&amp;14 39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50"/>
  </sheetPr>
  <dimension ref="A1:R79"/>
  <sheetViews>
    <sheetView workbookViewId="0"/>
  </sheetViews>
  <sheetFormatPr defaultColWidth="8" defaultRowHeight="15.75" x14ac:dyDescent="0.25"/>
  <cols>
    <col min="1" max="1" width="5.7109375" style="429" customWidth="1"/>
    <col min="2" max="2" width="8.5703125" style="429" customWidth="1"/>
    <col min="3" max="14" width="7.85546875" style="429" customWidth="1"/>
    <col min="15" max="16384" width="8" style="429"/>
  </cols>
  <sheetData>
    <row r="1" spans="1:18" ht="13.5" customHeight="1" x14ac:dyDescent="0.25">
      <c r="A1" s="962" t="s">
        <v>1404</v>
      </c>
    </row>
    <row r="2" spans="1:18" ht="13.5" customHeight="1" x14ac:dyDescent="0.25">
      <c r="A2" s="3226" t="s">
        <v>1190</v>
      </c>
      <c r="B2" s="3226"/>
      <c r="C2" s="3226"/>
      <c r="D2" s="3226"/>
      <c r="E2" s="3226"/>
      <c r="F2" s="3226"/>
      <c r="G2" s="3226"/>
      <c r="H2" s="3226"/>
      <c r="I2" s="3226"/>
      <c r="J2" s="3226"/>
      <c r="K2" s="3226"/>
      <c r="L2" s="3226"/>
      <c r="M2" s="3226"/>
      <c r="N2" s="3226"/>
    </row>
    <row r="3" spans="1:18" ht="13.5" customHeight="1" x14ac:dyDescent="0.25">
      <c r="A3" s="430"/>
      <c r="B3" s="430"/>
      <c r="C3" s="430"/>
      <c r="D3" s="430"/>
      <c r="E3" s="430"/>
      <c r="F3" s="430"/>
      <c r="G3" s="430"/>
      <c r="H3" s="430"/>
      <c r="I3" s="430"/>
      <c r="J3" s="430"/>
      <c r="K3" s="430"/>
      <c r="L3" s="430"/>
      <c r="M3" s="430"/>
      <c r="N3" s="431" t="s">
        <v>122</v>
      </c>
    </row>
    <row r="4" spans="1:18" ht="30" customHeight="1" x14ac:dyDescent="0.25">
      <c r="A4" s="3227" t="s">
        <v>72</v>
      </c>
      <c r="B4" s="3228"/>
      <c r="C4" s="432" t="s">
        <v>54</v>
      </c>
      <c r="D4" s="432" t="s">
        <v>55</v>
      </c>
      <c r="E4" s="432" t="s">
        <v>56</v>
      </c>
      <c r="F4" s="432" t="s">
        <v>57</v>
      </c>
      <c r="G4" s="432" t="s">
        <v>58</v>
      </c>
      <c r="H4" s="432" t="s">
        <v>59</v>
      </c>
      <c r="I4" s="432" t="s">
        <v>60</v>
      </c>
      <c r="J4" s="432" t="s">
        <v>61</v>
      </c>
      <c r="K4" s="432" t="s">
        <v>62</v>
      </c>
      <c r="L4" s="432" t="s">
        <v>63</v>
      </c>
      <c r="M4" s="432" t="s">
        <v>64</v>
      </c>
      <c r="N4" s="433" t="s">
        <v>65</v>
      </c>
    </row>
    <row r="5" spans="1:18" ht="15.75" customHeight="1" x14ac:dyDescent="0.25">
      <c r="A5" s="3225" t="s">
        <v>654</v>
      </c>
      <c r="B5" s="3223"/>
      <c r="C5" s="3223"/>
      <c r="D5" s="3223"/>
      <c r="E5" s="3223"/>
      <c r="F5" s="3223"/>
      <c r="G5" s="3223"/>
      <c r="H5" s="3223"/>
      <c r="I5" s="3223"/>
      <c r="J5" s="3223"/>
      <c r="K5" s="3223"/>
      <c r="L5" s="3223"/>
      <c r="M5" s="3223"/>
      <c r="N5" s="3224"/>
    </row>
    <row r="6" spans="1:18" ht="22.5" customHeight="1" x14ac:dyDescent="0.25">
      <c r="A6" s="3217" t="s">
        <v>655</v>
      </c>
      <c r="B6" s="3229"/>
      <c r="C6" s="434">
        <v>60.499381178434817</v>
      </c>
      <c r="D6" s="434">
        <v>64.649336216410063</v>
      </c>
      <c r="E6" s="434">
        <v>80.162600169451409</v>
      </c>
      <c r="F6" s="434">
        <v>83.076960164799786</v>
      </c>
      <c r="G6" s="434">
        <v>83.350794278523281</v>
      </c>
      <c r="H6" s="434">
        <v>80.536928183339768</v>
      </c>
      <c r="I6" s="434">
        <v>79.40148840628467</v>
      </c>
      <c r="J6" s="434">
        <v>79.693067543826871</v>
      </c>
      <c r="K6" s="434">
        <v>77.709383288270885</v>
      </c>
      <c r="L6" s="434">
        <v>71.536338030625856</v>
      </c>
      <c r="M6" s="434">
        <v>62.858610827861469</v>
      </c>
      <c r="N6" s="434">
        <v>57.542394360757044</v>
      </c>
    </row>
    <row r="7" spans="1:18" ht="14.25" customHeight="1" x14ac:dyDescent="0.25">
      <c r="A7" s="3216">
        <v>2017</v>
      </c>
      <c r="B7" s="435" t="s">
        <v>52</v>
      </c>
      <c r="C7" s="519">
        <v>51.364955955095368</v>
      </c>
      <c r="D7" s="519">
        <v>61.129503945262918</v>
      </c>
      <c r="E7" s="519">
        <v>66.920843768300131</v>
      </c>
      <c r="F7" s="519">
        <v>71.260460924423839</v>
      </c>
      <c r="G7" s="519">
        <v>97.947893694165145</v>
      </c>
      <c r="H7" s="519">
        <v>97.493240633449204</v>
      </c>
      <c r="I7" s="519">
        <v>94.997445769321814</v>
      </c>
      <c r="J7" s="519">
        <v>98.19833289724518</v>
      </c>
      <c r="K7" s="519">
        <v>91.960860048924957</v>
      </c>
      <c r="L7" s="519">
        <v>80.866943271159585</v>
      </c>
      <c r="M7" s="519">
        <v>71.727822840221449</v>
      </c>
      <c r="N7" s="519">
        <v>60.025666903400236</v>
      </c>
    </row>
    <row r="8" spans="1:18" ht="14.25" customHeight="1" x14ac:dyDescent="0.25">
      <c r="A8" s="3214"/>
      <c r="B8" s="436" t="s">
        <v>119</v>
      </c>
      <c r="C8" s="520">
        <v>47.740440324449587</v>
      </c>
      <c r="D8" s="520">
        <v>46.929316338354575</v>
      </c>
      <c r="E8" s="520">
        <v>64.001544998068752</v>
      </c>
      <c r="F8" s="520">
        <v>69.215913480108156</v>
      </c>
      <c r="G8" s="520">
        <v>80.957898802626488</v>
      </c>
      <c r="H8" s="520">
        <v>95.40363074546157</v>
      </c>
      <c r="I8" s="520">
        <v>93.356508304364624</v>
      </c>
      <c r="J8" s="520">
        <v>96.678254152182305</v>
      </c>
      <c r="K8" s="520">
        <v>87.176516029354971</v>
      </c>
      <c r="L8" s="520">
        <v>74.816531479335652</v>
      </c>
      <c r="M8" s="520">
        <v>66.705291618385473</v>
      </c>
      <c r="N8" s="520">
        <v>54.152182309772115</v>
      </c>
    </row>
    <row r="9" spans="1:18" ht="14.25" customHeight="1" x14ac:dyDescent="0.25">
      <c r="A9" s="3215"/>
      <c r="B9" s="437" t="s">
        <v>120</v>
      </c>
      <c r="C9" s="521">
        <v>56.353804557744304</v>
      </c>
      <c r="D9" s="521">
        <v>66.550791811510237</v>
      </c>
      <c r="E9" s="521">
        <v>70.490536886828892</v>
      </c>
      <c r="F9" s="521">
        <v>74.27578215527231</v>
      </c>
      <c r="G9" s="521">
        <v>100</v>
      </c>
      <c r="H9" s="521">
        <v>99.420625724217842</v>
      </c>
      <c r="I9" s="521">
        <v>96.253379683275398</v>
      </c>
      <c r="J9" s="521">
        <v>99.806875241405947</v>
      </c>
      <c r="K9" s="521">
        <v>97.257628427964463</v>
      </c>
      <c r="L9" s="521">
        <v>86.713016608729234</v>
      </c>
      <c r="M9" s="521">
        <v>75.511780610274243</v>
      </c>
      <c r="N9" s="521">
        <v>66.203167246040934</v>
      </c>
    </row>
    <row r="10" spans="1:18" ht="14.25" customHeight="1" x14ac:dyDescent="0.25">
      <c r="A10" s="3216">
        <v>2018</v>
      </c>
      <c r="B10" s="435" t="s">
        <v>52</v>
      </c>
      <c r="C10" s="519">
        <v>82</v>
      </c>
      <c r="D10" s="519">
        <v>99</v>
      </c>
      <c r="E10" s="519">
        <v>98</v>
      </c>
      <c r="F10" s="519">
        <v>99</v>
      </c>
      <c r="G10" s="519">
        <v>95</v>
      </c>
      <c r="H10" s="519">
        <v>88</v>
      </c>
      <c r="I10" s="519">
        <v>91</v>
      </c>
      <c r="J10" s="519">
        <v>89</v>
      </c>
      <c r="K10" s="519">
        <v>84</v>
      </c>
      <c r="L10" s="519">
        <v>74</v>
      </c>
      <c r="M10" s="519">
        <v>62</v>
      </c>
      <c r="N10" s="519">
        <v>58</v>
      </c>
    </row>
    <row r="11" spans="1:18" ht="14.25" customHeight="1" x14ac:dyDescent="0.25">
      <c r="A11" s="3214"/>
      <c r="B11" s="436" t="s">
        <v>119</v>
      </c>
      <c r="C11" s="520">
        <v>53</v>
      </c>
      <c r="D11" s="520">
        <v>97</v>
      </c>
      <c r="E11" s="520">
        <v>96</v>
      </c>
      <c r="F11" s="520">
        <v>97</v>
      </c>
      <c r="G11" s="520">
        <v>92</v>
      </c>
      <c r="H11" s="520">
        <v>86</v>
      </c>
      <c r="I11" s="520">
        <v>87</v>
      </c>
      <c r="J11" s="520">
        <v>84</v>
      </c>
      <c r="K11" s="520">
        <v>80</v>
      </c>
      <c r="L11" s="520">
        <v>68</v>
      </c>
      <c r="M11" s="520">
        <v>58</v>
      </c>
      <c r="N11" s="520">
        <v>54</v>
      </c>
      <c r="R11" s="429" t="s">
        <v>529</v>
      </c>
    </row>
    <row r="12" spans="1:18" ht="14.25" customHeight="1" x14ac:dyDescent="0.25">
      <c r="A12" s="3215"/>
      <c r="B12" s="437" t="s">
        <v>120</v>
      </c>
      <c r="C12" s="521">
        <v>100</v>
      </c>
      <c r="D12" s="521">
        <v>100</v>
      </c>
      <c r="E12" s="521">
        <v>99</v>
      </c>
      <c r="F12" s="521">
        <v>100</v>
      </c>
      <c r="G12" s="521">
        <v>98</v>
      </c>
      <c r="H12" s="521">
        <v>92</v>
      </c>
      <c r="I12" s="521">
        <v>95</v>
      </c>
      <c r="J12" s="521">
        <v>94</v>
      </c>
      <c r="K12" s="521">
        <v>87</v>
      </c>
      <c r="L12" s="521">
        <v>80</v>
      </c>
      <c r="M12" s="521">
        <v>67</v>
      </c>
      <c r="N12" s="521">
        <v>61</v>
      </c>
    </row>
    <row r="13" spans="1:18" ht="15" customHeight="1" x14ac:dyDescent="0.25">
      <c r="A13" s="3225" t="s">
        <v>656</v>
      </c>
      <c r="B13" s="3223"/>
      <c r="C13" s="3223"/>
      <c r="D13" s="3223"/>
      <c r="E13" s="3223"/>
      <c r="F13" s="3223"/>
      <c r="G13" s="3223"/>
      <c r="H13" s="3223"/>
      <c r="I13" s="3223"/>
      <c r="J13" s="3223"/>
      <c r="K13" s="3223"/>
      <c r="L13" s="3223"/>
      <c r="M13" s="3223"/>
      <c r="N13" s="3224"/>
    </row>
    <row r="14" spans="1:18" ht="22.5" customHeight="1" x14ac:dyDescent="0.25">
      <c r="A14" s="3217" t="s">
        <v>466</v>
      </c>
      <c r="B14" s="3218"/>
      <c r="C14" s="438">
        <v>62.954379366121614</v>
      </c>
      <c r="D14" s="438">
        <v>74.695075286878279</v>
      </c>
      <c r="E14" s="438">
        <v>91.341136212311298</v>
      </c>
      <c r="F14" s="438">
        <v>92.276290290602432</v>
      </c>
      <c r="G14" s="438">
        <v>95.044299149224372</v>
      </c>
      <c r="H14" s="438">
        <v>93.899996862815229</v>
      </c>
      <c r="I14" s="438">
        <v>92.888843325487429</v>
      </c>
      <c r="J14" s="438">
        <v>94.239969470133715</v>
      </c>
      <c r="K14" s="438">
        <v>89.406210002534891</v>
      </c>
      <c r="L14" s="438">
        <v>68.702300321716791</v>
      </c>
      <c r="M14" s="438">
        <v>46.226874552918495</v>
      </c>
      <c r="N14" s="438">
        <v>39.215221287869518</v>
      </c>
    </row>
    <row r="15" spans="1:18" ht="14.25" customHeight="1" x14ac:dyDescent="0.25">
      <c r="A15" s="3216">
        <v>2017</v>
      </c>
      <c r="B15" s="435" t="s">
        <v>52</v>
      </c>
      <c r="C15" s="519">
        <v>60.554397154421693</v>
      </c>
      <c r="D15" s="519">
        <v>85.721075502444307</v>
      </c>
      <c r="E15" s="519">
        <v>93.247884214399605</v>
      </c>
      <c r="F15" s="519">
        <v>99.955640050697085</v>
      </c>
      <c r="G15" s="519">
        <v>99.883478474181288</v>
      </c>
      <c r="H15" s="519">
        <v>98.225602027883411</v>
      </c>
      <c r="I15" s="519">
        <v>85.434809272660388</v>
      </c>
      <c r="J15" s="519">
        <v>93.517723537348189</v>
      </c>
      <c r="K15" s="519">
        <v>80.405576679340925</v>
      </c>
      <c r="L15" s="519">
        <v>48.883846436894387</v>
      </c>
      <c r="M15" s="519">
        <v>38.688212927756652</v>
      </c>
      <c r="N15" s="519">
        <v>35.600392493560662</v>
      </c>
    </row>
    <row r="16" spans="1:18" ht="14.25" customHeight="1" x14ac:dyDescent="0.25">
      <c r="A16" s="3214"/>
      <c r="B16" s="436" t="s">
        <v>119</v>
      </c>
      <c r="C16" s="520">
        <v>56.083650190114078</v>
      </c>
      <c r="D16" s="520">
        <v>61.596958174904948</v>
      </c>
      <c r="E16" s="520">
        <v>83.269961977186313</v>
      </c>
      <c r="F16" s="520">
        <v>99.429657794676814</v>
      </c>
      <c r="G16" s="520">
        <v>97.528517110266165</v>
      </c>
      <c r="H16" s="520">
        <v>90.304182509505708</v>
      </c>
      <c r="I16" s="520">
        <v>74.144486692015207</v>
      </c>
      <c r="J16" s="520">
        <v>83.269961977186313</v>
      </c>
      <c r="K16" s="520">
        <v>61.216730038022817</v>
      </c>
      <c r="L16" s="520">
        <v>37.832699619771866</v>
      </c>
      <c r="M16" s="520">
        <v>36.692015209125479</v>
      </c>
      <c r="N16" s="520">
        <v>31.939163498098861</v>
      </c>
    </row>
    <row r="17" spans="1:14" ht="14.25" customHeight="1" x14ac:dyDescent="0.25">
      <c r="A17" s="3215"/>
      <c r="B17" s="437" t="s">
        <v>120</v>
      </c>
      <c r="C17" s="521">
        <v>64.638783269961976</v>
      </c>
      <c r="D17" s="521">
        <v>99.429657794676814</v>
      </c>
      <c r="E17" s="521">
        <v>100</v>
      </c>
      <c r="F17" s="521">
        <v>100</v>
      </c>
      <c r="G17" s="521">
        <v>100</v>
      </c>
      <c r="H17" s="521">
        <v>100</v>
      </c>
      <c r="I17" s="521">
        <v>93.346007604562743</v>
      </c>
      <c r="J17" s="521">
        <v>100</v>
      </c>
      <c r="K17" s="521">
        <v>100</v>
      </c>
      <c r="L17" s="521">
        <v>59.505703422053237</v>
      </c>
      <c r="M17" s="521">
        <v>41.634980988593156</v>
      </c>
      <c r="N17" s="521">
        <v>39.923954372623577</v>
      </c>
    </row>
    <row r="18" spans="1:14" ht="14.25" customHeight="1" x14ac:dyDescent="0.25">
      <c r="A18" s="3216">
        <v>2018</v>
      </c>
      <c r="B18" s="435" t="s">
        <v>52</v>
      </c>
      <c r="C18" s="519">
        <v>87</v>
      </c>
      <c r="D18" s="519">
        <v>97</v>
      </c>
      <c r="E18" s="519">
        <v>99</v>
      </c>
      <c r="F18" s="519">
        <v>99</v>
      </c>
      <c r="G18" s="519">
        <v>80</v>
      </c>
      <c r="H18" s="519">
        <v>67</v>
      </c>
      <c r="I18" s="519">
        <v>86</v>
      </c>
      <c r="J18" s="519">
        <v>75</v>
      </c>
      <c r="K18" s="519">
        <v>67</v>
      </c>
      <c r="L18" s="519">
        <v>47</v>
      </c>
      <c r="M18" s="519">
        <v>49</v>
      </c>
      <c r="N18" s="519">
        <v>60</v>
      </c>
    </row>
    <row r="19" spans="1:14" ht="14.25" customHeight="1" x14ac:dyDescent="0.25">
      <c r="A19" s="3214"/>
      <c r="B19" s="436" t="s">
        <v>119</v>
      </c>
      <c r="C19" s="520">
        <v>43</v>
      </c>
      <c r="D19" s="520">
        <v>93</v>
      </c>
      <c r="E19" s="520">
        <v>93</v>
      </c>
      <c r="F19" s="520">
        <v>88</v>
      </c>
      <c r="G19" s="520">
        <v>72</v>
      </c>
      <c r="H19" s="520">
        <v>65</v>
      </c>
      <c r="I19" s="520">
        <v>67</v>
      </c>
      <c r="J19" s="520">
        <v>61</v>
      </c>
      <c r="K19" s="520">
        <v>60</v>
      </c>
      <c r="L19" s="520">
        <v>44</v>
      </c>
      <c r="M19" s="520">
        <v>46</v>
      </c>
      <c r="N19" s="520">
        <v>56</v>
      </c>
    </row>
    <row r="20" spans="1:14" ht="14.25" customHeight="1" x14ac:dyDescent="0.25">
      <c r="A20" s="3215"/>
      <c r="B20" s="437" t="s">
        <v>120</v>
      </c>
      <c r="C20" s="521">
        <v>100</v>
      </c>
      <c r="D20" s="521">
        <v>100</v>
      </c>
      <c r="E20" s="521">
        <v>100</v>
      </c>
      <c r="F20" s="521">
        <v>100</v>
      </c>
      <c r="G20" s="521">
        <v>100</v>
      </c>
      <c r="H20" s="521">
        <v>70</v>
      </c>
      <c r="I20" s="521">
        <v>99</v>
      </c>
      <c r="J20" s="521">
        <v>96</v>
      </c>
      <c r="K20" s="521">
        <v>72</v>
      </c>
      <c r="L20" s="521">
        <v>59</v>
      </c>
      <c r="M20" s="521">
        <v>60</v>
      </c>
      <c r="N20" s="521">
        <v>64</v>
      </c>
    </row>
    <row r="21" spans="1:14" ht="16.5" customHeight="1" x14ac:dyDescent="0.25">
      <c r="A21" s="3225" t="s">
        <v>657</v>
      </c>
      <c r="B21" s="3223"/>
      <c r="C21" s="3223"/>
      <c r="D21" s="3223"/>
      <c r="E21" s="3223"/>
      <c r="F21" s="3223"/>
      <c r="G21" s="3223"/>
      <c r="H21" s="3223"/>
      <c r="I21" s="3223"/>
      <c r="J21" s="3223"/>
      <c r="K21" s="3223"/>
      <c r="L21" s="3223"/>
      <c r="M21" s="3223"/>
      <c r="N21" s="3224"/>
    </row>
    <row r="22" spans="1:14" ht="20.25" customHeight="1" x14ac:dyDescent="0.25">
      <c r="A22" s="3217" t="s">
        <v>466</v>
      </c>
      <c r="B22" s="3218"/>
      <c r="C22" s="438">
        <v>63.507639788480418</v>
      </c>
      <c r="D22" s="438">
        <v>71.956585179930656</v>
      </c>
      <c r="E22" s="438">
        <v>87.831736210686174</v>
      </c>
      <c r="F22" s="438">
        <v>88.793953138871345</v>
      </c>
      <c r="G22" s="438">
        <v>90.757997264476629</v>
      </c>
      <c r="H22" s="438">
        <v>86.101652028235478</v>
      </c>
      <c r="I22" s="438">
        <v>82.971892705747322</v>
      </c>
      <c r="J22" s="438">
        <v>82.961641272707709</v>
      </c>
      <c r="K22" s="438">
        <v>80.70119039639097</v>
      </c>
      <c r="L22" s="438">
        <v>72.50682933223203</v>
      </c>
      <c r="M22" s="438">
        <v>60.054652326603467</v>
      </c>
      <c r="N22" s="439">
        <v>56.816512819219511</v>
      </c>
    </row>
    <row r="23" spans="1:14" ht="14.25" customHeight="1" x14ac:dyDescent="0.25">
      <c r="A23" s="3216">
        <v>2017</v>
      </c>
      <c r="B23" s="435" t="s">
        <v>52</v>
      </c>
      <c r="C23" s="519">
        <v>42.388607185241121</v>
      </c>
      <c r="D23" s="519">
        <v>84.734830387004266</v>
      </c>
      <c r="E23" s="519">
        <v>99.438990182328197</v>
      </c>
      <c r="F23" s="519">
        <v>99.331103678929736</v>
      </c>
      <c r="G23" s="519">
        <v>99.492933434027378</v>
      </c>
      <c r="H23" s="519">
        <v>99.096989966555185</v>
      </c>
      <c r="I23" s="519">
        <v>98.888769014996242</v>
      </c>
      <c r="J23" s="519">
        <v>99.36346962994925</v>
      </c>
      <c r="K23" s="519">
        <v>94.515050167224075</v>
      </c>
      <c r="L23" s="519">
        <v>83.309957924263671</v>
      </c>
      <c r="M23" s="519">
        <v>73.645484949832777</v>
      </c>
      <c r="N23" s="519">
        <v>65.994174128816439</v>
      </c>
    </row>
    <row r="24" spans="1:14" ht="14.25" customHeight="1" x14ac:dyDescent="0.25">
      <c r="A24" s="3214"/>
      <c r="B24" s="436" t="s">
        <v>119</v>
      </c>
      <c r="C24" s="520">
        <v>37.792642140468217</v>
      </c>
      <c r="D24" s="520">
        <v>42.140468227424748</v>
      </c>
      <c r="E24" s="520">
        <v>98.327759197324411</v>
      </c>
      <c r="F24" s="520">
        <v>98.662207357859529</v>
      </c>
      <c r="G24" s="520">
        <v>98.327759197324411</v>
      </c>
      <c r="H24" s="520">
        <v>97.658862876254176</v>
      </c>
      <c r="I24" s="520">
        <v>97.658862876254176</v>
      </c>
      <c r="J24" s="520">
        <v>98.662207357859529</v>
      </c>
      <c r="K24" s="520">
        <v>90.635451505016718</v>
      </c>
      <c r="L24" s="520">
        <v>76.588628762541802</v>
      </c>
      <c r="M24" s="520">
        <v>71.57190635451505</v>
      </c>
      <c r="N24" s="520">
        <v>62.541806020066893</v>
      </c>
    </row>
    <row r="25" spans="1:14" ht="14.25" customHeight="1" x14ac:dyDescent="0.25">
      <c r="A25" s="3215"/>
      <c r="B25" s="437" t="s">
        <v>120</v>
      </c>
      <c r="C25" s="521">
        <v>48.160535117056853</v>
      </c>
      <c r="D25" s="521">
        <v>100</v>
      </c>
      <c r="E25" s="521">
        <v>100</v>
      </c>
      <c r="F25" s="521">
        <v>100</v>
      </c>
      <c r="G25" s="521">
        <v>100</v>
      </c>
      <c r="H25" s="521">
        <v>100</v>
      </c>
      <c r="I25" s="521">
        <v>99.665551839464868</v>
      </c>
      <c r="J25" s="521">
        <v>100</v>
      </c>
      <c r="K25" s="521">
        <v>98.996655518394633</v>
      </c>
      <c r="L25" s="521">
        <v>90.3010033444816</v>
      </c>
      <c r="M25" s="521">
        <v>76.92307692307692</v>
      </c>
      <c r="N25" s="521">
        <v>71.237458193979919</v>
      </c>
    </row>
    <row r="26" spans="1:14" ht="14.25" customHeight="1" x14ac:dyDescent="0.25">
      <c r="A26" s="3216">
        <v>2018</v>
      </c>
      <c r="B26" s="435" t="s">
        <v>52</v>
      </c>
      <c r="C26" s="519">
        <v>96</v>
      </c>
      <c r="D26" s="519">
        <v>100</v>
      </c>
      <c r="E26" s="519">
        <v>100</v>
      </c>
      <c r="F26" s="519">
        <v>100</v>
      </c>
      <c r="G26" s="519">
        <v>97</v>
      </c>
      <c r="H26" s="519">
        <v>89</v>
      </c>
      <c r="I26" s="519">
        <v>86</v>
      </c>
      <c r="J26" s="519">
        <v>81</v>
      </c>
      <c r="K26" s="519">
        <v>77</v>
      </c>
      <c r="L26" s="519">
        <v>67</v>
      </c>
      <c r="M26" s="519">
        <v>54</v>
      </c>
      <c r="N26" s="519">
        <v>73</v>
      </c>
    </row>
    <row r="27" spans="1:14" ht="14.25" customHeight="1" x14ac:dyDescent="0.25">
      <c r="A27" s="3214"/>
      <c r="B27" s="436" t="s">
        <v>119</v>
      </c>
      <c r="C27" s="520">
        <v>62</v>
      </c>
      <c r="D27" s="520">
        <v>99</v>
      </c>
      <c r="E27" s="520">
        <v>99</v>
      </c>
      <c r="F27" s="520">
        <v>99</v>
      </c>
      <c r="G27" s="520">
        <v>94</v>
      </c>
      <c r="H27" s="520">
        <v>83</v>
      </c>
      <c r="I27" s="520">
        <v>82</v>
      </c>
      <c r="J27" s="520">
        <v>74</v>
      </c>
      <c r="K27" s="520">
        <v>73</v>
      </c>
      <c r="L27" s="520">
        <v>60</v>
      </c>
      <c r="M27" s="520">
        <v>48</v>
      </c>
      <c r="N27" s="520">
        <v>64</v>
      </c>
    </row>
    <row r="28" spans="1:14" ht="14.25" customHeight="1" x14ac:dyDescent="0.25">
      <c r="A28" s="3215"/>
      <c r="B28" s="437" t="s">
        <v>120</v>
      </c>
      <c r="C28" s="521">
        <v>100</v>
      </c>
      <c r="D28" s="521">
        <v>100</v>
      </c>
      <c r="E28" s="521">
        <v>100</v>
      </c>
      <c r="F28" s="521">
        <v>100</v>
      </c>
      <c r="G28" s="521">
        <v>99</v>
      </c>
      <c r="H28" s="521">
        <v>94</v>
      </c>
      <c r="I28" s="521">
        <v>88</v>
      </c>
      <c r="J28" s="521">
        <v>87</v>
      </c>
      <c r="K28" s="521">
        <v>80</v>
      </c>
      <c r="L28" s="521">
        <v>73</v>
      </c>
      <c r="M28" s="521">
        <v>64</v>
      </c>
      <c r="N28" s="521">
        <v>100</v>
      </c>
    </row>
    <row r="29" spans="1:14" ht="15.75" customHeight="1" x14ac:dyDescent="0.25">
      <c r="A29" s="3222" t="s">
        <v>658</v>
      </c>
      <c r="B29" s="3223"/>
      <c r="C29" s="3223"/>
      <c r="D29" s="3223"/>
      <c r="E29" s="3223"/>
      <c r="F29" s="3223"/>
      <c r="G29" s="3223"/>
      <c r="H29" s="3223"/>
      <c r="I29" s="3223"/>
      <c r="J29" s="3223"/>
      <c r="K29" s="3223"/>
      <c r="L29" s="3223"/>
      <c r="M29" s="3223"/>
      <c r="N29" s="3224"/>
    </row>
    <row r="30" spans="1:14" ht="22.5" customHeight="1" x14ac:dyDescent="0.25">
      <c r="A30" s="3217" t="s">
        <v>466</v>
      </c>
      <c r="B30" s="3218"/>
      <c r="C30" s="438">
        <v>22.608661346326166</v>
      </c>
      <c r="D30" s="438">
        <v>30.425849640376988</v>
      </c>
      <c r="E30" s="438">
        <v>64.282951140834399</v>
      </c>
      <c r="F30" s="438">
        <v>74.74111714263752</v>
      </c>
      <c r="G30" s="438">
        <v>77.434814655914423</v>
      </c>
      <c r="H30" s="438">
        <v>68.942305029111921</v>
      </c>
      <c r="I30" s="438">
        <v>58.133672541803719</v>
      </c>
      <c r="J30" s="438">
        <v>49.384506603617965</v>
      </c>
      <c r="K30" s="438">
        <v>37.312511720795875</v>
      </c>
      <c r="L30" s="438">
        <v>25.100003240642614</v>
      </c>
      <c r="M30" s="438">
        <v>12.979772025541648</v>
      </c>
      <c r="N30" s="438">
        <v>9.8376934460268775</v>
      </c>
    </row>
    <row r="31" spans="1:14" ht="14.25" customHeight="1" x14ac:dyDescent="0.25">
      <c r="A31" s="3216">
        <v>2017</v>
      </c>
      <c r="B31" s="435" t="s">
        <v>52</v>
      </c>
      <c r="C31" s="519">
        <v>32.333669354838712</v>
      </c>
      <c r="D31" s="519">
        <v>45.864335317460323</v>
      </c>
      <c r="E31" s="519">
        <v>66.420250896057354</v>
      </c>
      <c r="F31" s="519">
        <v>79.331597222222243</v>
      </c>
      <c r="G31" s="519">
        <v>82.941308243727619</v>
      </c>
      <c r="H31" s="519">
        <v>84.606481481481481</v>
      </c>
      <c r="I31" s="519">
        <v>74.708781362007159</v>
      </c>
      <c r="J31" s="519">
        <v>68.366375448028677</v>
      </c>
      <c r="K31" s="519">
        <v>61.420717592592602</v>
      </c>
      <c r="L31" s="519">
        <v>54.172267025089603</v>
      </c>
      <c r="M31" s="519">
        <v>42.751736111111107</v>
      </c>
      <c r="N31" s="519">
        <v>31.896841397849467</v>
      </c>
    </row>
    <row r="32" spans="1:14" ht="14.25" customHeight="1" x14ac:dyDescent="0.25">
      <c r="A32" s="3214"/>
      <c r="B32" s="436" t="s">
        <v>119</v>
      </c>
      <c r="C32" s="520">
        <v>28.732638888888889</v>
      </c>
      <c r="D32" s="520">
        <v>29.774305555555557</v>
      </c>
      <c r="E32" s="520">
        <v>57.378472222222229</v>
      </c>
      <c r="F32" s="520">
        <v>76.302083333333329</v>
      </c>
      <c r="G32" s="520">
        <v>80.902777777777786</v>
      </c>
      <c r="H32" s="520">
        <v>81.0763888888889</v>
      </c>
      <c r="I32" s="520">
        <v>70.572916666666671</v>
      </c>
      <c r="J32" s="520">
        <v>65.885416666666657</v>
      </c>
      <c r="K32" s="520">
        <v>58.159722222222221</v>
      </c>
      <c r="L32" s="520">
        <v>49.21875</v>
      </c>
      <c r="M32" s="520">
        <v>36.892361111111107</v>
      </c>
      <c r="N32" s="520">
        <v>28.645833333333332</v>
      </c>
    </row>
    <row r="33" spans="1:14" ht="14.25" customHeight="1" x14ac:dyDescent="0.25">
      <c r="A33" s="3215"/>
      <c r="B33" s="437" t="s">
        <v>120</v>
      </c>
      <c r="C33" s="521">
        <v>37.065972222222221</v>
      </c>
      <c r="D33" s="521">
        <v>57.378472222222229</v>
      </c>
      <c r="E33" s="521">
        <v>76.736111111111114</v>
      </c>
      <c r="F33" s="521">
        <v>80.989583333333343</v>
      </c>
      <c r="G33" s="521">
        <v>85.850694444444457</v>
      </c>
      <c r="H33" s="521">
        <v>87.152777777777786</v>
      </c>
      <c r="I33" s="521">
        <v>80.989583333333343</v>
      </c>
      <c r="J33" s="521">
        <v>71.006944444444443</v>
      </c>
      <c r="K33" s="521">
        <v>65.711805555555557</v>
      </c>
      <c r="L33" s="521">
        <v>58.680555555555557</v>
      </c>
      <c r="M33" s="521">
        <v>49.045138888888893</v>
      </c>
      <c r="N33" s="521">
        <v>36.718750000000007</v>
      </c>
    </row>
    <row r="34" spans="1:14" ht="14.25" customHeight="1" x14ac:dyDescent="0.25">
      <c r="A34" s="3216">
        <v>2018</v>
      </c>
      <c r="B34" s="435" t="s">
        <v>52</v>
      </c>
      <c r="C34" s="519">
        <v>58</v>
      </c>
      <c r="D34" s="519">
        <v>83</v>
      </c>
      <c r="E34" s="519">
        <v>86</v>
      </c>
      <c r="F34" s="519">
        <v>78</v>
      </c>
      <c r="G34" s="519">
        <v>75</v>
      </c>
      <c r="H34" s="519">
        <v>73</v>
      </c>
      <c r="I34" s="519">
        <v>68</v>
      </c>
      <c r="J34" s="519">
        <v>61</v>
      </c>
      <c r="K34" s="519">
        <v>52</v>
      </c>
      <c r="L34" s="519">
        <v>40</v>
      </c>
      <c r="M34" s="519">
        <v>31</v>
      </c>
      <c r="N34" s="519">
        <v>37</v>
      </c>
    </row>
    <row r="35" spans="1:14" ht="14.25" customHeight="1" x14ac:dyDescent="0.25">
      <c r="A35" s="3214"/>
      <c r="B35" s="436" t="s">
        <v>119</v>
      </c>
      <c r="C35" s="520">
        <v>29</v>
      </c>
      <c r="D35" s="520">
        <v>75</v>
      </c>
      <c r="E35" s="520">
        <v>81</v>
      </c>
      <c r="F35" s="520">
        <v>77</v>
      </c>
      <c r="G35" s="520">
        <v>75</v>
      </c>
      <c r="H35" s="520">
        <v>69</v>
      </c>
      <c r="I35" s="520">
        <v>67</v>
      </c>
      <c r="J35" s="520">
        <v>55</v>
      </c>
      <c r="K35" s="520">
        <v>46</v>
      </c>
      <c r="L35" s="520">
        <v>35</v>
      </c>
      <c r="M35" s="520">
        <v>28</v>
      </c>
      <c r="N35" s="520">
        <v>32</v>
      </c>
    </row>
    <row r="36" spans="1:14" ht="14.25" customHeight="1" x14ac:dyDescent="0.25">
      <c r="A36" s="3215"/>
      <c r="B36" s="437" t="s">
        <v>120</v>
      </c>
      <c r="C36" s="521">
        <v>78</v>
      </c>
      <c r="D36" s="521">
        <v>91</v>
      </c>
      <c r="E36" s="521">
        <v>91</v>
      </c>
      <c r="F36" s="521">
        <v>80</v>
      </c>
      <c r="G36" s="521">
        <v>76</v>
      </c>
      <c r="H36" s="521">
        <v>76</v>
      </c>
      <c r="I36" s="521">
        <v>69</v>
      </c>
      <c r="J36" s="521">
        <v>67</v>
      </c>
      <c r="K36" s="521">
        <v>55</v>
      </c>
      <c r="L36" s="521">
        <v>46</v>
      </c>
      <c r="M36" s="521">
        <v>35</v>
      </c>
      <c r="N36" s="521">
        <v>46</v>
      </c>
    </row>
    <row r="37" spans="1:14" ht="15.75" customHeight="1" x14ac:dyDescent="0.25">
      <c r="A37" s="3222" t="s">
        <v>659</v>
      </c>
      <c r="B37" s="3223"/>
      <c r="C37" s="3223"/>
      <c r="D37" s="3223"/>
      <c r="E37" s="3223"/>
      <c r="F37" s="3223"/>
      <c r="G37" s="3223"/>
      <c r="H37" s="3223"/>
      <c r="I37" s="3223"/>
      <c r="J37" s="3223"/>
      <c r="K37" s="3223"/>
      <c r="L37" s="3223"/>
      <c r="M37" s="3223"/>
      <c r="N37" s="3224"/>
    </row>
    <row r="38" spans="1:14" ht="18" customHeight="1" x14ac:dyDescent="0.25">
      <c r="A38" s="3217" t="s">
        <v>466</v>
      </c>
      <c r="B38" s="3218"/>
      <c r="C38" s="438">
        <v>31.880265050339023</v>
      </c>
      <c r="D38" s="438">
        <v>48.118602138307558</v>
      </c>
      <c r="E38" s="438">
        <v>72.859628621327289</v>
      </c>
      <c r="F38" s="438">
        <v>74.951632165605105</v>
      </c>
      <c r="G38" s="438">
        <v>77.431169098006976</v>
      </c>
      <c r="H38" s="438">
        <v>72.793789808917197</v>
      </c>
      <c r="I38" s="438">
        <v>65.123407643312092</v>
      </c>
      <c r="J38" s="438">
        <v>62.625333881240998</v>
      </c>
      <c r="K38" s="438">
        <v>58.308917197452224</v>
      </c>
      <c r="L38" s="438">
        <v>46.039076946784455</v>
      </c>
      <c r="M38" s="438">
        <v>28.363853503184711</v>
      </c>
      <c r="N38" s="438">
        <v>19.890718101499889</v>
      </c>
    </row>
    <row r="39" spans="1:14" ht="14.25" customHeight="1" x14ac:dyDescent="0.25">
      <c r="A39" s="3216">
        <v>2017</v>
      </c>
      <c r="B39" s="435" t="s">
        <v>52</v>
      </c>
      <c r="C39" s="519">
        <v>59.959934251078693</v>
      </c>
      <c r="D39" s="519">
        <v>74.550727934485877</v>
      </c>
      <c r="E39" s="519">
        <v>84.369221286213275</v>
      </c>
      <c r="F39" s="519">
        <v>89.819532908704886</v>
      </c>
      <c r="G39" s="519">
        <v>97.174851037600178</v>
      </c>
      <c r="H39" s="519">
        <v>96.173036093418247</v>
      </c>
      <c r="I39" s="519">
        <v>93.43024450380112</v>
      </c>
      <c r="J39" s="519">
        <v>97.010478734333248</v>
      </c>
      <c r="K39" s="519">
        <v>93.497876857749489</v>
      </c>
      <c r="L39" s="519">
        <v>83.824738031641672</v>
      </c>
      <c r="M39" s="519">
        <v>74.946921443736741</v>
      </c>
      <c r="N39" s="519">
        <v>65.528046024244901</v>
      </c>
    </row>
    <row r="40" spans="1:14" ht="14.25" customHeight="1" x14ac:dyDescent="0.25">
      <c r="A40" s="3214"/>
      <c r="B40" s="436" t="s">
        <v>119</v>
      </c>
      <c r="C40" s="520">
        <v>55.891719745222922</v>
      </c>
      <c r="D40" s="520">
        <v>57.484076433121011</v>
      </c>
      <c r="E40" s="520">
        <v>79.29936305732484</v>
      </c>
      <c r="F40" s="520">
        <v>87.579617834394895</v>
      </c>
      <c r="G40" s="520">
        <v>52.229299363057322</v>
      </c>
      <c r="H40" s="520">
        <v>93.789808917197448</v>
      </c>
      <c r="I40" s="520">
        <v>91.71974522292993</v>
      </c>
      <c r="J40" s="520">
        <v>93.630573248407629</v>
      </c>
      <c r="K40" s="520">
        <v>89.490445859872608</v>
      </c>
      <c r="L40" s="520">
        <v>78.821656050955411</v>
      </c>
      <c r="M40" s="520">
        <v>70.70063694267516</v>
      </c>
      <c r="N40" s="520">
        <v>61.146496815286625</v>
      </c>
    </row>
    <row r="41" spans="1:14" ht="14.25" customHeight="1" x14ac:dyDescent="0.25">
      <c r="A41" s="3215"/>
      <c r="B41" s="437" t="s">
        <v>120</v>
      </c>
      <c r="C41" s="521">
        <v>64.808917197452232</v>
      </c>
      <c r="D41" s="521">
        <v>81.369426751592357</v>
      </c>
      <c r="E41" s="521">
        <v>89.01273885350318</v>
      </c>
      <c r="F41" s="521">
        <v>93.630573248407629</v>
      </c>
      <c r="G41" s="521">
        <v>100</v>
      </c>
      <c r="H41" s="521">
        <v>97.770700636942664</v>
      </c>
      <c r="I41" s="521">
        <v>94.745222929936304</v>
      </c>
      <c r="J41" s="521">
        <v>99.522292993630572</v>
      </c>
      <c r="K41" s="521">
        <v>97.770700636942664</v>
      </c>
      <c r="L41" s="521">
        <v>89.01273885350318</v>
      </c>
      <c r="M41" s="521">
        <v>78.821656050955411</v>
      </c>
      <c r="N41" s="521">
        <v>70.382165605095537</v>
      </c>
    </row>
    <row r="42" spans="1:14" ht="14.25" customHeight="1" x14ac:dyDescent="0.25">
      <c r="A42" s="3216">
        <v>2018</v>
      </c>
      <c r="B42" s="435" t="s">
        <v>52</v>
      </c>
      <c r="C42" s="519">
        <v>87</v>
      </c>
      <c r="D42" s="519">
        <v>100</v>
      </c>
      <c r="E42" s="519">
        <v>99</v>
      </c>
      <c r="F42" s="519">
        <v>99</v>
      </c>
      <c r="G42" s="519">
        <v>97</v>
      </c>
      <c r="H42" s="519">
        <v>92</v>
      </c>
      <c r="I42" s="519">
        <v>96</v>
      </c>
      <c r="J42" s="519">
        <v>94</v>
      </c>
      <c r="K42" s="519">
        <v>90</v>
      </c>
      <c r="L42" s="519">
        <v>83</v>
      </c>
      <c r="M42" s="519">
        <v>74</v>
      </c>
      <c r="N42" s="519">
        <v>72</v>
      </c>
    </row>
    <row r="43" spans="1:14" ht="14.25" customHeight="1" x14ac:dyDescent="0.25">
      <c r="A43" s="3214"/>
      <c r="B43" s="436" t="s">
        <v>119</v>
      </c>
      <c r="C43" s="520">
        <v>61</v>
      </c>
      <c r="D43" s="520">
        <v>99</v>
      </c>
      <c r="E43" s="520">
        <v>99</v>
      </c>
      <c r="F43" s="520">
        <v>98</v>
      </c>
      <c r="G43" s="520">
        <v>94</v>
      </c>
      <c r="H43" s="520">
        <v>89</v>
      </c>
      <c r="I43" s="520">
        <v>90</v>
      </c>
      <c r="J43" s="520">
        <v>90</v>
      </c>
      <c r="K43" s="520">
        <v>87</v>
      </c>
      <c r="L43" s="520">
        <v>78</v>
      </c>
      <c r="M43" s="520">
        <v>70</v>
      </c>
      <c r="N43" s="520">
        <v>69</v>
      </c>
    </row>
    <row r="44" spans="1:14" ht="14.25" customHeight="1" x14ac:dyDescent="0.25">
      <c r="A44" s="3215"/>
      <c r="B44" s="437" t="s">
        <v>120</v>
      </c>
      <c r="C44" s="521">
        <v>100</v>
      </c>
      <c r="D44" s="521">
        <v>100</v>
      </c>
      <c r="E44" s="521">
        <v>100</v>
      </c>
      <c r="F44" s="521">
        <v>100</v>
      </c>
      <c r="G44" s="521">
        <v>99</v>
      </c>
      <c r="H44" s="521">
        <v>95</v>
      </c>
      <c r="I44" s="521">
        <v>99</v>
      </c>
      <c r="J44" s="521">
        <v>99</v>
      </c>
      <c r="K44" s="521">
        <v>92</v>
      </c>
      <c r="L44" s="521">
        <v>87</v>
      </c>
      <c r="M44" s="521">
        <v>78</v>
      </c>
      <c r="N44" s="521">
        <v>76</v>
      </c>
    </row>
    <row r="45" spans="1:14" ht="19.5" customHeight="1" x14ac:dyDescent="0.25">
      <c r="A45" s="3222" t="s">
        <v>660</v>
      </c>
      <c r="B45" s="3223"/>
      <c r="C45" s="3223"/>
      <c r="D45" s="3223"/>
      <c r="E45" s="3223"/>
      <c r="F45" s="3223"/>
      <c r="G45" s="3223"/>
      <c r="H45" s="3223"/>
      <c r="I45" s="3223"/>
      <c r="J45" s="3223"/>
      <c r="K45" s="3223"/>
      <c r="L45" s="3223"/>
      <c r="M45" s="3223"/>
      <c r="N45" s="3224"/>
    </row>
    <row r="46" spans="1:14" ht="15" customHeight="1" x14ac:dyDescent="0.25">
      <c r="A46" s="3216">
        <v>2017</v>
      </c>
      <c r="B46" s="435" t="s">
        <v>52</v>
      </c>
      <c r="C46" s="519">
        <v>41.564832384566728</v>
      </c>
      <c r="D46" s="519">
        <v>56.211484593837532</v>
      </c>
      <c r="E46" s="519">
        <v>72.881720430107549</v>
      </c>
      <c r="F46" s="519">
        <v>88.50849673202616</v>
      </c>
      <c r="G46" s="519">
        <v>99.621758380771666</v>
      </c>
      <c r="H46" s="519">
        <v>99.349019607843132</v>
      </c>
      <c r="I46" s="519">
        <v>99.437065148640073</v>
      </c>
      <c r="J46" s="519">
        <v>99.358633776091068</v>
      </c>
      <c r="K46" s="519">
        <v>98.661437908496737</v>
      </c>
      <c r="L46" s="519">
        <v>87.234661606578086</v>
      </c>
      <c r="M46" s="519">
        <v>73.450980392156893</v>
      </c>
      <c r="N46" s="519">
        <v>60.160657811511712</v>
      </c>
    </row>
    <row r="47" spans="1:14" ht="15" customHeight="1" x14ac:dyDescent="0.25">
      <c r="A47" s="3214"/>
      <c r="B47" s="436" t="s">
        <v>119</v>
      </c>
      <c r="C47" s="520">
        <v>36.313725490196077</v>
      </c>
      <c r="D47" s="520">
        <v>37.529411764705884</v>
      </c>
      <c r="E47" s="520">
        <v>65.294117647058812</v>
      </c>
      <c r="F47" s="520">
        <v>81.098039215686271</v>
      </c>
      <c r="G47" s="520">
        <v>98.941176470588232</v>
      </c>
      <c r="H47" s="520">
        <v>98.941176470588232</v>
      </c>
      <c r="I47" s="520">
        <v>98.941176470588232</v>
      </c>
      <c r="J47" s="520">
        <v>99.058823529411768</v>
      </c>
      <c r="K47" s="520">
        <v>96.274509803921575</v>
      </c>
      <c r="L47" s="520">
        <v>78.549019607843135</v>
      </c>
      <c r="M47" s="520">
        <v>70.509803921568619</v>
      </c>
      <c r="N47" s="520">
        <v>49.019607843137251</v>
      </c>
    </row>
    <row r="48" spans="1:14" ht="15" customHeight="1" x14ac:dyDescent="0.25">
      <c r="A48" s="3215"/>
      <c r="B48" s="437" t="s">
        <v>120</v>
      </c>
      <c r="C48" s="521">
        <v>48.666666666666671</v>
      </c>
      <c r="D48" s="521">
        <v>65.215686274509792</v>
      </c>
      <c r="E48" s="521">
        <v>80.666666666666657</v>
      </c>
      <c r="F48" s="521">
        <v>96.82352941176471</v>
      </c>
      <c r="G48" s="521">
        <v>100</v>
      </c>
      <c r="H48" s="521">
        <v>100</v>
      </c>
      <c r="I48" s="521">
        <v>100</v>
      </c>
      <c r="J48" s="521">
        <v>100</v>
      </c>
      <c r="K48" s="521">
        <v>99.333333333333329</v>
      </c>
      <c r="L48" s="521">
        <v>95.921568627450981</v>
      </c>
      <c r="M48" s="521">
        <v>78.117647058823536</v>
      </c>
      <c r="N48" s="521">
        <v>70.039215686274503</v>
      </c>
    </row>
    <row r="49" spans="1:14" ht="15" customHeight="1" x14ac:dyDescent="0.25">
      <c r="A49" s="3216">
        <v>2018</v>
      </c>
      <c r="B49" s="435" t="s">
        <v>52</v>
      </c>
      <c r="C49" s="519">
        <v>82</v>
      </c>
      <c r="D49" s="519">
        <v>100</v>
      </c>
      <c r="E49" s="519">
        <v>100</v>
      </c>
      <c r="F49" s="519">
        <v>100</v>
      </c>
      <c r="G49" s="519">
        <v>98</v>
      </c>
      <c r="H49" s="519">
        <v>93</v>
      </c>
      <c r="I49" s="519">
        <v>86</v>
      </c>
      <c r="J49" s="519">
        <v>81</v>
      </c>
      <c r="K49" s="519">
        <v>73</v>
      </c>
      <c r="L49" s="519">
        <v>61</v>
      </c>
      <c r="M49" s="519">
        <v>45</v>
      </c>
      <c r="N49" s="519">
        <v>51</v>
      </c>
    </row>
    <row r="50" spans="1:14" ht="15" customHeight="1" x14ac:dyDescent="0.25">
      <c r="A50" s="3214"/>
      <c r="B50" s="436" t="s">
        <v>119</v>
      </c>
      <c r="C50" s="520">
        <v>48</v>
      </c>
      <c r="D50" s="520">
        <v>99</v>
      </c>
      <c r="E50" s="520">
        <v>99</v>
      </c>
      <c r="F50" s="520">
        <v>99</v>
      </c>
      <c r="G50" s="520">
        <v>97</v>
      </c>
      <c r="H50" s="520">
        <v>88</v>
      </c>
      <c r="I50" s="520">
        <v>84</v>
      </c>
      <c r="J50" s="520">
        <v>76</v>
      </c>
      <c r="K50" s="520">
        <v>69</v>
      </c>
      <c r="L50" s="520">
        <v>51</v>
      </c>
      <c r="M50" s="520">
        <v>40</v>
      </c>
      <c r="N50" s="520">
        <v>47</v>
      </c>
    </row>
    <row r="51" spans="1:14" ht="20.25" customHeight="1" x14ac:dyDescent="0.25">
      <c r="A51" s="3215"/>
      <c r="B51" s="437" t="s">
        <v>120</v>
      </c>
      <c r="C51" s="521">
        <v>100</v>
      </c>
      <c r="D51" s="521">
        <v>100</v>
      </c>
      <c r="E51" s="521">
        <v>100</v>
      </c>
      <c r="F51" s="521">
        <v>100</v>
      </c>
      <c r="G51" s="521">
        <v>99</v>
      </c>
      <c r="H51" s="521">
        <v>98</v>
      </c>
      <c r="I51" s="521">
        <v>88</v>
      </c>
      <c r="J51" s="521">
        <v>84</v>
      </c>
      <c r="K51" s="521">
        <v>75</v>
      </c>
      <c r="L51" s="521">
        <v>69</v>
      </c>
      <c r="M51" s="521">
        <v>51</v>
      </c>
      <c r="N51" s="521">
        <v>59</v>
      </c>
    </row>
    <row r="52" spans="1:14" ht="16.5" customHeight="1" x14ac:dyDescent="0.25">
      <c r="A52" s="3217" t="s">
        <v>661</v>
      </c>
      <c r="B52" s="3219"/>
      <c r="C52" s="3219"/>
      <c r="D52" s="3219"/>
      <c r="E52" s="3219"/>
      <c r="F52" s="3219"/>
      <c r="G52" s="3219"/>
      <c r="H52" s="3219"/>
      <c r="I52" s="3219"/>
      <c r="J52" s="3219"/>
      <c r="K52" s="3219"/>
      <c r="L52" s="3219"/>
      <c r="M52" s="3219"/>
      <c r="N52" s="3218"/>
    </row>
    <row r="53" spans="1:14" ht="19.5" customHeight="1" x14ac:dyDescent="0.25">
      <c r="A53" s="3220" t="s">
        <v>466</v>
      </c>
      <c r="B53" s="3221"/>
      <c r="C53" s="438">
        <v>49.05692530552254</v>
      </c>
      <c r="D53" s="438">
        <v>56.498040231527604</v>
      </c>
      <c r="E53" s="438">
        <v>77.331133057723406</v>
      </c>
      <c r="F53" s="438">
        <v>81.506423276157975</v>
      </c>
      <c r="G53" s="438">
        <v>82.933544397156169</v>
      </c>
      <c r="H53" s="438">
        <v>78.702721364360201</v>
      </c>
      <c r="I53" s="438">
        <v>74.529470881835522</v>
      </c>
      <c r="J53" s="438">
        <v>72.568495925603585</v>
      </c>
      <c r="K53" s="438">
        <v>67.760671780043197</v>
      </c>
      <c r="L53" s="438">
        <v>57.923041039016496</v>
      </c>
      <c r="M53" s="438">
        <v>45.779325734933941</v>
      </c>
      <c r="N53" s="438">
        <v>40.511551125901214</v>
      </c>
    </row>
    <row r="54" spans="1:14" s="440" customFormat="1" ht="18" customHeight="1" x14ac:dyDescent="0.25">
      <c r="A54" s="3214">
        <v>2017</v>
      </c>
      <c r="B54" s="436" t="s">
        <v>52</v>
      </c>
      <c r="C54" s="519">
        <v>48.59701640851106</v>
      </c>
      <c r="D54" s="519">
        <v>63.21579844875955</v>
      </c>
      <c r="E54" s="519">
        <v>73.457587538971794</v>
      </c>
      <c r="F54" s="519">
        <v>79.816454883840336</v>
      </c>
      <c r="G54" s="519">
        <v>94.811010222713563</v>
      </c>
      <c r="H54" s="519">
        <v>94.641894493646532</v>
      </c>
      <c r="I54" s="519">
        <v>89.563640428782591</v>
      </c>
      <c r="J54" s="519">
        <v>91.031214676984632</v>
      </c>
      <c r="K54" s="519">
        <v>84.349890899756147</v>
      </c>
      <c r="L54" s="519">
        <v>72.205522501148948</v>
      </c>
      <c r="M54" s="519">
        <v>62.454755487100499</v>
      </c>
      <c r="N54" s="519">
        <v>52.322158321636621</v>
      </c>
    </row>
    <row r="55" spans="1:14" s="440" customFormat="1" ht="18" customHeight="1" x14ac:dyDescent="0.25">
      <c r="A55" s="3214"/>
      <c r="B55" s="436" t="s">
        <v>119</v>
      </c>
      <c r="C55" s="520">
        <v>45.668078552175587</v>
      </c>
      <c r="D55" s="520">
        <v>45.976126299576435</v>
      </c>
      <c r="E55" s="520">
        <v>69.021948402002323</v>
      </c>
      <c r="F55" s="520">
        <v>78.417404697728145</v>
      </c>
      <c r="G55" s="520">
        <v>85.945321524836359</v>
      </c>
      <c r="H55" s="520">
        <v>91.644204851752008</v>
      </c>
      <c r="I55" s="520">
        <v>86.503658067000387</v>
      </c>
      <c r="J55" s="520">
        <v>89.410858683095896</v>
      </c>
      <c r="K55" s="520">
        <v>78.74470542934155</v>
      </c>
      <c r="L55" s="520">
        <v>66.056988833269159</v>
      </c>
      <c r="M55" s="520">
        <v>57.816711590296499</v>
      </c>
      <c r="N55" s="520">
        <v>48.440508278783213</v>
      </c>
    </row>
    <row r="56" spans="1:14" s="440" customFormat="1" ht="18" customHeight="1" x14ac:dyDescent="0.25">
      <c r="A56" s="3215"/>
      <c r="B56" s="437" t="s">
        <v>120</v>
      </c>
      <c r="C56" s="521">
        <v>53.176742395071244</v>
      </c>
      <c r="D56" s="521">
        <v>70.735463996919535</v>
      </c>
      <c r="E56" s="521">
        <v>78.80246438197922</v>
      </c>
      <c r="F56" s="521">
        <v>82.113977666538332</v>
      </c>
      <c r="G56" s="521">
        <v>95.995379283788992</v>
      </c>
      <c r="H56" s="521">
        <v>96.207162110127072</v>
      </c>
      <c r="I56" s="521">
        <v>91.894493646515201</v>
      </c>
      <c r="J56" s="521">
        <v>92.626107046592224</v>
      </c>
      <c r="K56" s="521">
        <v>90.700808625336933</v>
      </c>
      <c r="L56" s="521">
        <v>78.224874855602607</v>
      </c>
      <c r="M56" s="521">
        <v>66.288024643819796</v>
      </c>
      <c r="N56" s="521">
        <v>57.296881016557563</v>
      </c>
    </row>
    <row r="57" spans="1:14" s="440" customFormat="1" ht="18" customHeight="1" x14ac:dyDescent="0.25">
      <c r="A57" s="3216">
        <v>2018</v>
      </c>
      <c r="B57" s="435" t="s">
        <v>52</v>
      </c>
      <c r="C57" s="519">
        <v>79</v>
      </c>
      <c r="D57" s="519">
        <v>95</v>
      </c>
      <c r="E57" s="519">
        <v>96</v>
      </c>
      <c r="F57" s="519">
        <v>95</v>
      </c>
      <c r="G57" s="519">
        <v>89</v>
      </c>
      <c r="H57" s="519">
        <v>83</v>
      </c>
      <c r="I57" s="519">
        <v>86</v>
      </c>
      <c r="J57" s="519">
        <v>81</v>
      </c>
      <c r="K57" s="519">
        <v>76</v>
      </c>
      <c r="L57" s="519">
        <v>64</v>
      </c>
      <c r="M57" s="519">
        <v>55</v>
      </c>
      <c r="N57" s="519">
        <v>56</v>
      </c>
    </row>
    <row r="58" spans="1:14" s="440" customFormat="1" ht="18" customHeight="1" x14ac:dyDescent="0.25">
      <c r="A58" s="3214"/>
      <c r="B58" s="436" t="s">
        <v>119</v>
      </c>
      <c r="C58" s="874">
        <v>48.363496341933001</v>
      </c>
      <c r="D58" s="874">
        <v>92.89564882556796</v>
      </c>
      <c r="E58" s="874">
        <v>93.569503273007328</v>
      </c>
      <c r="F58" s="874">
        <v>92.491336157104357</v>
      </c>
      <c r="G58" s="874">
        <v>87.119753561802085</v>
      </c>
      <c r="H58" s="874">
        <v>80.766268771659597</v>
      </c>
      <c r="I58" s="874">
        <v>80.689256834809399</v>
      </c>
      <c r="J58" s="874">
        <v>75.221409318444373</v>
      </c>
      <c r="K58" s="874">
        <v>71.178282633808251</v>
      </c>
      <c r="L58" s="874">
        <v>58.991143627262232</v>
      </c>
      <c r="M58" s="874">
        <v>50.808625336927236</v>
      </c>
      <c r="N58" s="874">
        <v>53.504043126684643</v>
      </c>
    </row>
    <row r="59" spans="1:14" s="440" customFormat="1" ht="18" customHeight="1" x14ac:dyDescent="0.25">
      <c r="A59" s="3215"/>
      <c r="B59" s="437" t="s">
        <v>120</v>
      </c>
      <c r="C59" s="875">
        <v>95.071236041586459</v>
      </c>
      <c r="D59" s="875">
        <v>97.920677705044284</v>
      </c>
      <c r="E59" s="875">
        <v>97.015787447054308</v>
      </c>
      <c r="F59" s="875">
        <v>95.514054678475162</v>
      </c>
      <c r="G59" s="875">
        <v>93.742780130920295</v>
      </c>
      <c r="H59" s="875">
        <v>86.657681940700797</v>
      </c>
      <c r="I59" s="875">
        <v>89.276087793607999</v>
      </c>
      <c r="J59" s="875">
        <v>88.544474393531004</v>
      </c>
      <c r="K59" s="875">
        <v>78.147862918752423</v>
      </c>
      <c r="L59" s="875">
        <v>70.658452060069322</v>
      </c>
      <c r="M59" s="875">
        <v>58.798613785136702</v>
      </c>
      <c r="N59" s="875">
        <v>60.743165190604543</v>
      </c>
    </row>
    <row r="60" spans="1:14" ht="18.75" customHeight="1" x14ac:dyDescent="0.25">
      <c r="A60" s="441" t="s">
        <v>662</v>
      </c>
      <c r="B60" s="442"/>
      <c r="C60" s="443"/>
      <c r="D60" s="443"/>
      <c r="E60" s="443"/>
      <c r="F60" s="443"/>
      <c r="G60" s="443"/>
      <c r="H60" s="444"/>
      <c r="I60" s="444"/>
      <c r="J60" s="444"/>
      <c r="K60" s="444"/>
      <c r="L60" s="444"/>
      <c r="M60" s="444"/>
      <c r="N60" s="444"/>
    </row>
    <row r="61" spans="1:14" ht="14.25" customHeight="1" x14ac:dyDescent="0.25">
      <c r="A61" s="98" t="s">
        <v>241</v>
      </c>
      <c r="B61" s="445"/>
      <c r="C61" s="445"/>
      <c r="D61" s="445"/>
      <c r="E61" s="445"/>
      <c r="F61" s="445"/>
      <c r="G61" s="445"/>
      <c r="H61" s="445"/>
      <c r="I61" s="445"/>
      <c r="J61" s="445"/>
      <c r="K61" s="445"/>
      <c r="L61" s="445"/>
      <c r="M61" s="445"/>
      <c r="N61" s="445"/>
    </row>
    <row r="62" spans="1:14" x14ac:dyDescent="0.25">
      <c r="A62" s="446"/>
      <c r="B62" s="446"/>
      <c r="C62" s="446"/>
      <c r="D62" s="446"/>
      <c r="E62" s="446"/>
      <c r="F62" s="446"/>
      <c r="G62" s="446"/>
      <c r="H62" s="446"/>
      <c r="I62" s="446"/>
      <c r="J62" s="446"/>
      <c r="K62" s="446"/>
      <c r="L62" s="446"/>
      <c r="M62" s="446"/>
      <c r="N62" s="446"/>
    </row>
    <row r="63" spans="1:14" x14ac:dyDescent="0.25">
      <c r="A63" s="446"/>
      <c r="B63" s="446"/>
      <c r="C63" s="446"/>
      <c r="D63" s="446"/>
      <c r="E63" s="446"/>
      <c r="F63" s="446"/>
      <c r="G63" s="446"/>
      <c r="H63" s="446"/>
      <c r="I63" s="446"/>
      <c r="J63" s="446"/>
      <c r="K63" s="446"/>
      <c r="L63" s="446"/>
      <c r="M63" s="446"/>
      <c r="N63" s="446"/>
    </row>
    <row r="64" spans="1:14" x14ac:dyDescent="0.25">
      <c r="A64" s="446"/>
      <c r="B64" s="446"/>
      <c r="C64" s="446"/>
      <c r="D64" s="446"/>
      <c r="E64" s="446"/>
      <c r="F64" s="446"/>
      <c r="G64" s="446"/>
      <c r="H64" s="446"/>
      <c r="I64" s="446"/>
      <c r="J64" s="446"/>
      <c r="K64" s="446"/>
      <c r="L64" s="446"/>
      <c r="M64" s="446"/>
      <c r="N64" s="446"/>
    </row>
    <row r="65" spans="1:14" x14ac:dyDescent="0.25">
      <c r="A65" s="446"/>
      <c r="B65" s="446"/>
      <c r="C65" s="446"/>
      <c r="D65" s="446"/>
      <c r="E65" s="446"/>
      <c r="F65" s="446"/>
      <c r="G65" s="446"/>
      <c r="H65" s="446"/>
      <c r="I65" s="446"/>
      <c r="J65" s="446"/>
      <c r="K65" s="446"/>
      <c r="L65" s="446"/>
      <c r="M65" s="446"/>
      <c r="N65" s="446"/>
    </row>
    <row r="66" spans="1:14" x14ac:dyDescent="0.25">
      <c r="A66" s="446"/>
      <c r="B66" s="446"/>
      <c r="C66" s="446"/>
      <c r="D66" s="446"/>
      <c r="E66" s="446"/>
      <c r="F66" s="446"/>
      <c r="G66" s="446"/>
      <c r="H66" s="446"/>
      <c r="I66" s="446"/>
      <c r="J66" s="446"/>
      <c r="K66" s="446"/>
      <c r="L66" s="446"/>
      <c r="M66" s="446"/>
      <c r="N66" s="446"/>
    </row>
    <row r="67" spans="1:14" x14ac:dyDescent="0.25">
      <c r="A67" s="446"/>
      <c r="B67" s="446"/>
      <c r="C67" s="446"/>
      <c r="D67" s="446"/>
      <c r="E67" s="446"/>
      <c r="F67" s="446"/>
      <c r="G67" s="446"/>
      <c r="H67" s="446"/>
      <c r="I67" s="446"/>
      <c r="J67" s="446"/>
      <c r="K67" s="446"/>
      <c r="L67" s="446"/>
      <c r="M67" s="446"/>
      <c r="N67" s="446"/>
    </row>
    <row r="68" spans="1:14" x14ac:dyDescent="0.25">
      <c r="A68" s="446"/>
      <c r="B68" s="446"/>
      <c r="C68" s="446"/>
      <c r="D68" s="446"/>
      <c r="E68" s="446"/>
      <c r="F68" s="446"/>
      <c r="G68" s="446"/>
      <c r="H68" s="446"/>
      <c r="I68" s="446"/>
      <c r="J68" s="446"/>
      <c r="K68" s="446"/>
      <c r="L68" s="446"/>
      <c r="M68" s="446"/>
      <c r="N68" s="446"/>
    </row>
    <row r="69" spans="1:14" x14ac:dyDescent="0.25">
      <c r="A69" s="446"/>
      <c r="B69" s="446"/>
      <c r="C69" s="446"/>
      <c r="D69" s="446"/>
      <c r="E69" s="446"/>
      <c r="F69" s="446"/>
      <c r="G69" s="446"/>
      <c r="H69" s="446"/>
      <c r="I69" s="446"/>
      <c r="J69" s="446"/>
      <c r="K69" s="446"/>
      <c r="L69" s="446"/>
      <c r="M69" s="446"/>
      <c r="N69" s="446"/>
    </row>
    <row r="70" spans="1:14" x14ac:dyDescent="0.25">
      <c r="A70" s="446"/>
      <c r="B70" s="446"/>
      <c r="C70" s="446"/>
      <c r="D70" s="446"/>
      <c r="E70" s="446"/>
      <c r="F70" s="446"/>
      <c r="G70" s="446"/>
      <c r="H70" s="446"/>
      <c r="I70" s="446"/>
      <c r="J70" s="446"/>
      <c r="K70" s="446"/>
      <c r="L70" s="446"/>
      <c r="M70" s="446"/>
      <c r="N70" s="446"/>
    </row>
    <row r="71" spans="1:14" x14ac:dyDescent="0.25">
      <c r="A71" s="446"/>
      <c r="B71" s="446"/>
      <c r="C71" s="446"/>
      <c r="D71" s="446"/>
      <c r="E71" s="446"/>
      <c r="F71" s="446"/>
      <c r="G71" s="446"/>
      <c r="H71" s="446"/>
      <c r="I71" s="446"/>
      <c r="J71" s="446"/>
      <c r="K71" s="446"/>
      <c r="L71" s="446"/>
      <c r="M71" s="446"/>
      <c r="N71" s="446"/>
    </row>
    <row r="72" spans="1:14" x14ac:dyDescent="0.25">
      <c r="A72" s="446"/>
      <c r="B72" s="446"/>
      <c r="C72" s="446"/>
      <c r="D72" s="446"/>
      <c r="E72" s="446"/>
      <c r="F72" s="446"/>
      <c r="G72" s="446"/>
      <c r="H72" s="446"/>
      <c r="I72" s="446"/>
      <c r="J72" s="446"/>
      <c r="K72" s="446"/>
      <c r="L72" s="446"/>
      <c r="M72" s="446"/>
      <c r="N72" s="446"/>
    </row>
    <row r="73" spans="1:14" x14ac:dyDescent="0.25">
      <c r="A73" s="446"/>
      <c r="B73" s="446"/>
      <c r="C73" s="446"/>
      <c r="D73" s="446"/>
      <c r="E73" s="446"/>
      <c r="F73" s="446"/>
      <c r="G73" s="446"/>
      <c r="H73" s="446"/>
      <c r="I73" s="446"/>
      <c r="J73" s="446"/>
      <c r="K73" s="446"/>
      <c r="L73" s="446"/>
      <c r="M73" s="446"/>
      <c r="N73" s="446"/>
    </row>
    <row r="74" spans="1:14" x14ac:dyDescent="0.25">
      <c r="A74" s="446"/>
      <c r="B74" s="446"/>
      <c r="C74" s="446"/>
      <c r="D74" s="446"/>
      <c r="E74" s="446"/>
      <c r="F74" s="446"/>
      <c r="G74" s="446"/>
      <c r="H74" s="446"/>
      <c r="I74" s="446"/>
      <c r="J74" s="446"/>
      <c r="K74" s="446"/>
      <c r="L74" s="446"/>
      <c r="M74" s="446"/>
      <c r="N74" s="446"/>
    </row>
    <row r="75" spans="1:14" x14ac:dyDescent="0.25">
      <c r="A75" s="446"/>
      <c r="B75" s="446"/>
      <c r="C75" s="446"/>
      <c r="D75" s="446"/>
      <c r="E75" s="446"/>
      <c r="F75" s="446"/>
      <c r="G75" s="446"/>
      <c r="H75" s="446"/>
      <c r="I75" s="446"/>
      <c r="J75" s="446"/>
      <c r="K75" s="446"/>
      <c r="L75" s="446"/>
      <c r="M75" s="446"/>
      <c r="N75" s="446"/>
    </row>
    <row r="76" spans="1:14" x14ac:dyDescent="0.25">
      <c r="A76" s="446"/>
      <c r="B76" s="446"/>
      <c r="C76" s="446"/>
      <c r="D76" s="446"/>
      <c r="E76" s="446"/>
      <c r="F76" s="446"/>
      <c r="G76" s="446"/>
      <c r="H76" s="446"/>
      <c r="I76" s="446"/>
      <c r="J76" s="446"/>
      <c r="K76" s="446"/>
      <c r="L76" s="446"/>
      <c r="M76" s="446"/>
      <c r="N76" s="446"/>
    </row>
    <row r="77" spans="1:14" x14ac:dyDescent="0.25">
      <c r="A77" s="446"/>
      <c r="B77" s="446"/>
      <c r="C77" s="446"/>
      <c r="D77" s="446"/>
      <c r="E77" s="446"/>
      <c r="F77" s="446"/>
      <c r="G77" s="446"/>
      <c r="H77" s="446"/>
      <c r="I77" s="446"/>
      <c r="J77" s="446"/>
      <c r="K77" s="446"/>
      <c r="L77" s="446"/>
      <c r="M77" s="446"/>
      <c r="N77" s="446"/>
    </row>
    <row r="78" spans="1:14" x14ac:dyDescent="0.25">
      <c r="A78" s="446"/>
      <c r="B78" s="446"/>
      <c r="C78" s="446"/>
      <c r="D78" s="446"/>
      <c r="E78" s="446"/>
      <c r="F78" s="446"/>
      <c r="G78" s="446"/>
      <c r="H78" s="446"/>
      <c r="I78" s="446"/>
      <c r="J78" s="446"/>
      <c r="K78" s="446"/>
      <c r="L78" s="446"/>
      <c r="M78" s="446"/>
      <c r="N78" s="446"/>
    </row>
    <row r="79" spans="1:14" x14ac:dyDescent="0.25">
      <c r="A79" s="446"/>
      <c r="B79" s="446"/>
      <c r="C79" s="446"/>
      <c r="D79" s="446"/>
      <c r="E79" s="446"/>
      <c r="F79" s="446"/>
      <c r="G79" s="446"/>
      <c r="H79" s="446"/>
      <c r="I79" s="446"/>
      <c r="J79" s="446"/>
      <c r="K79" s="446"/>
      <c r="L79" s="446"/>
      <c r="M79" s="446"/>
      <c r="N79" s="446"/>
    </row>
  </sheetData>
  <mergeCells count="29">
    <mergeCell ref="A10:A12"/>
    <mergeCell ref="A2:N2"/>
    <mergeCell ref="A4:B4"/>
    <mergeCell ref="A5:N5"/>
    <mergeCell ref="A6:B6"/>
    <mergeCell ref="A7:A9"/>
    <mergeCell ref="A22:B22"/>
    <mergeCell ref="A23:A25"/>
    <mergeCell ref="A26:A28"/>
    <mergeCell ref="A29:N29"/>
    <mergeCell ref="A13:N13"/>
    <mergeCell ref="A14:B14"/>
    <mergeCell ref="A15:A17"/>
    <mergeCell ref="A18:A20"/>
    <mergeCell ref="A21:N21"/>
    <mergeCell ref="A54:A56"/>
    <mergeCell ref="A57:A59"/>
    <mergeCell ref="A46:A48"/>
    <mergeCell ref="A30:B30"/>
    <mergeCell ref="A31:A33"/>
    <mergeCell ref="A34:A36"/>
    <mergeCell ref="A49:A51"/>
    <mergeCell ref="A52:N52"/>
    <mergeCell ref="A53:B53"/>
    <mergeCell ref="A45:N45"/>
    <mergeCell ref="A38:B38"/>
    <mergeCell ref="A39:A41"/>
    <mergeCell ref="A42:A44"/>
    <mergeCell ref="A37:N37"/>
  </mergeCells>
  <hyperlinks>
    <hyperlink ref="A1" location="'Table of Contents'!A1" display="Back to Table of Contents"/>
  </hyperlinks>
  <pageMargins left="0.49" right="0.2" top="0.55000000000000004" bottom="0" header="0" footer="0"/>
  <pageSetup paperSize="9" scale="83" orientation="portrait" horizontalDpi="300" verticalDpi="300" r:id="rId1"/>
  <headerFooter alignWithMargins="0">
    <oddHeader>&amp;C&amp;"Times New Roman,Regular"&amp;12 &amp;14 40</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31"/>
  <sheetViews>
    <sheetView workbookViewId="0"/>
  </sheetViews>
  <sheetFormatPr defaultColWidth="33.5703125" defaultRowHeight="15" x14ac:dyDescent="0.25"/>
  <cols>
    <col min="1" max="1" width="9.140625" style="53" customWidth="1"/>
    <col min="2" max="2" width="36.42578125" style="61" customWidth="1"/>
    <col min="3" max="3" width="33.5703125" style="876" customWidth="1"/>
    <col min="4" max="16384" width="33.5703125" style="61"/>
  </cols>
  <sheetData>
    <row r="1" spans="1:3" x14ac:dyDescent="0.25">
      <c r="A1" s="963" t="s">
        <v>1404</v>
      </c>
    </row>
    <row r="2" spans="1:3" x14ac:dyDescent="0.25">
      <c r="A2" s="877" t="s">
        <v>1217</v>
      </c>
    </row>
    <row r="4" spans="1:3" ht="28.5" customHeight="1" x14ac:dyDescent="0.25">
      <c r="A4" s="3230" t="s">
        <v>1193</v>
      </c>
      <c r="B4" s="3231"/>
      <c r="C4" s="878" t="s">
        <v>1194</v>
      </c>
    </row>
    <row r="5" spans="1:3" ht="21.75" customHeight="1" x14ac:dyDescent="0.25">
      <c r="A5" s="879">
        <v>1</v>
      </c>
      <c r="B5" s="880" t="s">
        <v>1195</v>
      </c>
      <c r="C5" s="881">
        <v>5.49</v>
      </c>
    </row>
    <row r="6" spans="1:3" ht="21.75" customHeight="1" x14ac:dyDescent="0.25">
      <c r="A6" s="882">
        <v>2</v>
      </c>
      <c r="B6" s="883" t="s">
        <v>1196</v>
      </c>
      <c r="C6" s="884">
        <v>23.19</v>
      </c>
    </row>
    <row r="7" spans="1:3" ht="21.75" customHeight="1" x14ac:dyDescent="0.25">
      <c r="A7" s="882">
        <v>3</v>
      </c>
      <c r="B7" s="883" t="s">
        <v>1197</v>
      </c>
      <c r="C7" s="884">
        <v>13.06</v>
      </c>
    </row>
    <row r="8" spans="1:3" ht="21.75" customHeight="1" x14ac:dyDescent="0.25">
      <c r="A8" s="882">
        <v>4</v>
      </c>
      <c r="B8" s="883" t="s">
        <v>1198</v>
      </c>
      <c r="C8" s="884">
        <v>26.24</v>
      </c>
    </row>
    <row r="9" spans="1:3" ht="21.75" customHeight="1" x14ac:dyDescent="0.25">
      <c r="A9" s="882">
        <v>5</v>
      </c>
      <c r="B9" s="883" t="s">
        <v>1199</v>
      </c>
      <c r="C9" s="884">
        <v>15.37</v>
      </c>
    </row>
    <row r="10" spans="1:3" ht="21.75" customHeight="1" x14ac:dyDescent="0.25">
      <c r="A10" s="882">
        <v>6</v>
      </c>
      <c r="B10" s="883" t="s">
        <v>91</v>
      </c>
      <c r="C10" s="884">
        <v>38.01</v>
      </c>
    </row>
    <row r="11" spans="1:3" ht="21.75" customHeight="1" x14ac:dyDescent="0.25">
      <c r="A11" s="882">
        <v>7</v>
      </c>
      <c r="B11" s="883" t="s">
        <v>1200</v>
      </c>
      <c r="C11" s="884">
        <v>8.93</v>
      </c>
    </row>
    <row r="12" spans="1:3" ht="21.75" customHeight="1" x14ac:dyDescent="0.25">
      <c r="A12" s="882">
        <v>8</v>
      </c>
      <c r="B12" s="883" t="s">
        <v>1201</v>
      </c>
      <c r="C12" s="884">
        <v>30.7</v>
      </c>
    </row>
    <row r="13" spans="1:3" ht="21.75" customHeight="1" x14ac:dyDescent="0.25">
      <c r="A13" s="882">
        <v>9</v>
      </c>
      <c r="B13" s="883" t="s">
        <v>1202</v>
      </c>
      <c r="C13" s="884">
        <v>30.33</v>
      </c>
    </row>
    <row r="14" spans="1:3" ht="21.75" customHeight="1" x14ac:dyDescent="0.25">
      <c r="A14" s="882">
        <v>10</v>
      </c>
      <c r="B14" s="883" t="s">
        <v>1203</v>
      </c>
      <c r="C14" s="884">
        <v>15.81</v>
      </c>
    </row>
    <row r="15" spans="1:3" ht="21.75" customHeight="1" x14ac:dyDescent="0.25">
      <c r="A15" s="882">
        <v>11</v>
      </c>
      <c r="B15" s="883" t="s">
        <v>1204</v>
      </c>
      <c r="C15" s="884">
        <v>33.659999999999997</v>
      </c>
    </row>
    <row r="16" spans="1:3" ht="21.75" customHeight="1" x14ac:dyDescent="0.25">
      <c r="A16" s="882">
        <v>12</v>
      </c>
      <c r="B16" s="883" t="s">
        <v>1205</v>
      </c>
      <c r="C16" s="884">
        <v>15.41</v>
      </c>
    </row>
    <row r="17" spans="1:3" ht="21.75" customHeight="1" x14ac:dyDescent="0.25">
      <c r="A17" s="882">
        <v>13</v>
      </c>
      <c r="B17" s="883" t="s">
        <v>1206</v>
      </c>
      <c r="C17" s="884">
        <v>18.329999999999998</v>
      </c>
    </row>
    <row r="18" spans="1:3" ht="21.75" customHeight="1" x14ac:dyDescent="0.25">
      <c r="A18" s="882">
        <v>14</v>
      </c>
      <c r="B18" s="883" t="s">
        <v>1207</v>
      </c>
      <c r="C18" s="884">
        <v>22.29</v>
      </c>
    </row>
    <row r="19" spans="1:3" ht="21.75" customHeight="1" x14ac:dyDescent="0.25">
      <c r="A19" s="882">
        <v>15</v>
      </c>
      <c r="B19" s="883" t="s">
        <v>1208</v>
      </c>
      <c r="C19" s="884">
        <v>17.559999999999999</v>
      </c>
    </row>
    <row r="20" spans="1:3" ht="21.75" customHeight="1" x14ac:dyDescent="0.25">
      <c r="A20" s="882">
        <v>16</v>
      </c>
      <c r="B20" s="883" t="s">
        <v>1209</v>
      </c>
      <c r="C20" s="884">
        <v>12.97</v>
      </c>
    </row>
    <row r="21" spans="1:3" ht="21.75" customHeight="1" x14ac:dyDescent="0.25">
      <c r="A21" s="882">
        <v>17</v>
      </c>
      <c r="B21" s="883" t="s">
        <v>540</v>
      </c>
      <c r="C21" s="884">
        <v>16.559999999999999</v>
      </c>
    </row>
    <row r="22" spans="1:3" ht="21.75" customHeight="1" x14ac:dyDescent="0.25">
      <c r="A22" s="882">
        <v>18</v>
      </c>
      <c r="B22" s="883" t="s">
        <v>1210</v>
      </c>
      <c r="C22" s="884">
        <v>14.74</v>
      </c>
    </row>
    <row r="23" spans="1:3" ht="21.75" customHeight="1" x14ac:dyDescent="0.25">
      <c r="A23" s="882">
        <v>19</v>
      </c>
      <c r="B23" s="883" t="s">
        <v>1211</v>
      </c>
      <c r="C23" s="884">
        <v>21.47</v>
      </c>
    </row>
    <row r="24" spans="1:3" ht="21.75" customHeight="1" x14ac:dyDescent="0.25">
      <c r="A24" s="882">
        <v>20</v>
      </c>
      <c r="B24" s="883" t="s">
        <v>1196</v>
      </c>
      <c r="C24" s="884">
        <v>23.79</v>
      </c>
    </row>
    <row r="25" spans="1:3" ht="21.75" customHeight="1" x14ac:dyDescent="0.25">
      <c r="A25" s="882">
        <v>21</v>
      </c>
      <c r="B25" s="883" t="s">
        <v>1212</v>
      </c>
      <c r="C25" s="884">
        <v>4.74</v>
      </c>
    </row>
    <row r="26" spans="1:3" ht="21.75" customHeight="1" x14ac:dyDescent="0.25">
      <c r="A26" s="882">
        <v>22</v>
      </c>
      <c r="B26" s="883" t="s">
        <v>1213</v>
      </c>
      <c r="C26" s="884">
        <v>8.59</v>
      </c>
    </row>
    <row r="27" spans="1:3" ht="21.75" customHeight="1" x14ac:dyDescent="0.25">
      <c r="A27" s="882">
        <v>23</v>
      </c>
      <c r="B27" s="883" t="s">
        <v>676</v>
      </c>
      <c r="C27" s="884">
        <v>24.42</v>
      </c>
    </row>
    <row r="28" spans="1:3" ht="21.75" customHeight="1" x14ac:dyDescent="0.25">
      <c r="A28" s="882">
        <v>24</v>
      </c>
      <c r="B28" s="883" t="s">
        <v>1214</v>
      </c>
      <c r="C28" s="884">
        <v>7.48</v>
      </c>
    </row>
    <row r="29" spans="1:3" ht="21.75" customHeight="1" x14ac:dyDescent="0.25">
      <c r="A29" s="882">
        <v>25</v>
      </c>
      <c r="B29" s="883" t="s">
        <v>1215</v>
      </c>
      <c r="C29" s="884">
        <v>22.55</v>
      </c>
    </row>
    <row r="30" spans="1:3" ht="21.75" customHeight="1" x14ac:dyDescent="0.25">
      <c r="A30" s="885">
        <v>26</v>
      </c>
      <c r="B30" s="886" t="s">
        <v>1216</v>
      </c>
      <c r="C30" s="887">
        <v>19.55</v>
      </c>
    </row>
    <row r="31" spans="1:3" x14ac:dyDescent="0.25">
      <c r="A31" s="888" t="s">
        <v>241</v>
      </c>
      <c r="B31" s="888"/>
      <c r="C31" s="888"/>
    </row>
  </sheetData>
  <mergeCells count="1">
    <mergeCell ref="A4:B4"/>
  </mergeCells>
  <hyperlinks>
    <hyperlink ref="A1" location="'Table of Contents'!A1" display="Back to Table of Contents"/>
  </hyperlinks>
  <pageMargins left="0.7" right="0.7" top="0.75" bottom="0.75" header="0.3" footer="0.3"/>
  <pageSetup orientation="portrait" r:id="rId1"/>
  <headerFooter>
    <oddHeader>&amp;C42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9"/>
  <sheetViews>
    <sheetView workbookViewId="0"/>
  </sheetViews>
  <sheetFormatPr defaultRowHeight="15.75" x14ac:dyDescent="0.25"/>
  <cols>
    <col min="1" max="1" width="30.28515625" style="335" customWidth="1"/>
    <col min="2" max="2" width="51" style="335" customWidth="1"/>
    <col min="3" max="3" width="72.5703125" style="335" customWidth="1"/>
    <col min="4" max="4" width="7.85546875" style="335" customWidth="1"/>
    <col min="5" max="16384" width="9.140625" style="335"/>
  </cols>
  <sheetData>
    <row r="1" spans="1:4" x14ac:dyDescent="0.25">
      <c r="A1" s="962" t="s">
        <v>1404</v>
      </c>
    </row>
    <row r="2" spans="1:4" x14ac:dyDescent="0.25">
      <c r="A2" s="231" t="s">
        <v>1218</v>
      </c>
    </row>
    <row r="4" spans="1:4" ht="48" customHeight="1" x14ac:dyDescent="0.25">
      <c r="A4" s="3232" t="s">
        <v>664</v>
      </c>
      <c r="B4" s="3232"/>
      <c r="C4" s="336" t="s">
        <v>665</v>
      </c>
      <c r="D4" s="3233">
        <v>46</v>
      </c>
    </row>
    <row r="5" spans="1:4" ht="49.5" customHeight="1" x14ac:dyDescent="0.25">
      <c r="A5" s="3235" t="s">
        <v>666</v>
      </c>
      <c r="B5" s="476" t="s">
        <v>740</v>
      </c>
      <c r="C5" s="3238" t="s">
        <v>688</v>
      </c>
      <c r="D5" s="3233"/>
    </row>
    <row r="6" spans="1:4" ht="49.5" customHeight="1" x14ac:dyDescent="0.25">
      <c r="A6" s="3236"/>
      <c r="B6" s="473" t="s">
        <v>693</v>
      </c>
      <c r="C6" s="3236"/>
      <c r="D6" s="3233"/>
    </row>
    <row r="7" spans="1:4" ht="49.5" customHeight="1" x14ac:dyDescent="0.25">
      <c r="A7" s="3237"/>
      <c r="B7" s="503" t="s">
        <v>694</v>
      </c>
      <c r="C7" s="3237"/>
      <c r="D7" s="3233"/>
    </row>
    <row r="8" spans="1:4" ht="49.5" customHeight="1" x14ac:dyDescent="0.25">
      <c r="A8" s="3235" t="s">
        <v>681</v>
      </c>
      <c r="B8" s="476" t="s">
        <v>695</v>
      </c>
      <c r="C8" s="472" t="s">
        <v>689</v>
      </c>
      <c r="D8" s="3233"/>
    </row>
    <row r="9" spans="1:4" ht="49.5" customHeight="1" x14ac:dyDescent="0.25">
      <c r="A9" s="3236"/>
      <c r="B9" s="473" t="s">
        <v>696</v>
      </c>
      <c r="C9" s="473" t="s">
        <v>690</v>
      </c>
      <c r="D9" s="3233"/>
    </row>
    <row r="10" spans="1:4" ht="49.5" customHeight="1" x14ac:dyDescent="0.25">
      <c r="A10" s="3236"/>
      <c r="B10" s="473" t="s">
        <v>697</v>
      </c>
      <c r="C10" s="474" t="s">
        <v>691</v>
      </c>
      <c r="D10" s="3233"/>
    </row>
    <row r="11" spans="1:4" ht="49.5" customHeight="1" x14ac:dyDescent="0.25">
      <c r="A11" s="3236"/>
      <c r="B11" s="473" t="s">
        <v>698</v>
      </c>
      <c r="C11" s="473" t="s">
        <v>692</v>
      </c>
      <c r="D11" s="3233"/>
    </row>
    <row r="12" spans="1:4" ht="49.5" customHeight="1" x14ac:dyDescent="0.25">
      <c r="A12" s="3237"/>
      <c r="B12" s="503" t="s">
        <v>699</v>
      </c>
      <c r="C12" s="452"/>
      <c r="D12" s="3233"/>
    </row>
    <row r="13" spans="1:4" ht="49.5" customHeight="1" x14ac:dyDescent="0.25">
      <c r="A13" s="3236" t="s">
        <v>667</v>
      </c>
      <c r="B13" s="473" t="s">
        <v>700</v>
      </c>
      <c r="C13" s="3239" t="s">
        <v>741</v>
      </c>
      <c r="D13" s="3233"/>
    </row>
    <row r="14" spans="1:4" ht="49.5" customHeight="1" x14ac:dyDescent="0.25">
      <c r="A14" s="3237"/>
      <c r="B14" s="503" t="s">
        <v>701</v>
      </c>
      <c r="C14" s="3240"/>
      <c r="D14" s="3233"/>
    </row>
    <row r="15" spans="1:4" ht="35.25" customHeight="1" x14ac:dyDescent="0.25">
      <c r="A15" s="3234" t="s">
        <v>668</v>
      </c>
      <c r="B15" s="3234"/>
    </row>
    <row r="16" spans="1:4" x14ac:dyDescent="0.25">
      <c r="A16" s="451"/>
    </row>
    <row r="17" spans="1:1" x14ac:dyDescent="0.25">
      <c r="A17" s="451"/>
    </row>
    <row r="39" spans="1:1" x14ac:dyDescent="0.25">
      <c r="A39" s="132"/>
    </row>
  </sheetData>
  <mergeCells count="8">
    <mergeCell ref="A4:B4"/>
    <mergeCell ref="D4:D14"/>
    <mergeCell ref="A15:B15"/>
    <mergeCell ref="A5:A7"/>
    <mergeCell ref="C5:C7"/>
    <mergeCell ref="A8:A12"/>
    <mergeCell ref="A13:A14"/>
    <mergeCell ref="C13:C14"/>
  </mergeCells>
  <hyperlinks>
    <hyperlink ref="A1" location="'Table of Contents'!A1" display="Back to Table of Contents"/>
  </hyperlinks>
  <pageMargins left="0.59" right="0.3" top="0.56000000000000005" bottom="0.47" header="0.3" footer="0.3"/>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2"/>
  <sheetViews>
    <sheetView workbookViewId="0">
      <selection activeCell="H8" sqref="H8"/>
    </sheetView>
  </sheetViews>
  <sheetFormatPr defaultRowHeight="16.5" customHeight="1" x14ac:dyDescent="0.25"/>
  <cols>
    <col min="1" max="4" width="9.140625" style="376"/>
    <col min="5" max="5" width="16.7109375" style="376" customWidth="1"/>
    <col min="6" max="6" width="17.5703125" style="376" customWidth="1"/>
    <col min="7" max="8" width="13.42578125" style="376" customWidth="1"/>
    <col min="9" max="16384" width="9.140625" style="376"/>
  </cols>
  <sheetData>
    <row r="1" spans="1:9" ht="19.5" customHeight="1" x14ac:dyDescent="0.25">
      <c r="A1" s="962" t="s">
        <v>1404</v>
      </c>
    </row>
    <row r="2" spans="1:9" ht="21" customHeight="1" x14ac:dyDescent="0.25">
      <c r="A2" s="3102" t="s">
        <v>787</v>
      </c>
      <c r="B2" s="3102"/>
      <c r="C2" s="3102"/>
      <c r="D2" s="3102"/>
      <c r="E2" s="3102"/>
      <c r="F2" s="3102"/>
      <c r="G2" s="377"/>
      <c r="H2" s="377"/>
      <c r="I2"/>
    </row>
    <row r="3" spans="1:9" ht="4.5" customHeight="1" x14ac:dyDescent="0.25"/>
    <row r="4" spans="1:9" ht="26.25" customHeight="1" x14ac:dyDescent="0.25">
      <c r="A4" s="378" t="s">
        <v>623</v>
      </c>
      <c r="B4" s="379"/>
      <c r="C4" s="418"/>
      <c r="D4" s="418"/>
      <c r="E4" s="419"/>
      <c r="F4" s="380" t="s">
        <v>624</v>
      </c>
      <c r="G4" s="891" t="s">
        <v>1254</v>
      </c>
      <c r="H4" s="891" t="s">
        <v>1255</v>
      </c>
    </row>
    <row r="5" spans="1:9" ht="20.25" customHeight="1" x14ac:dyDescent="0.25">
      <c r="A5" s="381" t="s">
        <v>625</v>
      </c>
      <c r="B5" s="382"/>
      <c r="C5" s="383"/>
      <c r="D5" s="383"/>
      <c r="E5" s="384"/>
      <c r="F5" s="385"/>
      <c r="G5" s="386"/>
      <c r="H5" s="386"/>
    </row>
    <row r="6" spans="1:9" s="391" customFormat="1" ht="26.25" customHeight="1" x14ac:dyDescent="0.25">
      <c r="A6" s="387" t="s">
        <v>638</v>
      </c>
      <c r="B6" s="388"/>
      <c r="C6" s="388"/>
      <c r="D6" s="388"/>
      <c r="E6" s="389"/>
      <c r="F6" s="420" t="s">
        <v>626</v>
      </c>
      <c r="G6" s="392">
        <v>14918</v>
      </c>
      <c r="H6" s="392">
        <v>14918</v>
      </c>
    </row>
    <row r="7" spans="1:9" s="391" customFormat="1" ht="26.25" customHeight="1" x14ac:dyDescent="0.25">
      <c r="A7" s="387" t="s">
        <v>639</v>
      </c>
      <c r="B7" s="388"/>
      <c r="C7" s="388"/>
      <c r="D7" s="388"/>
      <c r="E7" s="389"/>
      <c r="F7" s="420" t="s">
        <v>626</v>
      </c>
      <c r="G7" s="390">
        <v>13953</v>
      </c>
      <c r="H7" s="390">
        <v>13953</v>
      </c>
    </row>
    <row r="8" spans="1:9" s="391" customFormat="1" ht="26.25" customHeight="1" x14ac:dyDescent="0.3">
      <c r="A8" s="387" t="s">
        <v>748</v>
      </c>
      <c r="B8" s="388"/>
      <c r="C8" s="388"/>
      <c r="D8" s="388"/>
      <c r="E8" s="389"/>
      <c r="F8" s="420" t="s">
        <v>640</v>
      </c>
      <c r="G8" s="392">
        <v>5612.2</v>
      </c>
      <c r="H8" s="392">
        <v>5613.2</v>
      </c>
    </row>
    <row r="9" spans="1:9" s="391" customFormat="1" ht="26.25" customHeight="1" x14ac:dyDescent="0.25">
      <c r="A9" s="387" t="s">
        <v>749</v>
      </c>
      <c r="B9" s="388"/>
      <c r="C9" s="388"/>
      <c r="D9" s="388"/>
      <c r="E9" s="389"/>
      <c r="F9" s="420" t="s">
        <v>627</v>
      </c>
      <c r="G9" s="392">
        <v>4226.2</v>
      </c>
      <c r="H9" s="392">
        <v>4190.5</v>
      </c>
    </row>
    <row r="10" spans="1:9" s="391" customFormat="1" ht="25.5" customHeight="1" x14ac:dyDescent="0.25">
      <c r="A10" s="387" t="s">
        <v>750</v>
      </c>
      <c r="B10" s="388"/>
      <c r="C10" s="388"/>
      <c r="D10" s="388"/>
      <c r="E10" s="389"/>
      <c r="F10" s="421" t="s">
        <v>628</v>
      </c>
      <c r="G10" s="396">
        <v>3.34</v>
      </c>
      <c r="H10" s="396">
        <v>3.31</v>
      </c>
    </row>
    <row r="11" spans="1:9" s="391" customFormat="1" ht="24" customHeight="1" x14ac:dyDescent="0.25">
      <c r="A11" s="387" t="s">
        <v>641</v>
      </c>
      <c r="B11" s="388"/>
      <c r="C11" s="388"/>
      <c r="D11" s="388"/>
      <c r="E11" s="389"/>
      <c r="F11" s="420" t="s">
        <v>629</v>
      </c>
      <c r="G11" s="394">
        <v>3120</v>
      </c>
      <c r="H11" s="394">
        <v>3131.6</v>
      </c>
    </row>
    <row r="12" spans="1:9" s="391" customFormat="1" ht="24.75" customHeight="1" x14ac:dyDescent="0.25">
      <c r="A12" s="387" t="s">
        <v>642</v>
      </c>
      <c r="B12" s="388"/>
      <c r="C12" s="388"/>
      <c r="D12" s="388"/>
      <c r="E12" s="389"/>
      <c r="F12" s="420" t="s">
        <v>122</v>
      </c>
      <c r="G12" s="394">
        <v>20</v>
      </c>
      <c r="H12" s="394">
        <v>20.7</v>
      </c>
    </row>
    <row r="13" spans="1:9" s="391" customFormat="1" ht="23.25" customHeight="1" x14ac:dyDescent="0.25">
      <c r="A13" s="387" t="s">
        <v>751</v>
      </c>
      <c r="B13" s="388"/>
      <c r="C13" s="388"/>
      <c r="D13" s="388"/>
      <c r="E13" s="389"/>
      <c r="F13" s="420" t="s">
        <v>630</v>
      </c>
      <c r="G13" s="394">
        <v>1599.8</v>
      </c>
      <c r="H13" s="394">
        <v>1586.3</v>
      </c>
    </row>
    <row r="14" spans="1:9" s="391" customFormat="1" ht="24.75" customHeight="1" x14ac:dyDescent="0.25">
      <c r="A14" s="387" t="s">
        <v>643</v>
      </c>
      <c r="B14" s="388"/>
      <c r="C14" s="388"/>
      <c r="D14" s="388"/>
      <c r="E14" s="389"/>
      <c r="F14" s="420" t="s">
        <v>122</v>
      </c>
      <c r="G14" s="394">
        <v>13.4</v>
      </c>
      <c r="H14" s="394">
        <v>12.9</v>
      </c>
    </row>
    <row r="15" spans="1:9" s="391" customFormat="1" ht="26.25" customHeight="1" x14ac:dyDescent="0.25">
      <c r="A15" s="387" t="s">
        <v>644</v>
      </c>
      <c r="B15" s="388"/>
      <c r="C15" s="388"/>
      <c r="D15" s="388"/>
      <c r="E15" s="389"/>
      <c r="F15" s="422" t="s">
        <v>631</v>
      </c>
      <c r="G15" s="396">
        <v>1.27</v>
      </c>
      <c r="H15" s="396">
        <v>1.25</v>
      </c>
    </row>
    <row r="16" spans="1:9" s="391" customFormat="1" ht="26.25" customHeight="1" x14ac:dyDescent="0.25">
      <c r="A16" s="387" t="s">
        <v>645</v>
      </c>
      <c r="B16" s="388"/>
      <c r="C16" s="388"/>
      <c r="D16" s="388"/>
      <c r="E16" s="389"/>
      <c r="F16" s="422" t="s">
        <v>631</v>
      </c>
      <c r="G16" s="396">
        <v>0.77</v>
      </c>
      <c r="H16" s="396">
        <v>0.78</v>
      </c>
    </row>
    <row r="17" spans="1:12" s="391" customFormat="1" ht="38.25" customHeight="1" x14ac:dyDescent="0.25">
      <c r="A17" s="3103" t="s">
        <v>711</v>
      </c>
      <c r="B17" s="3104"/>
      <c r="C17" s="3104"/>
      <c r="D17" s="3104"/>
      <c r="E17" s="3105"/>
      <c r="F17" s="630" t="s">
        <v>646</v>
      </c>
      <c r="G17" s="423">
        <v>0.46</v>
      </c>
      <c r="H17" s="423">
        <v>0.44</v>
      </c>
    </row>
    <row r="18" spans="1:12" s="391" customFormat="1" ht="22.5" customHeight="1" x14ac:dyDescent="0.25">
      <c r="A18" s="397" t="s">
        <v>632</v>
      </c>
      <c r="B18" s="398"/>
      <c r="C18" s="398"/>
      <c r="D18" s="398"/>
      <c r="E18" s="399"/>
      <c r="F18" s="400"/>
      <c r="G18" s="401"/>
      <c r="H18" s="401"/>
    </row>
    <row r="19" spans="1:12" s="391" customFormat="1" ht="26.25" customHeight="1" x14ac:dyDescent="0.25">
      <c r="A19" s="3106" t="s">
        <v>647</v>
      </c>
      <c r="B19" s="3107"/>
      <c r="C19" s="3107"/>
      <c r="D19" s="3107"/>
      <c r="E19" s="3108"/>
      <c r="F19" s="424" t="s">
        <v>578</v>
      </c>
      <c r="G19" s="393">
        <v>47066</v>
      </c>
      <c r="H19" s="393">
        <v>47048</v>
      </c>
      <c r="L19" s="631"/>
    </row>
    <row r="20" spans="1:12" s="391" customFormat="1" ht="26.25" customHeight="1" x14ac:dyDescent="0.25">
      <c r="A20" s="402" t="s">
        <v>648</v>
      </c>
      <c r="B20" s="403"/>
      <c r="C20" s="403"/>
      <c r="D20" s="403"/>
      <c r="E20" s="404"/>
      <c r="F20" s="424" t="s">
        <v>122</v>
      </c>
      <c r="G20" s="395">
        <v>25.2</v>
      </c>
      <c r="H20" s="395">
        <v>25.2</v>
      </c>
    </row>
    <row r="21" spans="1:12" s="391" customFormat="1" ht="26.25" customHeight="1" x14ac:dyDescent="0.25">
      <c r="A21" s="387" t="s">
        <v>649</v>
      </c>
      <c r="B21" s="388"/>
      <c r="C21" s="388"/>
      <c r="D21" s="388"/>
      <c r="E21" s="389"/>
      <c r="F21" s="420" t="s">
        <v>628</v>
      </c>
      <c r="G21" s="405">
        <v>23732</v>
      </c>
      <c r="H21" s="405">
        <v>29208</v>
      </c>
    </row>
    <row r="22" spans="1:12" s="391" customFormat="1" ht="26.25" customHeight="1" x14ac:dyDescent="0.25">
      <c r="A22" s="387" t="s">
        <v>650</v>
      </c>
      <c r="B22" s="406"/>
      <c r="C22" s="388"/>
      <c r="D22" s="388"/>
      <c r="E22" s="389"/>
      <c r="F22" s="420" t="s">
        <v>578</v>
      </c>
      <c r="G22" s="405">
        <v>16455</v>
      </c>
      <c r="H22" s="405">
        <v>17358</v>
      </c>
    </row>
    <row r="23" spans="1:12" s="391" customFormat="1" ht="26.25" customHeight="1" x14ac:dyDescent="0.25">
      <c r="A23" s="387" t="s">
        <v>651</v>
      </c>
      <c r="B23" s="388"/>
      <c r="C23" s="388"/>
      <c r="D23" s="388"/>
      <c r="E23" s="389"/>
      <c r="F23" s="420" t="s">
        <v>633</v>
      </c>
      <c r="G23" s="405">
        <v>2140</v>
      </c>
      <c r="H23" s="405">
        <v>2816</v>
      </c>
    </row>
    <row r="24" spans="1:12" s="391" customFormat="1" ht="26.25" customHeight="1" x14ac:dyDescent="0.25">
      <c r="A24" s="387" t="s">
        <v>652</v>
      </c>
      <c r="B24" s="388"/>
      <c r="C24" s="388"/>
      <c r="D24" s="388"/>
      <c r="E24" s="389"/>
      <c r="F24" s="420" t="s">
        <v>634</v>
      </c>
      <c r="G24" s="407">
        <v>28.3</v>
      </c>
      <c r="H24" s="407">
        <v>28.2</v>
      </c>
    </row>
    <row r="25" spans="1:12" s="391" customFormat="1" ht="26.25" customHeight="1" x14ac:dyDescent="0.25">
      <c r="A25" s="387" t="s">
        <v>653</v>
      </c>
      <c r="B25" s="388"/>
      <c r="C25" s="388"/>
      <c r="D25" s="388"/>
      <c r="E25" s="389"/>
      <c r="F25" s="420" t="s">
        <v>634</v>
      </c>
      <c r="G25" s="407">
        <v>21</v>
      </c>
      <c r="H25" s="407">
        <v>20.7</v>
      </c>
    </row>
    <row r="26" spans="1:12" s="391" customFormat="1" ht="26.25" customHeight="1" x14ac:dyDescent="0.25">
      <c r="A26" s="387" t="s">
        <v>1148</v>
      </c>
      <c r="B26" s="388"/>
      <c r="C26" s="388"/>
      <c r="D26" s="388"/>
      <c r="E26" s="389"/>
      <c r="F26" s="420" t="s">
        <v>634</v>
      </c>
      <c r="G26" s="407">
        <v>24.7</v>
      </c>
      <c r="H26" s="407">
        <v>24.4</v>
      </c>
    </row>
    <row r="27" spans="1:12" s="391" customFormat="1" ht="26.25" customHeight="1" x14ac:dyDescent="0.25">
      <c r="A27" s="387" t="s">
        <v>1149</v>
      </c>
      <c r="B27" s="388"/>
      <c r="C27" s="388"/>
      <c r="D27" s="388"/>
      <c r="E27" s="389"/>
      <c r="F27" s="420" t="s">
        <v>635</v>
      </c>
      <c r="G27" s="405">
        <v>610</v>
      </c>
      <c r="H27" s="405">
        <v>578</v>
      </c>
    </row>
    <row r="28" spans="1:12" s="391" customFormat="1" ht="26.25" customHeight="1" x14ac:dyDescent="0.25">
      <c r="A28" s="387" t="s">
        <v>1150</v>
      </c>
      <c r="B28" s="388"/>
      <c r="C28" s="388"/>
      <c r="D28" s="388"/>
      <c r="E28" s="389"/>
      <c r="F28" s="425" t="s">
        <v>636</v>
      </c>
      <c r="G28" s="405">
        <v>174</v>
      </c>
      <c r="H28" s="405">
        <v>180</v>
      </c>
    </row>
    <row r="29" spans="1:12" s="391" customFormat="1" ht="24" customHeight="1" x14ac:dyDescent="0.25">
      <c r="A29" s="387" t="s">
        <v>1151</v>
      </c>
      <c r="B29" s="388"/>
      <c r="C29" s="388"/>
      <c r="D29" s="388"/>
      <c r="E29" s="389"/>
      <c r="F29" s="420" t="s">
        <v>637</v>
      </c>
      <c r="G29" s="408">
        <v>1.08</v>
      </c>
      <c r="H29" s="408">
        <v>1.22</v>
      </c>
    </row>
    <row r="30" spans="1:12" s="391" customFormat="1" ht="6" customHeight="1" x14ac:dyDescent="0.25">
      <c r="A30" s="409"/>
      <c r="B30" s="410"/>
      <c r="C30" s="410"/>
      <c r="D30" s="410"/>
      <c r="E30" s="411"/>
      <c r="F30" s="426"/>
      <c r="G30" s="412"/>
      <c r="H30" s="412"/>
    </row>
    <row r="31" spans="1:12" s="391" customFormat="1" ht="24.75" customHeight="1" x14ac:dyDescent="0.25">
      <c r="A31" s="3109" t="s">
        <v>682</v>
      </c>
      <c r="B31" s="3109"/>
      <c r="C31" s="3109"/>
      <c r="D31" s="3109"/>
      <c r="E31" s="3109"/>
      <c r="F31" s="3109"/>
      <c r="G31" s="3109"/>
      <c r="H31" s="3109"/>
    </row>
    <row r="32" spans="1:12" s="391" customFormat="1" ht="21.75" customHeight="1" x14ac:dyDescent="0.25">
      <c r="A32" s="3120" t="s">
        <v>770</v>
      </c>
      <c r="B32" s="3121"/>
      <c r="C32" s="3121"/>
      <c r="D32" s="3121"/>
      <c r="E32" s="3122"/>
      <c r="F32" s="465" t="s">
        <v>683</v>
      </c>
      <c r="G32" s="3123">
        <v>322</v>
      </c>
      <c r="H32" s="3124"/>
    </row>
    <row r="33" spans="1:8" s="391" customFormat="1" ht="21.75" customHeight="1" x14ac:dyDescent="0.25">
      <c r="A33" s="3115" t="s">
        <v>1146</v>
      </c>
      <c r="B33" s="3116"/>
      <c r="C33" s="3116"/>
      <c r="D33" s="3116"/>
      <c r="E33" s="3117"/>
      <c r="F33" s="466" t="s">
        <v>683</v>
      </c>
      <c r="G33" s="3118">
        <v>150</v>
      </c>
      <c r="H33" s="3119"/>
    </row>
    <row r="34" spans="1:8" ht="21.75" customHeight="1" x14ac:dyDescent="0.25">
      <c r="A34" s="3115" t="s">
        <v>1147</v>
      </c>
      <c r="B34" s="3116"/>
      <c r="C34" s="3116"/>
      <c r="D34" s="3116"/>
      <c r="E34" s="3117"/>
      <c r="F34" s="466" t="s">
        <v>684</v>
      </c>
      <c r="G34" s="3118">
        <v>300</v>
      </c>
      <c r="H34" s="3119"/>
    </row>
    <row r="35" spans="1:8" ht="21.75" customHeight="1" x14ac:dyDescent="0.25">
      <c r="A35" s="3115" t="s">
        <v>685</v>
      </c>
      <c r="B35" s="3116"/>
      <c r="C35" s="3116"/>
      <c r="D35" s="3116"/>
      <c r="E35" s="3117"/>
      <c r="F35" s="466" t="s">
        <v>684</v>
      </c>
      <c r="G35" s="3118">
        <v>243</v>
      </c>
      <c r="H35" s="3119"/>
    </row>
    <row r="36" spans="1:8" ht="21.75" customHeight="1" x14ac:dyDescent="0.25">
      <c r="A36" s="3110" t="s">
        <v>686</v>
      </c>
      <c r="B36" s="3111"/>
      <c r="C36" s="3111"/>
      <c r="D36" s="3111"/>
      <c r="E36" s="3112"/>
      <c r="F36" s="467" t="s">
        <v>684</v>
      </c>
      <c r="G36" s="3113" t="s">
        <v>1257</v>
      </c>
      <c r="H36" s="3114"/>
    </row>
    <row r="37" spans="1:8" ht="6.75" customHeight="1" x14ac:dyDescent="0.25">
      <c r="A37" s="388"/>
      <c r="B37" s="388"/>
      <c r="C37" s="388"/>
      <c r="D37" s="388"/>
      <c r="E37" s="388"/>
      <c r="F37" s="413"/>
      <c r="G37" s="526"/>
      <c r="H37" s="526"/>
    </row>
    <row r="38" spans="1:8" ht="16.5" customHeight="1" x14ac:dyDescent="0.25">
      <c r="A38" s="713" t="s">
        <v>1256</v>
      </c>
      <c r="B38" s="391"/>
      <c r="C38" s="427"/>
      <c r="F38" s="391"/>
      <c r="G38" s="391"/>
      <c r="H38" s="391"/>
    </row>
    <row r="39" spans="1:8" ht="16.5" customHeight="1" x14ac:dyDescent="0.25">
      <c r="A39" s="428"/>
      <c r="B39" s="388"/>
      <c r="C39" s="388"/>
      <c r="D39" s="388"/>
      <c r="E39" s="388"/>
      <c r="F39" s="413"/>
      <c r="G39" s="414"/>
      <c r="H39" s="414"/>
    </row>
    <row r="40" spans="1:8" ht="16.5" customHeight="1" x14ac:dyDescent="0.25">
      <c r="A40" s="391"/>
      <c r="B40" s="415"/>
      <c r="C40" s="415"/>
      <c r="D40" s="415"/>
      <c r="E40" s="415"/>
      <c r="F40" s="391"/>
      <c r="G40" s="391"/>
      <c r="H40" s="391"/>
    </row>
    <row r="41" spans="1:8" ht="16.5" customHeight="1" x14ac:dyDescent="0.25">
      <c r="C41" s="416"/>
      <c r="F41" s="417"/>
    </row>
    <row r="42" spans="1:8" ht="16.5" customHeight="1" x14ac:dyDescent="0.25">
      <c r="C42" s="416"/>
      <c r="E42" s="417"/>
      <c r="F42" s="417"/>
    </row>
  </sheetData>
  <mergeCells count="14">
    <mergeCell ref="A2:F2"/>
    <mergeCell ref="A17:E17"/>
    <mergeCell ref="A19:E19"/>
    <mergeCell ref="A31:H31"/>
    <mergeCell ref="A36:E36"/>
    <mergeCell ref="G36:H36"/>
    <mergeCell ref="A35:E35"/>
    <mergeCell ref="G35:H35"/>
    <mergeCell ref="A32:E32"/>
    <mergeCell ref="G32:H32"/>
    <mergeCell ref="A33:E33"/>
    <mergeCell ref="G33:H33"/>
    <mergeCell ref="A34:E34"/>
    <mergeCell ref="G34:H34"/>
  </mergeCells>
  <hyperlinks>
    <hyperlink ref="A1" location="'Table of Contents'!A1" display="Back to Table of Contents"/>
  </hyperlinks>
  <pageMargins left="0.75" right="0.5" top="0.71" bottom="0.25" header="0.21" footer="0.31496063000000002"/>
  <pageSetup paperSize="9" scale="90" orientation="portrait" r:id="rId1"/>
  <headerFooter>
    <oddHeader>&amp;C&amp;"Times New Roman,Regular"&amp;12  20&amp;"-,Regular"&amp;11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Q41"/>
  <sheetViews>
    <sheetView workbookViewId="0"/>
  </sheetViews>
  <sheetFormatPr defaultRowHeight="18.75" x14ac:dyDescent="0.3"/>
  <cols>
    <col min="1" max="1" width="13.85546875" style="583" customWidth="1"/>
    <col min="2" max="2" width="9" style="583" customWidth="1"/>
    <col min="3" max="3" width="10.42578125" style="583" customWidth="1"/>
    <col min="4" max="4" width="8.5703125" style="583" customWidth="1"/>
    <col min="5" max="5" width="8.85546875" style="583" customWidth="1"/>
    <col min="6" max="6" width="8.5703125" style="583" customWidth="1"/>
    <col min="7" max="7" width="9.42578125" style="583" customWidth="1"/>
    <col min="8" max="8" width="8.5703125" style="583" customWidth="1"/>
    <col min="9" max="9" width="9.7109375" style="583" customWidth="1"/>
    <col min="10" max="10" width="8.5703125" style="583" customWidth="1"/>
    <col min="11" max="11" width="9.140625" style="583" customWidth="1"/>
    <col min="12" max="12" width="8.5703125" style="583" customWidth="1"/>
    <col min="13" max="13" width="11.42578125" style="583" customWidth="1"/>
    <col min="14" max="15" width="9.140625" style="583"/>
    <col min="16" max="17" width="9.7109375" style="583" bestFit="1" customWidth="1"/>
    <col min="18" max="16384" width="9.140625" style="583"/>
  </cols>
  <sheetData>
    <row r="1" spans="1:17" ht="13.5" customHeight="1" x14ac:dyDescent="0.3">
      <c r="A1" s="962" t="s">
        <v>1404</v>
      </c>
    </row>
    <row r="2" spans="1:17" ht="23.25" customHeight="1" x14ac:dyDescent="0.3">
      <c r="A2" s="3241" t="s">
        <v>1219</v>
      </c>
      <c r="B2" s="3241"/>
      <c r="C2" s="3241"/>
      <c r="D2" s="3241"/>
      <c r="E2" s="3241"/>
      <c r="F2" s="3241"/>
      <c r="G2" s="3241"/>
      <c r="H2" s="3241"/>
      <c r="I2" s="3241"/>
      <c r="J2" s="3241"/>
    </row>
    <row r="3" spans="1:17" ht="15.75" customHeight="1" x14ac:dyDescent="0.3">
      <c r="A3" s="584"/>
      <c r="B3" s="584"/>
      <c r="C3" s="584"/>
      <c r="D3" s="584"/>
      <c r="E3" s="584"/>
      <c r="F3" s="584"/>
      <c r="G3" s="584"/>
      <c r="H3" s="584"/>
      <c r="I3" s="584"/>
    </row>
    <row r="4" spans="1:17" ht="37.5" customHeight="1" x14ac:dyDescent="0.3">
      <c r="A4" s="3245" t="s">
        <v>43</v>
      </c>
      <c r="B4" s="3246"/>
      <c r="C4" s="3247"/>
      <c r="D4" s="3245" t="s">
        <v>44</v>
      </c>
      <c r="E4" s="3246"/>
      <c r="F4" s="3246"/>
      <c r="G4" s="3246"/>
      <c r="H4" s="3247"/>
      <c r="I4" s="3259" t="s">
        <v>733</v>
      </c>
      <c r="J4" s="3260"/>
      <c r="K4" s="3260"/>
      <c r="L4" s="3260"/>
      <c r="M4" s="3261"/>
    </row>
    <row r="5" spans="1:17" ht="32.25" customHeight="1" x14ac:dyDescent="0.3">
      <c r="A5" s="3248" t="s">
        <v>785</v>
      </c>
      <c r="B5" s="3249"/>
      <c r="C5" s="3250"/>
      <c r="D5" s="3257">
        <v>353665</v>
      </c>
      <c r="E5" s="3258"/>
      <c r="F5" s="3258"/>
      <c r="G5" s="3258"/>
      <c r="H5" s="585"/>
      <c r="I5" s="3262">
        <v>178348</v>
      </c>
      <c r="J5" s="3263"/>
      <c r="K5" s="3263"/>
      <c r="L5" s="3263"/>
      <c r="M5" s="3264"/>
      <c r="P5" s="716"/>
      <c r="Q5" s="716"/>
    </row>
    <row r="6" spans="1:17" ht="27" customHeight="1" x14ac:dyDescent="0.3">
      <c r="A6" s="3254">
        <v>2014</v>
      </c>
      <c r="B6" s="3255"/>
      <c r="C6" s="3256"/>
      <c r="D6" s="3265">
        <v>30160</v>
      </c>
      <c r="E6" s="3266"/>
      <c r="F6" s="3266"/>
      <c r="G6" s="3266"/>
      <c r="H6" s="586"/>
      <c r="I6" s="3251">
        <v>15080</v>
      </c>
      <c r="J6" s="3252"/>
      <c r="K6" s="3252"/>
      <c r="L6" s="3252"/>
      <c r="M6" s="3253"/>
    </row>
    <row r="7" spans="1:17" ht="27" customHeight="1" x14ac:dyDescent="0.3">
      <c r="A7" s="3254">
        <v>2015</v>
      </c>
      <c r="B7" s="3255"/>
      <c r="C7" s="3256"/>
      <c r="D7" s="3310">
        <v>925</v>
      </c>
      <c r="E7" s="3266"/>
      <c r="F7" s="3266"/>
      <c r="G7" s="3266"/>
      <c r="H7" s="586"/>
      <c r="I7" s="3251">
        <v>463</v>
      </c>
      <c r="J7" s="3267"/>
      <c r="K7" s="3267"/>
      <c r="L7" s="3267"/>
      <c r="M7" s="3268"/>
    </row>
    <row r="8" spans="1:17" s="588" customFormat="1" ht="27" customHeight="1" x14ac:dyDescent="0.3">
      <c r="A8" s="3242">
        <v>2016</v>
      </c>
      <c r="B8" s="3243"/>
      <c r="C8" s="3244"/>
      <c r="D8" s="3308">
        <v>1200</v>
      </c>
      <c r="E8" s="3309"/>
      <c r="F8" s="3309"/>
      <c r="G8" s="3309"/>
      <c r="H8" s="587"/>
      <c r="I8" s="3311">
        <v>3672</v>
      </c>
      <c r="J8" s="3312"/>
      <c r="K8" s="3312"/>
      <c r="L8" s="3312"/>
      <c r="M8" s="3313"/>
    </row>
    <row r="9" spans="1:17" s="588" customFormat="1" ht="27" customHeight="1" x14ac:dyDescent="0.3">
      <c r="A9" s="3242">
        <v>2017</v>
      </c>
      <c r="B9" s="3243"/>
      <c r="C9" s="3244"/>
      <c r="D9" s="3308">
        <v>800</v>
      </c>
      <c r="E9" s="3309"/>
      <c r="F9" s="3309"/>
      <c r="G9" s="3309"/>
      <c r="H9" s="587"/>
      <c r="I9" s="3311">
        <v>1600</v>
      </c>
      <c r="J9" s="3312"/>
      <c r="K9" s="3312"/>
      <c r="L9" s="3312"/>
      <c r="M9" s="3313"/>
    </row>
    <row r="10" spans="1:17" s="588" customFormat="1" ht="27" customHeight="1" x14ac:dyDescent="0.3">
      <c r="A10" s="3242">
        <v>2018</v>
      </c>
      <c r="B10" s="3243"/>
      <c r="C10" s="3244"/>
      <c r="D10" s="3282">
        <v>600</v>
      </c>
      <c r="E10" s="3283"/>
      <c r="F10" s="3283"/>
      <c r="G10" s="3283"/>
      <c r="H10" s="589"/>
      <c r="I10" s="3302">
        <v>1200</v>
      </c>
      <c r="J10" s="3303"/>
      <c r="K10" s="3303"/>
      <c r="L10" s="3303"/>
      <c r="M10" s="3304"/>
    </row>
    <row r="11" spans="1:17" s="588" customFormat="1" ht="57.75" customHeight="1" x14ac:dyDescent="0.3">
      <c r="A11" s="3314" t="s">
        <v>784</v>
      </c>
      <c r="B11" s="3314"/>
      <c r="C11" s="3314"/>
      <c r="D11" s="3284">
        <v>387350</v>
      </c>
      <c r="E11" s="3285"/>
      <c r="F11" s="3285"/>
      <c r="G11" s="3285"/>
      <c r="H11" s="590"/>
      <c r="I11" s="3305">
        <v>200363</v>
      </c>
      <c r="J11" s="3306"/>
      <c r="K11" s="3306"/>
      <c r="L11" s="3306"/>
      <c r="M11" s="3307"/>
    </row>
    <row r="12" spans="1:17" ht="35.25" customHeight="1" x14ac:dyDescent="0.3">
      <c r="A12" s="3269" t="s">
        <v>390</v>
      </c>
      <c r="B12" s="3269"/>
      <c r="C12" s="3269"/>
      <c r="D12" s="3269"/>
      <c r="E12" s="3269"/>
      <c r="F12" s="3269"/>
      <c r="G12" s="3269"/>
      <c r="H12" s="3269"/>
      <c r="I12" s="3269"/>
      <c r="J12" s="3269"/>
      <c r="K12" s="3269"/>
      <c r="L12" s="3269"/>
      <c r="M12" s="3269"/>
    </row>
    <row r="13" spans="1:17" ht="35.25" customHeight="1" x14ac:dyDescent="0.3">
      <c r="A13" s="965"/>
      <c r="B13" s="965"/>
      <c r="C13" s="965"/>
      <c r="D13" s="965"/>
      <c r="E13" s="965"/>
      <c r="F13" s="965"/>
      <c r="G13" s="965"/>
      <c r="H13" s="965"/>
      <c r="I13" s="965"/>
      <c r="J13" s="965"/>
      <c r="K13" s="965"/>
      <c r="L13" s="965"/>
      <c r="M13" s="965"/>
    </row>
    <row r="14" spans="1:17" ht="14.25" customHeight="1" x14ac:dyDescent="0.3">
      <c r="A14" s="962" t="s">
        <v>1404</v>
      </c>
    </row>
    <row r="15" spans="1:17" ht="16.5" customHeight="1" x14ac:dyDescent="0.3">
      <c r="A15" s="591" t="s">
        <v>1220</v>
      </c>
    </row>
    <row r="16" spans="1:17" ht="20.25" customHeight="1" x14ac:dyDescent="0.3">
      <c r="M16" s="592" t="s">
        <v>37</v>
      </c>
    </row>
    <row r="17" spans="1:13" ht="51" customHeight="1" x14ac:dyDescent="0.3">
      <c r="A17" s="3301" t="s">
        <v>36</v>
      </c>
      <c r="B17" s="3288" t="s">
        <v>326</v>
      </c>
      <c r="C17" s="3288"/>
      <c r="D17" s="3288"/>
      <c r="E17" s="3288"/>
      <c r="F17" s="3288"/>
      <c r="G17" s="3289"/>
      <c r="H17" s="3297" t="s">
        <v>327</v>
      </c>
      <c r="I17" s="3298"/>
      <c r="J17" s="3298"/>
      <c r="K17" s="3298"/>
      <c r="L17" s="3298"/>
      <c r="M17" s="3290"/>
    </row>
    <row r="18" spans="1:13" ht="51" customHeight="1" x14ac:dyDescent="0.3">
      <c r="A18" s="3301"/>
      <c r="B18" s="172" t="s">
        <v>329</v>
      </c>
      <c r="C18" s="172" t="s">
        <v>328</v>
      </c>
      <c r="D18" s="172" t="s">
        <v>38</v>
      </c>
      <c r="E18" s="172" t="s">
        <v>335</v>
      </c>
      <c r="F18" s="172" t="s">
        <v>39</v>
      </c>
      <c r="G18" s="173" t="s">
        <v>341</v>
      </c>
      <c r="H18" s="174" t="s">
        <v>329</v>
      </c>
      <c r="I18" s="172" t="s">
        <v>328</v>
      </c>
      <c r="J18" s="172" t="s">
        <v>38</v>
      </c>
      <c r="K18" s="172" t="s">
        <v>335</v>
      </c>
      <c r="L18" s="175" t="s">
        <v>39</v>
      </c>
      <c r="M18" s="175" t="s">
        <v>341</v>
      </c>
    </row>
    <row r="19" spans="1:13" ht="44.25" customHeight="1" x14ac:dyDescent="0.3">
      <c r="A19" s="593" t="s">
        <v>393</v>
      </c>
      <c r="B19" s="594">
        <v>5</v>
      </c>
      <c r="C19" s="595">
        <v>1</v>
      </c>
      <c r="D19" s="595">
        <v>2</v>
      </c>
      <c r="E19" s="595">
        <v>0</v>
      </c>
      <c r="F19" s="594">
        <v>3</v>
      </c>
      <c r="G19" s="596">
        <v>1</v>
      </c>
      <c r="H19" s="597">
        <v>2</v>
      </c>
      <c r="I19" s="595">
        <v>0</v>
      </c>
      <c r="J19" s="594">
        <v>1</v>
      </c>
      <c r="K19" s="594">
        <v>0</v>
      </c>
      <c r="L19" s="594">
        <v>1</v>
      </c>
      <c r="M19" s="595">
        <v>0</v>
      </c>
    </row>
    <row r="20" spans="1:13" ht="44.25" customHeight="1" x14ac:dyDescent="0.3">
      <c r="A20" s="598" t="s">
        <v>342</v>
      </c>
      <c r="B20" s="594">
        <v>28</v>
      </c>
      <c r="C20" s="595">
        <v>19</v>
      </c>
      <c r="D20" s="595">
        <v>16</v>
      </c>
      <c r="E20" s="595">
        <v>12</v>
      </c>
      <c r="F20" s="594">
        <v>12</v>
      </c>
      <c r="G20" s="596">
        <v>7</v>
      </c>
      <c r="H20" s="597">
        <v>14</v>
      </c>
      <c r="I20" s="595">
        <v>13</v>
      </c>
      <c r="J20" s="594">
        <v>11</v>
      </c>
      <c r="K20" s="594">
        <v>11</v>
      </c>
      <c r="L20" s="594">
        <v>3</v>
      </c>
      <c r="M20" s="595">
        <f>I20-K20</f>
        <v>2</v>
      </c>
    </row>
    <row r="21" spans="1:13" ht="44.25" customHeight="1" x14ac:dyDescent="0.3">
      <c r="A21" s="598" t="s">
        <v>46</v>
      </c>
      <c r="B21" s="594">
        <v>17</v>
      </c>
      <c r="C21" s="595">
        <v>16</v>
      </c>
      <c r="D21" s="595">
        <v>5</v>
      </c>
      <c r="E21" s="595">
        <v>5</v>
      </c>
      <c r="F21" s="594">
        <v>12</v>
      </c>
      <c r="G21" s="596">
        <v>11</v>
      </c>
      <c r="H21" s="597">
        <v>8</v>
      </c>
      <c r="I21" s="595">
        <v>8</v>
      </c>
      <c r="J21" s="594">
        <v>8</v>
      </c>
      <c r="K21" s="594">
        <v>8</v>
      </c>
      <c r="L21" s="594">
        <v>0</v>
      </c>
      <c r="M21" s="595">
        <v>0</v>
      </c>
    </row>
    <row r="22" spans="1:13" ht="44.25" customHeight="1" x14ac:dyDescent="0.3">
      <c r="A22" s="598" t="s">
        <v>47</v>
      </c>
      <c r="B22" s="594">
        <v>30</v>
      </c>
      <c r="C22" s="595">
        <v>5</v>
      </c>
      <c r="D22" s="595">
        <v>4</v>
      </c>
      <c r="E22" s="595">
        <v>1</v>
      </c>
      <c r="F22" s="594">
        <v>26</v>
      </c>
      <c r="G22" s="596">
        <v>4</v>
      </c>
      <c r="H22" s="597">
        <v>10</v>
      </c>
      <c r="I22" s="595">
        <v>0</v>
      </c>
      <c r="J22" s="594">
        <v>1</v>
      </c>
      <c r="K22" s="594">
        <v>0</v>
      </c>
      <c r="L22" s="594">
        <v>9</v>
      </c>
      <c r="M22" s="595">
        <v>0</v>
      </c>
    </row>
    <row r="23" spans="1:13" ht="44.25" customHeight="1" x14ac:dyDescent="0.3">
      <c r="A23" s="598" t="s">
        <v>48</v>
      </c>
      <c r="B23" s="594">
        <v>125</v>
      </c>
      <c r="C23" s="595">
        <v>81</v>
      </c>
      <c r="D23" s="595">
        <v>43</v>
      </c>
      <c r="E23" s="595">
        <v>36</v>
      </c>
      <c r="F23" s="594">
        <v>82</v>
      </c>
      <c r="G23" s="596">
        <v>45</v>
      </c>
      <c r="H23" s="597">
        <v>30</v>
      </c>
      <c r="I23" s="595">
        <v>16</v>
      </c>
      <c r="J23" s="594">
        <v>7</v>
      </c>
      <c r="K23" s="594">
        <v>5</v>
      </c>
      <c r="L23" s="594">
        <v>23</v>
      </c>
      <c r="M23" s="595">
        <v>11</v>
      </c>
    </row>
    <row r="24" spans="1:13" ht="22.5" x14ac:dyDescent="0.3">
      <c r="A24" s="599" t="s">
        <v>734</v>
      </c>
      <c r="B24" s="600"/>
      <c r="C24" s="601"/>
      <c r="D24" s="601"/>
      <c r="E24" s="601"/>
      <c r="F24" s="600"/>
      <c r="G24" s="601"/>
      <c r="H24" s="600"/>
      <c r="I24" s="601"/>
    </row>
    <row r="25" spans="1:13" x14ac:dyDescent="0.3">
      <c r="A25" s="966"/>
      <c r="B25" s="600"/>
      <c r="C25" s="601"/>
      <c r="D25" s="601"/>
      <c r="E25" s="601"/>
      <c r="F25" s="600"/>
      <c r="G25" s="601"/>
      <c r="H25" s="600"/>
      <c r="I25" s="601"/>
    </row>
    <row r="26" spans="1:13" ht="19.5" customHeight="1" x14ac:dyDescent="0.3">
      <c r="A26" s="967" t="s">
        <v>1404</v>
      </c>
      <c r="B26" s="600"/>
      <c r="C26" s="601"/>
      <c r="D26" s="601"/>
      <c r="E26" s="601"/>
      <c r="F26" s="600"/>
      <c r="G26" s="601"/>
      <c r="H26" s="600"/>
      <c r="I26" s="601"/>
    </row>
    <row r="27" spans="1:13" ht="20.25" customHeight="1" x14ac:dyDescent="0.3">
      <c r="A27" s="591" t="s">
        <v>1221</v>
      </c>
      <c r="B27" s="14"/>
      <c r="C27" s="14"/>
      <c r="D27" s="14"/>
      <c r="E27" s="14"/>
      <c r="F27" s="14"/>
      <c r="G27" s="14"/>
      <c r="H27" s="14"/>
      <c r="I27" s="14"/>
      <c r="M27" s="602"/>
    </row>
    <row r="28" spans="1:13" ht="18" customHeight="1" x14ac:dyDescent="0.3">
      <c r="A28" s="14"/>
      <c r="B28" s="14"/>
      <c r="C28" s="14"/>
      <c r="D28" s="14"/>
      <c r="E28" s="14"/>
      <c r="F28" s="14"/>
      <c r="G28" s="14"/>
      <c r="H28" s="14"/>
      <c r="I28" s="14"/>
      <c r="M28" s="592" t="s">
        <v>37</v>
      </c>
    </row>
    <row r="29" spans="1:13" ht="32.25" customHeight="1" x14ac:dyDescent="0.3">
      <c r="A29" s="3299" t="s">
        <v>36</v>
      </c>
      <c r="B29" s="3288" t="s">
        <v>326</v>
      </c>
      <c r="C29" s="3288"/>
      <c r="D29" s="3288"/>
      <c r="E29" s="3288"/>
      <c r="F29" s="3288"/>
      <c r="G29" s="3289"/>
      <c r="H29" s="3290" t="s">
        <v>327</v>
      </c>
      <c r="I29" s="3288"/>
      <c r="J29" s="3288"/>
      <c r="K29" s="3288"/>
      <c r="L29" s="3288"/>
      <c r="M29" s="3288"/>
    </row>
    <row r="30" spans="1:13" ht="63" x14ac:dyDescent="0.3">
      <c r="A30" s="3300"/>
      <c r="B30" s="172" t="s">
        <v>329</v>
      </c>
      <c r="C30" s="172" t="s">
        <v>328</v>
      </c>
      <c r="D30" s="172" t="s">
        <v>38</v>
      </c>
      <c r="E30" s="172" t="s">
        <v>335</v>
      </c>
      <c r="F30" s="172" t="s">
        <v>39</v>
      </c>
      <c r="G30" s="173" t="s">
        <v>341</v>
      </c>
      <c r="H30" s="176" t="s">
        <v>329</v>
      </c>
      <c r="I30" s="172" t="s">
        <v>328</v>
      </c>
      <c r="J30" s="172" t="s">
        <v>38</v>
      </c>
      <c r="K30" s="172" t="s">
        <v>335</v>
      </c>
      <c r="L30" s="175" t="s">
        <v>39</v>
      </c>
      <c r="M30" s="175" t="s">
        <v>341</v>
      </c>
    </row>
    <row r="31" spans="1:13" ht="53.25" customHeight="1" x14ac:dyDescent="0.3">
      <c r="A31" s="603" t="s">
        <v>40</v>
      </c>
      <c r="B31" s="604">
        <v>691</v>
      </c>
      <c r="C31" s="605">
        <v>273</v>
      </c>
      <c r="D31" s="604">
        <v>61</v>
      </c>
      <c r="E31" s="604">
        <v>30</v>
      </c>
      <c r="F31" s="604">
        <v>630</v>
      </c>
      <c r="G31" s="606">
        <v>243</v>
      </c>
      <c r="H31" s="607">
        <v>150</v>
      </c>
      <c r="I31" s="605">
        <v>47</v>
      </c>
      <c r="J31" s="594">
        <v>17</v>
      </c>
      <c r="K31" s="594">
        <v>10</v>
      </c>
      <c r="L31" s="594">
        <v>133</v>
      </c>
      <c r="M31" s="605">
        <v>37</v>
      </c>
    </row>
    <row r="32" spans="1:13" ht="22.5" x14ac:dyDescent="0.3">
      <c r="A32" s="599" t="s">
        <v>734</v>
      </c>
      <c r="B32" s="14"/>
      <c r="C32" s="14"/>
      <c r="D32" s="14"/>
      <c r="E32" s="14"/>
      <c r="F32" s="14"/>
      <c r="G32" s="14"/>
      <c r="H32" s="14"/>
      <c r="I32" s="14"/>
      <c r="J32" s="608"/>
      <c r="K32" s="608"/>
      <c r="L32" s="608"/>
    </row>
    <row r="33" spans="1:13" ht="17.25" customHeight="1" x14ac:dyDescent="0.3">
      <c r="J33" s="608"/>
      <c r="K33" s="608"/>
      <c r="L33" s="608"/>
    </row>
    <row r="34" spans="1:13" ht="17.25" customHeight="1" x14ac:dyDescent="0.3">
      <c r="A34" s="962" t="s">
        <v>1404</v>
      </c>
      <c r="J34" s="608"/>
      <c r="K34" s="608"/>
      <c r="L34" s="608"/>
    </row>
    <row r="35" spans="1:13" ht="30.75" customHeight="1" x14ac:dyDescent="0.3">
      <c r="A35" s="609" t="s">
        <v>1222</v>
      </c>
      <c r="B35" s="610"/>
      <c r="C35" s="14"/>
      <c r="D35" s="14"/>
      <c r="E35" s="14"/>
      <c r="F35" s="14"/>
      <c r="G35" s="14"/>
      <c r="H35" s="588"/>
      <c r="I35" s="588"/>
      <c r="J35" s="588"/>
      <c r="K35" s="588"/>
      <c r="L35" s="611"/>
      <c r="M35" s="612" t="s">
        <v>37</v>
      </c>
    </row>
    <row r="36" spans="1:13" ht="29.25" customHeight="1" x14ac:dyDescent="0.3">
      <c r="A36" s="3270" t="s">
        <v>742</v>
      </c>
      <c r="B36" s="3271"/>
      <c r="C36" s="3271"/>
      <c r="D36" s="3271"/>
      <c r="E36" s="3271"/>
      <c r="F36" s="3271"/>
      <c r="G36" s="3272"/>
      <c r="H36" s="3286">
        <v>2016</v>
      </c>
      <c r="I36" s="3287"/>
      <c r="J36" s="3286">
        <v>2017</v>
      </c>
      <c r="K36" s="3287"/>
      <c r="L36" s="3286">
        <v>2018</v>
      </c>
      <c r="M36" s="3287"/>
    </row>
    <row r="37" spans="1:13" ht="14.25" customHeight="1" x14ac:dyDescent="0.3">
      <c r="A37" s="3273"/>
      <c r="B37" s="3274"/>
      <c r="C37" s="3274"/>
      <c r="D37" s="3274"/>
      <c r="E37" s="3274"/>
      <c r="F37" s="3274"/>
      <c r="G37" s="3275"/>
      <c r="H37" s="3291">
        <v>192</v>
      </c>
      <c r="I37" s="3292"/>
      <c r="J37" s="3292"/>
      <c r="K37" s="3292"/>
      <c r="L37" s="3292"/>
      <c r="M37" s="3293"/>
    </row>
    <row r="38" spans="1:13" ht="29.25" customHeight="1" x14ac:dyDescent="0.3">
      <c r="A38" s="3276"/>
      <c r="B38" s="3277"/>
      <c r="C38" s="3277"/>
      <c r="D38" s="3277"/>
      <c r="E38" s="3277"/>
      <c r="F38" s="3277"/>
      <c r="G38" s="3278"/>
      <c r="H38" s="3294"/>
      <c r="I38" s="3295"/>
      <c r="J38" s="3295"/>
      <c r="K38" s="3295"/>
      <c r="L38" s="3295"/>
      <c r="M38" s="3296"/>
    </row>
    <row r="39" spans="1:13" ht="28.5" customHeight="1" x14ac:dyDescent="0.3">
      <c r="A39" s="3279" t="s">
        <v>41</v>
      </c>
      <c r="B39" s="3280"/>
      <c r="C39" s="3280"/>
      <c r="D39" s="3280"/>
      <c r="E39" s="3280"/>
      <c r="F39" s="3280"/>
      <c r="G39" s="3281"/>
      <c r="H39" s="3279">
        <v>83</v>
      </c>
      <c r="I39" s="3281"/>
      <c r="J39" s="3279">
        <v>85</v>
      </c>
      <c r="K39" s="3281"/>
      <c r="L39" s="3279">
        <v>90</v>
      </c>
      <c r="M39" s="3281"/>
    </row>
    <row r="40" spans="1:13" x14ac:dyDescent="0.3">
      <c r="A40" s="3269" t="s">
        <v>42</v>
      </c>
      <c r="B40" s="3269"/>
      <c r="C40" s="3269"/>
      <c r="D40" s="3269"/>
      <c r="E40" s="3269"/>
      <c r="F40" s="3269"/>
      <c r="G40" s="3269"/>
      <c r="H40" s="613"/>
      <c r="I40" s="613"/>
      <c r="J40" s="588"/>
      <c r="K40" s="588"/>
      <c r="L40" s="588"/>
      <c r="M40" s="588"/>
    </row>
    <row r="41" spans="1:13" x14ac:dyDescent="0.3">
      <c r="F41" s="614"/>
    </row>
  </sheetData>
  <mergeCells count="42">
    <mergeCell ref="H36:I36"/>
    <mergeCell ref="A17:A18"/>
    <mergeCell ref="B17:G17"/>
    <mergeCell ref="I10:M10"/>
    <mergeCell ref="A7:C7"/>
    <mergeCell ref="I11:M11"/>
    <mergeCell ref="D8:G8"/>
    <mergeCell ref="A9:C9"/>
    <mergeCell ref="D7:G7"/>
    <mergeCell ref="A10:C10"/>
    <mergeCell ref="I8:M8"/>
    <mergeCell ref="A11:C11"/>
    <mergeCell ref="D9:G9"/>
    <mergeCell ref="I9:M9"/>
    <mergeCell ref="A40:G40"/>
    <mergeCell ref="A36:G38"/>
    <mergeCell ref="A39:G39"/>
    <mergeCell ref="A12:M12"/>
    <mergeCell ref="D10:G10"/>
    <mergeCell ref="D11:G11"/>
    <mergeCell ref="H39:I39"/>
    <mergeCell ref="J39:K39"/>
    <mergeCell ref="J36:K36"/>
    <mergeCell ref="L39:M39"/>
    <mergeCell ref="L36:M36"/>
    <mergeCell ref="B29:G29"/>
    <mergeCell ref="H29:M29"/>
    <mergeCell ref="H37:M38"/>
    <mergeCell ref="H17:M17"/>
    <mergeCell ref="A29:A30"/>
    <mergeCell ref="A2:J2"/>
    <mergeCell ref="A8:C8"/>
    <mergeCell ref="A4:C4"/>
    <mergeCell ref="A5:C5"/>
    <mergeCell ref="I6:M6"/>
    <mergeCell ref="D4:H4"/>
    <mergeCell ref="A6:C6"/>
    <mergeCell ref="D5:G5"/>
    <mergeCell ref="I4:M4"/>
    <mergeCell ref="I5:M5"/>
    <mergeCell ref="D6:G6"/>
    <mergeCell ref="I7:M7"/>
  </mergeCells>
  <hyperlinks>
    <hyperlink ref="A1" location="'Table of Contents'!A1" display="Back to Table of Contents"/>
    <hyperlink ref="A14" location="'Table of Contents'!A1" display="Back to Table of Contents"/>
    <hyperlink ref="A26" location="'Table of Contents'!A1" display="Back to Table of Contents"/>
    <hyperlink ref="A34" location="'Table of Contents'!A1" display="Back to Table of Contents"/>
  </hyperlinks>
  <pageMargins left="0.52" right="0.45" top="0.56000000000000005" bottom="0.18031496" header="0.25" footer="0.1"/>
  <pageSetup paperSize="9" scale="70" orientation="portrait" r:id="rId1"/>
  <headerFooter>
    <oddHeader>&amp;C&amp;"Times New Roman,Regular"&amp;12 &amp;14 &amp;16 47</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G39"/>
  <sheetViews>
    <sheetView workbookViewId="0"/>
  </sheetViews>
  <sheetFormatPr defaultRowHeight="19.5" x14ac:dyDescent="0.3"/>
  <cols>
    <col min="1" max="1" width="58.42578125" style="183" customWidth="1"/>
    <col min="2" max="2" width="37.28515625" style="182" customWidth="1"/>
    <col min="3" max="3" width="42.85546875" style="182" customWidth="1"/>
    <col min="4" max="4" width="35" style="182" customWidth="1"/>
    <col min="5" max="5" width="5.42578125" style="183" customWidth="1"/>
    <col min="6" max="6" width="18.5703125" style="183" customWidth="1"/>
    <col min="7" max="7" width="13" style="183" customWidth="1"/>
    <col min="8" max="16384" width="9.140625" style="183"/>
  </cols>
  <sheetData>
    <row r="1" spans="1:7" x14ac:dyDescent="0.3">
      <c r="A1" s="962" t="s">
        <v>1404</v>
      </c>
    </row>
    <row r="2" spans="1:7" x14ac:dyDescent="0.3">
      <c r="A2" s="181" t="s">
        <v>1223</v>
      </c>
    </row>
    <row r="3" spans="1:7" ht="9.75" customHeight="1" x14ac:dyDescent="0.3"/>
    <row r="4" spans="1:7" ht="39.75" customHeight="1" x14ac:dyDescent="0.3">
      <c r="A4" s="184" t="s">
        <v>36</v>
      </c>
      <c r="B4" s="184">
        <v>2000</v>
      </c>
      <c r="C4" s="184">
        <v>2009</v>
      </c>
      <c r="D4" s="184" t="s">
        <v>343</v>
      </c>
      <c r="E4" s="3339" t="s">
        <v>403</v>
      </c>
      <c r="F4" s="3339"/>
      <c r="G4" s="3326">
        <v>48</v>
      </c>
    </row>
    <row r="5" spans="1:7" ht="21" customHeight="1" x14ac:dyDescent="0.3">
      <c r="A5" s="3334" t="s">
        <v>344</v>
      </c>
      <c r="B5" s="3335"/>
      <c r="C5" s="3335"/>
      <c r="D5" s="3335"/>
      <c r="E5" s="3335"/>
      <c r="F5" s="3336"/>
      <c r="G5" s="3326"/>
    </row>
    <row r="6" spans="1:7" ht="37.5" customHeight="1" x14ac:dyDescent="0.3">
      <c r="A6" s="3327" t="s">
        <v>455</v>
      </c>
      <c r="B6" s="3329" t="s">
        <v>404</v>
      </c>
      <c r="C6" s="3331" t="s">
        <v>383</v>
      </c>
      <c r="D6" s="3318" t="s">
        <v>353</v>
      </c>
      <c r="E6" s="3342" t="s">
        <v>406</v>
      </c>
      <c r="F6" s="3343"/>
      <c r="G6" s="3326"/>
    </row>
    <row r="7" spans="1:7" ht="22.5" customHeight="1" x14ac:dyDescent="0.3">
      <c r="A7" s="3328"/>
      <c r="B7" s="3330"/>
      <c r="C7" s="3330"/>
      <c r="D7" s="3318"/>
      <c r="E7" s="3344"/>
      <c r="F7" s="3345"/>
      <c r="G7" s="3326"/>
    </row>
    <row r="8" spans="1:7" ht="21" customHeight="1" x14ac:dyDescent="0.3">
      <c r="A8" s="3334" t="s">
        <v>345</v>
      </c>
      <c r="B8" s="3335"/>
      <c r="C8" s="3335"/>
      <c r="D8" s="3335"/>
      <c r="E8" s="3335"/>
      <c r="F8" s="3336"/>
      <c r="G8" s="3326"/>
    </row>
    <row r="9" spans="1:7" x14ac:dyDescent="0.3">
      <c r="A9" s="191" t="s">
        <v>352</v>
      </c>
      <c r="B9" s="200" t="s">
        <v>354</v>
      </c>
      <c r="C9" s="208" t="s">
        <v>449</v>
      </c>
      <c r="D9" s="185" t="s">
        <v>355</v>
      </c>
      <c r="E9" s="3337" t="s">
        <v>450</v>
      </c>
      <c r="F9" s="3338"/>
      <c r="G9" s="3326"/>
    </row>
    <row r="10" spans="1:7" ht="29.25" customHeight="1" x14ac:dyDescent="0.3">
      <c r="A10" s="192" t="s">
        <v>346</v>
      </c>
      <c r="B10" s="201" t="s">
        <v>356</v>
      </c>
      <c r="C10" s="201" t="s">
        <v>456</v>
      </c>
      <c r="D10" s="186" t="s">
        <v>357</v>
      </c>
      <c r="E10" s="3340" t="s">
        <v>450</v>
      </c>
      <c r="F10" s="3341"/>
      <c r="G10" s="3326"/>
    </row>
    <row r="11" spans="1:7" ht="41.25" customHeight="1" x14ac:dyDescent="0.3">
      <c r="A11" s="192" t="s">
        <v>347</v>
      </c>
      <c r="B11" s="201" t="s">
        <v>358</v>
      </c>
      <c r="C11" s="201" t="s">
        <v>358</v>
      </c>
      <c r="D11" s="186" t="s">
        <v>359</v>
      </c>
      <c r="E11" s="3320" t="s">
        <v>406</v>
      </c>
      <c r="F11" s="3321"/>
      <c r="G11" s="3326"/>
    </row>
    <row r="12" spans="1:7" ht="76.5" customHeight="1" x14ac:dyDescent="0.3">
      <c r="A12" s="193" t="s">
        <v>457</v>
      </c>
      <c r="B12" s="202" t="s">
        <v>405</v>
      </c>
      <c r="C12" s="209">
        <v>26000</v>
      </c>
      <c r="D12" s="187" t="s">
        <v>463</v>
      </c>
      <c r="E12" s="3344" t="s">
        <v>406</v>
      </c>
      <c r="F12" s="3345"/>
      <c r="G12" s="3326"/>
    </row>
    <row r="13" spans="1:7" s="181" customFormat="1" ht="21" customHeight="1" x14ac:dyDescent="0.3">
      <c r="A13" s="3325" t="s">
        <v>348</v>
      </c>
      <c r="B13" s="3325"/>
      <c r="C13" s="3325"/>
      <c r="D13" s="3325"/>
      <c r="E13" s="3325"/>
      <c r="F13" s="3325"/>
      <c r="G13" s="3326"/>
    </row>
    <row r="14" spans="1:7" ht="28.5" customHeight="1" x14ac:dyDescent="0.3">
      <c r="A14" s="194" t="s">
        <v>360</v>
      </c>
      <c r="B14" s="203" t="s">
        <v>361</v>
      </c>
      <c r="C14" s="212" t="s">
        <v>452</v>
      </c>
      <c r="D14" s="186" t="s">
        <v>362</v>
      </c>
      <c r="E14" s="3315" t="s">
        <v>407</v>
      </c>
      <c r="F14" s="3316"/>
      <c r="G14" s="3326"/>
    </row>
    <row r="15" spans="1:7" ht="7.5" customHeight="1" x14ac:dyDescent="0.3">
      <c r="A15" s="195"/>
      <c r="B15" s="204"/>
      <c r="C15" s="213"/>
      <c r="D15" s="185"/>
      <c r="E15" s="188"/>
      <c r="F15" s="185"/>
      <c r="G15" s="3326"/>
    </row>
    <row r="16" spans="1:7" ht="60" customHeight="1" x14ac:dyDescent="0.3">
      <c r="A16" s="192" t="s">
        <v>458</v>
      </c>
      <c r="B16" s="205" t="s">
        <v>363</v>
      </c>
      <c r="C16" s="214" t="s">
        <v>453</v>
      </c>
      <c r="D16" s="210" t="s">
        <v>364</v>
      </c>
      <c r="E16" s="3317" t="s">
        <v>406</v>
      </c>
      <c r="F16" s="3318"/>
      <c r="G16" s="3326"/>
    </row>
    <row r="17" spans="1:7" ht="61.5" customHeight="1" x14ac:dyDescent="0.3">
      <c r="A17" s="196" t="s">
        <v>459</v>
      </c>
      <c r="B17" s="205" t="s">
        <v>408</v>
      </c>
      <c r="C17" s="205" t="s">
        <v>409</v>
      </c>
      <c r="D17" s="187" t="s">
        <v>365</v>
      </c>
      <c r="E17" s="3332" t="s">
        <v>27</v>
      </c>
      <c r="F17" s="3333"/>
      <c r="G17" s="3326"/>
    </row>
    <row r="18" spans="1:7" ht="78.75" customHeight="1" x14ac:dyDescent="0.3">
      <c r="A18" s="196" t="s">
        <v>460</v>
      </c>
      <c r="B18" s="205" t="s">
        <v>366</v>
      </c>
      <c r="C18" s="215" t="s">
        <v>451</v>
      </c>
      <c r="D18" s="210" t="s">
        <v>377</v>
      </c>
      <c r="E18" s="3317" t="s">
        <v>407</v>
      </c>
      <c r="F18" s="3318"/>
      <c r="G18" s="3326"/>
    </row>
    <row r="19" spans="1:7" ht="38.25" customHeight="1" x14ac:dyDescent="0.3">
      <c r="A19" s="192" t="s">
        <v>367</v>
      </c>
      <c r="B19" s="201" t="s">
        <v>410</v>
      </c>
      <c r="C19" s="201" t="s">
        <v>368</v>
      </c>
      <c r="D19" s="211" t="s">
        <v>369</v>
      </c>
      <c r="E19" s="3320" t="s">
        <v>406</v>
      </c>
      <c r="F19" s="3321"/>
      <c r="G19" s="3326"/>
    </row>
    <row r="20" spans="1:7" ht="39" x14ac:dyDescent="0.3">
      <c r="A20" s="197" t="s">
        <v>370</v>
      </c>
      <c r="B20" s="206" t="s">
        <v>27</v>
      </c>
      <c r="C20" s="206" t="s">
        <v>27</v>
      </c>
      <c r="D20" s="211" t="s">
        <v>371</v>
      </c>
      <c r="E20" s="189"/>
      <c r="F20" s="186"/>
      <c r="G20" s="3326"/>
    </row>
    <row r="21" spans="1:7" ht="21" customHeight="1" x14ac:dyDescent="0.3">
      <c r="A21" s="3324" t="s">
        <v>372</v>
      </c>
      <c r="B21" s="3324"/>
      <c r="C21" s="3324"/>
      <c r="D21" s="3324"/>
      <c r="E21" s="3324"/>
      <c r="F21" s="3324"/>
      <c r="G21" s="3326"/>
    </row>
    <row r="22" spans="1:7" ht="79.5" customHeight="1" x14ac:dyDescent="0.3">
      <c r="A22" s="198" t="s">
        <v>349</v>
      </c>
      <c r="B22" s="207" t="s">
        <v>373</v>
      </c>
      <c r="C22" s="216" t="s">
        <v>454</v>
      </c>
      <c r="D22" s="211" t="s">
        <v>374</v>
      </c>
      <c r="E22" s="3322" t="s">
        <v>406</v>
      </c>
      <c r="F22" s="3323"/>
      <c r="G22" s="3326"/>
    </row>
    <row r="23" spans="1:7" ht="21" customHeight="1" x14ac:dyDescent="0.3">
      <c r="A23" s="3325" t="s">
        <v>350</v>
      </c>
      <c r="B23" s="3325"/>
      <c r="C23" s="3325"/>
      <c r="D23" s="3325"/>
      <c r="E23" s="3325"/>
      <c r="F23" s="3325"/>
      <c r="G23" s="3326"/>
    </row>
    <row r="24" spans="1:7" ht="39" customHeight="1" x14ac:dyDescent="0.3">
      <c r="A24" s="199" t="s">
        <v>351</v>
      </c>
      <c r="B24" s="207" t="s">
        <v>375</v>
      </c>
      <c r="C24" s="207" t="s">
        <v>411</v>
      </c>
      <c r="D24" s="217" t="s">
        <v>376</v>
      </c>
      <c r="E24" s="3322" t="s">
        <v>406</v>
      </c>
      <c r="F24" s="3323"/>
      <c r="G24" s="3326"/>
    </row>
    <row r="25" spans="1:7" ht="27.75" customHeight="1" x14ac:dyDescent="0.3">
      <c r="A25" s="3319" t="s">
        <v>461</v>
      </c>
      <c r="B25" s="3319"/>
      <c r="C25" s="3319" t="s">
        <v>462</v>
      </c>
      <c r="D25" s="3319"/>
    </row>
    <row r="26" spans="1:7" ht="20.25" customHeight="1" x14ac:dyDescent="0.3">
      <c r="B26" s="190"/>
      <c r="C26" s="190"/>
      <c r="D26" s="190"/>
    </row>
    <row r="39" spans="1:1" x14ac:dyDescent="0.3">
      <c r="A39" s="132"/>
    </row>
  </sheetData>
  <mergeCells count="25">
    <mergeCell ref="G4:G24"/>
    <mergeCell ref="A6:A7"/>
    <mergeCell ref="B6:B7"/>
    <mergeCell ref="C6:C7"/>
    <mergeCell ref="D6:D7"/>
    <mergeCell ref="E17:F17"/>
    <mergeCell ref="A8:F8"/>
    <mergeCell ref="E9:F9"/>
    <mergeCell ref="E22:F22"/>
    <mergeCell ref="E4:F4"/>
    <mergeCell ref="A5:F5"/>
    <mergeCell ref="A13:F13"/>
    <mergeCell ref="E10:F10"/>
    <mergeCell ref="E6:F7"/>
    <mergeCell ref="E11:F11"/>
    <mergeCell ref="E12:F12"/>
    <mergeCell ref="E14:F14"/>
    <mergeCell ref="E16:F16"/>
    <mergeCell ref="A25:B25"/>
    <mergeCell ref="C25:D25"/>
    <mergeCell ref="E18:F18"/>
    <mergeCell ref="E19:F19"/>
    <mergeCell ref="E24:F24"/>
    <mergeCell ref="A21:F21"/>
    <mergeCell ref="A23:F23"/>
  </mergeCells>
  <hyperlinks>
    <hyperlink ref="A1" location="'Table of Contents'!A1" display="Back to Table of Contents"/>
  </hyperlinks>
  <pageMargins left="0.7" right="0.2" top="0.34" bottom="0.2" header="0.56000000000000005" footer="0.16"/>
  <pageSetup paperSize="9" scale="6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3"/>
  <sheetViews>
    <sheetView workbookViewId="0"/>
  </sheetViews>
  <sheetFormatPr defaultRowHeight="15" x14ac:dyDescent="0.25"/>
  <cols>
    <col min="1" max="1" width="37.28515625" style="290" customWidth="1"/>
    <col min="2" max="4" width="22.7109375" style="290" customWidth="1"/>
    <col min="5" max="89" width="9.140625" style="290"/>
    <col min="90" max="90" width="43.140625" style="290" customWidth="1"/>
    <col min="91" max="91" width="15.42578125" style="290" customWidth="1"/>
    <col min="92" max="92" width="14.42578125" style="290" customWidth="1"/>
    <col min="93" max="93" width="12.42578125" style="290" customWidth="1"/>
    <col min="94" max="16384" width="9.140625" style="290"/>
  </cols>
  <sheetData>
    <row r="1" spans="1:4" x14ac:dyDescent="0.25">
      <c r="A1" s="962" t="s">
        <v>1404</v>
      </c>
    </row>
    <row r="2" spans="1:4" ht="47.25" customHeight="1" x14ac:dyDescent="0.25">
      <c r="A2" s="3346" t="s">
        <v>1224</v>
      </c>
      <c r="B2" s="3346"/>
      <c r="C2" s="3346"/>
      <c r="D2" s="3346"/>
    </row>
    <row r="3" spans="1:4" ht="8.25" customHeight="1" x14ac:dyDescent="0.25"/>
    <row r="4" spans="1:4" ht="24" customHeight="1" x14ac:dyDescent="0.25">
      <c r="A4" s="3347" t="s">
        <v>414</v>
      </c>
      <c r="B4" s="3348" t="s">
        <v>415</v>
      </c>
      <c r="C4" s="3349"/>
      <c r="D4" s="3350"/>
    </row>
    <row r="5" spans="1:4" ht="18.75" customHeight="1" x14ac:dyDescent="0.25">
      <c r="A5" s="3347"/>
      <c r="B5" s="291" t="s">
        <v>326</v>
      </c>
      <c r="C5" s="291" t="s">
        <v>327</v>
      </c>
      <c r="D5" s="291" t="s">
        <v>416</v>
      </c>
    </row>
    <row r="6" spans="1:4" ht="24" customHeight="1" x14ac:dyDescent="0.25">
      <c r="A6" s="292" t="s">
        <v>417</v>
      </c>
      <c r="B6" s="647">
        <v>3278</v>
      </c>
      <c r="C6" s="649">
        <v>17765</v>
      </c>
      <c r="D6" s="645">
        <v>21043</v>
      </c>
    </row>
    <row r="7" spans="1:4" ht="24" customHeight="1" x14ac:dyDescent="0.25">
      <c r="A7" s="293" t="s">
        <v>418</v>
      </c>
      <c r="B7" s="637">
        <v>1401</v>
      </c>
      <c r="C7" s="629" t="s">
        <v>747</v>
      </c>
      <c r="D7" s="638" t="s">
        <v>747</v>
      </c>
    </row>
    <row r="8" spans="1:4" ht="24" customHeight="1" x14ac:dyDescent="0.25">
      <c r="A8" s="293" t="s">
        <v>419</v>
      </c>
      <c r="B8" s="637">
        <v>957</v>
      </c>
      <c r="C8" s="629" t="s">
        <v>747</v>
      </c>
      <c r="D8" s="638" t="s">
        <v>747</v>
      </c>
    </row>
    <row r="9" spans="1:4" ht="24" customHeight="1" x14ac:dyDescent="0.25">
      <c r="A9" s="293" t="s">
        <v>420</v>
      </c>
      <c r="B9" s="637">
        <v>722</v>
      </c>
      <c r="C9" s="629" t="s">
        <v>747</v>
      </c>
      <c r="D9" s="638" t="s">
        <v>747</v>
      </c>
    </row>
    <row r="10" spans="1:4" ht="24" customHeight="1" x14ac:dyDescent="0.25">
      <c r="A10" s="293" t="s">
        <v>421</v>
      </c>
      <c r="B10" s="637">
        <v>198</v>
      </c>
      <c r="C10" s="629" t="s">
        <v>747</v>
      </c>
      <c r="D10" s="638" t="s">
        <v>747</v>
      </c>
    </row>
    <row r="11" spans="1:4" ht="13.5" customHeight="1" x14ac:dyDescent="0.25">
      <c r="A11" s="294"/>
      <c r="B11" s="639"/>
      <c r="C11" s="629"/>
      <c r="D11" s="638"/>
    </row>
    <row r="12" spans="1:4" s="296" customFormat="1" ht="24" customHeight="1" x14ac:dyDescent="0.2">
      <c r="A12" s="295" t="s">
        <v>422</v>
      </c>
      <c r="B12" s="641">
        <v>6306</v>
      </c>
      <c r="C12" s="642">
        <v>7005</v>
      </c>
      <c r="D12" s="640">
        <v>13311</v>
      </c>
    </row>
    <row r="13" spans="1:4" ht="24" customHeight="1" x14ac:dyDescent="0.25">
      <c r="A13" s="293" t="s">
        <v>423</v>
      </c>
      <c r="B13" s="637">
        <v>2485</v>
      </c>
      <c r="C13" s="629" t="s">
        <v>747</v>
      </c>
      <c r="D13" s="638" t="s">
        <v>747</v>
      </c>
    </row>
    <row r="14" spans="1:4" ht="24" customHeight="1" x14ac:dyDescent="0.25">
      <c r="A14" s="293" t="s">
        <v>424</v>
      </c>
      <c r="B14" s="637">
        <v>787</v>
      </c>
      <c r="C14" s="629" t="s">
        <v>747</v>
      </c>
      <c r="D14" s="638" t="s">
        <v>747</v>
      </c>
    </row>
    <row r="15" spans="1:4" ht="24" customHeight="1" x14ac:dyDescent="0.25">
      <c r="A15" s="293" t="s">
        <v>425</v>
      </c>
      <c r="B15" s="637">
        <v>1559</v>
      </c>
      <c r="C15" s="629" t="s">
        <v>747</v>
      </c>
      <c r="D15" s="638" t="s">
        <v>747</v>
      </c>
    </row>
    <row r="16" spans="1:4" ht="24" customHeight="1" x14ac:dyDescent="0.25">
      <c r="A16" s="293" t="s">
        <v>426</v>
      </c>
      <c r="B16" s="637">
        <v>732</v>
      </c>
      <c r="C16" s="629" t="s">
        <v>747</v>
      </c>
      <c r="D16" s="638" t="s">
        <v>747</v>
      </c>
    </row>
    <row r="17" spans="1:4" ht="24" customHeight="1" x14ac:dyDescent="0.25">
      <c r="A17" s="293" t="s">
        <v>427</v>
      </c>
      <c r="B17" s="637">
        <v>743</v>
      </c>
      <c r="C17" s="629" t="s">
        <v>747</v>
      </c>
      <c r="D17" s="638" t="s">
        <v>747</v>
      </c>
    </row>
    <row r="18" spans="1:4" ht="24" customHeight="1" x14ac:dyDescent="0.25">
      <c r="A18" s="297"/>
      <c r="B18" s="648"/>
      <c r="C18" s="650"/>
      <c r="D18" s="646"/>
    </row>
    <row r="19" spans="1:4" s="296" customFormat="1" ht="24" customHeight="1" x14ac:dyDescent="0.2">
      <c r="A19" s="295" t="s">
        <v>428</v>
      </c>
      <c r="B19" s="641">
        <v>145</v>
      </c>
      <c r="C19" s="642">
        <v>24</v>
      </c>
      <c r="D19" s="640">
        <v>169</v>
      </c>
    </row>
    <row r="20" spans="1:4" ht="24" customHeight="1" x14ac:dyDescent="0.25">
      <c r="A20" s="293" t="s">
        <v>429</v>
      </c>
      <c r="B20" s="639">
        <v>5</v>
      </c>
      <c r="C20" s="629" t="s">
        <v>747</v>
      </c>
      <c r="D20" s="638" t="s">
        <v>747</v>
      </c>
    </row>
    <row r="21" spans="1:4" ht="24" customHeight="1" x14ac:dyDescent="0.25">
      <c r="A21" s="293" t="s">
        <v>430</v>
      </c>
      <c r="B21" s="639">
        <v>28</v>
      </c>
      <c r="C21" s="629" t="s">
        <v>747</v>
      </c>
      <c r="D21" s="638" t="s">
        <v>747</v>
      </c>
    </row>
    <row r="22" spans="1:4" ht="24" customHeight="1" x14ac:dyDescent="0.25">
      <c r="A22" s="293" t="s">
        <v>431</v>
      </c>
      <c r="B22" s="639">
        <v>70</v>
      </c>
      <c r="C22" s="629" t="s">
        <v>747</v>
      </c>
      <c r="D22" s="638" t="s">
        <v>747</v>
      </c>
    </row>
    <row r="23" spans="1:4" ht="24" customHeight="1" x14ac:dyDescent="0.25">
      <c r="A23" s="293" t="s">
        <v>432</v>
      </c>
      <c r="B23" s="639">
        <v>42</v>
      </c>
      <c r="C23" s="629" t="s">
        <v>747</v>
      </c>
      <c r="D23" s="638" t="s">
        <v>747</v>
      </c>
    </row>
    <row r="24" spans="1:4" ht="14.25" customHeight="1" x14ac:dyDescent="0.25">
      <c r="A24" s="297"/>
      <c r="B24" s="641"/>
      <c r="C24" s="650"/>
      <c r="D24" s="646"/>
    </row>
    <row r="25" spans="1:4" s="296" customFormat="1" ht="24" customHeight="1" x14ac:dyDescent="0.2">
      <c r="A25" s="295" t="s">
        <v>433</v>
      </c>
      <c r="B25" s="641">
        <v>919</v>
      </c>
      <c r="C25" s="642">
        <v>656</v>
      </c>
      <c r="D25" s="640">
        <v>1575</v>
      </c>
    </row>
    <row r="26" spans="1:4" s="296" customFormat="1" ht="24" customHeight="1" x14ac:dyDescent="0.2">
      <c r="A26" s="295" t="s">
        <v>434</v>
      </c>
      <c r="B26" s="641">
        <v>1269</v>
      </c>
      <c r="C26" s="642">
        <v>181</v>
      </c>
      <c r="D26" s="640">
        <v>1450</v>
      </c>
    </row>
    <row r="27" spans="1:4" ht="24" customHeight="1" x14ac:dyDescent="0.25">
      <c r="A27" s="293" t="s">
        <v>435</v>
      </c>
      <c r="B27" s="639">
        <v>1139</v>
      </c>
      <c r="C27" s="629">
        <v>22</v>
      </c>
      <c r="D27" s="638">
        <f>B27+C27</f>
        <v>1161</v>
      </c>
    </row>
    <row r="28" spans="1:4" ht="24" customHeight="1" x14ac:dyDescent="0.25">
      <c r="A28" s="298" t="s">
        <v>436</v>
      </c>
      <c r="B28" s="639">
        <v>94</v>
      </c>
      <c r="C28" s="629">
        <v>34</v>
      </c>
      <c r="D28" s="638">
        <f>B28+C28</f>
        <v>128</v>
      </c>
    </row>
    <row r="29" spans="1:4" ht="24" customHeight="1" x14ac:dyDescent="0.25">
      <c r="A29" s="293" t="s">
        <v>437</v>
      </c>
      <c r="B29" s="639">
        <v>36</v>
      </c>
      <c r="C29" s="629">
        <v>125</v>
      </c>
      <c r="D29" s="638">
        <f>B29+C29</f>
        <v>161</v>
      </c>
    </row>
    <row r="30" spans="1:4" ht="10.5" customHeight="1" x14ac:dyDescent="0.25">
      <c r="A30" s="297"/>
      <c r="B30" s="648"/>
      <c r="C30" s="650"/>
      <c r="D30" s="646"/>
    </row>
    <row r="31" spans="1:4" ht="24" customHeight="1" x14ac:dyDescent="0.25">
      <c r="A31" s="295" t="s">
        <v>438</v>
      </c>
      <c r="B31" s="641">
        <v>406</v>
      </c>
      <c r="C31" s="629" t="s">
        <v>747</v>
      </c>
      <c r="D31" s="640">
        <v>406</v>
      </c>
    </row>
    <row r="32" spans="1:4" ht="24" customHeight="1" x14ac:dyDescent="0.25">
      <c r="A32" s="295" t="s">
        <v>439</v>
      </c>
      <c r="B32" s="641">
        <v>65</v>
      </c>
      <c r="C32" s="629" t="s">
        <v>747</v>
      </c>
      <c r="D32" s="640">
        <v>65</v>
      </c>
    </row>
    <row r="33" spans="1:11" ht="8.25" customHeight="1" x14ac:dyDescent="0.25">
      <c r="A33" s="297"/>
      <c r="B33" s="648"/>
      <c r="C33" s="650"/>
      <c r="D33" s="646"/>
    </row>
    <row r="34" spans="1:11" ht="24" customHeight="1" x14ac:dyDescent="0.25">
      <c r="A34" s="295" t="s">
        <v>440</v>
      </c>
      <c r="B34" s="641">
        <v>8700</v>
      </c>
      <c r="C34" s="629" t="s">
        <v>747</v>
      </c>
      <c r="D34" s="640">
        <v>8700</v>
      </c>
    </row>
    <row r="35" spans="1:11" ht="24" customHeight="1" x14ac:dyDescent="0.25">
      <c r="A35" s="293" t="s">
        <v>441</v>
      </c>
      <c r="B35" s="639">
        <v>490</v>
      </c>
      <c r="C35" s="629" t="s">
        <v>747</v>
      </c>
      <c r="D35" s="638" t="s">
        <v>747</v>
      </c>
    </row>
    <row r="36" spans="1:11" ht="24" customHeight="1" x14ac:dyDescent="0.25">
      <c r="A36" s="298" t="s">
        <v>468</v>
      </c>
      <c r="B36" s="639">
        <v>1162</v>
      </c>
      <c r="C36" s="629" t="s">
        <v>747</v>
      </c>
      <c r="D36" s="638" t="s">
        <v>747</v>
      </c>
    </row>
    <row r="37" spans="1:11" ht="24" customHeight="1" x14ac:dyDescent="0.25">
      <c r="A37" s="298" t="s">
        <v>442</v>
      </c>
      <c r="B37" s="639">
        <v>7048</v>
      </c>
      <c r="C37" s="629" t="s">
        <v>747</v>
      </c>
      <c r="D37" s="638" t="s">
        <v>747</v>
      </c>
    </row>
    <row r="38" spans="1:11" ht="15.75" customHeight="1" x14ac:dyDescent="0.25">
      <c r="A38" s="297"/>
      <c r="B38" s="648"/>
      <c r="C38" s="650"/>
      <c r="D38" s="646"/>
    </row>
    <row r="39" spans="1:11" ht="23.25" customHeight="1" x14ac:dyDescent="0.25">
      <c r="A39" s="295" t="s">
        <v>708</v>
      </c>
      <c r="B39" s="641">
        <v>45210</v>
      </c>
      <c r="C39" s="642">
        <v>8051</v>
      </c>
      <c r="D39" s="640">
        <v>53261</v>
      </c>
    </row>
    <row r="40" spans="1:11" ht="24" customHeight="1" x14ac:dyDescent="0.25">
      <c r="A40" s="293" t="s">
        <v>443</v>
      </c>
      <c r="B40" s="639">
        <v>16352</v>
      </c>
      <c r="C40" s="629">
        <v>3078</v>
      </c>
      <c r="D40" s="638">
        <f>B40+C40</f>
        <v>19430</v>
      </c>
    </row>
    <row r="41" spans="1:11" ht="23.25" customHeight="1" x14ac:dyDescent="0.25">
      <c r="A41" s="299" t="s">
        <v>444</v>
      </c>
      <c r="B41" s="643">
        <v>28858</v>
      </c>
      <c r="C41" s="644">
        <v>4973</v>
      </c>
      <c r="D41" s="638">
        <f>B41+C41</f>
        <v>33831</v>
      </c>
    </row>
    <row r="42" spans="1:11" ht="59.25" customHeight="1" x14ac:dyDescent="0.25">
      <c r="A42" s="3351" t="s">
        <v>687</v>
      </c>
      <c r="B42" s="3351"/>
      <c r="C42" s="3351"/>
      <c r="D42" s="3351"/>
      <c r="E42" s="471"/>
      <c r="F42" s="471"/>
      <c r="G42" s="471"/>
      <c r="H42" s="471"/>
      <c r="I42" s="471"/>
      <c r="J42" s="471"/>
      <c r="K42" s="471"/>
    </row>
    <row r="43" spans="1:11" x14ac:dyDescent="0.25">
      <c r="A43" s="300"/>
    </row>
  </sheetData>
  <mergeCells count="4">
    <mergeCell ref="A2:D2"/>
    <mergeCell ref="A4:A5"/>
    <mergeCell ref="B4:D4"/>
    <mergeCell ref="A42:D42"/>
  </mergeCells>
  <hyperlinks>
    <hyperlink ref="A1" location="'Table of Contents'!A1" display="Back to Table of Contents"/>
  </hyperlinks>
  <pageMargins left="0.7" right="0.45" top="0.56000000000000005" bottom="0" header="0.23622047244094499" footer="0.23622047244094499"/>
  <pageSetup paperSize="9" scale="83" orientation="portrait" r:id="rId1"/>
  <headerFooter>
    <oddHeader>&amp;C&amp;12 &amp;"Times New Roman,Regular" &amp;14 49</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4"/>
  <sheetViews>
    <sheetView workbookViewId="0"/>
  </sheetViews>
  <sheetFormatPr defaultRowHeight="20.25" x14ac:dyDescent="0.3"/>
  <cols>
    <col min="1" max="1" width="61.7109375" style="545" customWidth="1"/>
    <col min="2" max="2" width="54" style="545" customWidth="1"/>
    <col min="3" max="3" width="31.5703125" style="545" customWidth="1"/>
    <col min="4" max="16384" width="9.140625" style="545"/>
  </cols>
  <sheetData>
    <row r="1" spans="1:3" x14ac:dyDescent="0.3">
      <c r="A1" s="962" t="s">
        <v>1404</v>
      </c>
    </row>
    <row r="2" spans="1:3" x14ac:dyDescent="0.3">
      <c r="A2" s="3356" t="s">
        <v>1225</v>
      </c>
      <c r="B2" s="3356"/>
      <c r="C2" s="3356"/>
    </row>
    <row r="3" spans="1:3" ht="9" customHeight="1" x14ac:dyDescent="0.3">
      <c r="A3" s="546"/>
      <c r="B3" s="546"/>
      <c r="C3" s="546"/>
    </row>
    <row r="4" spans="1:3" ht="25.5" customHeight="1" x14ac:dyDescent="0.3">
      <c r="A4" s="547" t="s">
        <v>159</v>
      </c>
      <c r="B4" s="547" t="s">
        <v>579</v>
      </c>
      <c r="C4" s="548" t="s">
        <v>156</v>
      </c>
    </row>
    <row r="5" spans="1:3" ht="21" customHeight="1" x14ac:dyDescent="0.3">
      <c r="A5" s="549" t="s">
        <v>580</v>
      </c>
      <c r="B5" s="615"/>
      <c r="C5" s="765"/>
    </row>
    <row r="6" spans="1:3" ht="21" customHeight="1" x14ac:dyDescent="0.3">
      <c r="A6" s="550" t="s">
        <v>581</v>
      </c>
      <c r="B6" s="3357" t="s">
        <v>712</v>
      </c>
      <c r="C6" s="766">
        <v>6574</v>
      </c>
    </row>
    <row r="7" spans="1:3" ht="17.25" customHeight="1" x14ac:dyDescent="0.3">
      <c r="A7" s="551" t="s">
        <v>582</v>
      </c>
      <c r="B7" s="3358"/>
      <c r="C7" s="767">
        <v>497.2</v>
      </c>
    </row>
    <row r="8" spans="1:3" ht="21" customHeight="1" x14ac:dyDescent="0.3">
      <c r="A8" s="552" t="s">
        <v>106</v>
      </c>
      <c r="B8" s="3359" t="s">
        <v>713</v>
      </c>
      <c r="C8" s="768">
        <v>68.8</v>
      </c>
    </row>
    <row r="9" spans="1:3" ht="21" customHeight="1" x14ac:dyDescent="0.3">
      <c r="A9" s="550" t="s">
        <v>583</v>
      </c>
      <c r="B9" s="3357"/>
      <c r="C9" s="766">
        <v>1.44</v>
      </c>
    </row>
    <row r="10" spans="1:3" ht="21" customHeight="1" x14ac:dyDescent="0.3">
      <c r="A10" s="550" t="s">
        <v>107</v>
      </c>
      <c r="B10" s="3357"/>
      <c r="C10" s="766">
        <v>5.91</v>
      </c>
    </row>
    <row r="11" spans="1:3" ht="21" customHeight="1" x14ac:dyDescent="0.3">
      <c r="A11" s="550" t="s">
        <v>584</v>
      </c>
      <c r="B11" s="3357"/>
      <c r="C11" s="766">
        <v>10.95</v>
      </c>
    </row>
    <row r="12" spans="1:3" ht="21" customHeight="1" x14ac:dyDescent="0.3">
      <c r="A12" s="550" t="s">
        <v>108</v>
      </c>
      <c r="B12" s="3357"/>
      <c r="C12" s="766">
        <v>90.33</v>
      </c>
    </row>
    <row r="13" spans="1:3" ht="21" customHeight="1" x14ac:dyDescent="0.3">
      <c r="A13" s="550" t="s">
        <v>109</v>
      </c>
      <c r="B13" s="3357"/>
      <c r="C13" s="766">
        <v>17.73</v>
      </c>
    </row>
    <row r="14" spans="1:3" ht="21" customHeight="1" x14ac:dyDescent="0.3">
      <c r="A14" s="550" t="s">
        <v>110</v>
      </c>
      <c r="B14" s="3357"/>
      <c r="C14" s="766">
        <v>5.0999999999999996</v>
      </c>
    </row>
    <row r="15" spans="1:3" ht="21" customHeight="1" x14ac:dyDescent="0.3">
      <c r="A15" s="550" t="s">
        <v>412</v>
      </c>
      <c r="B15" s="3357"/>
      <c r="C15" s="766">
        <v>14</v>
      </c>
    </row>
    <row r="16" spans="1:3" ht="21" customHeight="1" x14ac:dyDescent="0.3">
      <c r="A16" s="551" t="s">
        <v>413</v>
      </c>
      <c r="B16" s="3358"/>
      <c r="C16" s="767">
        <v>10</v>
      </c>
    </row>
    <row r="17" spans="1:3" ht="24.75" customHeight="1" x14ac:dyDescent="0.3">
      <c r="A17" s="550" t="s">
        <v>585</v>
      </c>
      <c r="B17" s="565" t="s">
        <v>714</v>
      </c>
      <c r="C17" s="766">
        <v>275</v>
      </c>
    </row>
    <row r="18" spans="1:3" ht="39" customHeight="1" x14ac:dyDescent="0.3">
      <c r="A18" s="562" t="s">
        <v>586</v>
      </c>
      <c r="B18" s="3359" t="s">
        <v>715</v>
      </c>
      <c r="C18" s="768">
        <v>26</v>
      </c>
    </row>
    <row r="19" spans="1:3" ht="21" customHeight="1" x14ac:dyDescent="0.3">
      <c r="A19" s="551" t="s">
        <v>587</v>
      </c>
      <c r="B19" s="3358"/>
      <c r="C19" s="767">
        <v>20</v>
      </c>
    </row>
    <row r="20" spans="1:3" ht="39" customHeight="1" x14ac:dyDescent="0.3">
      <c r="A20" s="563" t="s">
        <v>588</v>
      </c>
      <c r="B20" s="3352" t="s">
        <v>737</v>
      </c>
      <c r="C20" s="765"/>
    </row>
    <row r="21" spans="1:3" ht="21" customHeight="1" x14ac:dyDescent="0.3">
      <c r="A21" s="550" t="s">
        <v>589</v>
      </c>
      <c r="B21" s="3353"/>
      <c r="C21" s="766">
        <v>0.63</v>
      </c>
    </row>
    <row r="22" spans="1:3" ht="21" customHeight="1" x14ac:dyDescent="0.3">
      <c r="A22" s="550" t="s">
        <v>590</v>
      </c>
      <c r="B22" s="3353"/>
      <c r="C22" s="766">
        <v>128</v>
      </c>
    </row>
    <row r="23" spans="1:3" ht="21" customHeight="1" x14ac:dyDescent="0.3">
      <c r="A23" s="550" t="s">
        <v>591</v>
      </c>
      <c r="B23" s="3353"/>
      <c r="C23" s="766">
        <v>0.1</v>
      </c>
    </row>
    <row r="24" spans="1:3" ht="21" customHeight="1" x14ac:dyDescent="0.3">
      <c r="A24" s="550" t="s">
        <v>592</v>
      </c>
      <c r="B24" s="3353"/>
      <c r="C24" s="766">
        <v>0.3</v>
      </c>
    </row>
    <row r="25" spans="1:3" ht="21" customHeight="1" x14ac:dyDescent="0.3">
      <c r="A25" s="550" t="s">
        <v>146</v>
      </c>
      <c r="B25" s="3353"/>
      <c r="C25" s="766">
        <v>1.36</v>
      </c>
    </row>
    <row r="26" spans="1:3" ht="21" customHeight="1" x14ac:dyDescent="0.3">
      <c r="A26" s="550" t="s">
        <v>593</v>
      </c>
      <c r="B26" s="3353"/>
      <c r="C26" s="766">
        <v>2.34</v>
      </c>
    </row>
    <row r="27" spans="1:3" ht="21" customHeight="1" x14ac:dyDescent="0.3">
      <c r="A27" s="550" t="s">
        <v>594</v>
      </c>
      <c r="B27" s="3353"/>
      <c r="C27" s="766">
        <v>0.8</v>
      </c>
    </row>
    <row r="28" spans="1:3" ht="21" customHeight="1" x14ac:dyDescent="0.3">
      <c r="A28" s="550" t="s">
        <v>767</v>
      </c>
      <c r="B28" s="3353"/>
      <c r="C28" s="766">
        <v>2.19</v>
      </c>
    </row>
    <row r="29" spans="1:3" ht="21" customHeight="1" x14ac:dyDescent="0.3">
      <c r="A29" s="550" t="s">
        <v>595</v>
      </c>
      <c r="B29" s="3354"/>
      <c r="C29" s="766">
        <v>0.7</v>
      </c>
    </row>
    <row r="30" spans="1:3" ht="21" customHeight="1" x14ac:dyDescent="0.3">
      <c r="A30" s="552" t="s">
        <v>596</v>
      </c>
      <c r="B30" s="3359" t="s">
        <v>716</v>
      </c>
      <c r="C30" s="768">
        <v>75.98</v>
      </c>
    </row>
    <row r="31" spans="1:3" ht="21" customHeight="1" x14ac:dyDescent="0.3">
      <c r="A31" s="550" t="s">
        <v>597</v>
      </c>
      <c r="B31" s="3357"/>
      <c r="C31" s="766">
        <v>24.96</v>
      </c>
    </row>
    <row r="32" spans="1:3" ht="21" customHeight="1" x14ac:dyDescent="0.3">
      <c r="A32" s="550" t="s">
        <v>598</v>
      </c>
      <c r="B32" s="3357"/>
      <c r="C32" s="766">
        <v>31.66</v>
      </c>
    </row>
    <row r="33" spans="1:3" ht="21" customHeight="1" x14ac:dyDescent="0.3">
      <c r="A33" s="550" t="s">
        <v>599</v>
      </c>
      <c r="B33" s="3357"/>
      <c r="C33" s="766">
        <v>253</v>
      </c>
    </row>
    <row r="34" spans="1:3" ht="21" customHeight="1" x14ac:dyDescent="0.3">
      <c r="A34" s="550" t="s">
        <v>600</v>
      </c>
      <c r="B34" s="3357"/>
      <c r="C34" s="766">
        <v>168.84</v>
      </c>
    </row>
    <row r="35" spans="1:3" ht="21" customHeight="1" x14ac:dyDescent="0.3">
      <c r="A35" s="550" t="s">
        <v>601</v>
      </c>
      <c r="B35" s="3357"/>
      <c r="C35" s="766">
        <v>42.2</v>
      </c>
    </row>
    <row r="36" spans="1:3" ht="21" customHeight="1" x14ac:dyDescent="0.3">
      <c r="A36" s="550" t="s">
        <v>602</v>
      </c>
      <c r="B36" s="3357"/>
      <c r="C36" s="766">
        <v>1.98</v>
      </c>
    </row>
    <row r="37" spans="1:3" ht="21" customHeight="1" x14ac:dyDescent="0.3">
      <c r="A37" s="550" t="s">
        <v>603</v>
      </c>
      <c r="B37" s="3357"/>
      <c r="C37" s="766">
        <v>15</v>
      </c>
    </row>
    <row r="38" spans="1:3" ht="27.75" customHeight="1" x14ac:dyDescent="0.3">
      <c r="A38" s="551" t="s">
        <v>604</v>
      </c>
      <c r="B38" s="3358"/>
      <c r="C38" s="767">
        <v>8</v>
      </c>
    </row>
    <row r="39" spans="1:3" ht="27.75" customHeight="1" x14ac:dyDescent="0.3">
      <c r="A39" s="553" t="s">
        <v>706</v>
      </c>
      <c r="B39" s="566"/>
      <c r="C39" s="769">
        <f>SUM(C6:C38)</f>
        <v>8374.4999999999982</v>
      </c>
    </row>
    <row r="40" spans="1:3" ht="21" customHeight="1" x14ac:dyDescent="0.3">
      <c r="A40" s="549" t="s">
        <v>605</v>
      </c>
      <c r="B40" s="615"/>
      <c r="C40" s="765"/>
    </row>
    <row r="41" spans="1:3" ht="21" customHeight="1" x14ac:dyDescent="0.3">
      <c r="A41" s="550" t="s">
        <v>606</v>
      </c>
      <c r="B41" s="565" t="s">
        <v>717</v>
      </c>
      <c r="C41" s="766">
        <v>3800</v>
      </c>
    </row>
    <row r="42" spans="1:3" ht="21" customHeight="1" x14ac:dyDescent="0.3">
      <c r="A42" s="550" t="s">
        <v>607</v>
      </c>
      <c r="B42" s="565" t="s">
        <v>718</v>
      </c>
      <c r="C42" s="766">
        <v>2740</v>
      </c>
    </row>
    <row r="43" spans="1:3" ht="42" customHeight="1" x14ac:dyDescent="0.3">
      <c r="A43" s="564" t="s">
        <v>703</v>
      </c>
      <c r="B43" s="554"/>
      <c r="C43" s="769">
        <f>SUM(C41:C42)</f>
        <v>6540</v>
      </c>
    </row>
    <row r="44" spans="1:3" ht="33.75" customHeight="1" x14ac:dyDescent="0.3">
      <c r="A44" s="617" t="s">
        <v>702</v>
      </c>
      <c r="B44" s="616"/>
      <c r="C44" s="769">
        <f>C39+C43</f>
        <v>14914.499999999998</v>
      </c>
    </row>
    <row r="45" spans="1:3" ht="24.75" customHeight="1" x14ac:dyDescent="0.3">
      <c r="A45" s="555" t="s">
        <v>766</v>
      </c>
      <c r="B45" s="556"/>
      <c r="C45" s="557"/>
    </row>
    <row r="46" spans="1:3" ht="24" x14ac:dyDescent="0.3">
      <c r="A46" s="558" t="s">
        <v>719</v>
      </c>
    </row>
    <row r="47" spans="1:3" ht="24" x14ac:dyDescent="0.3">
      <c r="A47" s="545" t="s">
        <v>720</v>
      </c>
    </row>
    <row r="48" spans="1:3" ht="24" x14ac:dyDescent="0.3">
      <c r="A48" s="545" t="s">
        <v>721</v>
      </c>
    </row>
    <row r="49" spans="1:4" ht="24" x14ac:dyDescent="0.3">
      <c r="A49" s="559" t="s">
        <v>722</v>
      </c>
    </row>
    <row r="50" spans="1:4" ht="21.75" customHeight="1" x14ac:dyDescent="0.3">
      <c r="A50" s="559" t="s">
        <v>723</v>
      </c>
    </row>
    <row r="51" spans="1:4" ht="40.5" customHeight="1" x14ac:dyDescent="0.3">
      <c r="A51" s="3355" t="s">
        <v>724</v>
      </c>
      <c r="B51" s="3355"/>
      <c r="C51" s="3355"/>
      <c r="D51" s="560"/>
    </row>
    <row r="52" spans="1:4" ht="69" customHeight="1" x14ac:dyDescent="0.3">
      <c r="A52" s="3355" t="s">
        <v>725</v>
      </c>
      <c r="B52" s="3355"/>
      <c r="C52" s="3355"/>
      <c r="D52" s="560"/>
    </row>
    <row r="53" spans="1:4" x14ac:dyDescent="0.3">
      <c r="A53" s="560"/>
      <c r="B53" s="560"/>
      <c r="C53" s="560"/>
      <c r="D53" s="560"/>
    </row>
    <row r="54" spans="1:4" x14ac:dyDescent="0.3">
      <c r="A54" s="560"/>
      <c r="B54" s="560"/>
      <c r="C54" s="560"/>
      <c r="D54" s="560"/>
    </row>
  </sheetData>
  <mergeCells count="8">
    <mergeCell ref="B20:B29"/>
    <mergeCell ref="A52:C52"/>
    <mergeCell ref="A2:C2"/>
    <mergeCell ref="B6:B7"/>
    <mergeCell ref="B8:B16"/>
    <mergeCell ref="B18:B19"/>
    <mergeCell ref="B30:B38"/>
    <mergeCell ref="A51:C51"/>
  </mergeCells>
  <hyperlinks>
    <hyperlink ref="A1" location="'Table of Contents'!A1" display="Back to Table of Contents"/>
  </hyperlinks>
  <pageMargins left="0.62" right="0.22" top="0.64" bottom="0.6" header="0.3" footer="0.3"/>
  <pageSetup paperSize="9" scale="60" orientation="portrait" r:id="rId1"/>
  <headerFooter>
    <oddHeader>&amp;C&amp;"Times New Roman,Regular"&amp;14 &amp;18 51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39"/>
  <sheetViews>
    <sheetView workbookViewId="0"/>
  </sheetViews>
  <sheetFormatPr defaultRowHeight="27" customHeight="1" x14ac:dyDescent="0.25"/>
  <cols>
    <col min="1" max="1" width="22.5703125" style="144" customWidth="1"/>
    <col min="2" max="2" width="41.140625" style="145" customWidth="1"/>
    <col min="3" max="3" width="48.5703125" style="166" customWidth="1"/>
    <col min="4" max="4" width="17" style="145" customWidth="1"/>
    <col min="5" max="5" width="9.140625" style="145" customWidth="1"/>
    <col min="6" max="16384" width="9.140625" style="145"/>
  </cols>
  <sheetData>
    <row r="1" spans="1:3" ht="27" customHeight="1" x14ac:dyDescent="0.25">
      <c r="A1" s="962" t="s">
        <v>1404</v>
      </c>
    </row>
    <row r="2" spans="1:3" ht="17.25" customHeight="1" x14ac:dyDescent="0.25">
      <c r="A2" s="165" t="s">
        <v>1226</v>
      </c>
    </row>
    <row r="3" spans="1:3" ht="14.25" customHeight="1" x14ac:dyDescent="0.25">
      <c r="A3" s="167"/>
      <c r="C3" s="319" t="s">
        <v>0</v>
      </c>
    </row>
    <row r="4" spans="1:3" ht="75.75" customHeight="1" x14ac:dyDescent="0.25">
      <c r="A4" s="3366" t="s">
        <v>620</v>
      </c>
      <c r="B4" s="3367"/>
      <c r="C4" s="219" t="s">
        <v>45</v>
      </c>
    </row>
    <row r="5" spans="1:3" ht="48" customHeight="1" x14ac:dyDescent="0.25">
      <c r="A5" s="3368" t="s">
        <v>464</v>
      </c>
      <c r="B5" s="3369"/>
      <c r="C5" s="770">
        <v>7190</v>
      </c>
    </row>
    <row r="6" spans="1:3" ht="48" customHeight="1" x14ac:dyDescent="0.25">
      <c r="A6" s="3360" t="s">
        <v>382</v>
      </c>
      <c r="B6" s="3361"/>
      <c r="C6" s="771">
        <v>353</v>
      </c>
    </row>
    <row r="7" spans="1:3" ht="48" customHeight="1" x14ac:dyDescent="0.25">
      <c r="A7" s="3360" t="s">
        <v>378</v>
      </c>
      <c r="B7" s="3361"/>
      <c r="C7" s="771">
        <v>485</v>
      </c>
    </row>
    <row r="8" spans="1:3" ht="48" customHeight="1" x14ac:dyDescent="0.25">
      <c r="A8" s="3360" t="s">
        <v>379</v>
      </c>
      <c r="B8" s="3361"/>
      <c r="C8" s="771">
        <v>280</v>
      </c>
    </row>
    <row r="9" spans="1:3" ht="48" customHeight="1" x14ac:dyDescent="0.25">
      <c r="A9" s="3360" t="s">
        <v>380</v>
      </c>
      <c r="B9" s="3361"/>
      <c r="C9" s="771">
        <v>2542</v>
      </c>
    </row>
    <row r="10" spans="1:3" ht="48" customHeight="1" x14ac:dyDescent="0.25">
      <c r="A10" s="3360" t="s">
        <v>530</v>
      </c>
      <c r="B10" s="3361"/>
      <c r="C10" s="771">
        <v>574</v>
      </c>
    </row>
    <row r="11" spans="1:3" ht="48" customHeight="1" x14ac:dyDescent="0.25">
      <c r="A11" s="170" t="s">
        <v>531</v>
      </c>
      <c r="B11" s="218"/>
      <c r="C11" s="772">
        <v>331</v>
      </c>
    </row>
    <row r="12" spans="1:3" ht="48" customHeight="1" x14ac:dyDescent="0.25">
      <c r="A12" s="3360" t="s">
        <v>532</v>
      </c>
      <c r="B12" s="3361"/>
      <c r="C12" s="771">
        <v>1716</v>
      </c>
    </row>
    <row r="13" spans="1:3" ht="48" customHeight="1" x14ac:dyDescent="0.25">
      <c r="A13" s="3360" t="s">
        <v>533</v>
      </c>
      <c r="B13" s="3361"/>
      <c r="C13" s="771">
        <v>112</v>
      </c>
    </row>
    <row r="14" spans="1:3" ht="48" customHeight="1" x14ac:dyDescent="0.25">
      <c r="A14" s="3360" t="s">
        <v>381</v>
      </c>
      <c r="B14" s="3361"/>
      <c r="C14" s="771">
        <v>797</v>
      </c>
    </row>
    <row r="15" spans="1:3" ht="48" customHeight="1" x14ac:dyDescent="0.25">
      <c r="A15" s="3364"/>
      <c r="B15" s="3365"/>
      <c r="C15" s="773"/>
    </row>
    <row r="16" spans="1:3" ht="48" customHeight="1" x14ac:dyDescent="0.25">
      <c r="A16" s="3362" t="s">
        <v>465</v>
      </c>
      <c r="B16" s="3363"/>
      <c r="C16" s="774">
        <v>6763</v>
      </c>
    </row>
    <row r="17" spans="1:4" ht="48" customHeight="1" x14ac:dyDescent="0.25">
      <c r="A17" s="3373" t="s">
        <v>334</v>
      </c>
      <c r="B17" s="3374"/>
      <c r="C17" s="771">
        <v>4343</v>
      </c>
    </row>
    <row r="18" spans="1:4" ht="48" customHeight="1" x14ac:dyDescent="0.25">
      <c r="A18" s="3373" t="s">
        <v>330</v>
      </c>
      <c r="B18" s="3374"/>
      <c r="C18" s="771">
        <v>153</v>
      </c>
    </row>
    <row r="19" spans="1:4" ht="48" customHeight="1" x14ac:dyDescent="0.25">
      <c r="A19" s="3373" t="s">
        <v>331</v>
      </c>
      <c r="B19" s="3374"/>
      <c r="C19" s="771">
        <v>152</v>
      </c>
    </row>
    <row r="20" spans="1:4" ht="48" customHeight="1" x14ac:dyDescent="0.25">
      <c r="A20" s="3373" t="s">
        <v>332</v>
      </c>
      <c r="B20" s="3374"/>
      <c r="C20" s="771">
        <v>1396</v>
      </c>
    </row>
    <row r="21" spans="1:4" ht="48" customHeight="1" x14ac:dyDescent="0.25">
      <c r="A21" s="3373" t="s">
        <v>333</v>
      </c>
      <c r="B21" s="3374"/>
      <c r="C21" s="771">
        <v>719</v>
      </c>
    </row>
    <row r="22" spans="1:4" ht="11.25" customHeight="1" x14ac:dyDescent="0.25">
      <c r="A22" s="3375"/>
      <c r="B22" s="3376"/>
      <c r="C22" s="773"/>
    </row>
    <row r="23" spans="1:4" ht="39" customHeight="1" x14ac:dyDescent="0.25">
      <c r="A23" s="3371" t="s">
        <v>7</v>
      </c>
      <c r="B23" s="3372"/>
      <c r="C23" s="775">
        <v>13953</v>
      </c>
    </row>
    <row r="24" spans="1:4" ht="53.25" customHeight="1" x14ac:dyDescent="0.25">
      <c r="A24" s="3370" t="s">
        <v>402</v>
      </c>
      <c r="B24" s="3370"/>
      <c r="C24" s="3370"/>
      <c r="D24" s="3370"/>
    </row>
    <row r="25" spans="1:4" ht="22.5" customHeight="1" x14ac:dyDescent="0.25">
      <c r="A25" s="168"/>
    </row>
    <row r="39" spans="1:1" ht="27" customHeight="1" x14ac:dyDescent="0.25">
      <c r="A39" s="510"/>
    </row>
  </sheetData>
  <sheetProtection selectLockedCells="1" selectUnlockedCells="1"/>
  <mergeCells count="20">
    <mergeCell ref="A24:D24"/>
    <mergeCell ref="A23:B23"/>
    <mergeCell ref="A17:B17"/>
    <mergeCell ref="A18:B18"/>
    <mergeCell ref="A19:B19"/>
    <mergeCell ref="A20:B20"/>
    <mergeCell ref="A21:B21"/>
    <mergeCell ref="A22:B22"/>
    <mergeCell ref="A4:B4"/>
    <mergeCell ref="A5:B5"/>
    <mergeCell ref="A6:B6"/>
    <mergeCell ref="A7:B7"/>
    <mergeCell ref="A8:B8"/>
    <mergeCell ref="A9:B9"/>
    <mergeCell ref="A10:B10"/>
    <mergeCell ref="A12:B12"/>
    <mergeCell ref="A13:B13"/>
    <mergeCell ref="A16:B16"/>
    <mergeCell ref="A14:B14"/>
    <mergeCell ref="A15:B15"/>
  </mergeCells>
  <hyperlinks>
    <hyperlink ref="A1" location="'Table of Contents'!A1" display="Back to Table of Contents"/>
  </hyperlinks>
  <pageMargins left="0.81" right="0.24791666700000001" top="0.55000000000000004" bottom="0.25" header="0.25" footer="0.1"/>
  <pageSetup paperSize="9" scale="71" firstPageNumber="0" orientation="portrait" r:id="rId1"/>
  <headerFooter alignWithMargins="0">
    <oddHeader>&amp;C&amp;"Times New Roman,Regular"&amp;14 &amp;16 52</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43"/>
  <sheetViews>
    <sheetView zoomScale="85" zoomScaleNormal="85" workbookViewId="0"/>
  </sheetViews>
  <sheetFormatPr defaultRowHeight="15.75" x14ac:dyDescent="0.25"/>
  <cols>
    <col min="1" max="2" width="9.140625" style="2"/>
    <col min="3" max="3" width="25.5703125" style="2" customWidth="1"/>
    <col min="4" max="13" width="14.7109375" style="2" customWidth="1"/>
    <col min="14" max="14" width="7" style="2" customWidth="1"/>
    <col min="15" max="16384" width="9.140625" style="2"/>
  </cols>
  <sheetData>
    <row r="1" spans="1:15" x14ac:dyDescent="0.25">
      <c r="A1" s="962" t="s">
        <v>1404</v>
      </c>
      <c r="N1" s="3145">
        <v>53</v>
      </c>
    </row>
    <row r="2" spans="1:15" ht="18" customHeight="1" x14ac:dyDescent="0.25">
      <c r="A2" s="8" t="s">
        <v>1227</v>
      </c>
      <c r="D2" s="3"/>
      <c r="E2" s="25"/>
      <c r="F2" s="3"/>
      <c r="N2" s="3145"/>
    </row>
    <row r="3" spans="1:15" ht="19.5" customHeight="1" x14ac:dyDescent="0.25">
      <c r="A3" s="26"/>
      <c r="D3" s="15"/>
      <c r="E3" s="27"/>
      <c r="F3" s="15"/>
      <c r="H3" s="15"/>
      <c r="I3" s="15"/>
      <c r="J3" s="15"/>
      <c r="K3" s="15"/>
      <c r="L3" s="9"/>
      <c r="M3" s="9" t="s">
        <v>0</v>
      </c>
      <c r="N3" s="3145"/>
    </row>
    <row r="4" spans="1:15" ht="33.75" customHeight="1" x14ac:dyDescent="0.25">
      <c r="A4" s="3380" t="s">
        <v>1</v>
      </c>
      <c r="B4" s="3381"/>
      <c r="C4" s="3381"/>
      <c r="D4" s="243">
        <v>2009</v>
      </c>
      <c r="E4" s="243">
        <v>2010</v>
      </c>
      <c r="F4" s="243">
        <v>2011</v>
      </c>
      <c r="G4" s="243">
        <v>2012</v>
      </c>
      <c r="H4" s="230">
        <v>2013</v>
      </c>
      <c r="I4" s="230">
        <v>2014</v>
      </c>
      <c r="J4" s="243">
        <v>2015</v>
      </c>
      <c r="K4" s="243">
        <v>2016</v>
      </c>
      <c r="L4" s="243">
        <v>2017</v>
      </c>
      <c r="M4" s="243">
        <v>2018</v>
      </c>
      <c r="N4" s="3145"/>
    </row>
    <row r="5" spans="1:15" ht="9.75" customHeight="1" x14ac:dyDescent="0.25">
      <c r="A5" s="28"/>
      <c r="B5" s="29"/>
      <c r="C5" s="29"/>
      <c r="D5" s="244"/>
      <c r="E5" s="244"/>
      <c r="F5" s="244"/>
      <c r="G5" s="244"/>
      <c r="H5" s="244"/>
      <c r="I5" s="248"/>
      <c r="J5" s="247"/>
      <c r="K5" s="247"/>
      <c r="L5" s="247"/>
      <c r="M5" s="247"/>
      <c r="N5" s="3145"/>
    </row>
    <row r="6" spans="1:15" ht="21.75" customHeight="1" x14ac:dyDescent="0.25">
      <c r="A6" s="30" t="s">
        <v>96</v>
      </c>
      <c r="B6" s="31"/>
      <c r="C6" s="31"/>
      <c r="D6" s="654">
        <v>22159</v>
      </c>
      <c r="E6" s="654">
        <v>22159</v>
      </c>
      <c r="F6" s="654">
        <v>22140</v>
      </c>
      <c r="G6" s="654">
        <v>22143</v>
      </c>
      <c r="H6" s="245">
        <v>22108</v>
      </c>
      <c r="I6" s="245">
        <v>22103</v>
      </c>
      <c r="J6" s="32">
        <v>22069</v>
      </c>
      <c r="K6" s="32">
        <v>22066</v>
      </c>
      <c r="L6" s="32">
        <v>22066</v>
      </c>
      <c r="M6" s="32">
        <v>22048</v>
      </c>
      <c r="N6" s="3145"/>
    </row>
    <row r="7" spans="1:15" ht="21.75" customHeight="1" x14ac:dyDescent="0.25">
      <c r="A7" s="776" t="s">
        <v>2</v>
      </c>
      <c r="B7" s="777"/>
      <c r="C7" s="777"/>
      <c r="D7" s="778">
        <v>11901</v>
      </c>
      <c r="E7" s="778">
        <v>11916</v>
      </c>
      <c r="F7" s="778">
        <v>11897</v>
      </c>
      <c r="G7" s="778">
        <v>11900</v>
      </c>
      <c r="H7" s="779">
        <v>11867</v>
      </c>
      <c r="I7" s="779">
        <v>11830</v>
      </c>
      <c r="J7" s="780">
        <v>11804</v>
      </c>
      <c r="K7" s="780">
        <v>11798</v>
      </c>
      <c r="L7" s="780">
        <v>11802</v>
      </c>
      <c r="M7" s="780">
        <v>11799</v>
      </c>
      <c r="N7" s="3145"/>
      <c r="O7" s="840"/>
    </row>
    <row r="8" spans="1:15" ht="21.75" customHeight="1" x14ac:dyDescent="0.25">
      <c r="A8" s="776" t="s">
        <v>3</v>
      </c>
      <c r="B8" s="777"/>
      <c r="C8" s="777"/>
      <c r="D8" s="778">
        <v>799</v>
      </c>
      <c r="E8" s="778">
        <v>799</v>
      </c>
      <c r="F8" s="778">
        <v>799</v>
      </c>
      <c r="G8" s="778">
        <v>799</v>
      </c>
      <c r="H8" s="779">
        <v>799</v>
      </c>
      <c r="I8" s="779">
        <v>799</v>
      </c>
      <c r="J8" s="843">
        <v>799</v>
      </c>
      <c r="K8" s="843">
        <v>799</v>
      </c>
      <c r="L8" s="780">
        <v>799</v>
      </c>
      <c r="M8" s="843">
        <v>799</v>
      </c>
      <c r="N8" s="3145"/>
    </row>
    <row r="9" spans="1:15" ht="21.75" customHeight="1" x14ac:dyDescent="0.25">
      <c r="A9" s="34" t="s">
        <v>97</v>
      </c>
      <c r="B9" s="35"/>
      <c r="C9" s="36"/>
      <c r="D9" s="656">
        <v>200</v>
      </c>
      <c r="E9" s="656">
        <v>200</v>
      </c>
      <c r="F9" s="656">
        <v>200</v>
      </c>
      <c r="G9" s="656">
        <v>200</v>
      </c>
      <c r="H9" s="246">
        <v>200</v>
      </c>
      <c r="I9" s="246">
        <v>200</v>
      </c>
      <c r="J9" s="38">
        <v>200</v>
      </c>
      <c r="K9" s="38">
        <v>200</v>
      </c>
      <c r="L9" s="38">
        <v>200</v>
      </c>
      <c r="M9" s="38">
        <v>200</v>
      </c>
      <c r="N9" s="3145"/>
    </row>
    <row r="10" spans="1:15" ht="21.75" customHeight="1" x14ac:dyDescent="0.25">
      <c r="A10" s="34" t="s">
        <v>98</v>
      </c>
      <c r="B10" s="35"/>
      <c r="C10" s="36"/>
      <c r="D10" s="656">
        <v>599</v>
      </c>
      <c r="E10" s="656">
        <v>599</v>
      </c>
      <c r="F10" s="656">
        <v>599</v>
      </c>
      <c r="G10" s="656">
        <v>599</v>
      </c>
      <c r="H10" s="246">
        <v>599</v>
      </c>
      <c r="I10" s="246">
        <v>599</v>
      </c>
      <c r="J10" s="38">
        <v>599</v>
      </c>
      <c r="K10" s="38">
        <v>599</v>
      </c>
      <c r="L10" s="830">
        <v>599</v>
      </c>
      <c r="M10" s="38">
        <v>599</v>
      </c>
      <c r="N10" s="3145"/>
    </row>
    <row r="11" spans="1:15" ht="21.75" customHeight="1" x14ac:dyDescent="0.25">
      <c r="A11" s="776" t="s">
        <v>99</v>
      </c>
      <c r="B11" s="777"/>
      <c r="C11" s="777"/>
      <c r="D11" s="778">
        <v>6574</v>
      </c>
      <c r="E11" s="778">
        <v>6574</v>
      </c>
      <c r="F11" s="778">
        <v>6574</v>
      </c>
      <c r="G11" s="778">
        <v>6574</v>
      </c>
      <c r="H11" s="779">
        <v>6574</v>
      </c>
      <c r="I11" s="779">
        <v>6574</v>
      </c>
      <c r="J11" s="843">
        <v>6574</v>
      </c>
      <c r="K11" s="843">
        <v>6574</v>
      </c>
      <c r="L11" s="843">
        <v>6574</v>
      </c>
      <c r="M11" s="843">
        <v>6574</v>
      </c>
      <c r="N11" s="3145"/>
    </row>
    <row r="12" spans="1:15" ht="21.75" customHeight="1" x14ac:dyDescent="0.25">
      <c r="A12" s="776" t="s">
        <v>1164</v>
      </c>
      <c r="B12" s="777"/>
      <c r="C12" s="777"/>
      <c r="D12" s="778">
        <v>472</v>
      </c>
      <c r="E12" s="778">
        <v>472</v>
      </c>
      <c r="F12" s="778">
        <v>497</v>
      </c>
      <c r="G12" s="778">
        <v>497</v>
      </c>
      <c r="H12" s="779">
        <v>497</v>
      </c>
      <c r="I12" s="779">
        <v>497</v>
      </c>
      <c r="J12" s="843">
        <v>497</v>
      </c>
      <c r="K12" s="843">
        <v>497</v>
      </c>
      <c r="L12" s="843">
        <v>497</v>
      </c>
      <c r="M12" s="843">
        <v>497</v>
      </c>
      <c r="N12" s="3145"/>
    </row>
    <row r="13" spans="1:15" ht="21.75" customHeight="1" x14ac:dyDescent="0.25">
      <c r="A13" s="776" t="s">
        <v>1165</v>
      </c>
      <c r="B13" s="777"/>
      <c r="C13" s="777"/>
      <c r="D13" s="778">
        <v>134</v>
      </c>
      <c r="E13" s="778">
        <v>134</v>
      </c>
      <c r="F13" s="778">
        <v>134</v>
      </c>
      <c r="G13" s="778">
        <v>134</v>
      </c>
      <c r="H13" s="779">
        <v>134</v>
      </c>
      <c r="I13" s="779">
        <v>134</v>
      </c>
      <c r="J13" s="843">
        <v>134</v>
      </c>
      <c r="K13" s="843">
        <v>134</v>
      </c>
      <c r="L13" s="780">
        <v>136</v>
      </c>
      <c r="M13" s="780">
        <v>136</v>
      </c>
      <c r="N13" s="3145"/>
    </row>
    <row r="14" spans="1:15" ht="21.75" customHeight="1" x14ac:dyDescent="0.25">
      <c r="A14" s="776" t="s">
        <v>762</v>
      </c>
      <c r="B14" s="777"/>
      <c r="C14" s="777"/>
      <c r="D14" s="778">
        <v>275</v>
      </c>
      <c r="E14" s="778">
        <v>275</v>
      </c>
      <c r="F14" s="778">
        <v>275</v>
      </c>
      <c r="G14" s="778">
        <v>275</v>
      </c>
      <c r="H14" s="778">
        <v>275</v>
      </c>
      <c r="I14" s="779">
        <v>275</v>
      </c>
      <c r="J14" s="843">
        <v>275</v>
      </c>
      <c r="K14" s="843">
        <v>275</v>
      </c>
      <c r="L14" s="843">
        <v>275</v>
      </c>
      <c r="M14" s="843">
        <v>275</v>
      </c>
      <c r="N14" s="3145"/>
    </row>
    <row r="15" spans="1:15" ht="21.75" customHeight="1" x14ac:dyDescent="0.25">
      <c r="A15" s="3382" t="s">
        <v>1142</v>
      </c>
      <c r="B15" s="3383"/>
      <c r="C15" s="3384"/>
      <c r="D15" s="844">
        <v>26</v>
      </c>
      <c r="E15" s="844">
        <v>26</v>
      </c>
      <c r="F15" s="844">
        <v>46</v>
      </c>
      <c r="G15" s="844">
        <v>46</v>
      </c>
      <c r="H15" s="844">
        <v>46</v>
      </c>
      <c r="I15" s="845">
        <v>46</v>
      </c>
      <c r="J15" s="780">
        <v>46</v>
      </c>
      <c r="K15" s="780">
        <v>46</v>
      </c>
      <c r="L15" s="780">
        <v>46</v>
      </c>
      <c r="M15" s="780">
        <v>46</v>
      </c>
      <c r="N15" s="3145"/>
    </row>
    <row r="16" spans="1:15" ht="21.75" customHeight="1" x14ac:dyDescent="0.25">
      <c r="A16" s="846" t="s">
        <v>1140</v>
      </c>
      <c r="B16" s="826"/>
      <c r="C16" s="827"/>
      <c r="D16" s="829">
        <v>26</v>
      </c>
      <c r="E16" s="829">
        <v>26</v>
      </c>
      <c r="F16" s="829">
        <v>26</v>
      </c>
      <c r="G16" s="829">
        <v>26</v>
      </c>
      <c r="H16" s="829">
        <v>26</v>
      </c>
      <c r="I16" s="829">
        <v>26</v>
      </c>
      <c r="J16" s="829">
        <v>26</v>
      </c>
      <c r="K16" s="829">
        <v>26</v>
      </c>
      <c r="L16" s="829">
        <v>26</v>
      </c>
      <c r="M16" s="829">
        <v>26</v>
      </c>
      <c r="N16" s="3145"/>
    </row>
    <row r="17" spans="1:14" ht="21.75" customHeight="1" x14ac:dyDescent="0.25">
      <c r="A17" s="846" t="s">
        <v>1141</v>
      </c>
      <c r="B17" s="826"/>
      <c r="C17" s="827"/>
      <c r="D17" s="829" t="s">
        <v>738</v>
      </c>
      <c r="E17" s="829" t="s">
        <v>738</v>
      </c>
      <c r="F17" s="829">
        <v>20</v>
      </c>
      <c r="G17" s="829">
        <v>20</v>
      </c>
      <c r="H17" s="829">
        <v>20</v>
      </c>
      <c r="I17" s="829">
        <v>20</v>
      </c>
      <c r="J17" s="829">
        <v>20</v>
      </c>
      <c r="K17" s="829">
        <v>20</v>
      </c>
      <c r="L17" s="829">
        <v>20</v>
      </c>
      <c r="M17" s="829">
        <v>20</v>
      </c>
      <c r="N17" s="3145"/>
    </row>
    <row r="18" spans="1:14" ht="21.75" customHeight="1" x14ac:dyDescent="0.25">
      <c r="A18" s="3385" t="s">
        <v>763</v>
      </c>
      <c r="B18" s="3386"/>
      <c r="C18" s="3387"/>
      <c r="D18" s="844">
        <v>1347</v>
      </c>
      <c r="E18" s="844">
        <v>1332</v>
      </c>
      <c r="F18" s="844">
        <v>1287</v>
      </c>
      <c r="G18" s="844">
        <v>1287</v>
      </c>
      <c r="H18" s="845">
        <v>1286</v>
      </c>
      <c r="I18" s="845">
        <v>1323</v>
      </c>
      <c r="J18" s="780">
        <v>1315</v>
      </c>
      <c r="K18" s="780">
        <v>1320</v>
      </c>
      <c r="L18" s="780">
        <v>1314</v>
      </c>
      <c r="M18" s="780">
        <v>1316</v>
      </c>
      <c r="N18" s="3145"/>
    </row>
    <row r="19" spans="1:14" ht="21.75" customHeight="1" x14ac:dyDescent="0.25">
      <c r="A19" s="776" t="s">
        <v>100</v>
      </c>
      <c r="B19" s="777"/>
      <c r="C19" s="777"/>
      <c r="D19" s="778">
        <v>631</v>
      </c>
      <c r="E19" s="778">
        <v>631</v>
      </c>
      <c r="F19" s="778">
        <v>631</v>
      </c>
      <c r="G19" s="778">
        <v>631</v>
      </c>
      <c r="H19" s="779">
        <v>630</v>
      </c>
      <c r="I19" s="779">
        <v>625</v>
      </c>
      <c r="J19" s="843">
        <v>625</v>
      </c>
      <c r="K19" s="843">
        <v>623</v>
      </c>
      <c r="L19" s="843">
        <v>623</v>
      </c>
      <c r="M19" s="843">
        <v>606</v>
      </c>
      <c r="N19" s="3145"/>
    </row>
    <row r="20" spans="1:14" ht="21.75" customHeight="1" x14ac:dyDescent="0.25">
      <c r="A20" s="34" t="s">
        <v>101</v>
      </c>
      <c r="B20" s="36"/>
      <c r="C20" s="36"/>
      <c r="D20" s="656">
        <v>222</v>
      </c>
      <c r="E20" s="656">
        <v>222</v>
      </c>
      <c r="F20" s="656">
        <v>222</v>
      </c>
      <c r="G20" s="656">
        <v>222</v>
      </c>
      <c r="H20" s="246">
        <v>221</v>
      </c>
      <c r="I20" s="246">
        <v>216</v>
      </c>
      <c r="J20" s="38">
        <v>216</v>
      </c>
      <c r="K20" s="38">
        <v>214</v>
      </c>
      <c r="L20" s="38">
        <v>214</v>
      </c>
      <c r="M20" s="38">
        <v>214</v>
      </c>
      <c r="N20" s="3145"/>
    </row>
    <row r="21" spans="1:14" ht="21.75" customHeight="1" x14ac:dyDescent="0.25">
      <c r="A21" s="3388" t="s">
        <v>102</v>
      </c>
      <c r="B21" s="3389"/>
      <c r="C21" s="3390"/>
      <c r="D21" s="656">
        <v>230</v>
      </c>
      <c r="E21" s="656">
        <v>230</v>
      </c>
      <c r="F21" s="656">
        <v>230</v>
      </c>
      <c r="G21" s="656">
        <v>230</v>
      </c>
      <c r="H21" s="246">
        <v>230</v>
      </c>
      <c r="I21" s="246">
        <v>230</v>
      </c>
      <c r="J21" s="38">
        <v>230</v>
      </c>
      <c r="K21" s="38">
        <v>230</v>
      </c>
      <c r="L21" s="38">
        <v>230</v>
      </c>
      <c r="M21" s="38">
        <v>230</v>
      </c>
      <c r="N21" s="3145"/>
    </row>
    <row r="22" spans="1:14" ht="17.25" customHeight="1" x14ac:dyDescent="0.25">
      <c r="A22" s="34" t="s">
        <v>103</v>
      </c>
      <c r="B22" s="36"/>
      <c r="C22" s="36"/>
      <c r="D22" s="656">
        <v>179</v>
      </c>
      <c r="E22" s="656">
        <v>179</v>
      </c>
      <c r="F22" s="656">
        <v>179</v>
      </c>
      <c r="G22" s="656">
        <v>179</v>
      </c>
      <c r="H22" s="246">
        <v>179</v>
      </c>
      <c r="I22" s="246">
        <v>179</v>
      </c>
      <c r="J22" s="38">
        <v>179</v>
      </c>
      <c r="K22" s="38">
        <v>179</v>
      </c>
      <c r="L22" s="38">
        <v>179</v>
      </c>
      <c r="M22" s="38">
        <v>162</v>
      </c>
      <c r="N22" s="3145"/>
    </row>
    <row r="23" spans="1:14" ht="12" customHeight="1" x14ac:dyDescent="0.25">
      <c r="A23" s="37"/>
      <c r="B23" s="29"/>
      <c r="C23" s="29"/>
      <c r="D23" s="655"/>
      <c r="E23" s="655"/>
      <c r="F23" s="655"/>
      <c r="G23" s="655"/>
      <c r="H23" s="655"/>
      <c r="I23" s="655"/>
      <c r="J23" s="657"/>
      <c r="K23" s="657"/>
      <c r="L23" s="657"/>
      <c r="M23" s="657"/>
      <c r="N23" s="3145"/>
    </row>
    <row r="24" spans="1:14" ht="21.75" customHeight="1" x14ac:dyDescent="0.25">
      <c r="A24" s="30" t="s">
        <v>743</v>
      </c>
      <c r="B24" s="29"/>
      <c r="C24" s="29"/>
      <c r="D24" s="654">
        <f>SUM(D25,D29,)</f>
        <v>25000</v>
      </c>
      <c r="E24" s="654">
        <f>SUM(E25,E29,)</f>
        <v>25000</v>
      </c>
      <c r="F24" s="654">
        <v>25000</v>
      </c>
      <c r="G24" s="654">
        <v>25000</v>
      </c>
      <c r="H24" s="245">
        <v>25000</v>
      </c>
      <c r="I24" s="245">
        <v>25000</v>
      </c>
      <c r="J24" s="32">
        <v>25000</v>
      </c>
      <c r="K24" s="32">
        <v>25000</v>
      </c>
      <c r="L24" s="32">
        <v>25000</v>
      </c>
      <c r="M24" s="32">
        <v>25000</v>
      </c>
      <c r="N24" s="3145"/>
    </row>
    <row r="25" spans="1:14" ht="21.75" customHeight="1" x14ac:dyDescent="0.25">
      <c r="A25" s="776" t="s">
        <v>4</v>
      </c>
      <c r="B25" s="777"/>
      <c r="C25" s="31"/>
      <c r="D25" s="778">
        <v>6553</v>
      </c>
      <c r="E25" s="778">
        <v>6553</v>
      </c>
      <c r="F25" s="778">
        <v>6553</v>
      </c>
      <c r="G25" s="778">
        <v>6553</v>
      </c>
      <c r="H25" s="779">
        <v>6553</v>
      </c>
      <c r="I25" s="779">
        <v>6553</v>
      </c>
      <c r="J25" s="843">
        <v>6553</v>
      </c>
      <c r="K25" s="843">
        <v>6553</v>
      </c>
      <c r="L25" s="843">
        <v>6553</v>
      </c>
      <c r="M25" s="843">
        <v>6553</v>
      </c>
      <c r="N25" s="3145"/>
    </row>
    <row r="26" spans="1:14" ht="21.75" customHeight="1" x14ac:dyDescent="0.25">
      <c r="A26" s="34" t="s">
        <v>5</v>
      </c>
      <c r="B26" s="36"/>
      <c r="C26" s="36"/>
      <c r="D26" s="656">
        <v>3800</v>
      </c>
      <c r="E26" s="656">
        <v>3800</v>
      </c>
      <c r="F26" s="656">
        <v>3800</v>
      </c>
      <c r="G26" s="656">
        <v>3800</v>
      </c>
      <c r="H26" s="246">
        <v>3800</v>
      </c>
      <c r="I26" s="246">
        <v>3800</v>
      </c>
      <c r="J26" s="38">
        <v>3800</v>
      </c>
      <c r="K26" s="38">
        <v>3800</v>
      </c>
      <c r="L26" s="38">
        <v>3800</v>
      </c>
      <c r="M26" s="38">
        <v>3800</v>
      </c>
      <c r="N26" s="3145"/>
    </row>
    <row r="27" spans="1:14" ht="21.75" customHeight="1" x14ac:dyDescent="0.25">
      <c r="A27" s="34" t="s">
        <v>6</v>
      </c>
      <c r="B27" s="36"/>
      <c r="C27" s="36"/>
      <c r="D27" s="656">
        <v>2740</v>
      </c>
      <c r="E27" s="656">
        <v>2740</v>
      </c>
      <c r="F27" s="656">
        <v>2740</v>
      </c>
      <c r="G27" s="656">
        <v>2740</v>
      </c>
      <c r="H27" s="246">
        <v>2740</v>
      </c>
      <c r="I27" s="246">
        <v>2740</v>
      </c>
      <c r="J27" s="38">
        <v>2740</v>
      </c>
      <c r="K27" s="38">
        <v>2740</v>
      </c>
      <c r="L27" s="38">
        <v>2740</v>
      </c>
      <c r="M27" s="38">
        <v>2740</v>
      </c>
      <c r="N27" s="3145"/>
    </row>
    <row r="28" spans="1:14" ht="21.75" customHeight="1" x14ac:dyDescent="0.25">
      <c r="A28" s="34" t="s">
        <v>104</v>
      </c>
      <c r="B28" s="36"/>
      <c r="C28" s="36"/>
      <c r="D28" s="656">
        <v>13</v>
      </c>
      <c r="E28" s="656">
        <v>13</v>
      </c>
      <c r="F28" s="656">
        <v>13</v>
      </c>
      <c r="G28" s="656">
        <v>13</v>
      </c>
      <c r="H28" s="246">
        <v>13</v>
      </c>
      <c r="I28" s="246">
        <v>13</v>
      </c>
      <c r="J28" s="38">
        <v>13</v>
      </c>
      <c r="K28" s="38">
        <v>13</v>
      </c>
      <c r="L28" s="38">
        <v>13</v>
      </c>
      <c r="M28" s="38">
        <v>13</v>
      </c>
      <c r="N28" s="3145"/>
    </row>
    <row r="29" spans="1:14" ht="21.75" customHeight="1" x14ac:dyDescent="0.25">
      <c r="A29" s="842" t="s">
        <v>1166</v>
      </c>
      <c r="B29" s="777"/>
      <c r="C29" s="777"/>
      <c r="D29" s="778">
        <v>18447</v>
      </c>
      <c r="E29" s="778">
        <v>18447</v>
      </c>
      <c r="F29" s="778">
        <v>18447</v>
      </c>
      <c r="G29" s="778">
        <v>18447</v>
      </c>
      <c r="H29" s="779">
        <v>18447</v>
      </c>
      <c r="I29" s="779">
        <v>18447</v>
      </c>
      <c r="J29" s="843">
        <v>18447</v>
      </c>
      <c r="K29" s="843">
        <v>18447</v>
      </c>
      <c r="L29" s="843">
        <v>18447</v>
      </c>
      <c r="M29" s="843">
        <v>18447</v>
      </c>
      <c r="N29" s="3145"/>
    </row>
    <row r="30" spans="1:14" ht="29.25" customHeight="1" x14ac:dyDescent="0.25">
      <c r="A30" s="3391" t="s">
        <v>7</v>
      </c>
      <c r="B30" s="3392"/>
      <c r="C30" s="3393"/>
      <c r="D30" s="658">
        <v>47159</v>
      </c>
      <c r="E30" s="658">
        <v>47159</v>
      </c>
      <c r="F30" s="658">
        <v>47140</v>
      </c>
      <c r="G30" s="658">
        <v>47143</v>
      </c>
      <c r="H30" s="475">
        <v>47108</v>
      </c>
      <c r="I30" s="475">
        <v>47103</v>
      </c>
      <c r="J30" s="475">
        <v>47069</v>
      </c>
      <c r="K30" s="475">
        <v>47066</v>
      </c>
      <c r="L30" s="475">
        <v>47066</v>
      </c>
      <c r="M30" s="475">
        <v>47048</v>
      </c>
      <c r="N30" s="3145"/>
    </row>
    <row r="31" spans="1:14" ht="35.25" customHeight="1" x14ac:dyDescent="0.25">
      <c r="A31" s="3394" t="s">
        <v>791</v>
      </c>
      <c r="B31" s="3395"/>
      <c r="C31" s="3396"/>
      <c r="D31" s="781">
        <v>8280</v>
      </c>
      <c r="E31" s="781">
        <v>8280</v>
      </c>
      <c r="F31" s="781">
        <v>8325</v>
      </c>
      <c r="G31" s="781">
        <v>8325</v>
      </c>
      <c r="H31" s="782">
        <v>8325</v>
      </c>
      <c r="I31" s="782">
        <v>8325</v>
      </c>
      <c r="J31" s="782">
        <v>8325</v>
      </c>
      <c r="K31" s="782">
        <v>8325</v>
      </c>
      <c r="L31" s="847">
        <v>8327</v>
      </c>
      <c r="M31" s="847">
        <v>8327</v>
      </c>
      <c r="N31" s="3145"/>
    </row>
    <row r="32" spans="1:14" ht="30" customHeight="1" x14ac:dyDescent="0.25">
      <c r="A32" s="3377" t="s">
        <v>792</v>
      </c>
      <c r="B32" s="3378"/>
      <c r="C32" s="3379"/>
      <c r="D32" s="783">
        <v>6540</v>
      </c>
      <c r="E32" s="783">
        <v>6540</v>
      </c>
      <c r="F32" s="783">
        <v>6540</v>
      </c>
      <c r="G32" s="783">
        <v>6540</v>
      </c>
      <c r="H32" s="784">
        <v>6540</v>
      </c>
      <c r="I32" s="784">
        <v>6540</v>
      </c>
      <c r="J32" s="784">
        <v>6540</v>
      </c>
      <c r="K32" s="784">
        <v>6540</v>
      </c>
      <c r="L32" s="784">
        <v>6540</v>
      </c>
      <c r="M32" s="784">
        <v>6540</v>
      </c>
      <c r="N32" s="3145"/>
    </row>
    <row r="33" spans="1:14" x14ac:dyDescent="0.25">
      <c r="A33" s="74" t="s">
        <v>95</v>
      </c>
      <c r="B33" s="39"/>
      <c r="C33" s="39"/>
      <c r="D33" s="40"/>
      <c r="E33" s="40"/>
      <c r="F33" s="40"/>
      <c r="N33" s="3145"/>
    </row>
    <row r="34" spans="1:14" ht="18" x14ac:dyDescent="0.25">
      <c r="A34" s="785" t="s">
        <v>793</v>
      </c>
      <c r="N34" s="3145"/>
    </row>
    <row r="35" spans="1:14" ht="18" x14ac:dyDescent="0.25">
      <c r="A35" s="74" t="s">
        <v>1152</v>
      </c>
      <c r="N35" s="3145"/>
    </row>
    <row r="36" spans="1:14" ht="18" x14ac:dyDescent="0.25">
      <c r="A36" s="786" t="s">
        <v>794</v>
      </c>
      <c r="N36" s="3145"/>
    </row>
    <row r="37" spans="1:14" ht="18" x14ac:dyDescent="0.25">
      <c r="A37" s="785" t="s">
        <v>795</v>
      </c>
      <c r="N37" s="3145"/>
    </row>
    <row r="38" spans="1:14" x14ac:dyDescent="0.25">
      <c r="D38" s="33"/>
      <c r="E38" s="33"/>
      <c r="F38" s="33"/>
      <c r="G38" s="33"/>
      <c r="H38" s="33"/>
      <c r="I38" s="33"/>
      <c r="J38" s="33"/>
      <c r="K38" s="33"/>
      <c r="L38" s="33"/>
      <c r="M38" s="33"/>
      <c r="N38" s="3145"/>
    </row>
    <row r="39" spans="1:14" x14ac:dyDescent="0.25">
      <c r="D39" s="840"/>
      <c r="E39" s="840"/>
      <c r="F39" s="840"/>
      <c r="G39" s="840"/>
      <c r="H39" s="840"/>
      <c r="I39" s="840"/>
      <c r="J39" s="840"/>
      <c r="K39" s="840"/>
      <c r="L39" s="840"/>
      <c r="M39" s="840"/>
    </row>
    <row r="40" spans="1:14" x14ac:dyDescent="0.25">
      <c r="D40" s="840"/>
      <c r="E40" s="840"/>
      <c r="F40" s="840"/>
      <c r="G40" s="840"/>
      <c r="H40" s="840"/>
      <c r="I40" s="840"/>
      <c r="J40" s="840"/>
      <c r="K40" s="840"/>
      <c r="L40" s="840"/>
      <c r="M40" s="840"/>
    </row>
    <row r="43" spans="1:14" x14ac:dyDescent="0.25">
      <c r="A43" s="510"/>
    </row>
  </sheetData>
  <mergeCells count="8">
    <mergeCell ref="A32:C32"/>
    <mergeCell ref="N1:N38"/>
    <mergeCell ref="A4:C4"/>
    <mergeCell ref="A15:C15"/>
    <mergeCell ref="A18:C18"/>
    <mergeCell ref="A21:C21"/>
    <mergeCell ref="A30:C30"/>
    <mergeCell ref="A31:C31"/>
  </mergeCells>
  <hyperlinks>
    <hyperlink ref="A1" location="'Table of Contents'!A1" display="Back to Table of Contents"/>
  </hyperlinks>
  <pageMargins left="0.52" right="7.0000000000000007E-2" top="0.43" bottom="0.09" header="0.28999999999999998" footer="0"/>
  <pageSetup paperSize="9" scale="7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N32"/>
  <sheetViews>
    <sheetView workbookViewId="0"/>
  </sheetViews>
  <sheetFormatPr defaultRowHeight="15.75" x14ac:dyDescent="0.25"/>
  <cols>
    <col min="1" max="1" width="23.42578125" style="2" customWidth="1"/>
    <col min="2" max="11" width="10" style="2" customWidth="1"/>
    <col min="12" max="16384" width="9.140625" style="2"/>
  </cols>
  <sheetData>
    <row r="1" spans="1:11" x14ac:dyDescent="0.25">
      <c r="A1" s="962" t="s">
        <v>1404</v>
      </c>
    </row>
    <row r="2" spans="1:11" ht="20.25" customHeight="1" x14ac:dyDescent="0.25">
      <c r="A2" s="8" t="s">
        <v>1228</v>
      </c>
      <c r="J2" s="107"/>
      <c r="K2" s="107"/>
    </row>
    <row r="3" spans="1:11" x14ac:dyDescent="0.25">
      <c r="J3" s="107"/>
      <c r="K3" s="107"/>
    </row>
    <row r="4" spans="1:11" ht="31.5" customHeight="1" x14ac:dyDescent="0.25">
      <c r="A4" s="663"/>
      <c r="B4" s="3416" t="s">
        <v>9</v>
      </c>
      <c r="C4" s="3416"/>
      <c r="D4" s="3416"/>
      <c r="E4" s="3417"/>
      <c r="F4" s="3416" t="s">
        <v>10</v>
      </c>
      <c r="G4" s="3416"/>
      <c r="H4" s="3416"/>
      <c r="I4" s="3416"/>
      <c r="J4" s="3416"/>
      <c r="K4" s="3417"/>
    </row>
    <row r="5" spans="1:11" ht="38.25" customHeight="1" x14ac:dyDescent="0.25">
      <c r="A5" s="3418" t="s">
        <v>398</v>
      </c>
      <c r="B5" s="3420">
        <v>2009</v>
      </c>
      <c r="C5" s="3417"/>
      <c r="D5" s="3420">
        <v>2018</v>
      </c>
      <c r="E5" s="3416"/>
      <c r="F5" s="3421">
        <v>2009</v>
      </c>
      <c r="G5" s="3421"/>
      <c r="H5" s="3421"/>
      <c r="I5" s="3416">
        <v>2018</v>
      </c>
      <c r="J5" s="3416"/>
      <c r="K5" s="3417"/>
    </row>
    <row r="6" spans="1:11" ht="37.5" customHeight="1" x14ac:dyDescent="0.25">
      <c r="A6" s="3419"/>
      <c r="B6" s="3427">
        <v>47159</v>
      </c>
      <c r="C6" s="3428"/>
      <c r="D6" s="3427">
        <v>47048</v>
      </c>
      <c r="E6" s="3429"/>
      <c r="F6" s="3422">
        <f>B6/186500*100</f>
        <v>25.286327077747988</v>
      </c>
      <c r="G6" s="3423"/>
      <c r="H6" s="3424"/>
      <c r="I6" s="3425">
        <f>D6/186500*100</f>
        <v>25.226809651474529</v>
      </c>
      <c r="J6" s="3425"/>
      <c r="K6" s="3426"/>
    </row>
    <row r="7" spans="1:11" ht="30" customHeight="1" x14ac:dyDescent="0.25">
      <c r="A7" s="664" t="s">
        <v>11</v>
      </c>
      <c r="B7" s="3403">
        <v>22159</v>
      </c>
      <c r="C7" s="3404"/>
      <c r="D7" s="3403">
        <v>22048</v>
      </c>
      <c r="E7" s="3405"/>
      <c r="F7" s="3406">
        <f t="shared" ref="F7:F14" si="0">B7/186500*100</f>
        <v>11.881501340482574</v>
      </c>
      <c r="G7" s="3407"/>
      <c r="H7" s="3408"/>
      <c r="I7" s="3407">
        <f>D7/186500*100</f>
        <v>11.821983914209115</v>
      </c>
      <c r="J7" s="3407"/>
      <c r="K7" s="3408"/>
    </row>
    <row r="8" spans="1:11" ht="30" customHeight="1" x14ac:dyDescent="0.25">
      <c r="A8" s="665" t="s">
        <v>2</v>
      </c>
      <c r="B8" s="3409">
        <f>12123-222</f>
        <v>11901</v>
      </c>
      <c r="C8" s="3410"/>
      <c r="D8" s="3409">
        <f>12013-214</f>
        <v>11799</v>
      </c>
      <c r="E8" s="3411"/>
      <c r="F8" s="3412">
        <f t="shared" si="0"/>
        <v>6.3812332439678281</v>
      </c>
      <c r="G8" s="3413"/>
      <c r="H8" s="3414"/>
      <c r="I8" s="3413">
        <f t="shared" ref="I8:I14" si="1">D8/186500*100</f>
        <v>6.3265415549597854</v>
      </c>
      <c r="J8" s="3413"/>
      <c r="K8" s="3414"/>
    </row>
    <row r="9" spans="1:11" ht="51" customHeight="1" x14ac:dyDescent="0.25">
      <c r="A9" s="666" t="s">
        <v>12</v>
      </c>
      <c r="B9" s="3409">
        <v>8280</v>
      </c>
      <c r="C9" s="3410"/>
      <c r="D9" s="3409">
        <v>8327</v>
      </c>
      <c r="E9" s="3411"/>
      <c r="F9" s="3412">
        <f t="shared" si="0"/>
        <v>4.4396782841823059</v>
      </c>
      <c r="G9" s="3413"/>
      <c r="H9" s="3414"/>
      <c r="I9" s="3413">
        <f t="shared" si="1"/>
        <v>4.4648793565683649</v>
      </c>
      <c r="J9" s="3413"/>
      <c r="K9" s="3414"/>
    </row>
    <row r="10" spans="1:11" ht="30" customHeight="1" x14ac:dyDescent="0.25">
      <c r="A10" s="665" t="s">
        <v>13</v>
      </c>
      <c r="B10" s="3409">
        <v>1347</v>
      </c>
      <c r="C10" s="3410"/>
      <c r="D10" s="3409">
        <v>1316</v>
      </c>
      <c r="E10" s="3411"/>
      <c r="F10" s="3412">
        <f t="shared" si="0"/>
        <v>0.72225201072386058</v>
      </c>
      <c r="G10" s="3413"/>
      <c r="H10" s="3414"/>
      <c r="I10" s="3413">
        <f t="shared" si="1"/>
        <v>0.70563002680965148</v>
      </c>
      <c r="J10" s="3413"/>
      <c r="K10" s="3414"/>
    </row>
    <row r="11" spans="1:11" ht="30" customHeight="1" x14ac:dyDescent="0.25">
      <c r="A11" s="665" t="s">
        <v>14</v>
      </c>
      <c r="B11" s="3409">
        <f>409+222</f>
        <v>631</v>
      </c>
      <c r="C11" s="3410"/>
      <c r="D11" s="3409">
        <f>392+214</f>
        <v>606</v>
      </c>
      <c r="E11" s="3411"/>
      <c r="F11" s="3412">
        <f t="shared" si="0"/>
        <v>0.33833780160857907</v>
      </c>
      <c r="G11" s="3413"/>
      <c r="H11" s="3414"/>
      <c r="I11" s="3413">
        <f t="shared" si="1"/>
        <v>0.32493297587131365</v>
      </c>
      <c r="J11" s="3413"/>
      <c r="K11" s="3414"/>
    </row>
    <row r="12" spans="1:11" ht="30" customHeight="1" x14ac:dyDescent="0.25">
      <c r="A12" s="667" t="s">
        <v>764</v>
      </c>
      <c r="B12" s="3403">
        <v>25000</v>
      </c>
      <c r="C12" s="3404"/>
      <c r="D12" s="3403">
        <v>25000</v>
      </c>
      <c r="E12" s="3405"/>
      <c r="F12" s="3406">
        <f t="shared" si="0"/>
        <v>13.404825737265416</v>
      </c>
      <c r="G12" s="3407"/>
      <c r="H12" s="3408"/>
      <c r="I12" s="3407">
        <f t="shared" si="1"/>
        <v>13.404825737265416</v>
      </c>
      <c r="J12" s="3407"/>
      <c r="K12" s="3408"/>
    </row>
    <row r="13" spans="1:11" ht="30" customHeight="1" x14ac:dyDescent="0.25">
      <c r="A13" s="666" t="s">
        <v>15</v>
      </c>
      <c r="B13" s="3409">
        <v>6553</v>
      </c>
      <c r="C13" s="3410"/>
      <c r="D13" s="3409">
        <v>6553</v>
      </c>
      <c r="E13" s="3411"/>
      <c r="F13" s="3412">
        <f t="shared" si="0"/>
        <v>3.5136729222520104</v>
      </c>
      <c r="G13" s="3413"/>
      <c r="H13" s="3414"/>
      <c r="I13" s="3412">
        <f t="shared" si="1"/>
        <v>3.5136729222520104</v>
      </c>
      <c r="J13" s="3413"/>
      <c r="K13" s="3414"/>
    </row>
    <row r="14" spans="1:11" ht="30" customHeight="1" x14ac:dyDescent="0.25">
      <c r="A14" s="668" t="s">
        <v>16</v>
      </c>
      <c r="B14" s="3397">
        <v>18447</v>
      </c>
      <c r="C14" s="3398"/>
      <c r="D14" s="3397">
        <v>18447</v>
      </c>
      <c r="E14" s="3399"/>
      <c r="F14" s="3400">
        <f t="shared" si="0"/>
        <v>9.8911528150134043</v>
      </c>
      <c r="G14" s="3401"/>
      <c r="H14" s="3402"/>
      <c r="I14" s="3400">
        <f t="shared" si="1"/>
        <v>9.8911528150134043</v>
      </c>
      <c r="J14" s="3401"/>
      <c r="K14" s="3402"/>
    </row>
    <row r="15" spans="1:11" ht="18.75" x14ac:dyDescent="0.25">
      <c r="A15" s="169" t="s">
        <v>399</v>
      </c>
      <c r="B15" s="669"/>
      <c r="C15" s="669"/>
      <c r="H15" s="669"/>
      <c r="I15" s="669"/>
      <c r="J15" s="107"/>
      <c r="K15" s="670"/>
    </row>
    <row r="16" spans="1:11" ht="18.75" x14ac:dyDescent="0.25">
      <c r="A16" s="169"/>
      <c r="B16" s="669"/>
      <c r="C16" s="669"/>
      <c r="H16" s="669"/>
      <c r="I16" s="669"/>
      <c r="J16" s="107"/>
      <c r="K16" s="670"/>
    </row>
    <row r="17" spans="1:14" x14ac:dyDescent="0.25">
      <c r="A17" s="968" t="s">
        <v>1404</v>
      </c>
      <c r="B17" s="669"/>
      <c r="C17" s="669"/>
      <c r="H17" s="669"/>
      <c r="I17" s="669"/>
      <c r="J17" s="107"/>
      <c r="K17" s="670"/>
    </row>
    <row r="18" spans="1:14" ht="33" customHeight="1" x14ac:dyDescent="0.25">
      <c r="A18" s="8" t="s">
        <v>1229</v>
      </c>
    </row>
    <row r="19" spans="1:14" x14ac:dyDescent="0.25">
      <c r="A19" s="16"/>
      <c r="B19" s="17"/>
      <c r="C19" s="17"/>
      <c r="F19" s="15"/>
      <c r="G19" s="15"/>
      <c r="J19" s="15"/>
      <c r="K19" s="15" t="s">
        <v>0</v>
      </c>
    </row>
    <row r="20" spans="1:14" ht="29.25" customHeight="1" x14ac:dyDescent="0.25">
      <c r="A20" s="671" t="s">
        <v>29</v>
      </c>
      <c r="B20" s="672" t="s">
        <v>18</v>
      </c>
      <c r="C20" s="673" t="s">
        <v>19</v>
      </c>
      <c r="D20" s="673" t="s">
        <v>20</v>
      </c>
      <c r="E20" s="673" t="s">
        <v>21</v>
      </c>
      <c r="F20" s="673" t="s">
        <v>22</v>
      </c>
      <c r="G20" s="673" t="s">
        <v>105</v>
      </c>
      <c r="H20" s="673" t="s">
        <v>469</v>
      </c>
      <c r="I20" s="673" t="s">
        <v>577</v>
      </c>
      <c r="J20" s="673" t="s">
        <v>707</v>
      </c>
      <c r="K20" s="673" t="s">
        <v>786</v>
      </c>
    </row>
    <row r="21" spans="1:14" ht="31.5" customHeight="1" x14ac:dyDescent="0.25">
      <c r="A21" s="674" t="s">
        <v>30</v>
      </c>
      <c r="B21" s="675">
        <v>9821</v>
      </c>
      <c r="C21" s="675">
        <v>9836</v>
      </c>
      <c r="D21" s="675">
        <v>9813</v>
      </c>
      <c r="E21" s="675">
        <v>9816</v>
      </c>
      <c r="F21" s="675">
        <v>9816</v>
      </c>
      <c r="G21" s="675">
        <v>9774</v>
      </c>
      <c r="H21" s="675">
        <v>9748</v>
      </c>
      <c r="I21" s="675">
        <v>9742</v>
      </c>
      <c r="J21" s="675">
        <v>9741</v>
      </c>
      <c r="K21" s="787">
        <v>9727</v>
      </c>
    </row>
    <row r="22" spans="1:14" ht="39.75" customHeight="1" x14ac:dyDescent="0.25">
      <c r="A22" s="676" t="s">
        <v>31</v>
      </c>
      <c r="B22" s="677">
        <v>8197</v>
      </c>
      <c r="C22" s="677">
        <v>8199</v>
      </c>
      <c r="D22" s="677">
        <v>8176</v>
      </c>
      <c r="E22" s="677">
        <v>8179</v>
      </c>
      <c r="F22" s="678">
        <v>8179</v>
      </c>
      <c r="G22" s="677">
        <v>8137</v>
      </c>
      <c r="H22" s="677">
        <v>8111</v>
      </c>
      <c r="I22" s="677">
        <v>8105</v>
      </c>
      <c r="J22" s="677">
        <v>8104</v>
      </c>
      <c r="K22" s="677">
        <v>8088</v>
      </c>
      <c r="N22" s="651"/>
    </row>
    <row r="23" spans="1:14" ht="41.25" customHeight="1" x14ac:dyDescent="0.25">
      <c r="A23" s="676" t="s">
        <v>32</v>
      </c>
      <c r="B23" s="677">
        <v>1624</v>
      </c>
      <c r="C23" s="677">
        <v>1637</v>
      </c>
      <c r="D23" s="677">
        <v>1637</v>
      </c>
      <c r="E23" s="677">
        <v>1637</v>
      </c>
      <c r="F23" s="678">
        <v>1637</v>
      </c>
      <c r="G23" s="677">
        <v>1637</v>
      </c>
      <c r="H23" s="677">
        <v>1637</v>
      </c>
      <c r="I23" s="677">
        <v>1637</v>
      </c>
      <c r="J23" s="677">
        <v>1637</v>
      </c>
      <c r="K23" s="677">
        <v>1639</v>
      </c>
      <c r="N23" s="651"/>
    </row>
    <row r="24" spans="1:14" ht="43.5" customHeight="1" x14ac:dyDescent="0.25">
      <c r="A24" s="674" t="s">
        <v>33</v>
      </c>
      <c r="B24" s="679">
        <v>2302</v>
      </c>
      <c r="C24" s="679">
        <v>2302</v>
      </c>
      <c r="D24" s="679">
        <v>2306</v>
      </c>
      <c r="E24" s="679">
        <v>2306</v>
      </c>
      <c r="F24" s="679">
        <v>2272</v>
      </c>
      <c r="G24" s="679">
        <v>2272</v>
      </c>
      <c r="H24" s="679">
        <v>2272</v>
      </c>
      <c r="I24" s="679">
        <v>2270</v>
      </c>
      <c r="J24" s="679">
        <v>2275</v>
      </c>
      <c r="K24" s="679">
        <v>2286</v>
      </c>
      <c r="N24" s="651"/>
    </row>
    <row r="25" spans="1:14" ht="31.5" customHeight="1" x14ac:dyDescent="0.25">
      <c r="A25" s="680" t="s">
        <v>34</v>
      </c>
      <c r="B25" s="677">
        <v>1443</v>
      </c>
      <c r="C25" s="677">
        <v>1443</v>
      </c>
      <c r="D25" s="677">
        <v>1443</v>
      </c>
      <c r="E25" s="677">
        <v>1443</v>
      </c>
      <c r="F25" s="678">
        <v>1409</v>
      </c>
      <c r="G25" s="677">
        <v>1404</v>
      </c>
      <c r="H25" s="677">
        <v>1404</v>
      </c>
      <c r="I25" s="677">
        <v>1402</v>
      </c>
      <c r="J25" s="677">
        <v>1402</v>
      </c>
      <c r="K25" s="677">
        <v>1402</v>
      </c>
      <c r="N25" s="651"/>
    </row>
    <row r="26" spans="1:14" ht="31.5" customHeight="1" x14ac:dyDescent="0.25">
      <c r="A26" s="676" t="s">
        <v>35</v>
      </c>
      <c r="B26" s="677">
        <v>859</v>
      </c>
      <c r="C26" s="677">
        <v>859</v>
      </c>
      <c r="D26" s="677">
        <v>863</v>
      </c>
      <c r="E26" s="677">
        <v>863</v>
      </c>
      <c r="F26" s="678">
        <v>863</v>
      </c>
      <c r="G26" s="677">
        <v>868</v>
      </c>
      <c r="H26" s="677">
        <v>868</v>
      </c>
      <c r="I26" s="677">
        <v>868</v>
      </c>
      <c r="J26" s="677">
        <v>873</v>
      </c>
      <c r="K26" s="677">
        <v>884</v>
      </c>
      <c r="N26" s="651"/>
    </row>
    <row r="27" spans="1:14" ht="31.5" customHeight="1" x14ac:dyDescent="0.25">
      <c r="A27" s="681" t="s">
        <v>7</v>
      </c>
      <c r="B27" s="682">
        <v>12123</v>
      </c>
      <c r="C27" s="682">
        <v>12138</v>
      </c>
      <c r="D27" s="682">
        <v>12119</v>
      </c>
      <c r="E27" s="682">
        <v>12122</v>
      </c>
      <c r="F27" s="682">
        <v>12088</v>
      </c>
      <c r="G27" s="682">
        <v>12046</v>
      </c>
      <c r="H27" s="682">
        <v>12020</v>
      </c>
      <c r="I27" s="682">
        <v>12012</v>
      </c>
      <c r="J27" s="682">
        <v>12016</v>
      </c>
      <c r="K27" s="682">
        <v>12013</v>
      </c>
    </row>
    <row r="28" spans="1:14" ht="7.5" customHeight="1" x14ac:dyDescent="0.25">
      <c r="A28" s="18"/>
      <c r="B28" s="19"/>
      <c r="C28" s="19"/>
      <c r="D28" s="19"/>
      <c r="E28" s="19"/>
      <c r="F28" s="19"/>
      <c r="G28" s="19"/>
      <c r="H28" s="20"/>
      <c r="I28" s="19"/>
      <c r="J28" s="19"/>
      <c r="K28" s="19"/>
    </row>
    <row r="29" spans="1:14" x14ac:dyDescent="0.25">
      <c r="A29" s="21" t="s">
        <v>8</v>
      </c>
    </row>
    <row r="30" spans="1:14" ht="18.75" x14ac:dyDescent="0.25">
      <c r="A30" s="21" t="s">
        <v>765</v>
      </c>
    </row>
    <row r="31" spans="1:14" x14ac:dyDescent="0.25">
      <c r="A31" s="21"/>
    </row>
    <row r="32" spans="1:14" x14ac:dyDescent="0.25">
      <c r="A32" s="3415"/>
      <c r="B32" s="3415"/>
      <c r="C32" s="3415"/>
      <c r="D32" s="3415"/>
      <c r="E32" s="3415"/>
      <c r="F32" s="3415"/>
      <c r="G32" s="3415"/>
      <c r="H32" s="3415"/>
      <c r="I32" s="3415"/>
      <c r="J32" s="3415"/>
    </row>
  </sheetData>
  <mergeCells count="44">
    <mergeCell ref="B9:C9"/>
    <mergeCell ref="D9:E9"/>
    <mergeCell ref="F6:H6"/>
    <mergeCell ref="I6:K6"/>
    <mergeCell ref="B7:C7"/>
    <mergeCell ref="D7:E7"/>
    <mergeCell ref="F7:H7"/>
    <mergeCell ref="I7:K7"/>
    <mergeCell ref="B6:C6"/>
    <mergeCell ref="D6:E6"/>
    <mergeCell ref="A32:J32"/>
    <mergeCell ref="B4:E4"/>
    <mergeCell ref="F4:K4"/>
    <mergeCell ref="A5:A6"/>
    <mergeCell ref="B5:C5"/>
    <mergeCell ref="D5:E5"/>
    <mergeCell ref="F5:H5"/>
    <mergeCell ref="I5:K5"/>
    <mergeCell ref="F9:H9"/>
    <mergeCell ref="I9:K9"/>
    <mergeCell ref="B8:C8"/>
    <mergeCell ref="D8:E8"/>
    <mergeCell ref="F8:H8"/>
    <mergeCell ref="I8:K8"/>
    <mergeCell ref="F11:H11"/>
    <mergeCell ref="I11:K11"/>
    <mergeCell ref="B10:C10"/>
    <mergeCell ref="D10:E10"/>
    <mergeCell ref="F10:H10"/>
    <mergeCell ref="I10:K10"/>
    <mergeCell ref="B11:C11"/>
    <mergeCell ref="D11:E11"/>
    <mergeCell ref="B14:C14"/>
    <mergeCell ref="D14:E14"/>
    <mergeCell ref="F14:H14"/>
    <mergeCell ref="I14:K14"/>
    <mergeCell ref="B12:C12"/>
    <mergeCell ref="D12:E12"/>
    <mergeCell ref="F12:H12"/>
    <mergeCell ref="I12:K12"/>
    <mergeCell ref="B13:C13"/>
    <mergeCell ref="D13:E13"/>
    <mergeCell ref="F13:H13"/>
    <mergeCell ref="I13:K13"/>
  </mergeCells>
  <hyperlinks>
    <hyperlink ref="A1" location="'Table of Contents'!A1" display="Back to Table of Contents"/>
    <hyperlink ref="A17" location="'Table of Contents'!A1" display="Back to Table of Contents"/>
  </hyperlinks>
  <pageMargins left="0.48" right="0.5" top="0.46" bottom="0.2" header="0" footer="0.11"/>
  <pageSetup paperSize="9" scale="75" orientation="portrait" r:id="rId1"/>
  <headerFooter alignWithMargins="0">
    <oddHeader>&amp;C&amp;"Times New Roman,Regular"&amp;12  &amp;14 &amp;16 54</oddHead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K36"/>
  <sheetViews>
    <sheetView zoomScale="75" zoomScaleNormal="75" workbookViewId="0"/>
  </sheetViews>
  <sheetFormatPr defaultRowHeight="12.75" x14ac:dyDescent="0.2"/>
  <cols>
    <col min="1" max="1" width="23.7109375" style="7" customWidth="1"/>
    <col min="2" max="11" width="8.85546875" style="7" customWidth="1"/>
    <col min="12" max="16384" width="9.140625" style="7"/>
  </cols>
  <sheetData>
    <row r="1" spans="1:11" ht="21" customHeight="1" x14ac:dyDescent="0.3">
      <c r="A1" s="970" t="s">
        <v>1404</v>
      </c>
    </row>
    <row r="2" spans="1:11" s="2" customFormat="1" ht="16.5" x14ac:dyDescent="0.25">
      <c r="A2" s="144" t="s">
        <v>1230</v>
      </c>
      <c r="B2" s="145"/>
      <c r="C2" s="145"/>
      <c r="D2" s="145"/>
      <c r="E2" s="145"/>
      <c r="F2" s="145"/>
      <c r="G2" s="145"/>
      <c r="H2" s="145"/>
      <c r="I2" s="145"/>
      <c r="J2" s="145"/>
      <c r="K2" s="145"/>
    </row>
    <row r="3" spans="1:11" s="2" customFormat="1" ht="15" customHeight="1" x14ac:dyDescent="0.25">
      <c r="A3" s="144"/>
      <c r="B3" s="145"/>
      <c r="C3" s="145"/>
      <c r="D3" s="145"/>
      <c r="E3" s="145"/>
      <c r="F3" s="145"/>
      <c r="G3" s="145"/>
      <c r="H3" s="145"/>
      <c r="I3" s="145"/>
      <c r="J3" s="145"/>
      <c r="K3" s="145"/>
    </row>
    <row r="4" spans="1:11" s="2" customFormat="1" ht="33" customHeight="1" x14ac:dyDescent="0.25">
      <c r="A4" s="343" t="s">
        <v>17</v>
      </c>
      <c r="B4" s="343" t="s">
        <v>18</v>
      </c>
      <c r="C4" s="343" t="s">
        <v>19</v>
      </c>
      <c r="D4" s="343" t="s">
        <v>20</v>
      </c>
      <c r="E4" s="343" t="s">
        <v>21</v>
      </c>
      <c r="F4" s="343" t="s">
        <v>22</v>
      </c>
      <c r="G4" s="343" t="s">
        <v>105</v>
      </c>
      <c r="H4" s="343" t="s">
        <v>469</v>
      </c>
      <c r="I4" s="343" t="s">
        <v>577</v>
      </c>
      <c r="J4" s="343" t="s">
        <v>707</v>
      </c>
      <c r="K4" s="343" t="s">
        <v>786</v>
      </c>
    </row>
    <row r="5" spans="1:11" s="2" customFormat="1" ht="49.5" customHeight="1" x14ac:dyDescent="0.25">
      <c r="A5" s="146" t="s">
        <v>23</v>
      </c>
      <c r="B5" s="147">
        <v>14</v>
      </c>
      <c r="C5" s="147">
        <v>46</v>
      </c>
      <c r="D5" s="147">
        <v>31</v>
      </c>
      <c r="E5" s="148">
        <v>28</v>
      </c>
      <c r="F5" s="149">
        <v>19</v>
      </c>
      <c r="G5" s="147">
        <v>27</v>
      </c>
      <c r="H5" s="147">
        <v>13</v>
      </c>
      <c r="I5" s="344">
        <v>15</v>
      </c>
      <c r="J5" s="344">
        <v>13</v>
      </c>
      <c r="K5" s="344">
        <v>14</v>
      </c>
    </row>
    <row r="6" spans="1:11" s="2" customFormat="1" ht="49.5" customHeight="1" x14ac:dyDescent="0.25">
      <c r="A6" s="150" t="s">
        <v>24</v>
      </c>
      <c r="B6" s="147">
        <v>123</v>
      </c>
      <c r="C6" s="147">
        <v>188</v>
      </c>
      <c r="D6" s="147">
        <v>96</v>
      </c>
      <c r="E6" s="148">
        <v>154</v>
      </c>
      <c r="F6" s="149">
        <v>157</v>
      </c>
      <c r="G6" s="147">
        <v>207</v>
      </c>
      <c r="H6" s="147">
        <v>83</v>
      </c>
      <c r="I6" s="344">
        <v>63</v>
      </c>
      <c r="J6" s="344">
        <v>41</v>
      </c>
      <c r="K6" s="344">
        <v>86</v>
      </c>
    </row>
    <row r="7" spans="1:11" s="2" customFormat="1" ht="49.5" customHeight="1" x14ac:dyDescent="0.25">
      <c r="A7" s="171" t="s">
        <v>25</v>
      </c>
      <c r="B7" s="147"/>
      <c r="C7" s="147"/>
      <c r="D7" s="147"/>
      <c r="E7" s="148"/>
      <c r="F7" s="151"/>
      <c r="G7" s="147"/>
      <c r="H7" s="147"/>
      <c r="I7" s="344"/>
      <c r="J7" s="344"/>
      <c r="K7" s="344"/>
    </row>
    <row r="8" spans="1:11" s="2" customFormat="1" ht="49.5" customHeight="1" x14ac:dyDescent="0.25">
      <c r="A8" s="152" t="s">
        <v>26</v>
      </c>
      <c r="B8" s="153">
        <v>0</v>
      </c>
      <c r="C8" s="153">
        <v>53</v>
      </c>
      <c r="D8" s="153">
        <v>10</v>
      </c>
      <c r="E8" s="154">
        <v>22</v>
      </c>
      <c r="F8" s="149">
        <v>0</v>
      </c>
      <c r="G8" s="153">
        <v>95</v>
      </c>
      <c r="H8" s="153">
        <v>1</v>
      </c>
      <c r="I8" s="345">
        <v>0</v>
      </c>
      <c r="J8" s="345">
        <v>7</v>
      </c>
      <c r="K8" s="345">
        <v>0</v>
      </c>
    </row>
    <row r="9" spans="1:11" s="2" customFormat="1" ht="49.5" customHeight="1" x14ac:dyDescent="0.25">
      <c r="A9" s="152" t="s">
        <v>28</v>
      </c>
      <c r="B9" s="153">
        <v>123</v>
      </c>
      <c r="C9" s="153">
        <v>135</v>
      </c>
      <c r="D9" s="153">
        <v>86</v>
      </c>
      <c r="E9" s="154">
        <v>132</v>
      </c>
      <c r="F9" s="149">
        <v>157</v>
      </c>
      <c r="G9" s="153">
        <v>112</v>
      </c>
      <c r="H9" s="346">
        <v>82</v>
      </c>
      <c r="I9" s="347">
        <v>63</v>
      </c>
      <c r="J9" s="347">
        <v>34</v>
      </c>
      <c r="K9" s="347">
        <v>86</v>
      </c>
    </row>
    <row r="10" spans="1:11" ht="18.75" customHeight="1" x14ac:dyDescent="0.25">
      <c r="A10" s="2" t="s">
        <v>8</v>
      </c>
      <c r="B10" s="22"/>
      <c r="C10" s="22"/>
      <c r="D10" s="22"/>
      <c r="E10" s="22"/>
      <c r="F10" s="22"/>
      <c r="G10" s="22"/>
      <c r="H10" s="22"/>
      <c r="I10" s="22"/>
      <c r="J10" s="22"/>
    </row>
    <row r="11" spans="1:11" ht="8.25" customHeight="1" x14ac:dyDescent="0.2">
      <c r="A11" s="23"/>
    </row>
    <row r="12" spans="1:11" ht="21" customHeight="1" x14ac:dyDescent="0.2"/>
    <row r="24" spans="1:1" s="2" customFormat="1" ht="15.75" x14ac:dyDescent="0.25"/>
    <row r="25" spans="1:1" s="2" customFormat="1" ht="15.75" x14ac:dyDescent="0.25">
      <c r="A25" s="8"/>
    </row>
    <row r="26" spans="1:1" s="2" customFormat="1" ht="15.75" x14ac:dyDescent="0.25"/>
    <row r="27" spans="1:1" s="2" customFormat="1" ht="15.75" x14ac:dyDescent="0.25">
      <c r="A27" s="8"/>
    </row>
    <row r="28" spans="1:1" s="2" customFormat="1" ht="15.75" x14ac:dyDescent="0.25">
      <c r="A28" s="8"/>
    </row>
    <row r="29" spans="1:1" s="2" customFormat="1" ht="15.75" x14ac:dyDescent="0.25">
      <c r="A29" s="8"/>
    </row>
    <row r="30" spans="1:1" s="2" customFormat="1" ht="15.75" x14ac:dyDescent="0.25">
      <c r="A30" s="8"/>
    </row>
    <row r="36" spans="1:1" ht="13.5" x14ac:dyDescent="0.2">
      <c r="A36" s="510"/>
    </row>
  </sheetData>
  <hyperlinks>
    <hyperlink ref="A1" location="'Table of Contents'!A1" display="Back to Table of Contents"/>
  </hyperlinks>
  <pageMargins left="0.42" right="0.36" top="0.55000000000000004" bottom="0.2" header="0.23622047244094499" footer="0.1"/>
  <pageSetup paperSize="9" scale="80" orientation="portrait" r:id="rId1"/>
  <headerFooter alignWithMargins="0">
    <oddHeader>&amp;C&amp;"Times New Roman,Regular"&amp;12 &amp;14 &amp;16 55</oddHead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4"/>
  <sheetViews>
    <sheetView workbookViewId="0"/>
  </sheetViews>
  <sheetFormatPr defaultRowHeight="15.75" x14ac:dyDescent="0.25"/>
  <cols>
    <col min="1" max="1" width="22.85546875" style="849" customWidth="1"/>
    <col min="2" max="6" width="20.28515625" style="849" customWidth="1"/>
    <col min="7" max="7" width="20.7109375" style="849" customWidth="1"/>
    <col min="8" max="9" width="24.42578125" style="849" customWidth="1"/>
    <col min="10" max="10" width="23.5703125" style="849" customWidth="1"/>
    <col min="11" max="11" width="11.28515625" style="849" customWidth="1"/>
    <col min="12" max="16384" width="9.140625" style="849"/>
  </cols>
  <sheetData>
    <row r="1" spans="1:11" x14ac:dyDescent="0.25">
      <c r="A1" s="962" t="s">
        <v>1404</v>
      </c>
    </row>
    <row r="2" spans="1:11" ht="18.75" customHeight="1" x14ac:dyDescent="0.25">
      <c r="A2" s="231" t="s">
        <v>1251</v>
      </c>
      <c r="B2" s="848"/>
      <c r="C2" s="848"/>
      <c r="D2" s="848"/>
      <c r="K2" s="3437">
        <v>56</v>
      </c>
    </row>
    <row r="3" spans="1:11" ht="18.75" x14ac:dyDescent="0.25">
      <c r="J3" s="850" t="s">
        <v>1167</v>
      </c>
      <c r="K3" s="3437"/>
    </row>
    <row r="4" spans="1:11" ht="63.75" customHeight="1" x14ac:dyDescent="0.25">
      <c r="A4" s="3438" t="s">
        <v>72</v>
      </c>
      <c r="B4" s="3439" t="s">
        <v>1168</v>
      </c>
      <c r="C4" s="3439"/>
      <c r="D4" s="3439"/>
      <c r="E4" s="3439" t="s">
        <v>1169</v>
      </c>
      <c r="F4" s="3439"/>
      <c r="G4" s="3439"/>
      <c r="H4" s="3434" t="s">
        <v>1170</v>
      </c>
      <c r="I4" s="3435"/>
      <c r="J4" s="3436"/>
      <c r="K4" s="3437"/>
    </row>
    <row r="5" spans="1:11" ht="22.5" customHeight="1" x14ac:dyDescent="0.25">
      <c r="A5" s="3438"/>
      <c r="B5" s="3434" t="s">
        <v>1144</v>
      </c>
      <c r="C5" s="3435"/>
      <c r="D5" s="3436"/>
      <c r="E5" s="3434" t="s">
        <v>1144</v>
      </c>
      <c r="F5" s="3435"/>
      <c r="G5" s="3436"/>
      <c r="H5" s="3434" t="s">
        <v>1143</v>
      </c>
      <c r="I5" s="3435"/>
      <c r="J5" s="3436"/>
      <c r="K5" s="3437"/>
    </row>
    <row r="6" spans="1:11" ht="43.5" customHeight="1" x14ac:dyDescent="0.25">
      <c r="A6" s="3438"/>
      <c r="B6" s="851" t="s">
        <v>796</v>
      </c>
      <c r="C6" s="851" t="s">
        <v>797</v>
      </c>
      <c r="D6" s="851" t="s">
        <v>798</v>
      </c>
      <c r="E6" s="851" t="s">
        <v>796</v>
      </c>
      <c r="F6" s="851" t="s">
        <v>797</v>
      </c>
      <c r="G6" s="851" t="s">
        <v>798</v>
      </c>
      <c r="H6" s="851" t="s">
        <v>796</v>
      </c>
      <c r="I6" s="851" t="s">
        <v>797</v>
      </c>
      <c r="J6" s="851" t="s">
        <v>798</v>
      </c>
      <c r="K6" s="3437"/>
    </row>
    <row r="7" spans="1:11" ht="18.75" customHeight="1" x14ac:dyDescent="0.25">
      <c r="A7" s="852" t="s">
        <v>73</v>
      </c>
      <c r="B7" s="853">
        <v>2</v>
      </c>
      <c r="C7" s="853">
        <v>20.3</v>
      </c>
      <c r="D7" s="853">
        <v>8.8000000000000007</v>
      </c>
      <c r="E7" s="854">
        <v>4.2</v>
      </c>
      <c r="F7" s="854">
        <v>28.5</v>
      </c>
      <c r="G7" s="855">
        <v>10.7</v>
      </c>
      <c r="H7" s="854">
        <v>17.25</v>
      </c>
      <c r="I7" s="854">
        <v>31.46</v>
      </c>
      <c r="J7" s="855">
        <v>24.62</v>
      </c>
      <c r="K7" s="3437"/>
    </row>
    <row r="8" spans="1:11" ht="18.75" customHeight="1" x14ac:dyDescent="0.25">
      <c r="A8" s="852" t="s">
        <v>74</v>
      </c>
      <c r="B8" s="853">
        <v>2.9</v>
      </c>
      <c r="C8" s="853">
        <v>15.5</v>
      </c>
      <c r="D8" s="853">
        <v>8.6999999999999993</v>
      </c>
      <c r="E8" s="854">
        <v>4.9000000000000004</v>
      </c>
      <c r="F8" s="854">
        <v>13.9</v>
      </c>
      <c r="G8" s="855">
        <v>8.8000000000000007</v>
      </c>
      <c r="H8" s="854">
        <v>17.47</v>
      </c>
      <c r="I8" s="854">
        <v>39.67</v>
      </c>
      <c r="J8" s="855">
        <v>29.5</v>
      </c>
      <c r="K8" s="3437"/>
    </row>
    <row r="9" spans="1:11" ht="18.75" customHeight="1" x14ac:dyDescent="0.25">
      <c r="A9" s="852" t="s">
        <v>75</v>
      </c>
      <c r="B9" s="853">
        <v>2.2999999999999998</v>
      </c>
      <c r="C9" s="853">
        <v>27.2</v>
      </c>
      <c r="D9" s="853">
        <v>13</v>
      </c>
      <c r="E9" s="854">
        <v>3.3</v>
      </c>
      <c r="F9" s="854">
        <v>15.4</v>
      </c>
      <c r="G9" s="855">
        <v>8.9</v>
      </c>
      <c r="H9" s="854">
        <v>23.31</v>
      </c>
      <c r="I9" s="854">
        <v>45</v>
      </c>
      <c r="J9" s="855">
        <v>34.92</v>
      </c>
      <c r="K9" s="3437"/>
    </row>
    <row r="10" spans="1:11" ht="18.75" customHeight="1" x14ac:dyDescent="0.25">
      <c r="A10" s="852" t="s">
        <v>76</v>
      </c>
      <c r="B10" s="853">
        <v>0.8</v>
      </c>
      <c r="C10" s="853">
        <v>22.7</v>
      </c>
      <c r="D10" s="853">
        <v>12.3</v>
      </c>
      <c r="E10" s="854">
        <v>3.3</v>
      </c>
      <c r="F10" s="854">
        <v>16.8</v>
      </c>
      <c r="G10" s="855">
        <v>9.1999999999999993</v>
      </c>
      <c r="H10" s="854">
        <v>23.12</v>
      </c>
      <c r="I10" s="854">
        <v>36.97</v>
      </c>
      <c r="J10" s="855">
        <v>31.32</v>
      </c>
      <c r="K10" s="3437"/>
    </row>
    <row r="11" spans="1:11" ht="18.75" customHeight="1" x14ac:dyDescent="0.25">
      <c r="A11" s="852" t="s">
        <v>58</v>
      </c>
      <c r="B11" s="853">
        <v>7.1</v>
      </c>
      <c r="C11" s="853">
        <v>20.2</v>
      </c>
      <c r="D11" s="853">
        <v>14.1</v>
      </c>
      <c r="E11" s="854">
        <v>7.6</v>
      </c>
      <c r="F11" s="854">
        <v>20.5</v>
      </c>
      <c r="G11" s="855">
        <v>11.5</v>
      </c>
      <c r="H11" s="854">
        <v>22.82</v>
      </c>
      <c r="I11" s="854">
        <v>37.07</v>
      </c>
      <c r="J11" s="855">
        <v>31.62</v>
      </c>
      <c r="K11" s="3437"/>
    </row>
    <row r="12" spans="1:11" ht="18.75" customHeight="1" x14ac:dyDescent="0.25">
      <c r="A12" s="852" t="s">
        <v>77</v>
      </c>
      <c r="B12" s="853">
        <v>5.7</v>
      </c>
      <c r="C12" s="853">
        <v>20.3</v>
      </c>
      <c r="D12" s="853">
        <v>12.3</v>
      </c>
      <c r="E12" s="854">
        <v>6.3</v>
      </c>
      <c r="F12" s="854">
        <v>18.399999999999999</v>
      </c>
      <c r="G12" s="855">
        <v>11.1</v>
      </c>
      <c r="H12" s="854">
        <v>21.89</v>
      </c>
      <c r="I12" s="854">
        <v>37.130000000000003</v>
      </c>
      <c r="J12" s="855">
        <v>29.29</v>
      </c>
      <c r="K12" s="3437"/>
    </row>
    <row r="13" spans="1:11" ht="18.75" customHeight="1" x14ac:dyDescent="0.25">
      <c r="A13" s="852" t="s">
        <v>78</v>
      </c>
      <c r="B13" s="853">
        <v>3.5</v>
      </c>
      <c r="C13" s="853">
        <v>25.2</v>
      </c>
      <c r="D13" s="853">
        <v>12</v>
      </c>
      <c r="E13" s="854">
        <v>10.3</v>
      </c>
      <c r="F13" s="854">
        <v>25.3</v>
      </c>
      <c r="G13" s="855">
        <v>16.399999999999999</v>
      </c>
      <c r="H13" s="854">
        <v>23.86</v>
      </c>
      <c r="I13" s="854">
        <v>43.75</v>
      </c>
      <c r="J13" s="855">
        <v>31.84</v>
      </c>
      <c r="K13" s="3437"/>
    </row>
    <row r="14" spans="1:11" ht="18.75" customHeight="1" x14ac:dyDescent="0.25">
      <c r="A14" s="852" t="s">
        <v>79</v>
      </c>
      <c r="B14" s="853">
        <v>10</v>
      </c>
      <c r="C14" s="853">
        <v>33.799999999999997</v>
      </c>
      <c r="D14" s="853">
        <v>19</v>
      </c>
      <c r="E14" s="854">
        <v>15.1</v>
      </c>
      <c r="F14" s="854">
        <v>31.2</v>
      </c>
      <c r="G14" s="855">
        <v>21.2</v>
      </c>
      <c r="H14" s="854">
        <v>29.12</v>
      </c>
      <c r="I14" s="854">
        <v>45.37</v>
      </c>
      <c r="J14" s="855">
        <v>37.409999999999997</v>
      </c>
      <c r="K14" s="3437"/>
    </row>
    <row r="15" spans="1:11" ht="18.75" customHeight="1" x14ac:dyDescent="0.25">
      <c r="A15" s="852" t="s">
        <v>80</v>
      </c>
      <c r="B15" s="853">
        <v>6.9</v>
      </c>
      <c r="C15" s="853">
        <v>29.1</v>
      </c>
      <c r="D15" s="853">
        <v>16.600000000000001</v>
      </c>
      <c r="E15" s="854">
        <v>10.5</v>
      </c>
      <c r="F15" s="854">
        <v>31.3</v>
      </c>
      <c r="G15" s="855">
        <v>19.600000000000001</v>
      </c>
      <c r="H15" s="854">
        <v>26.3</v>
      </c>
      <c r="I15" s="854">
        <v>47.87</v>
      </c>
      <c r="J15" s="855">
        <v>34.590000000000003</v>
      </c>
      <c r="K15" s="3437"/>
    </row>
    <row r="16" spans="1:11" ht="18.75" customHeight="1" x14ac:dyDescent="0.25">
      <c r="A16" s="852" t="s">
        <v>81</v>
      </c>
      <c r="B16" s="853">
        <v>9.6</v>
      </c>
      <c r="C16" s="853">
        <v>23.1</v>
      </c>
      <c r="D16" s="853">
        <v>15.9</v>
      </c>
      <c r="E16" s="854">
        <v>12.5</v>
      </c>
      <c r="F16" s="854">
        <v>22.6</v>
      </c>
      <c r="G16" s="855">
        <v>16.8</v>
      </c>
      <c r="H16" s="854">
        <v>24.34</v>
      </c>
      <c r="I16" s="854">
        <v>45.6</v>
      </c>
      <c r="J16" s="855">
        <v>33.25</v>
      </c>
      <c r="K16" s="3437"/>
    </row>
    <row r="17" spans="1:11" ht="18.75" customHeight="1" x14ac:dyDescent="0.25">
      <c r="A17" s="852" t="s">
        <v>82</v>
      </c>
      <c r="B17" s="853">
        <v>9.1</v>
      </c>
      <c r="C17" s="853">
        <v>23.9</v>
      </c>
      <c r="D17" s="853">
        <v>15.4</v>
      </c>
      <c r="E17" s="854">
        <v>6.2</v>
      </c>
      <c r="F17" s="854">
        <v>23.8</v>
      </c>
      <c r="G17" s="855">
        <v>16.2</v>
      </c>
      <c r="H17" s="854">
        <v>24.14</v>
      </c>
      <c r="I17" s="854">
        <v>45.05</v>
      </c>
      <c r="J17" s="855">
        <v>33.700000000000003</v>
      </c>
      <c r="K17" s="3437"/>
    </row>
    <row r="18" spans="1:11" ht="18.75" customHeight="1" x14ac:dyDescent="0.25">
      <c r="A18" s="856" t="s">
        <v>83</v>
      </c>
      <c r="B18" s="857">
        <v>2.7</v>
      </c>
      <c r="C18" s="857">
        <v>24.2</v>
      </c>
      <c r="D18" s="857">
        <v>11.5</v>
      </c>
      <c r="E18" s="858">
        <v>6.8</v>
      </c>
      <c r="F18" s="858">
        <v>22.4</v>
      </c>
      <c r="G18" s="859">
        <v>15.7</v>
      </c>
      <c r="H18" s="858">
        <v>23.23</v>
      </c>
      <c r="I18" s="858">
        <v>43.52</v>
      </c>
      <c r="J18" s="859">
        <v>30.93</v>
      </c>
      <c r="K18" s="3437"/>
    </row>
    <row r="19" spans="1:11" ht="7.5" customHeight="1" x14ac:dyDescent="0.25">
      <c r="A19" s="860"/>
      <c r="B19" s="861"/>
      <c r="C19" s="861"/>
      <c r="D19" s="861"/>
      <c r="E19" s="862"/>
      <c r="F19" s="862"/>
      <c r="G19" s="863"/>
      <c r="H19" s="862"/>
      <c r="I19" s="862"/>
      <c r="J19" s="863"/>
      <c r="K19" s="3437"/>
    </row>
    <row r="20" spans="1:11" ht="6" customHeight="1" x14ac:dyDescent="0.25">
      <c r="A20" s="860"/>
      <c r="B20" s="861"/>
      <c r="C20" s="861"/>
      <c r="D20" s="861"/>
      <c r="E20" s="862"/>
      <c r="F20" s="862"/>
      <c r="G20" s="863"/>
      <c r="H20" s="862"/>
      <c r="I20" s="862"/>
      <c r="J20" s="864"/>
      <c r="K20" s="3437"/>
    </row>
    <row r="21" spans="1:11" ht="80.25" customHeight="1" x14ac:dyDescent="0.25">
      <c r="A21" s="3440" t="s">
        <v>72</v>
      </c>
      <c r="B21" s="3443" t="s">
        <v>800</v>
      </c>
      <c r="C21" s="3444"/>
      <c r="D21" s="3445"/>
      <c r="E21" s="3430" t="s">
        <v>801</v>
      </c>
      <c r="F21" s="3431"/>
      <c r="G21" s="3432"/>
      <c r="H21" s="3430" t="s">
        <v>802</v>
      </c>
      <c r="I21" s="3431"/>
      <c r="J21" s="3432"/>
      <c r="K21" s="3437"/>
    </row>
    <row r="22" spans="1:11" ht="22.5" customHeight="1" x14ac:dyDescent="0.25">
      <c r="A22" s="3440"/>
      <c r="B22" s="3434" t="s">
        <v>1145</v>
      </c>
      <c r="C22" s="3435"/>
      <c r="D22" s="3436"/>
      <c r="E22" s="3434" t="s">
        <v>799</v>
      </c>
      <c r="F22" s="3435"/>
      <c r="G22" s="3436"/>
      <c r="H22" s="3434" t="s">
        <v>799</v>
      </c>
      <c r="I22" s="3435"/>
      <c r="J22" s="3436"/>
      <c r="K22" s="3437"/>
    </row>
    <row r="23" spans="1:11" ht="43.5" customHeight="1" x14ac:dyDescent="0.25">
      <c r="A23" s="3440"/>
      <c r="B23" s="851" t="s">
        <v>796</v>
      </c>
      <c r="C23" s="851" t="s">
        <v>797</v>
      </c>
      <c r="D23" s="851" t="s">
        <v>798</v>
      </c>
      <c r="E23" s="851" t="s">
        <v>796</v>
      </c>
      <c r="F23" s="851" t="s">
        <v>797</v>
      </c>
      <c r="G23" s="851" t="s">
        <v>798</v>
      </c>
      <c r="H23" s="851" t="s">
        <v>796</v>
      </c>
      <c r="I23" s="851" t="s">
        <v>797</v>
      </c>
      <c r="J23" s="851" t="s">
        <v>798</v>
      </c>
      <c r="K23" s="3437"/>
    </row>
    <row r="24" spans="1:11" ht="19.5" customHeight="1" x14ac:dyDescent="0.25">
      <c r="A24" s="852" t="s">
        <v>73</v>
      </c>
      <c r="B24" s="865">
        <v>0.14000000000000001</v>
      </c>
      <c r="C24" s="866">
        <v>1.08</v>
      </c>
      <c r="D24" s="867">
        <v>0.66</v>
      </c>
      <c r="E24" s="865">
        <v>1.77</v>
      </c>
      <c r="F24" s="865">
        <v>9.57</v>
      </c>
      <c r="G24" s="867">
        <v>6.75</v>
      </c>
      <c r="H24" s="854">
        <v>0</v>
      </c>
      <c r="I24" s="865">
        <v>3.54</v>
      </c>
      <c r="J24" s="867">
        <v>1.86</v>
      </c>
      <c r="K24" s="3437"/>
    </row>
    <row r="25" spans="1:11" ht="19.5" customHeight="1" x14ac:dyDescent="0.25">
      <c r="A25" s="852" t="s">
        <v>74</v>
      </c>
      <c r="B25" s="865">
        <v>0.15</v>
      </c>
      <c r="C25" s="866">
        <v>2.1800000000000002</v>
      </c>
      <c r="D25" s="865">
        <v>0.71</v>
      </c>
      <c r="E25" s="865">
        <v>3.14</v>
      </c>
      <c r="F25" s="865">
        <v>11.07</v>
      </c>
      <c r="G25" s="867">
        <v>7.5</v>
      </c>
      <c r="H25" s="854">
        <v>0</v>
      </c>
      <c r="I25" s="865">
        <v>2.63</v>
      </c>
      <c r="J25" s="867">
        <v>0.61</v>
      </c>
      <c r="K25" s="3437"/>
    </row>
    <row r="26" spans="1:11" ht="19.5" customHeight="1" x14ac:dyDescent="0.25">
      <c r="A26" s="852" t="s">
        <v>75</v>
      </c>
      <c r="B26" s="865">
        <v>1.06</v>
      </c>
      <c r="C26" s="866">
        <v>2.09</v>
      </c>
      <c r="D26" s="865">
        <v>1.33</v>
      </c>
      <c r="E26" s="865">
        <v>3.96</v>
      </c>
      <c r="F26" s="865">
        <v>10.97</v>
      </c>
      <c r="G26" s="867">
        <v>7.38</v>
      </c>
      <c r="H26" s="854">
        <v>0</v>
      </c>
      <c r="I26" s="865">
        <v>1.82</v>
      </c>
      <c r="J26" s="867">
        <v>0.82</v>
      </c>
      <c r="K26" s="3437"/>
    </row>
    <row r="27" spans="1:11" ht="19.5" customHeight="1" x14ac:dyDescent="0.25">
      <c r="A27" s="852" t="s">
        <v>76</v>
      </c>
      <c r="B27" s="865">
        <v>1.87</v>
      </c>
      <c r="C27" s="866">
        <v>6.09</v>
      </c>
      <c r="D27" s="865">
        <v>2.56</v>
      </c>
      <c r="E27" s="865">
        <v>4.96</v>
      </c>
      <c r="F27" s="865">
        <v>13.71</v>
      </c>
      <c r="G27" s="867">
        <v>8.99</v>
      </c>
      <c r="H27" s="854">
        <v>0</v>
      </c>
      <c r="I27" s="865">
        <v>2.87</v>
      </c>
      <c r="J27" s="867">
        <v>0.82</v>
      </c>
      <c r="K27" s="3437"/>
    </row>
    <row r="28" spans="1:11" ht="19.5" customHeight="1" x14ac:dyDescent="0.25">
      <c r="A28" s="852" t="s">
        <v>58</v>
      </c>
      <c r="B28" s="865">
        <v>0.03</v>
      </c>
      <c r="C28" s="866">
        <v>2.67</v>
      </c>
      <c r="D28" s="865">
        <v>1.01</v>
      </c>
      <c r="E28" s="865">
        <v>5.87</v>
      </c>
      <c r="F28" s="865">
        <v>12.52</v>
      </c>
      <c r="G28" s="867">
        <v>9.94</v>
      </c>
      <c r="H28" s="854">
        <v>0</v>
      </c>
      <c r="I28" s="865">
        <v>1.79</v>
      </c>
      <c r="J28" s="867">
        <v>0.51</v>
      </c>
      <c r="K28" s="3437"/>
    </row>
    <row r="29" spans="1:11" ht="19.5" customHeight="1" x14ac:dyDescent="0.25">
      <c r="A29" s="852" t="s">
        <v>77</v>
      </c>
      <c r="B29" s="865">
        <v>1.3</v>
      </c>
      <c r="C29" s="866">
        <v>3.66</v>
      </c>
      <c r="D29" s="865">
        <v>1.87</v>
      </c>
      <c r="E29" s="865">
        <v>7.43</v>
      </c>
      <c r="F29" s="865">
        <v>14.29</v>
      </c>
      <c r="G29" s="867">
        <v>10.58</v>
      </c>
      <c r="H29" s="854">
        <v>0</v>
      </c>
      <c r="I29" s="865">
        <v>1.81</v>
      </c>
      <c r="J29" s="867">
        <v>0.23</v>
      </c>
      <c r="K29" s="3437"/>
    </row>
    <row r="30" spans="1:11" ht="19.5" customHeight="1" x14ac:dyDescent="0.25">
      <c r="A30" s="852" t="s">
        <v>78</v>
      </c>
      <c r="B30" s="865">
        <v>2.02</v>
      </c>
      <c r="C30" s="866">
        <v>3.51</v>
      </c>
      <c r="D30" s="865">
        <v>2.66</v>
      </c>
      <c r="E30" s="865">
        <v>7.41</v>
      </c>
      <c r="F30" s="865">
        <v>14.79</v>
      </c>
      <c r="G30" s="867">
        <v>10.97</v>
      </c>
      <c r="H30" s="854">
        <v>0</v>
      </c>
      <c r="I30" s="865">
        <v>1.02</v>
      </c>
      <c r="J30" s="867">
        <v>0.08</v>
      </c>
      <c r="K30" s="3437"/>
    </row>
    <row r="31" spans="1:11" ht="19.5" customHeight="1" x14ac:dyDescent="0.25">
      <c r="A31" s="852" t="s">
        <v>79</v>
      </c>
      <c r="B31" s="865">
        <v>2.77</v>
      </c>
      <c r="C31" s="866">
        <v>4.0999999999999996</v>
      </c>
      <c r="D31" s="865">
        <v>3.29</v>
      </c>
      <c r="E31" s="865">
        <v>8.1199999999999992</v>
      </c>
      <c r="F31" s="865">
        <v>15.9</v>
      </c>
      <c r="G31" s="867">
        <v>11.49</v>
      </c>
      <c r="H31" s="854">
        <v>0</v>
      </c>
      <c r="I31" s="865">
        <v>1.91</v>
      </c>
      <c r="J31" s="867">
        <v>0.12</v>
      </c>
      <c r="K31" s="3437"/>
    </row>
    <row r="32" spans="1:11" ht="19.5" customHeight="1" x14ac:dyDescent="0.25">
      <c r="A32" s="852" t="s">
        <v>80</v>
      </c>
      <c r="B32" s="865">
        <v>0.45</v>
      </c>
      <c r="C32" s="866">
        <v>0.84</v>
      </c>
      <c r="D32" s="865">
        <v>0.62</v>
      </c>
      <c r="E32" s="865">
        <v>6.35</v>
      </c>
      <c r="F32" s="865">
        <v>14.07</v>
      </c>
      <c r="G32" s="867">
        <v>9.77</v>
      </c>
      <c r="H32" s="854">
        <v>0</v>
      </c>
      <c r="I32" s="865">
        <v>3.85</v>
      </c>
      <c r="J32" s="867">
        <v>1.0900000000000001</v>
      </c>
      <c r="K32" s="3437"/>
    </row>
    <row r="33" spans="1:11" ht="19.5" customHeight="1" x14ac:dyDescent="0.25">
      <c r="A33" s="852" t="s">
        <v>81</v>
      </c>
      <c r="B33" s="865">
        <v>0.56999999999999995</v>
      </c>
      <c r="C33" s="866">
        <v>3.91</v>
      </c>
      <c r="D33" s="865">
        <v>1.29</v>
      </c>
      <c r="E33" s="865">
        <v>3.9</v>
      </c>
      <c r="F33" s="865">
        <v>12.6</v>
      </c>
      <c r="G33" s="867">
        <v>8.32</v>
      </c>
      <c r="H33" s="854">
        <v>0</v>
      </c>
      <c r="I33" s="865">
        <v>1.67</v>
      </c>
      <c r="J33" s="867">
        <v>0.77</v>
      </c>
      <c r="K33" s="3437"/>
    </row>
    <row r="34" spans="1:11" ht="19.5" customHeight="1" x14ac:dyDescent="0.25">
      <c r="A34" s="852" t="s">
        <v>82</v>
      </c>
      <c r="B34" s="865">
        <v>0.56000000000000005</v>
      </c>
      <c r="C34" s="866">
        <v>2.38</v>
      </c>
      <c r="D34" s="865">
        <v>0.89</v>
      </c>
      <c r="E34" s="865">
        <v>4.1100000000000003</v>
      </c>
      <c r="F34" s="865">
        <v>11.18</v>
      </c>
      <c r="G34" s="867">
        <v>7.2</v>
      </c>
      <c r="H34" s="854">
        <v>0.33</v>
      </c>
      <c r="I34" s="865">
        <v>1.69</v>
      </c>
      <c r="J34" s="867">
        <v>0.97</v>
      </c>
      <c r="K34" s="3437"/>
    </row>
    <row r="35" spans="1:11" ht="19.5" customHeight="1" x14ac:dyDescent="0.25">
      <c r="A35" s="856" t="s">
        <v>83</v>
      </c>
      <c r="B35" s="868">
        <v>0.09</v>
      </c>
      <c r="C35" s="869">
        <v>1.1599999999999999</v>
      </c>
      <c r="D35" s="868">
        <v>0.68</v>
      </c>
      <c r="E35" s="868">
        <v>0</v>
      </c>
      <c r="F35" s="868">
        <v>10.55</v>
      </c>
      <c r="G35" s="870">
        <v>5.18</v>
      </c>
      <c r="H35" s="858">
        <v>0.53</v>
      </c>
      <c r="I35" s="868">
        <v>2.34</v>
      </c>
      <c r="J35" s="870">
        <v>1.37</v>
      </c>
      <c r="K35" s="3437"/>
    </row>
    <row r="36" spans="1:11" ht="20.25" customHeight="1" x14ac:dyDescent="0.25">
      <c r="A36" s="3433" t="s">
        <v>1242</v>
      </c>
      <c r="B36" s="3433"/>
      <c r="C36" s="3433"/>
      <c r="D36" s="3433"/>
      <c r="E36" s="3433"/>
      <c r="F36" s="3433"/>
      <c r="G36" s="3433"/>
      <c r="H36" s="3433"/>
      <c r="I36" s="3433"/>
      <c r="J36" s="3433"/>
      <c r="K36" s="3437"/>
    </row>
    <row r="37" spans="1:11" ht="27" customHeight="1" x14ac:dyDescent="0.25">
      <c r="A37" s="3441" t="s">
        <v>1171</v>
      </c>
      <c r="B37" s="3441"/>
      <c r="C37" s="3441"/>
      <c r="D37" s="3441"/>
      <c r="E37" s="3441"/>
      <c r="F37" s="3441"/>
      <c r="G37" s="3441"/>
      <c r="H37" s="3441"/>
      <c r="I37" s="3441"/>
      <c r="J37" s="3441"/>
      <c r="K37" s="3437"/>
    </row>
    <row r="38" spans="1:11" ht="46.5" customHeight="1" x14ac:dyDescent="0.25">
      <c r="A38" s="3442" t="s">
        <v>1192</v>
      </c>
      <c r="B38" s="3442"/>
      <c r="C38" s="3442"/>
      <c r="D38" s="3442"/>
      <c r="E38" s="3442"/>
      <c r="F38" s="3442"/>
      <c r="G38" s="3442"/>
      <c r="H38" s="3442"/>
      <c r="I38" s="3442"/>
      <c r="J38" s="3442"/>
      <c r="K38" s="3437"/>
    </row>
    <row r="39" spans="1:11" ht="18.75" customHeight="1" x14ac:dyDescent="0.25">
      <c r="B39" s="871"/>
      <c r="C39" s="871"/>
      <c r="D39" s="871"/>
      <c r="E39" s="871"/>
      <c r="F39" s="871"/>
      <c r="K39" s="872"/>
    </row>
    <row r="40" spans="1:11" x14ac:dyDescent="0.25">
      <c r="K40" s="872"/>
    </row>
    <row r="41" spans="1:11" x14ac:dyDescent="0.25">
      <c r="K41" s="872"/>
    </row>
    <row r="42" spans="1:11" x14ac:dyDescent="0.25">
      <c r="K42" s="872"/>
    </row>
    <row r="43" spans="1:11" x14ac:dyDescent="0.25">
      <c r="K43" s="872"/>
    </row>
    <row r="44" spans="1:11" x14ac:dyDescent="0.25">
      <c r="K44" s="872"/>
    </row>
  </sheetData>
  <mergeCells count="18">
    <mergeCell ref="B21:D21"/>
    <mergeCell ref="E21:G21"/>
    <mergeCell ref="H21:J21"/>
    <mergeCell ref="A36:J36"/>
    <mergeCell ref="E5:G5"/>
    <mergeCell ref="H5:J5"/>
    <mergeCell ref="K2:K38"/>
    <mergeCell ref="A4:A6"/>
    <mergeCell ref="B4:D4"/>
    <mergeCell ref="E4:G4"/>
    <mergeCell ref="H4:J4"/>
    <mergeCell ref="A21:A23"/>
    <mergeCell ref="B22:D22"/>
    <mergeCell ref="E22:G22"/>
    <mergeCell ref="A37:J37"/>
    <mergeCell ref="A38:J38"/>
    <mergeCell ref="H22:J22"/>
    <mergeCell ref="B5:D5"/>
  </mergeCells>
  <hyperlinks>
    <hyperlink ref="A1" location="'Table of Contents'!A1" display="Back to Table of Contents"/>
  </hyperlinks>
  <pageMargins left="0.6" right="0.25" top="0.65" bottom="0" header="0.4" footer="0.19"/>
  <pageSetup paperSize="9"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9"/>
  <sheetViews>
    <sheetView zoomScale="50" zoomScaleNormal="50" workbookViewId="0"/>
  </sheetViews>
  <sheetFormatPr defaultRowHeight="20.25" x14ac:dyDescent="0.3"/>
  <cols>
    <col min="1" max="1" width="18.5703125" style="524" customWidth="1"/>
    <col min="2" max="2" width="20.7109375" style="524" customWidth="1"/>
    <col min="3" max="3" width="21.140625" style="524" customWidth="1"/>
    <col min="4" max="4" width="17.7109375" style="524" customWidth="1"/>
    <col min="5" max="5" width="16.140625" style="524" customWidth="1"/>
    <col min="6" max="6" width="17" style="524" customWidth="1"/>
    <col min="7" max="7" width="16.5703125" style="524" customWidth="1"/>
    <col min="8" max="8" width="15.85546875" style="524" customWidth="1"/>
    <col min="9" max="9" width="15.5703125" style="524" customWidth="1"/>
    <col min="10" max="10" width="21.85546875" style="524" customWidth="1"/>
    <col min="11" max="11" width="20.5703125" style="524" customWidth="1"/>
    <col min="12" max="12" width="22.85546875" style="524" customWidth="1"/>
    <col min="13" max="13" width="21.7109375" style="524" customWidth="1"/>
    <col min="14" max="14" width="7.28515625" style="524" customWidth="1"/>
    <col min="15" max="16384" width="9.140625" style="524"/>
  </cols>
  <sheetData>
    <row r="1" spans="1:14" x14ac:dyDescent="0.3">
      <c r="A1" s="970" t="s">
        <v>1404</v>
      </c>
    </row>
    <row r="2" spans="1:14" ht="27" x14ac:dyDescent="0.45">
      <c r="A2" s="683" t="s">
        <v>1231</v>
      </c>
      <c r="B2" s="684"/>
      <c r="C2" s="684"/>
      <c r="D2" s="684"/>
      <c r="E2" s="684"/>
      <c r="F2" s="684"/>
      <c r="G2" s="684"/>
      <c r="H2" s="684"/>
      <c r="I2" s="684"/>
      <c r="J2" s="684"/>
      <c r="K2" s="684"/>
      <c r="L2" s="684"/>
      <c r="M2" s="684"/>
      <c r="N2" s="3447">
        <v>57</v>
      </c>
    </row>
    <row r="3" spans="1:14" ht="23.25" x14ac:dyDescent="0.35">
      <c r="A3" s="684"/>
      <c r="B3" s="684"/>
      <c r="C3" s="684"/>
      <c r="D3" s="684"/>
      <c r="E3" s="684"/>
      <c r="F3" s="684"/>
      <c r="G3" s="684"/>
      <c r="H3" s="684"/>
      <c r="I3" s="684"/>
      <c r="J3" s="684"/>
      <c r="K3" s="684"/>
      <c r="L3" s="3446" t="s">
        <v>622</v>
      </c>
      <c r="M3" s="3446"/>
      <c r="N3" s="3447"/>
    </row>
    <row r="4" spans="1:14" ht="36.75" customHeight="1" x14ac:dyDescent="0.3">
      <c r="A4" s="685" t="s">
        <v>17</v>
      </c>
      <c r="B4" s="685" t="s">
        <v>73</v>
      </c>
      <c r="C4" s="685" t="s">
        <v>74</v>
      </c>
      <c r="D4" s="685" t="s">
        <v>75</v>
      </c>
      <c r="E4" s="685" t="s">
        <v>76</v>
      </c>
      <c r="F4" s="685" t="s">
        <v>58</v>
      </c>
      <c r="G4" s="685" t="s">
        <v>77</v>
      </c>
      <c r="H4" s="685" t="s">
        <v>78</v>
      </c>
      <c r="I4" s="685" t="s">
        <v>79</v>
      </c>
      <c r="J4" s="685" t="s">
        <v>80</v>
      </c>
      <c r="K4" s="685" t="s">
        <v>81</v>
      </c>
      <c r="L4" s="685" t="s">
        <v>82</v>
      </c>
      <c r="M4" s="685" t="s">
        <v>83</v>
      </c>
      <c r="N4" s="3447"/>
    </row>
    <row r="5" spans="1:14" ht="27" customHeight="1" x14ac:dyDescent="0.35">
      <c r="A5" s="686" t="s">
        <v>1172</v>
      </c>
      <c r="B5" s="687">
        <v>385.75</v>
      </c>
      <c r="C5" s="687">
        <v>385.82</v>
      </c>
      <c r="D5" s="687">
        <v>385.83</v>
      </c>
      <c r="E5" s="687">
        <v>385.95</v>
      </c>
      <c r="F5" s="687">
        <v>386.13</v>
      </c>
      <c r="G5" s="687">
        <v>386.24</v>
      </c>
      <c r="H5" s="687">
        <v>386.21</v>
      </c>
      <c r="I5" s="687">
        <v>386.3</v>
      </c>
      <c r="J5" s="687">
        <v>386.47</v>
      </c>
      <c r="K5" s="687">
        <v>386.73</v>
      </c>
      <c r="L5" s="687">
        <v>386.93</v>
      </c>
      <c r="M5" s="687">
        <v>387.07</v>
      </c>
      <c r="N5" s="3447"/>
    </row>
    <row r="6" spans="1:14" ht="27" customHeight="1" x14ac:dyDescent="0.35">
      <c r="A6" s="686" t="s">
        <v>1173</v>
      </c>
      <c r="B6" s="687">
        <v>387.4</v>
      </c>
      <c r="C6" s="687">
        <v>387.73</v>
      </c>
      <c r="D6" s="687">
        <v>387.83</v>
      </c>
      <c r="E6" s="687">
        <v>387.98</v>
      </c>
      <c r="F6" s="687">
        <v>388.17</v>
      </c>
      <c r="G6" s="687">
        <v>388.33</v>
      </c>
      <c r="H6" s="687">
        <v>388.57</v>
      </c>
      <c r="I6" s="687">
        <v>388.87</v>
      </c>
      <c r="J6" s="687">
        <v>389.22</v>
      </c>
      <c r="K6" s="687">
        <v>389.49</v>
      </c>
      <c r="L6" s="687">
        <v>389.62</v>
      </c>
      <c r="M6" s="687">
        <v>389.64</v>
      </c>
      <c r="N6" s="3447"/>
    </row>
    <row r="7" spans="1:14" ht="27" customHeight="1" x14ac:dyDescent="0.35">
      <c r="A7" s="686" t="s">
        <v>1174</v>
      </c>
      <c r="B7" s="687">
        <v>389.69</v>
      </c>
      <c r="C7" s="687">
        <v>389.75</v>
      </c>
      <c r="D7" s="687">
        <v>389.84</v>
      </c>
      <c r="E7" s="687">
        <v>390.05</v>
      </c>
      <c r="F7" s="687">
        <v>390.27</v>
      </c>
      <c r="G7" s="687">
        <v>390.44</v>
      </c>
      <c r="H7" s="687">
        <v>390.38</v>
      </c>
      <c r="I7" s="687">
        <v>390.46</v>
      </c>
      <c r="J7" s="687">
        <v>390.8</v>
      </c>
      <c r="K7" s="687">
        <v>391.13</v>
      </c>
      <c r="L7" s="687">
        <v>391.25</v>
      </c>
      <c r="M7" s="687">
        <v>391.36</v>
      </c>
      <c r="N7" s="3447"/>
    </row>
    <row r="8" spans="1:14" ht="27" customHeight="1" x14ac:dyDescent="0.35">
      <c r="A8" s="686" t="s">
        <v>1175</v>
      </c>
      <c r="B8" s="687">
        <v>391.38</v>
      </c>
      <c r="C8" s="687">
        <v>391.61</v>
      </c>
      <c r="D8" s="687">
        <v>391.92</v>
      </c>
      <c r="E8" s="687">
        <v>392.01</v>
      </c>
      <c r="F8" s="687">
        <v>392.09</v>
      </c>
      <c r="G8" s="687">
        <v>392.16</v>
      </c>
      <c r="H8" s="687">
        <v>392.23</v>
      </c>
      <c r="I8" s="687">
        <v>392.53</v>
      </c>
      <c r="J8" s="687">
        <v>393.06</v>
      </c>
      <c r="K8" s="687">
        <v>393.36</v>
      </c>
      <c r="L8" s="687">
        <v>393.52</v>
      </c>
      <c r="M8" s="687">
        <v>393.62</v>
      </c>
      <c r="N8" s="3447"/>
    </row>
    <row r="9" spans="1:14" ht="27" customHeight="1" x14ac:dyDescent="0.35">
      <c r="A9" s="686" t="s">
        <v>1176</v>
      </c>
      <c r="B9" s="687">
        <v>393.89</v>
      </c>
      <c r="C9" s="687">
        <v>394.12</v>
      </c>
      <c r="D9" s="687">
        <v>394.46</v>
      </c>
      <c r="E9" s="687">
        <v>394.73</v>
      </c>
      <c r="F9" s="687">
        <v>394.93</v>
      </c>
      <c r="G9" s="687">
        <v>395.23</v>
      </c>
      <c r="H9" s="687">
        <v>395.62</v>
      </c>
      <c r="I9" s="687">
        <v>395.8</v>
      </c>
      <c r="J9" s="687">
        <v>395.68</v>
      </c>
      <c r="K9" s="687">
        <v>395.73</v>
      </c>
      <c r="L9" s="687">
        <v>395.94</v>
      </c>
      <c r="M9" s="687">
        <v>396.12</v>
      </c>
      <c r="N9" s="3447"/>
    </row>
    <row r="10" spans="1:14" ht="27" customHeight="1" x14ac:dyDescent="0.35">
      <c r="A10" s="686" t="s">
        <v>1177</v>
      </c>
      <c r="B10" s="687">
        <v>396.22</v>
      </c>
      <c r="C10" s="687">
        <v>396.33</v>
      </c>
      <c r="D10" s="687">
        <v>396.37</v>
      </c>
      <c r="E10" s="687">
        <v>396.55</v>
      </c>
      <c r="F10" s="687">
        <v>396.82</v>
      </c>
      <c r="G10" s="687">
        <v>396.94</v>
      </c>
      <c r="H10" s="687">
        <v>397.24</v>
      </c>
      <c r="I10" s="687">
        <v>397.61</v>
      </c>
      <c r="J10" s="687">
        <v>397.66</v>
      </c>
      <c r="K10" s="687">
        <v>397.68</v>
      </c>
      <c r="L10" s="687">
        <v>397.91</v>
      </c>
      <c r="M10" s="687">
        <v>398.12</v>
      </c>
      <c r="N10" s="3447"/>
    </row>
    <row r="11" spans="1:14" ht="27" customHeight="1" x14ac:dyDescent="0.35">
      <c r="A11" s="686" t="s">
        <v>1178</v>
      </c>
      <c r="B11" s="687">
        <v>398.26</v>
      </c>
      <c r="C11" s="687">
        <v>398.46</v>
      </c>
      <c r="D11" s="687">
        <v>398.64</v>
      </c>
      <c r="E11" s="687">
        <v>398.87</v>
      </c>
      <c r="F11" s="687">
        <v>399.03</v>
      </c>
      <c r="G11" s="687">
        <v>399.27</v>
      </c>
      <c r="H11" s="687">
        <v>399.47</v>
      </c>
      <c r="I11" s="687">
        <v>399.64</v>
      </c>
      <c r="J11" s="687">
        <v>399.92</v>
      </c>
      <c r="K11" s="687">
        <v>400.13</v>
      </c>
      <c r="L11" s="687">
        <v>400.41</v>
      </c>
      <c r="M11" s="687">
        <v>400.87</v>
      </c>
      <c r="N11" s="3447"/>
    </row>
    <row r="12" spans="1:14" ht="27" customHeight="1" x14ac:dyDescent="0.35">
      <c r="A12" s="686" t="s">
        <v>1179</v>
      </c>
      <c r="B12" s="687">
        <v>401.41</v>
      </c>
      <c r="C12" s="687">
        <v>401.6</v>
      </c>
      <c r="D12" s="687">
        <v>401.91</v>
      </c>
      <c r="E12" s="687">
        <v>402.27</v>
      </c>
      <c r="F12" s="687">
        <v>402.55</v>
      </c>
      <c r="G12" s="687">
        <v>402.85</v>
      </c>
      <c r="H12" s="687">
        <v>403.19</v>
      </c>
      <c r="I12" s="687">
        <v>403.38</v>
      </c>
      <c r="J12" s="687">
        <v>403.55</v>
      </c>
      <c r="K12" s="687">
        <v>403.75</v>
      </c>
      <c r="L12" s="687">
        <v>403.85</v>
      </c>
      <c r="M12" s="687">
        <v>403.98</v>
      </c>
      <c r="N12" s="3447"/>
    </row>
    <row r="13" spans="1:14" ht="27" customHeight="1" x14ac:dyDescent="0.35">
      <c r="A13" s="686" t="s">
        <v>1180</v>
      </c>
      <c r="B13" s="687">
        <v>404.09</v>
      </c>
      <c r="C13" s="687">
        <v>404.25</v>
      </c>
      <c r="D13" s="687">
        <v>404.39</v>
      </c>
      <c r="E13" s="687">
        <v>404.52</v>
      </c>
      <c r="F13" s="687">
        <v>404.77</v>
      </c>
      <c r="G13" s="687">
        <v>405.06</v>
      </c>
      <c r="H13" s="687">
        <v>405.19</v>
      </c>
      <c r="I13" s="687">
        <v>405.15</v>
      </c>
      <c r="J13" s="687">
        <v>405.23</v>
      </c>
      <c r="K13" s="687">
        <v>405.49</v>
      </c>
      <c r="L13" s="687">
        <v>405.77</v>
      </c>
      <c r="M13" s="687">
        <v>406.05</v>
      </c>
      <c r="N13" s="3447"/>
    </row>
    <row r="14" spans="1:14" ht="27" customHeight="1" x14ac:dyDescent="0.35">
      <c r="A14" s="873">
        <v>2018</v>
      </c>
      <c r="B14" s="688">
        <v>406.29</v>
      </c>
      <c r="C14" s="688">
        <v>406.52</v>
      </c>
      <c r="D14" s="688">
        <v>406.82</v>
      </c>
      <c r="E14" s="688">
        <v>406.97</v>
      </c>
      <c r="F14" s="688">
        <v>407.04</v>
      </c>
      <c r="G14" s="688">
        <v>407.24</v>
      </c>
      <c r="H14" s="688">
        <v>407.54</v>
      </c>
      <c r="I14" s="688">
        <v>407.71</v>
      </c>
      <c r="J14" s="688">
        <v>407.71</v>
      </c>
      <c r="K14" s="688">
        <v>407.96</v>
      </c>
      <c r="L14" s="688">
        <v>408.18</v>
      </c>
      <c r="M14" s="688">
        <v>408.5</v>
      </c>
      <c r="N14" s="3447"/>
    </row>
    <row r="15" spans="1:14" ht="26.25" customHeight="1" x14ac:dyDescent="0.3">
      <c r="A15" s="524" t="s">
        <v>621</v>
      </c>
      <c r="N15" s="3447"/>
    </row>
    <row r="16" spans="1:14" ht="33" customHeight="1" x14ac:dyDescent="0.3">
      <c r="A16" s="841" t="s">
        <v>1162</v>
      </c>
      <c r="N16" s="3447"/>
    </row>
    <row r="17" spans="14:14" x14ac:dyDescent="0.3">
      <c r="N17" s="3447"/>
    </row>
    <row r="18" spans="14:14" x14ac:dyDescent="0.3">
      <c r="N18" s="3447"/>
    </row>
    <row r="19" spans="14:14" x14ac:dyDescent="0.3">
      <c r="N19" s="3447"/>
    </row>
    <row r="20" spans="14:14" x14ac:dyDescent="0.3">
      <c r="N20" s="3447"/>
    </row>
    <row r="21" spans="14:14" x14ac:dyDescent="0.3">
      <c r="N21" s="3447"/>
    </row>
    <row r="22" spans="14:14" x14ac:dyDescent="0.3">
      <c r="N22" s="3447"/>
    </row>
    <row r="23" spans="14:14" x14ac:dyDescent="0.3">
      <c r="N23" s="3447"/>
    </row>
    <row r="24" spans="14:14" x14ac:dyDescent="0.3">
      <c r="N24" s="3447"/>
    </row>
    <row r="25" spans="14:14" x14ac:dyDescent="0.3">
      <c r="N25" s="3447"/>
    </row>
    <row r="26" spans="14:14" x14ac:dyDescent="0.3">
      <c r="N26" s="3447"/>
    </row>
    <row r="27" spans="14:14" x14ac:dyDescent="0.3">
      <c r="N27" s="3447"/>
    </row>
    <row r="28" spans="14:14" x14ac:dyDescent="0.3">
      <c r="N28" s="3447"/>
    </row>
    <row r="29" spans="14:14" x14ac:dyDescent="0.3">
      <c r="N29" s="3447"/>
    </row>
    <row r="30" spans="14:14" x14ac:dyDescent="0.3">
      <c r="N30" s="3447"/>
    </row>
    <row r="31" spans="14:14" x14ac:dyDescent="0.3">
      <c r="N31" s="3447"/>
    </row>
    <row r="32" spans="14:14" x14ac:dyDescent="0.3">
      <c r="N32" s="3447"/>
    </row>
    <row r="33" spans="1:14" x14ac:dyDescent="0.3">
      <c r="N33" s="3447"/>
    </row>
    <row r="34" spans="1:14" x14ac:dyDescent="0.3">
      <c r="N34" s="3447"/>
    </row>
    <row r="35" spans="1:14" x14ac:dyDescent="0.3">
      <c r="N35" s="3447"/>
    </row>
    <row r="36" spans="1:14" x14ac:dyDescent="0.3">
      <c r="N36" s="3447"/>
    </row>
    <row r="37" spans="1:14" x14ac:dyDescent="0.3">
      <c r="N37" s="3447"/>
    </row>
    <row r="38" spans="1:14" x14ac:dyDescent="0.3">
      <c r="N38" s="3447"/>
    </row>
    <row r="39" spans="1:14" x14ac:dyDescent="0.3">
      <c r="A39" s="525"/>
      <c r="N39" s="3447"/>
    </row>
  </sheetData>
  <mergeCells count="2">
    <mergeCell ref="L3:M3"/>
    <mergeCell ref="N2:N39"/>
  </mergeCells>
  <hyperlinks>
    <hyperlink ref="A1" location="'Table of Contents'!A1" display="Back to Table of Contents"/>
  </hyperlinks>
  <pageMargins left="0.47" right="0.21" top="0.61" bottom="0.75" header="0.3" footer="0.3"/>
  <pageSetup paperSize="9"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E342"/>
  <sheetViews>
    <sheetView workbookViewId="0">
      <selection activeCell="D18" sqref="D18"/>
    </sheetView>
  </sheetViews>
  <sheetFormatPr defaultRowHeight="15" x14ac:dyDescent="0.25"/>
  <cols>
    <col min="1" max="1" width="4.85546875" style="53" customWidth="1"/>
    <col min="2" max="2" width="40.42578125" style="52" customWidth="1"/>
    <col min="3" max="3" width="33.28515625" style="53" customWidth="1"/>
    <col min="4" max="4" width="28.28515625" style="53" customWidth="1"/>
    <col min="5" max="16384" width="9.140625" style="53"/>
  </cols>
  <sheetData>
    <row r="1" spans="1:5" x14ac:dyDescent="0.25">
      <c r="A1" s="964" t="s">
        <v>1404</v>
      </c>
    </row>
    <row r="2" spans="1:5" ht="27.75" customHeight="1" x14ac:dyDescent="0.25">
      <c r="A2" s="249" t="s">
        <v>771</v>
      </c>
    </row>
    <row r="3" spans="1:5" ht="27.75" customHeight="1" x14ac:dyDescent="0.25"/>
    <row r="4" spans="1:5" ht="33.75" customHeight="1" x14ac:dyDescent="0.25">
      <c r="A4" s="3125" t="s">
        <v>159</v>
      </c>
      <c r="B4" s="3125"/>
      <c r="C4" s="118" t="s">
        <v>155</v>
      </c>
      <c r="D4" s="118" t="s">
        <v>671</v>
      </c>
    </row>
    <row r="5" spans="1:5" ht="15.75" x14ac:dyDescent="0.25">
      <c r="A5" s="122">
        <v>1</v>
      </c>
      <c r="B5" s="121" t="s">
        <v>515</v>
      </c>
      <c r="C5" s="3131" t="s">
        <v>157</v>
      </c>
      <c r="D5" s="820">
        <v>31.6</v>
      </c>
    </row>
    <row r="6" spans="1:5" ht="15.75" x14ac:dyDescent="0.25">
      <c r="A6" s="122">
        <v>2</v>
      </c>
      <c r="B6" s="121" t="s">
        <v>516</v>
      </c>
      <c r="C6" s="3130"/>
      <c r="D6" s="821">
        <v>168.8</v>
      </c>
    </row>
    <row r="7" spans="1:5" ht="15.75" x14ac:dyDescent="0.25">
      <c r="A7" s="122">
        <v>3</v>
      </c>
      <c r="B7" s="121" t="s">
        <v>517</v>
      </c>
      <c r="C7" s="3130"/>
      <c r="D7" s="822">
        <f>6330*0.0001</f>
        <v>0.63300000000000001</v>
      </c>
    </row>
    <row r="8" spans="1:5" ht="15.75" x14ac:dyDescent="0.25">
      <c r="A8" s="122">
        <v>4</v>
      </c>
      <c r="B8" s="121" t="s">
        <v>518</v>
      </c>
      <c r="C8" s="3130"/>
      <c r="D8" s="822">
        <v>253.25</v>
      </c>
    </row>
    <row r="9" spans="1:5" ht="15.75" x14ac:dyDescent="0.25">
      <c r="A9" s="122">
        <v>5</v>
      </c>
      <c r="B9" s="121" t="s">
        <v>519</v>
      </c>
      <c r="C9" s="3130"/>
      <c r="D9" s="822">
        <v>42.21</v>
      </c>
    </row>
    <row r="10" spans="1:5" ht="15.75" x14ac:dyDescent="0.25">
      <c r="A10" s="122">
        <v>6</v>
      </c>
      <c r="B10" s="121" t="s">
        <v>520</v>
      </c>
      <c r="C10" s="3130"/>
      <c r="D10" s="822">
        <v>76</v>
      </c>
    </row>
    <row r="11" spans="1:5" ht="15.75" x14ac:dyDescent="0.25">
      <c r="A11" s="122">
        <v>7</v>
      </c>
      <c r="B11" s="121" t="s">
        <v>123</v>
      </c>
      <c r="C11" s="3130"/>
      <c r="D11" s="822">
        <v>4.96</v>
      </c>
    </row>
    <row r="12" spans="1:5" ht="15.75" x14ac:dyDescent="0.25">
      <c r="A12" s="122">
        <v>8</v>
      </c>
      <c r="B12" s="121" t="s">
        <v>124</v>
      </c>
      <c r="C12" s="3130"/>
      <c r="D12" s="822">
        <v>10.119999999999999</v>
      </c>
    </row>
    <row r="13" spans="1:5" ht="15.75" x14ac:dyDescent="0.25">
      <c r="A13" s="122">
        <v>9</v>
      </c>
      <c r="B13" s="121" t="s">
        <v>521</v>
      </c>
      <c r="C13" s="3130"/>
      <c r="D13" s="822">
        <v>128</v>
      </c>
      <c r="E13" s="303"/>
    </row>
    <row r="14" spans="1:5" ht="15.75" x14ac:dyDescent="0.25">
      <c r="A14" s="122">
        <v>10</v>
      </c>
      <c r="B14" s="121" t="s">
        <v>125</v>
      </c>
      <c r="C14" s="3130"/>
      <c r="D14" s="822">
        <f>380*0.0001</f>
        <v>3.7999999999999999E-2</v>
      </c>
    </row>
    <row r="15" spans="1:5" ht="15.75" x14ac:dyDescent="0.25">
      <c r="A15" s="122">
        <v>11</v>
      </c>
      <c r="B15" s="121" t="s">
        <v>522</v>
      </c>
      <c r="C15" s="3130"/>
      <c r="D15" s="822">
        <v>26</v>
      </c>
      <c r="E15" s="303"/>
    </row>
    <row r="16" spans="1:5" ht="15.75" x14ac:dyDescent="0.25">
      <c r="A16" s="122">
        <v>12</v>
      </c>
      <c r="B16" s="121" t="s">
        <v>126</v>
      </c>
      <c r="C16" s="3130"/>
      <c r="D16" s="822">
        <f>2110*0.0001</f>
        <v>0.21100000000000002</v>
      </c>
    </row>
    <row r="17" spans="1:4" ht="15.75" x14ac:dyDescent="0.25">
      <c r="A17" s="122">
        <v>13</v>
      </c>
      <c r="B17" s="121" t="s">
        <v>126</v>
      </c>
      <c r="C17" s="3130"/>
      <c r="D17" s="822">
        <f>6330*0.0001</f>
        <v>0.63300000000000001</v>
      </c>
    </row>
    <row r="18" spans="1:4" ht="15.75" x14ac:dyDescent="0.25">
      <c r="A18" s="122">
        <v>14</v>
      </c>
      <c r="B18" s="121" t="s">
        <v>127</v>
      </c>
      <c r="C18" s="3130"/>
      <c r="D18" s="822">
        <f>4221*0.0001</f>
        <v>0.42210000000000003</v>
      </c>
    </row>
    <row r="19" spans="1:4" ht="15.75" x14ac:dyDescent="0.25">
      <c r="A19" s="128">
        <v>15</v>
      </c>
      <c r="B19" s="127" t="s">
        <v>128</v>
      </c>
      <c r="C19" s="3132"/>
      <c r="D19" s="823">
        <f>2195*0.0001</f>
        <v>0.2195</v>
      </c>
    </row>
    <row r="20" spans="1:4" ht="15.75" x14ac:dyDescent="0.25">
      <c r="A20" s="129">
        <v>16</v>
      </c>
      <c r="B20" s="130" t="s">
        <v>129</v>
      </c>
      <c r="C20" s="3129" t="s">
        <v>158</v>
      </c>
      <c r="D20" s="824">
        <f>4220*0.0001</f>
        <v>0.42200000000000004</v>
      </c>
    </row>
    <row r="21" spans="1:4" ht="15.75" x14ac:dyDescent="0.25">
      <c r="A21" s="122">
        <v>17</v>
      </c>
      <c r="B21" s="121" t="s">
        <v>130</v>
      </c>
      <c r="C21" s="3130"/>
      <c r="D21" s="822">
        <f>1226*0.0001</f>
        <v>0.1226</v>
      </c>
    </row>
    <row r="22" spans="1:4" ht="15.75" x14ac:dyDescent="0.25">
      <c r="A22" s="122">
        <v>18</v>
      </c>
      <c r="B22" s="121" t="s">
        <v>131</v>
      </c>
      <c r="C22" s="3130"/>
      <c r="D22" s="822">
        <f>4853*0.0001</f>
        <v>0.48530000000000001</v>
      </c>
    </row>
    <row r="23" spans="1:4" ht="15.75" x14ac:dyDescent="0.25">
      <c r="A23" s="122">
        <v>19</v>
      </c>
      <c r="B23" s="121" t="s">
        <v>132</v>
      </c>
      <c r="C23" s="3130"/>
      <c r="D23" s="822">
        <f>4220*0.0001</f>
        <v>0.42200000000000004</v>
      </c>
    </row>
    <row r="24" spans="1:4" ht="15.75" x14ac:dyDescent="0.25">
      <c r="A24" s="122">
        <v>20</v>
      </c>
      <c r="B24" s="121" t="s">
        <v>523</v>
      </c>
      <c r="C24" s="3130"/>
      <c r="D24" s="822">
        <v>1.36</v>
      </c>
    </row>
    <row r="25" spans="1:4" ht="15.75" x14ac:dyDescent="0.25">
      <c r="A25" s="122">
        <v>21</v>
      </c>
      <c r="B25" s="121" t="s">
        <v>133</v>
      </c>
      <c r="C25" s="3130"/>
      <c r="D25" s="822">
        <f>6162*0.0001</f>
        <v>0.61620000000000008</v>
      </c>
    </row>
    <row r="26" spans="1:4" ht="18" customHeight="1" x14ac:dyDescent="0.25">
      <c r="A26" s="122">
        <v>22</v>
      </c>
      <c r="B26" s="121" t="s">
        <v>134</v>
      </c>
      <c r="C26" s="3130"/>
      <c r="D26" s="822">
        <f>5994*0.0001</f>
        <v>0.59940000000000004</v>
      </c>
    </row>
    <row r="27" spans="1:4" ht="15.75" x14ac:dyDescent="0.25">
      <c r="A27" s="122">
        <v>23</v>
      </c>
      <c r="B27" s="121" t="s">
        <v>135</v>
      </c>
      <c r="C27" s="3130"/>
      <c r="D27" s="822">
        <f>5909*0.0001</f>
        <v>0.59089999999999998</v>
      </c>
    </row>
    <row r="28" spans="1:4" ht="15.75" x14ac:dyDescent="0.25">
      <c r="A28" s="122">
        <v>24</v>
      </c>
      <c r="B28" s="121" t="s">
        <v>136</v>
      </c>
      <c r="C28" s="3130"/>
      <c r="D28" s="822">
        <f>7724*0.0001</f>
        <v>0.77240000000000009</v>
      </c>
    </row>
    <row r="29" spans="1:4" ht="15.75" x14ac:dyDescent="0.25">
      <c r="A29" s="122">
        <v>25</v>
      </c>
      <c r="B29" s="121" t="s">
        <v>137</v>
      </c>
      <c r="C29" s="3130"/>
      <c r="D29" s="822">
        <v>3.8</v>
      </c>
    </row>
    <row r="30" spans="1:4" ht="15.75" x14ac:dyDescent="0.25">
      <c r="A30" s="122">
        <v>26</v>
      </c>
      <c r="B30" s="121" t="s">
        <v>138</v>
      </c>
      <c r="C30" s="3130"/>
      <c r="D30" s="822">
        <v>6.33</v>
      </c>
    </row>
    <row r="31" spans="1:4" ht="15.75" x14ac:dyDescent="0.25">
      <c r="A31" s="122">
        <v>27</v>
      </c>
      <c r="B31" s="121" t="s">
        <v>139</v>
      </c>
      <c r="C31" s="3130"/>
      <c r="D31" s="822">
        <f>4220*0.0001</f>
        <v>0.42200000000000004</v>
      </c>
    </row>
    <row r="32" spans="1:4" ht="15.75" x14ac:dyDescent="0.25">
      <c r="A32" s="122">
        <v>28</v>
      </c>
      <c r="B32" s="121" t="s">
        <v>140</v>
      </c>
      <c r="C32" s="3130"/>
      <c r="D32" s="822">
        <v>31.23</v>
      </c>
    </row>
    <row r="33" spans="1:5" ht="15.75" x14ac:dyDescent="0.25">
      <c r="A33" s="122">
        <v>29</v>
      </c>
      <c r="B33" s="121" t="s">
        <v>141</v>
      </c>
      <c r="C33" s="3130"/>
      <c r="D33" s="822">
        <v>91.46</v>
      </c>
    </row>
    <row r="34" spans="1:5" ht="15.75" x14ac:dyDescent="0.25">
      <c r="A34" s="122">
        <v>30</v>
      </c>
      <c r="B34" s="121" t="s">
        <v>524</v>
      </c>
      <c r="C34" s="3130"/>
      <c r="D34" s="822">
        <v>0.8</v>
      </c>
    </row>
    <row r="35" spans="1:5" ht="15.75" x14ac:dyDescent="0.25">
      <c r="A35" s="122">
        <v>31</v>
      </c>
      <c r="B35" s="121" t="s">
        <v>525</v>
      </c>
      <c r="C35" s="3130"/>
      <c r="D35" s="822">
        <v>0.7</v>
      </c>
    </row>
    <row r="36" spans="1:5" ht="15.75" x14ac:dyDescent="0.25">
      <c r="A36" s="122">
        <v>32</v>
      </c>
      <c r="B36" s="121" t="s">
        <v>526</v>
      </c>
      <c r="C36" s="3130"/>
      <c r="D36" s="822">
        <v>4.05</v>
      </c>
    </row>
    <row r="37" spans="1:5" ht="15.75" x14ac:dyDescent="0.25">
      <c r="A37" s="122">
        <v>33</v>
      </c>
      <c r="B37" s="121" t="s">
        <v>527</v>
      </c>
      <c r="C37" s="3130"/>
      <c r="D37" s="822">
        <v>0.1</v>
      </c>
    </row>
    <row r="38" spans="1:5" ht="15.75" x14ac:dyDescent="0.25">
      <c r="A38" s="122">
        <v>34</v>
      </c>
      <c r="B38" s="121" t="s">
        <v>528</v>
      </c>
      <c r="C38" s="3130"/>
      <c r="D38" s="822">
        <v>0.3</v>
      </c>
    </row>
    <row r="39" spans="1:5" ht="15.75" x14ac:dyDescent="0.25">
      <c r="A39" s="122">
        <v>35</v>
      </c>
      <c r="B39" s="121" t="s">
        <v>142</v>
      </c>
      <c r="C39" s="3130"/>
      <c r="D39" s="822">
        <f>253*0.0001</f>
        <v>2.53E-2</v>
      </c>
    </row>
    <row r="40" spans="1:5" ht="15.75" x14ac:dyDescent="0.25">
      <c r="A40" s="128">
        <v>36</v>
      </c>
      <c r="B40" s="127" t="s">
        <v>143</v>
      </c>
      <c r="C40" s="3132"/>
      <c r="D40" s="823">
        <f>2660*0.0001</f>
        <v>0.26600000000000001</v>
      </c>
      <c r="E40" s="302"/>
    </row>
    <row r="41" spans="1:5" ht="18.75" customHeight="1" x14ac:dyDescent="0.25">
      <c r="A41" s="129">
        <v>37</v>
      </c>
      <c r="B41" s="131" t="s">
        <v>144</v>
      </c>
      <c r="C41" s="3129" t="s">
        <v>160</v>
      </c>
      <c r="D41" s="824">
        <f>464.2*0.0001</f>
        <v>4.6420000000000003E-2</v>
      </c>
    </row>
    <row r="42" spans="1:5" ht="15.75" x14ac:dyDescent="0.25">
      <c r="A42" s="122">
        <v>38</v>
      </c>
      <c r="B42" s="121" t="s">
        <v>145</v>
      </c>
      <c r="C42" s="3130"/>
      <c r="D42" s="822">
        <f>5150*0.0001</f>
        <v>0.51500000000000001</v>
      </c>
    </row>
    <row r="43" spans="1:5" ht="15.75" x14ac:dyDescent="0.25">
      <c r="A43" s="122">
        <v>39</v>
      </c>
      <c r="B43" s="121" t="s">
        <v>735</v>
      </c>
      <c r="C43" s="3130"/>
      <c r="D43" s="822">
        <v>2.4900000000000002</v>
      </c>
    </row>
    <row r="44" spans="1:5" ht="15.75" x14ac:dyDescent="0.25">
      <c r="A44" s="122">
        <v>40</v>
      </c>
      <c r="B44" s="121" t="s">
        <v>146</v>
      </c>
      <c r="C44" s="3130"/>
      <c r="D44" s="822">
        <v>1.36</v>
      </c>
    </row>
    <row r="45" spans="1:5" ht="15.75" x14ac:dyDescent="0.25">
      <c r="A45" s="122">
        <v>41</v>
      </c>
      <c r="B45" s="121" t="s">
        <v>736</v>
      </c>
      <c r="C45" s="3130"/>
      <c r="D45" s="822">
        <v>2.19</v>
      </c>
    </row>
    <row r="46" spans="1:5" ht="15.75" x14ac:dyDescent="0.25">
      <c r="A46" s="122">
        <v>42</v>
      </c>
      <c r="B46" s="121" t="s">
        <v>147</v>
      </c>
      <c r="C46" s="3130"/>
      <c r="D46" s="822">
        <v>24.69</v>
      </c>
    </row>
    <row r="47" spans="1:5" ht="15.75" x14ac:dyDescent="0.25">
      <c r="A47" s="122">
        <v>43</v>
      </c>
      <c r="B47" s="121" t="s">
        <v>148</v>
      </c>
      <c r="C47" s="3130"/>
      <c r="D47" s="822">
        <v>3.6</v>
      </c>
    </row>
    <row r="48" spans="1:5" ht="15.75" x14ac:dyDescent="0.25">
      <c r="A48" s="128">
        <v>44</v>
      </c>
      <c r="B48" s="127" t="s">
        <v>149</v>
      </c>
      <c r="C48" s="3132"/>
      <c r="D48" s="823">
        <v>23.6</v>
      </c>
      <c r="E48" s="302"/>
    </row>
    <row r="49" spans="1:5" ht="15.75" x14ac:dyDescent="0.25">
      <c r="A49" s="129">
        <v>45</v>
      </c>
      <c r="B49" s="130" t="s">
        <v>150</v>
      </c>
      <c r="C49" s="3129" t="s">
        <v>161</v>
      </c>
      <c r="D49" s="824">
        <f>5276*0.0001</f>
        <v>0.52760000000000007</v>
      </c>
    </row>
    <row r="50" spans="1:5" ht="15.75" x14ac:dyDescent="0.25">
      <c r="A50" s="122">
        <v>46</v>
      </c>
      <c r="B50" s="121" t="s">
        <v>151</v>
      </c>
      <c r="C50" s="3130"/>
      <c r="D50" s="822">
        <v>12.66</v>
      </c>
    </row>
    <row r="51" spans="1:5" ht="15.75" x14ac:dyDescent="0.25">
      <c r="A51" s="128">
        <v>47</v>
      </c>
      <c r="B51" s="127" t="s">
        <v>152</v>
      </c>
      <c r="C51" s="3132"/>
      <c r="D51" s="823">
        <v>65.42</v>
      </c>
      <c r="E51" s="302"/>
    </row>
    <row r="52" spans="1:5" ht="15.75" x14ac:dyDescent="0.25">
      <c r="A52" s="129">
        <v>48</v>
      </c>
      <c r="B52" s="131" t="s">
        <v>153</v>
      </c>
      <c r="C52" s="3129" t="s">
        <v>90</v>
      </c>
      <c r="D52" s="824">
        <f>9497*0.0001</f>
        <v>0.9497000000000001</v>
      </c>
    </row>
    <row r="53" spans="1:5" ht="22.5" customHeight="1" x14ac:dyDescent="0.25">
      <c r="A53" s="690">
        <v>49</v>
      </c>
      <c r="B53" s="691" t="s">
        <v>154</v>
      </c>
      <c r="C53" s="3130"/>
      <c r="D53" s="821" t="s">
        <v>389</v>
      </c>
      <c r="E53" s="302"/>
    </row>
    <row r="54" spans="1:5" ht="30" customHeight="1" x14ac:dyDescent="0.25">
      <c r="A54" s="3126" t="s">
        <v>7</v>
      </c>
      <c r="B54" s="3127"/>
      <c r="C54" s="3128"/>
      <c r="D54" s="825">
        <f>SUM(D5:D53)</f>
        <v>1026.0194200000003</v>
      </c>
    </row>
    <row r="55" spans="1:5" ht="15.75" x14ac:dyDescent="0.25">
      <c r="A55" s="123" t="s">
        <v>42</v>
      </c>
      <c r="B55" s="124"/>
      <c r="C55" s="125"/>
      <c r="D55" s="304"/>
    </row>
    <row r="56" spans="1:5" x14ac:dyDescent="0.25">
      <c r="D56" s="305"/>
    </row>
    <row r="57" spans="1:5" x14ac:dyDescent="0.25">
      <c r="D57" s="305"/>
    </row>
    <row r="58" spans="1:5" x14ac:dyDescent="0.25">
      <c r="D58" s="305"/>
    </row>
    <row r="59" spans="1:5" x14ac:dyDescent="0.25">
      <c r="D59" s="305"/>
    </row>
    <row r="60" spans="1:5" x14ac:dyDescent="0.25">
      <c r="D60" s="305"/>
    </row>
    <row r="61" spans="1:5" x14ac:dyDescent="0.25">
      <c r="D61" s="305"/>
    </row>
    <row r="62" spans="1:5" x14ac:dyDescent="0.25">
      <c r="D62" s="305"/>
    </row>
    <row r="63" spans="1:5" x14ac:dyDescent="0.25">
      <c r="D63" s="305"/>
    </row>
    <row r="64" spans="1:5" x14ac:dyDescent="0.25">
      <c r="D64" s="305"/>
    </row>
    <row r="65" spans="4:4" x14ac:dyDescent="0.25">
      <c r="D65" s="305"/>
    </row>
    <row r="66" spans="4:4" x14ac:dyDescent="0.25">
      <c r="D66" s="305"/>
    </row>
    <row r="67" spans="4:4" x14ac:dyDescent="0.25">
      <c r="D67" s="305"/>
    </row>
    <row r="68" spans="4:4" x14ac:dyDescent="0.25">
      <c r="D68" s="305"/>
    </row>
    <row r="69" spans="4:4" x14ac:dyDescent="0.25">
      <c r="D69" s="305"/>
    </row>
    <row r="70" spans="4:4" x14ac:dyDescent="0.25">
      <c r="D70" s="305"/>
    </row>
    <row r="71" spans="4:4" x14ac:dyDescent="0.25">
      <c r="D71" s="305"/>
    </row>
    <row r="72" spans="4:4" x14ac:dyDescent="0.25">
      <c r="D72" s="305"/>
    </row>
    <row r="73" spans="4:4" x14ac:dyDescent="0.25">
      <c r="D73" s="305"/>
    </row>
    <row r="74" spans="4:4" x14ac:dyDescent="0.25">
      <c r="D74" s="305"/>
    </row>
    <row r="75" spans="4:4" x14ac:dyDescent="0.25">
      <c r="D75" s="305"/>
    </row>
    <row r="76" spans="4:4" x14ac:dyDescent="0.25">
      <c r="D76" s="305"/>
    </row>
    <row r="77" spans="4:4" x14ac:dyDescent="0.25">
      <c r="D77" s="305"/>
    </row>
    <row r="78" spans="4:4" x14ac:dyDescent="0.25">
      <c r="D78" s="305"/>
    </row>
    <row r="79" spans="4:4" x14ac:dyDescent="0.25">
      <c r="D79" s="305"/>
    </row>
    <row r="80" spans="4:4" x14ac:dyDescent="0.25">
      <c r="D80" s="305"/>
    </row>
    <row r="81" spans="4:4" x14ac:dyDescent="0.25">
      <c r="D81" s="305"/>
    </row>
    <row r="82" spans="4:4" x14ac:dyDescent="0.25">
      <c r="D82" s="305"/>
    </row>
    <row r="83" spans="4:4" x14ac:dyDescent="0.25">
      <c r="D83" s="305"/>
    </row>
    <row r="84" spans="4:4" x14ac:dyDescent="0.25">
      <c r="D84" s="305"/>
    </row>
    <row r="85" spans="4:4" x14ac:dyDescent="0.25">
      <c r="D85" s="305"/>
    </row>
    <row r="86" spans="4:4" x14ac:dyDescent="0.25">
      <c r="D86" s="305"/>
    </row>
    <row r="87" spans="4:4" x14ac:dyDescent="0.25">
      <c r="D87" s="305"/>
    </row>
    <row r="88" spans="4:4" x14ac:dyDescent="0.25">
      <c r="D88" s="305"/>
    </row>
    <row r="89" spans="4:4" x14ac:dyDescent="0.25">
      <c r="D89" s="305"/>
    </row>
    <row r="90" spans="4:4" x14ac:dyDescent="0.25">
      <c r="D90" s="305"/>
    </row>
    <row r="91" spans="4:4" x14ac:dyDescent="0.25">
      <c r="D91" s="305"/>
    </row>
    <row r="92" spans="4:4" x14ac:dyDescent="0.25">
      <c r="D92" s="305"/>
    </row>
    <row r="93" spans="4:4" x14ac:dyDescent="0.25">
      <c r="D93" s="305"/>
    </row>
    <row r="94" spans="4:4" x14ac:dyDescent="0.25">
      <c r="D94" s="305"/>
    </row>
    <row r="95" spans="4:4" x14ac:dyDescent="0.25">
      <c r="D95" s="305"/>
    </row>
    <row r="96" spans="4:4" x14ac:dyDescent="0.25">
      <c r="D96" s="305"/>
    </row>
    <row r="97" spans="4:4" x14ac:dyDescent="0.25">
      <c r="D97" s="305"/>
    </row>
    <row r="98" spans="4:4" x14ac:dyDescent="0.25">
      <c r="D98" s="305"/>
    </row>
    <row r="99" spans="4:4" x14ac:dyDescent="0.25">
      <c r="D99" s="305"/>
    </row>
    <row r="100" spans="4:4" x14ac:dyDescent="0.25">
      <c r="D100" s="305"/>
    </row>
    <row r="101" spans="4:4" x14ac:dyDescent="0.25">
      <c r="D101" s="305"/>
    </row>
    <row r="102" spans="4:4" x14ac:dyDescent="0.25">
      <c r="D102" s="305"/>
    </row>
    <row r="103" spans="4:4" x14ac:dyDescent="0.25">
      <c r="D103" s="305"/>
    </row>
    <row r="104" spans="4:4" x14ac:dyDescent="0.25">
      <c r="D104" s="305"/>
    </row>
    <row r="105" spans="4:4" x14ac:dyDescent="0.25">
      <c r="D105" s="305"/>
    </row>
    <row r="106" spans="4:4" x14ac:dyDescent="0.25">
      <c r="D106" s="305"/>
    </row>
    <row r="107" spans="4:4" x14ac:dyDescent="0.25">
      <c r="D107" s="305"/>
    </row>
    <row r="108" spans="4:4" x14ac:dyDescent="0.25">
      <c r="D108" s="305"/>
    </row>
    <row r="109" spans="4:4" x14ac:dyDescent="0.25">
      <c r="D109" s="305"/>
    </row>
    <row r="110" spans="4:4" x14ac:dyDescent="0.25">
      <c r="D110" s="305"/>
    </row>
    <row r="111" spans="4:4" x14ac:dyDescent="0.25">
      <c r="D111" s="305"/>
    </row>
    <row r="112" spans="4:4" x14ac:dyDescent="0.25">
      <c r="D112" s="305"/>
    </row>
    <row r="113" spans="4:4" x14ac:dyDescent="0.25">
      <c r="D113" s="305"/>
    </row>
    <row r="114" spans="4:4" x14ac:dyDescent="0.25">
      <c r="D114" s="305"/>
    </row>
    <row r="115" spans="4:4" x14ac:dyDescent="0.25">
      <c r="D115" s="305"/>
    </row>
    <row r="116" spans="4:4" x14ac:dyDescent="0.25">
      <c r="D116" s="305"/>
    </row>
    <row r="117" spans="4:4" x14ac:dyDescent="0.25">
      <c r="D117" s="305"/>
    </row>
    <row r="118" spans="4:4" x14ac:dyDescent="0.25">
      <c r="D118" s="305"/>
    </row>
    <row r="119" spans="4:4" x14ac:dyDescent="0.25">
      <c r="D119" s="305"/>
    </row>
    <row r="120" spans="4:4" x14ac:dyDescent="0.25">
      <c r="D120" s="305"/>
    </row>
    <row r="121" spans="4:4" x14ac:dyDescent="0.25">
      <c r="D121" s="305"/>
    </row>
    <row r="122" spans="4:4" x14ac:dyDescent="0.25">
      <c r="D122" s="305"/>
    </row>
    <row r="123" spans="4:4" x14ac:dyDescent="0.25">
      <c r="D123" s="305"/>
    </row>
    <row r="124" spans="4:4" x14ac:dyDescent="0.25">
      <c r="D124" s="305"/>
    </row>
    <row r="125" spans="4:4" x14ac:dyDescent="0.25">
      <c r="D125" s="305"/>
    </row>
    <row r="126" spans="4:4" x14ac:dyDescent="0.25">
      <c r="D126" s="305"/>
    </row>
    <row r="127" spans="4:4" x14ac:dyDescent="0.25">
      <c r="D127" s="305"/>
    </row>
    <row r="128" spans="4:4" x14ac:dyDescent="0.25">
      <c r="D128" s="305"/>
    </row>
    <row r="129" spans="4:4" x14ac:dyDescent="0.25">
      <c r="D129" s="305"/>
    </row>
    <row r="130" spans="4:4" x14ac:dyDescent="0.25">
      <c r="D130" s="305"/>
    </row>
    <row r="131" spans="4:4" x14ac:dyDescent="0.25">
      <c r="D131" s="305"/>
    </row>
    <row r="132" spans="4:4" x14ac:dyDescent="0.25">
      <c r="D132" s="305"/>
    </row>
    <row r="133" spans="4:4" x14ac:dyDescent="0.25">
      <c r="D133" s="305"/>
    </row>
    <row r="134" spans="4:4" x14ac:dyDescent="0.25">
      <c r="D134" s="305"/>
    </row>
    <row r="135" spans="4:4" x14ac:dyDescent="0.25">
      <c r="D135" s="305"/>
    </row>
    <row r="136" spans="4:4" x14ac:dyDescent="0.25">
      <c r="D136" s="305"/>
    </row>
    <row r="137" spans="4:4" x14ac:dyDescent="0.25">
      <c r="D137" s="305"/>
    </row>
    <row r="138" spans="4:4" x14ac:dyDescent="0.25">
      <c r="D138" s="305"/>
    </row>
    <row r="139" spans="4:4" x14ac:dyDescent="0.25">
      <c r="D139" s="305"/>
    </row>
    <row r="140" spans="4:4" x14ac:dyDescent="0.25">
      <c r="D140" s="305"/>
    </row>
    <row r="141" spans="4:4" x14ac:dyDescent="0.25">
      <c r="D141" s="305"/>
    </row>
    <row r="142" spans="4:4" x14ac:dyDescent="0.25">
      <c r="D142" s="305"/>
    </row>
    <row r="143" spans="4:4" x14ac:dyDescent="0.25">
      <c r="D143" s="305"/>
    </row>
    <row r="144" spans="4:4" x14ac:dyDescent="0.25">
      <c r="D144" s="305"/>
    </row>
    <row r="145" spans="4:4" x14ac:dyDescent="0.25">
      <c r="D145" s="305"/>
    </row>
    <row r="146" spans="4:4" x14ac:dyDescent="0.25">
      <c r="D146" s="305"/>
    </row>
    <row r="147" spans="4:4" x14ac:dyDescent="0.25">
      <c r="D147" s="305"/>
    </row>
    <row r="148" spans="4:4" x14ac:dyDescent="0.25">
      <c r="D148" s="305"/>
    </row>
    <row r="149" spans="4:4" x14ac:dyDescent="0.25">
      <c r="D149" s="305"/>
    </row>
    <row r="150" spans="4:4" x14ac:dyDescent="0.25">
      <c r="D150" s="305"/>
    </row>
    <row r="151" spans="4:4" x14ac:dyDescent="0.25">
      <c r="D151" s="305"/>
    </row>
    <row r="152" spans="4:4" x14ac:dyDescent="0.25">
      <c r="D152" s="305"/>
    </row>
    <row r="153" spans="4:4" x14ac:dyDescent="0.25">
      <c r="D153" s="305"/>
    </row>
    <row r="154" spans="4:4" x14ac:dyDescent="0.25">
      <c r="D154" s="305"/>
    </row>
    <row r="155" spans="4:4" x14ac:dyDescent="0.25">
      <c r="D155" s="305"/>
    </row>
    <row r="156" spans="4:4" x14ac:dyDescent="0.25">
      <c r="D156" s="305"/>
    </row>
    <row r="157" spans="4:4" x14ac:dyDescent="0.25">
      <c r="D157" s="305"/>
    </row>
    <row r="158" spans="4:4" x14ac:dyDescent="0.25">
      <c r="D158" s="305"/>
    </row>
    <row r="159" spans="4:4" x14ac:dyDescent="0.25">
      <c r="D159" s="305"/>
    </row>
    <row r="160" spans="4:4" x14ac:dyDescent="0.25">
      <c r="D160" s="305"/>
    </row>
    <row r="161" spans="4:4" x14ac:dyDescent="0.25">
      <c r="D161" s="305"/>
    </row>
    <row r="162" spans="4:4" x14ac:dyDescent="0.25">
      <c r="D162" s="305"/>
    </row>
    <row r="163" spans="4:4" x14ac:dyDescent="0.25">
      <c r="D163" s="305"/>
    </row>
    <row r="164" spans="4:4" x14ac:dyDescent="0.25">
      <c r="D164" s="305"/>
    </row>
    <row r="165" spans="4:4" x14ac:dyDescent="0.25">
      <c r="D165" s="305"/>
    </row>
    <row r="166" spans="4:4" x14ac:dyDescent="0.25">
      <c r="D166" s="305"/>
    </row>
    <row r="167" spans="4:4" x14ac:dyDescent="0.25">
      <c r="D167" s="305"/>
    </row>
    <row r="168" spans="4:4" x14ac:dyDescent="0.25">
      <c r="D168" s="305"/>
    </row>
    <row r="169" spans="4:4" x14ac:dyDescent="0.25">
      <c r="D169" s="305"/>
    </row>
    <row r="170" spans="4:4" x14ac:dyDescent="0.25">
      <c r="D170" s="305"/>
    </row>
    <row r="171" spans="4:4" x14ac:dyDescent="0.25">
      <c r="D171" s="305"/>
    </row>
    <row r="172" spans="4:4" x14ac:dyDescent="0.25">
      <c r="D172" s="305"/>
    </row>
    <row r="173" spans="4:4" x14ac:dyDescent="0.25">
      <c r="D173" s="305"/>
    </row>
    <row r="174" spans="4:4" x14ac:dyDescent="0.25">
      <c r="D174" s="305"/>
    </row>
    <row r="175" spans="4:4" x14ac:dyDescent="0.25">
      <c r="D175" s="305"/>
    </row>
    <row r="176" spans="4:4" x14ac:dyDescent="0.25">
      <c r="D176" s="305"/>
    </row>
    <row r="177" spans="4:4" x14ac:dyDescent="0.25">
      <c r="D177" s="305"/>
    </row>
    <row r="178" spans="4:4" x14ac:dyDescent="0.25">
      <c r="D178" s="305"/>
    </row>
    <row r="179" spans="4:4" x14ac:dyDescent="0.25">
      <c r="D179" s="305"/>
    </row>
    <row r="180" spans="4:4" x14ac:dyDescent="0.25">
      <c r="D180" s="305"/>
    </row>
    <row r="181" spans="4:4" x14ac:dyDescent="0.25">
      <c r="D181" s="305"/>
    </row>
    <row r="182" spans="4:4" x14ac:dyDescent="0.25">
      <c r="D182" s="305"/>
    </row>
    <row r="183" spans="4:4" x14ac:dyDescent="0.25">
      <c r="D183" s="305"/>
    </row>
    <row r="184" spans="4:4" x14ac:dyDescent="0.25">
      <c r="D184" s="305"/>
    </row>
    <row r="185" spans="4:4" x14ac:dyDescent="0.25">
      <c r="D185" s="305"/>
    </row>
    <row r="186" spans="4:4" x14ac:dyDescent="0.25">
      <c r="D186" s="305"/>
    </row>
    <row r="187" spans="4:4" x14ac:dyDescent="0.25">
      <c r="D187" s="305"/>
    </row>
    <row r="188" spans="4:4" x14ac:dyDescent="0.25">
      <c r="D188" s="305"/>
    </row>
    <row r="189" spans="4:4" x14ac:dyDescent="0.25">
      <c r="D189" s="305"/>
    </row>
    <row r="190" spans="4:4" x14ac:dyDescent="0.25">
      <c r="D190" s="305"/>
    </row>
    <row r="191" spans="4:4" x14ac:dyDescent="0.25">
      <c r="D191" s="305"/>
    </row>
    <row r="192" spans="4:4" x14ac:dyDescent="0.25">
      <c r="D192" s="305"/>
    </row>
    <row r="193" spans="4:4" x14ac:dyDescent="0.25">
      <c r="D193" s="305"/>
    </row>
    <row r="194" spans="4:4" x14ac:dyDescent="0.25">
      <c r="D194" s="305"/>
    </row>
    <row r="195" spans="4:4" x14ac:dyDescent="0.25">
      <c r="D195" s="305"/>
    </row>
    <row r="196" spans="4:4" x14ac:dyDescent="0.25">
      <c r="D196" s="305"/>
    </row>
    <row r="197" spans="4:4" x14ac:dyDescent="0.25">
      <c r="D197" s="305"/>
    </row>
    <row r="198" spans="4:4" x14ac:dyDescent="0.25">
      <c r="D198" s="305"/>
    </row>
    <row r="199" spans="4:4" x14ac:dyDescent="0.25">
      <c r="D199" s="305"/>
    </row>
    <row r="200" spans="4:4" x14ac:dyDescent="0.25">
      <c r="D200" s="305"/>
    </row>
    <row r="201" spans="4:4" x14ac:dyDescent="0.25">
      <c r="D201" s="305"/>
    </row>
    <row r="202" spans="4:4" x14ac:dyDescent="0.25">
      <c r="D202" s="305"/>
    </row>
    <row r="203" spans="4:4" x14ac:dyDescent="0.25">
      <c r="D203" s="305"/>
    </row>
    <row r="204" spans="4:4" x14ac:dyDescent="0.25">
      <c r="D204" s="305"/>
    </row>
    <row r="205" spans="4:4" x14ac:dyDescent="0.25">
      <c r="D205" s="305"/>
    </row>
    <row r="206" spans="4:4" x14ac:dyDescent="0.25">
      <c r="D206" s="305"/>
    </row>
    <row r="207" spans="4:4" x14ac:dyDescent="0.25">
      <c r="D207" s="305"/>
    </row>
    <row r="208" spans="4:4" x14ac:dyDescent="0.25">
      <c r="D208" s="305"/>
    </row>
    <row r="209" spans="4:4" x14ac:dyDescent="0.25">
      <c r="D209" s="305"/>
    </row>
    <row r="210" spans="4:4" x14ac:dyDescent="0.25">
      <c r="D210" s="305"/>
    </row>
    <row r="211" spans="4:4" x14ac:dyDescent="0.25">
      <c r="D211" s="305"/>
    </row>
    <row r="212" spans="4:4" x14ac:dyDescent="0.25">
      <c r="D212" s="305"/>
    </row>
    <row r="213" spans="4:4" x14ac:dyDescent="0.25">
      <c r="D213" s="305"/>
    </row>
    <row r="214" spans="4:4" x14ac:dyDescent="0.25">
      <c r="D214" s="305"/>
    </row>
    <row r="215" spans="4:4" x14ac:dyDescent="0.25">
      <c r="D215" s="305"/>
    </row>
    <row r="216" spans="4:4" x14ac:dyDescent="0.25">
      <c r="D216" s="305"/>
    </row>
    <row r="217" spans="4:4" x14ac:dyDescent="0.25">
      <c r="D217" s="305"/>
    </row>
    <row r="218" spans="4:4" x14ac:dyDescent="0.25">
      <c r="D218" s="305"/>
    </row>
    <row r="219" spans="4:4" x14ac:dyDescent="0.25">
      <c r="D219" s="305"/>
    </row>
    <row r="220" spans="4:4" x14ac:dyDescent="0.25">
      <c r="D220" s="305"/>
    </row>
    <row r="221" spans="4:4" x14ac:dyDescent="0.25">
      <c r="D221" s="305"/>
    </row>
    <row r="222" spans="4:4" x14ac:dyDescent="0.25">
      <c r="D222" s="305"/>
    </row>
    <row r="223" spans="4:4" x14ac:dyDescent="0.25">
      <c r="D223" s="305"/>
    </row>
    <row r="224" spans="4:4" x14ac:dyDescent="0.25">
      <c r="D224" s="305"/>
    </row>
    <row r="225" spans="4:4" x14ac:dyDescent="0.25">
      <c r="D225" s="305"/>
    </row>
    <row r="226" spans="4:4" x14ac:dyDescent="0.25">
      <c r="D226" s="305"/>
    </row>
    <row r="227" spans="4:4" x14ac:dyDescent="0.25">
      <c r="D227" s="305"/>
    </row>
    <row r="228" spans="4:4" x14ac:dyDescent="0.25">
      <c r="D228" s="305"/>
    </row>
    <row r="229" spans="4:4" x14ac:dyDescent="0.25">
      <c r="D229" s="305"/>
    </row>
    <row r="230" spans="4:4" x14ac:dyDescent="0.25">
      <c r="D230" s="305"/>
    </row>
    <row r="231" spans="4:4" x14ac:dyDescent="0.25">
      <c r="D231" s="305"/>
    </row>
    <row r="232" spans="4:4" x14ac:dyDescent="0.25">
      <c r="D232" s="305"/>
    </row>
    <row r="233" spans="4:4" x14ac:dyDescent="0.25">
      <c r="D233" s="305"/>
    </row>
    <row r="234" spans="4:4" x14ac:dyDescent="0.25">
      <c r="D234" s="305"/>
    </row>
    <row r="235" spans="4:4" x14ac:dyDescent="0.25">
      <c r="D235" s="305"/>
    </row>
    <row r="236" spans="4:4" x14ac:dyDescent="0.25">
      <c r="D236" s="305"/>
    </row>
    <row r="237" spans="4:4" x14ac:dyDescent="0.25">
      <c r="D237" s="305"/>
    </row>
    <row r="238" spans="4:4" x14ac:dyDescent="0.25">
      <c r="D238" s="305"/>
    </row>
    <row r="239" spans="4:4" x14ac:dyDescent="0.25">
      <c r="D239" s="305"/>
    </row>
    <row r="240" spans="4:4" x14ac:dyDescent="0.25">
      <c r="D240" s="305"/>
    </row>
    <row r="241" spans="4:4" x14ac:dyDescent="0.25">
      <c r="D241" s="305"/>
    </row>
    <row r="242" spans="4:4" x14ac:dyDescent="0.25">
      <c r="D242" s="305"/>
    </row>
    <row r="243" spans="4:4" x14ac:dyDescent="0.25">
      <c r="D243" s="305"/>
    </row>
    <row r="244" spans="4:4" x14ac:dyDescent="0.25">
      <c r="D244" s="305"/>
    </row>
    <row r="245" spans="4:4" x14ac:dyDescent="0.25">
      <c r="D245" s="305"/>
    </row>
    <row r="246" spans="4:4" x14ac:dyDescent="0.25">
      <c r="D246" s="305"/>
    </row>
    <row r="247" spans="4:4" x14ac:dyDescent="0.25">
      <c r="D247" s="305"/>
    </row>
    <row r="248" spans="4:4" x14ac:dyDescent="0.25">
      <c r="D248" s="305"/>
    </row>
    <row r="249" spans="4:4" x14ac:dyDescent="0.25">
      <c r="D249" s="305"/>
    </row>
    <row r="250" spans="4:4" x14ac:dyDescent="0.25">
      <c r="D250" s="305"/>
    </row>
    <row r="251" spans="4:4" x14ac:dyDescent="0.25">
      <c r="D251" s="305"/>
    </row>
    <row r="252" spans="4:4" x14ac:dyDescent="0.25">
      <c r="D252" s="305"/>
    </row>
    <row r="253" spans="4:4" x14ac:dyDescent="0.25">
      <c r="D253" s="305"/>
    </row>
    <row r="254" spans="4:4" x14ac:dyDescent="0.25">
      <c r="D254" s="305"/>
    </row>
    <row r="255" spans="4:4" x14ac:dyDescent="0.25">
      <c r="D255" s="305"/>
    </row>
    <row r="256" spans="4:4" x14ac:dyDescent="0.25">
      <c r="D256" s="305"/>
    </row>
    <row r="257" spans="4:4" x14ac:dyDescent="0.25">
      <c r="D257" s="305"/>
    </row>
    <row r="258" spans="4:4" x14ac:dyDescent="0.25">
      <c r="D258" s="305"/>
    </row>
    <row r="259" spans="4:4" x14ac:dyDescent="0.25">
      <c r="D259" s="305"/>
    </row>
    <row r="260" spans="4:4" x14ac:dyDescent="0.25">
      <c r="D260" s="305"/>
    </row>
    <row r="261" spans="4:4" x14ac:dyDescent="0.25">
      <c r="D261" s="305"/>
    </row>
    <row r="262" spans="4:4" x14ac:dyDescent="0.25">
      <c r="D262" s="305"/>
    </row>
    <row r="263" spans="4:4" x14ac:dyDescent="0.25">
      <c r="D263" s="305"/>
    </row>
    <row r="264" spans="4:4" x14ac:dyDescent="0.25">
      <c r="D264" s="305"/>
    </row>
    <row r="265" spans="4:4" x14ac:dyDescent="0.25">
      <c r="D265" s="305"/>
    </row>
    <row r="266" spans="4:4" x14ac:dyDescent="0.25">
      <c r="D266" s="305"/>
    </row>
    <row r="267" spans="4:4" x14ac:dyDescent="0.25">
      <c r="D267" s="305"/>
    </row>
    <row r="268" spans="4:4" x14ac:dyDescent="0.25">
      <c r="D268" s="305"/>
    </row>
    <row r="269" spans="4:4" x14ac:dyDescent="0.25">
      <c r="D269" s="305"/>
    </row>
    <row r="270" spans="4:4" x14ac:dyDescent="0.25">
      <c r="D270" s="305"/>
    </row>
    <row r="271" spans="4:4" x14ac:dyDescent="0.25">
      <c r="D271" s="305"/>
    </row>
    <row r="272" spans="4:4" x14ac:dyDescent="0.25">
      <c r="D272" s="305"/>
    </row>
    <row r="273" spans="4:4" x14ac:dyDescent="0.25">
      <c r="D273" s="305"/>
    </row>
    <row r="274" spans="4:4" x14ac:dyDescent="0.25">
      <c r="D274" s="305"/>
    </row>
    <row r="275" spans="4:4" x14ac:dyDescent="0.25">
      <c r="D275" s="305"/>
    </row>
    <row r="276" spans="4:4" x14ac:dyDescent="0.25">
      <c r="D276" s="305"/>
    </row>
    <row r="277" spans="4:4" x14ac:dyDescent="0.25">
      <c r="D277" s="305"/>
    </row>
    <row r="278" spans="4:4" x14ac:dyDescent="0.25">
      <c r="D278" s="305"/>
    </row>
    <row r="279" spans="4:4" x14ac:dyDescent="0.25">
      <c r="D279" s="305"/>
    </row>
    <row r="280" spans="4:4" x14ac:dyDescent="0.25">
      <c r="D280" s="305"/>
    </row>
    <row r="281" spans="4:4" x14ac:dyDescent="0.25">
      <c r="D281" s="305"/>
    </row>
    <row r="282" spans="4:4" x14ac:dyDescent="0.25">
      <c r="D282" s="305"/>
    </row>
    <row r="283" spans="4:4" x14ac:dyDescent="0.25">
      <c r="D283" s="305"/>
    </row>
    <row r="284" spans="4:4" x14ac:dyDescent="0.25">
      <c r="D284" s="305"/>
    </row>
    <row r="285" spans="4:4" x14ac:dyDescent="0.25">
      <c r="D285" s="305"/>
    </row>
    <row r="286" spans="4:4" x14ac:dyDescent="0.25">
      <c r="D286" s="305"/>
    </row>
    <row r="287" spans="4:4" x14ac:dyDescent="0.25">
      <c r="D287" s="305"/>
    </row>
    <row r="288" spans="4:4" x14ac:dyDescent="0.25">
      <c r="D288" s="305"/>
    </row>
    <row r="289" spans="4:4" x14ac:dyDescent="0.25">
      <c r="D289" s="305"/>
    </row>
    <row r="290" spans="4:4" x14ac:dyDescent="0.25">
      <c r="D290" s="305"/>
    </row>
    <row r="291" spans="4:4" x14ac:dyDescent="0.25">
      <c r="D291" s="305"/>
    </row>
    <row r="292" spans="4:4" x14ac:dyDescent="0.25">
      <c r="D292" s="305"/>
    </row>
    <row r="293" spans="4:4" x14ac:dyDescent="0.25">
      <c r="D293" s="305"/>
    </row>
    <row r="294" spans="4:4" x14ac:dyDescent="0.25">
      <c r="D294" s="305"/>
    </row>
    <row r="295" spans="4:4" x14ac:dyDescent="0.25">
      <c r="D295" s="305"/>
    </row>
    <row r="296" spans="4:4" x14ac:dyDescent="0.25">
      <c r="D296" s="305"/>
    </row>
    <row r="297" spans="4:4" x14ac:dyDescent="0.25">
      <c r="D297" s="305"/>
    </row>
    <row r="298" spans="4:4" x14ac:dyDescent="0.25">
      <c r="D298" s="305"/>
    </row>
    <row r="299" spans="4:4" x14ac:dyDescent="0.25">
      <c r="D299" s="305"/>
    </row>
    <row r="300" spans="4:4" x14ac:dyDescent="0.25">
      <c r="D300" s="305"/>
    </row>
    <row r="301" spans="4:4" x14ac:dyDescent="0.25">
      <c r="D301" s="305"/>
    </row>
    <row r="302" spans="4:4" x14ac:dyDescent="0.25">
      <c r="D302" s="305"/>
    </row>
    <row r="303" spans="4:4" x14ac:dyDescent="0.25">
      <c r="D303" s="305"/>
    </row>
    <row r="304" spans="4:4" x14ac:dyDescent="0.25">
      <c r="D304" s="305"/>
    </row>
    <row r="305" spans="4:4" x14ac:dyDescent="0.25">
      <c r="D305" s="305"/>
    </row>
    <row r="306" spans="4:4" x14ac:dyDescent="0.25">
      <c r="D306" s="305"/>
    </row>
    <row r="307" spans="4:4" x14ac:dyDescent="0.25">
      <c r="D307" s="305"/>
    </row>
    <row r="308" spans="4:4" x14ac:dyDescent="0.25">
      <c r="D308" s="305"/>
    </row>
    <row r="309" spans="4:4" x14ac:dyDescent="0.25">
      <c r="D309" s="305"/>
    </row>
    <row r="310" spans="4:4" x14ac:dyDescent="0.25">
      <c r="D310" s="305"/>
    </row>
    <row r="311" spans="4:4" x14ac:dyDescent="0.25">
      <c r="D311" s="305"/>
    </row>
    <row r="312" spans="4:4" x14ac:dyDescent="0.25">
      <c r="D312" s="305"/>
    </row>
    <row r="313" spans="4:4" x14ac:dyDescent="0.25">
      <c r="D313" s="305"/>
    </row>
    <row r="314" spans="4:4" x14ac:dyDescent="0.25">
      <c r="D314" s="305"/>
    </row>
    <row r="315" spans="4:4" x14ac:dyDescent="0.25">
      <c r="D315" s="305"/>
    </row>
    <row r="316" spans="4:4" x14ac:dyDescent="0.25">
      <c r="D316" s="305"/>
    </row>
    <row r="317" spans="4:4" x14ac:dyDescent="0.25">
      <c r="D317" s="305"/>
    </row>
    <row r="318" spans="4:4" x14ac:dyDescent="0.25">
      <c r="D318" s="305"/>
    </row>
    <row r="319" spans="4:4" x14ac:dyDescent="0.25">
      <c r="D319" s="305"/>
    </row>
    <row r="320" spans="4:4" x14ac:dyDescent="0.25">
      <c r="D320" s="305"/>
    </row>
    <row r="321" spans="4:4" x14ac:dyDescent="0.25">
      <c r="D321" s="305"/>
    </row>
    <row r="322" spans="4:4" x14ac:dyDescent="0.25">
      <c r="D322" s="305"/>
    </row>
    <row r="323" spans="4:4" x14ac:dyDescent="0.25">
      <c r="D323" s="305"/>
    </row>
    <row r="324" spans="4:4" x14ac:dyDescent="0.25">
      <c r="D324" s="305"/>
    </row>
    <row r="325" spans="4:4" x14ac:dyDescent="0.25">
      <c r="D325" s="305"/>
    </row>
    <row r="326" spans="4:4" x14ac:dyDescent="0.25">
      <c r="D326" s="305"/>
    </row>
    <row r="327" spans="4:4" x14ac:dyDescent="0.25">
      <c r="D327" s="305"/>
    </row>
    <row r="328" spans="4:4" x14ac:dyDescent="0.25">
      <c r="D328" s="305"/>
    </row>
    <row r="329" spans="4:4" x14ac:dyDescent="0.25">
      <c r="D329" s="305"/>
    </row>
    <row r="330" spans="4:4" x14ac:dyDescent="0.25">
      <c r="D330" s="305"/>
    </row>
    <row r="331" spans="4:4" x14ac:dyDescent="0.25">
      <c r="D331" s="305"/>
    </row>
    <row r="332" spans="4:4" x14ac:dyDescent="0.25">
      <c r="D332" s="305"/>
    </row>
    <row r="333" spans="4:4" x14ac:dyDescent="0.25">
      <c r="D333" s="305"/>
    </row>
    <row r="334" spans="4:4" x14ac:dyDescent="0.25">
      <c r="D334" s="305"/>
    </row>
    <row r="335" spans="4:4" x14ac:dyDescent="0.25">
      <c r="D335" s="305"/>
    </row>
    <row r="336" spans="4:4" x14ac:dyDescent="0.25">
      <c r="D336" s="305"/>
    </row>
    <row r="337" spans="4:4" x14ac:dyDescent="0.25">
      <c r="D337" s="305"/>
    </row>
    <row r="338" spans="4:4" x14ac:dyDescent="0.25">
      <c r="D338" s="305"/>
    </row>
    <row r="339" spans="4:4" x14ac:dyDescent="0.25">
      <c r="D339" s="305"/>
    </row>
    <row r="340" spans="4:4" x14ac:dyDescent="0.25">
      <c r="D340" s="305"/>
    </row>
    <row r="341" spans="4:4" x14ac:dyDescent="0.25">
      <c r="D341" s="305"/>
    </row>
    <row r="342" spans="4:4" x14ac:dyDescent="0.25">
      <c r="D342" s="305"/>
    </row>
  </sheetData>
  <mergeCells count="7">
    <mergeCell ref="A4:B4"/>
    <mergeCell ref="A54:C54"/>
    <mergeCell ref="C52:C53"/>
    <mergeCell ref="C5:C19"/>
    <mergeCell ref="C20:C40"/>
    <mergeCell ref="C41:C48"/>
    <mergeCell ref="C49:C51"/>
  </mergeCells>
  <hyperlinks>
    <hyperlink ref="A1" location="'Table of Contents'!A1" display="Back to Table of Contents"/>
  </hyperlinks>
  <pageMargins left="0.51" right="0.2" top="0.52" bottom="0.2" header="0.25" footer="0.1"/>
  <pageSetup paperSize="9" scale="88" orientation="portrait" r:id="rId1"/>
  <headerFooter>
    <oddHeader>&amp;C&amp;"Times New Roman,Regular"&amp;12 25</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9"/>
  <sheetViews>
    <sheetView zoomScale="80" zoomScaleNormal="80" workbookViewId="0"/>
  </sheetViews>
  <sheetFormatPr defaultRowHeight="15" x14ac:dyDescent="0.25"/>
  <cols>
    <col min="1" max="12" width="12" style="61" customWidth="1"/>
    <col min="13" max="13" width="13" style="61" customWidth="1"/>
    <col min="14" max="14" width="7.42578125" style="61" customWidth="1"/>
    <col min="15" max="16384" width="9.140625" style="61"/>
  </cols>
  <sheetData>
    <row r="1" spans="1:14" x14ac:dyDescent="0.25">
      <c r="A1" s="962" t="s">
        <v>1404</v>
      </c>
    </row>
    <row r="2" spans="1:14" ht="18" x14ac:dyDescent="0.3">
      <c r="A2" s="375" t="s">
        <v>1232</v>
      </c>
      <c r="B2" s="373"/>
      <c r="C2" s="373"/>
      <c r="D2" s="373"/>
      <c r="E2" s="373"/>
      <c r="F2" s="373"/>
      <c r="G2" s="373"/>
      <c r="H2" s="373"/>
      <c r="I2" s="373"/>
      <c r="J2" s="373"/>
      <c r="K2" s="373"/>
      <c r="L2" s="373"/>
      <c r="M2" s="373"/>
      <c r="N2" s="3449">
        <v>58</v>
      </c>
    </row>
    <row r="3" spans="1:14" x14ac:dyDescent="0.25">
      <c r="A3" s="373"/>
      <c r="B3" s="373"/>
      <c r="C3" s="373"/>
      <c r="D3" s="373"/>
      <c r="E3" s="373"/>
      <c r="F3" s="373"/>
      <c r="G3" s="373"/>
      <c r="H3" s="373"/>
      <c r="I3" s="373"/>
      <c r="J3" s="373"/>
      <c r="K3" s="373"/>
      <c r="L3" s="3448" t="s">
        <v>669</v>
      </c>
      <c r="M3" s="3448"/>
      <c r="N3" s="3449"/>
    </row>
    <row r="4" spans="1:14" ht="36.75" customHeight="1" x14ac:dyDescent="0.25">
      <c r="A4" s="374" t="s">
        <v>17</v>
      </c>
      <c r="B4" s="374" t="s">
        <v>73</v>
      </c>
      <c r="C4" s="374" t="s">
        <v>74</v>
      </c>
      <c r="D4" s="374" t="s">
        <v>75</v>
      </c>
      <c r="E4" s="374" t="s">
        <v>76</v>
      </c>
      <c r="F4" s="374" t="s">
        <v>58</v>
      </c>
      <c r="G4" s="374" t="s">
        <v>77</v>
      </c>
      <c r="H4" s="374" t="s">
        <v>78</v>
      </c>
      <c r="I4" s="374" t="s">
        <v>79</v>
      </c>
      <c r="J4" s="374" t="s">
        <v>80</v>
      </c>
      <c r="K4" s="374" t="s">
        <v>81</v>
      </c>
      <c r="L4" s="374" t="s">
        <v>82</v>
      </c>
      <c r="M4" s="374" t="s">
        <v>83</v>
      </c>
      <c r="N4" s="3449"/>
    </row>
    <row r="5" spans="1:14" ht="25.5" customHeight="1" x14ac:dyDescent="0.25">
      <c r="A5" s="462" t="s">
        <v>1181</v>
      </c>
      <c r="B5" s="453">
        <v>1791.4</v>
      </c>
      <c r="C5" s="453">
        <v>1791.9</v>
      </c>
      <c r="D5" s="453">
        <v>1792.3</v>
      </c>
      <c r="E5" s="453">
        <v>1792.8</v>
      </c>
      <c r="F5" s="453">
        <v>1793.2</v>
      </c>
      <c r="G5" s="453">
        <v>1793.6</v>
      </c>
      <c r="H5" s="453">
        <v>1793.9</v>
      </c>
      <c r="I5" s="453">
        <v>1794.2</v>
      </c>
      <c r="J5" s="453">
        <v>1794.5</v>
      </c>
      <c r="K5" s="453">
        <v>1794.8</v>
      </c>
      <c r="L5" s="453">
        <v>1795.2</v>
      </c>
      <c r="M5" s="453">
        <v>1795.5</v>
      </c>
      <c r="N5" s="3449"/>
    </row>
    <row r="6" spans="1:14" ht="25.5" customHeight="1" x14ac:dyDescent="0.25">
      <c r="A6" s="462" t="s">
        <v>1182</v>
      </c>
      <c r="B6" s="453">
        <v>1795.8</v>
      </c>
      <c r="C6" s="453">
        <v>1796.2</v>
      </c>
      <c r="D6" s="453">
        <v>1796.5</v>
      </c>
      <c r="E6" s="453">
        <v>1796.9</v>
      </c>
      <c r="F6" s="453">
        <v>1797.4</v>
      </c>
      <c r="G6" s="453">
        <v>1797.8</v>
      </c>
      <c r="H6" s="453">
        <v>1798.3</v>
      </c>
      <c r="I6" s="453">
        <v>1798.8</v>
      </c>
      <c r="J6" s="453">
        <v>1799.2</v>
      </c>
      <c r="K6" s="453">
        <v>1799.7</v>
      </c>
      <c r="L6" s="453">
        <v>1800.2</v>
      </c>
      <c r="M6" s="453">
        <v>1800.6</v>
      </c>
      <c r="N6" s="3449"/>
    </row>
    <row r="7" spans="1:14" ht="25.5" customHeight="1" x14ac:dyDescent="0.25">
      <c r="A7" s="462" t="s">
        <v>1183</v>
      </c>
      <c r="B7" s="453">
        <v>1801.1</v>
      </c>
      <c r="C7" s="453">
        <v>1801.6</v>
      </c>
      <c r="D7" s="453">
        <v>1802</v>
      </c>
      <c r="E7" s="453">
        <v>1802.4</v>
      </c>
      <c r="F7" s="453">
        <v>1802.8</v>
      </c>
      <c r="G7" s="453">
        <v>1803.2</v>
      </c>
      <c r="H7" s="453">
        <v>1803.7</v>
      </c>
      <c r="I7" s="453">
        <v>1804.1</v>
      </c>
      <c r="J7" s="453">
        <v>1804.5</v>
      </c>
      <c r="K7" s="453">
        <v>1804.9</v>
      </c>
      <c r="L7" s="453">
        <v>1805.3</v>
      </c>
      <c r="M7" s="453">
        <v>1805.7</v>
      </c>
      <c r="N7" s="3449"/>
    </row>
    <row r="8" spans="1:14" ht="25.5" customHeight="1" x14ac:dyDescent="0.25">
      <c r="A8" s="462" t="s">
        <v>1184</v>
      </c>
      <c r="B8" s="453">
        <v>1806.1</v>
      </c>
      <c r="C8" s="453">
        <v>1806.5</v>
      </c>
      <c r="D8" s="453">
        <v>1806.9</v>
      </c>
      <c r="E8" s="453">
        <v>1807.4</v>
      </c>
      <c r="F8" s="453">
        <v>1807.8</v>
      </c>
      <c r="G8" s="453">
        <v>1808.2</v>
      </c>
      <c r="H8" s="453">
        <v>1808.6</v>
      </c>
      <c r="I8" s="453">
        <v>1809.1</v>
      </c>
      <c r="J8" s="453">
        <v>1809.5</v>
      </c>
      <c r="K8" s="453">
        <v>1809.9</v>
      </c>
      <c r="L8" s="453">
        <v>1810.2</v>
      </c>
      <c r="M8" s="453">
        <v>1810.6</v>
      </c>
      <c r="N8" s="3449"/>
    </row>
    <row r="9" spans="1:14" ht="25.5" customHeight="1" x14ac:dyDescent="0.25">
      <c r="A9" s="462" t="s">
        <v>1185</v>
      </c>
      <c r="B9" s="453">
        <v>1810.9</v>
      </c>
      <c r="C9" s="453">
        <v>1811.3</v>
      </c>
      <c r="D9" s="453">
        <v>1811.6</v>
      </c>
      <c r="E9" s="453">
        <v>1811.9</v>
      </c>
      <c r="F9" s="453">
        <v>1812.3</v>
      </c>
      <c r="G9" s="453">
        <v>1812.6</v>
      </c>
      <c r="H9" s="453">
        <v>1813.1</v>
      </c>
      <c r="I9" s="453">
        <v>1813.5</v>
      </c>
      <c r="J9" s="453">
        <v>1814.1</v>
      </c>
      <c r="K9" s="453">
        <v>1814.7</v>
      </c>
      <c r="L9" s="453">
        <v>1815.4</v>
      </c>
      <c r="M9" s="453">
        <v>1816.1</v>
      </c>
      <c r="N9" s="3449"/>
    </row>
    <row r="10" spans="1:14" ht="25.5" customHeight="1" x14ac:dyDescent="0.25">
      <c r="A10" s="462" t="s">
        <v>1186</v>
      </c>
      <c r="B10" s="453">
        <v>1817</v>
      </c>
      <c r="C10" s="453">
        <v>1817.9</v>
      </c>
      <c r="D10" s="453">
        <v>1818.8</v>
      </c>
      <c r="E10" s="453">
        <v>1819.9</v>
      </c>
      <c r="F10" s="453">
        <v>1820.9</v>
      </c>
      <c r="G10" s="453">
        <v>1822.1</v>
      </c>
      <c r="H10" s="453">
        <v>1823.2</v>
      </c>
      <c r="I10" s="453">
        <v>1824.4</v>
      </c>
      <c r="J10" s="453">
        <v>1825.5</v>
      </c>
      <c r="K10" s="453">
        <v>1826.6</v>
      </c>
      <c r="L10" s="453">
        <v>1827.7</v>
      </c>
      <c r="M10" s="453">
        <v>1828.8</v>
      </c>
      <c r="N10" s="3449"/>
    </row>
    <row r="11" spans="1:14" ht="25.5" customHeight="1" x14ac:dyDescent="0.25">
      <c r="A11" s="462" t="s">
        <v>1187</v>
      </c>
      <c r="B11" s="453">
        <v>1829.8</v>
      </c>
      <c r="C11" s="453">
        <v>1830.7</v>
      </c>
      <c r="D11" s="453">
        <v>1831.6</v>
      </c>
      <c r="E11" s="453">
        <v>1832.5</v>
      </c>
      <c r="F11" s="453">
        <v>1833.4</v>
      </c>
      <c r="G11" s="453">
        <v>1834.2</v>
      </c>
      <c r="H11" s="453">
        <v>1835</v>
      </c>
      <c r="I11" s="453">
        <v>1835.8</v>
      </c>
      <c r="J11" s="453">
        <v>1836.6</v>
      </c>
      <c r="K11" s="453">
        <v>1837.4</v>
      </c>
      <c r="L11" s="453">
        <v>1838.1</v>
      </c>
      <c r="M11" s="453">
        <v>1838.9</v>
      </c>
      <c r="N11" s="3449"/>
    </row>
    <row r="12" spans="1:14" ht="25.5" customHeight="1" x14ac:dyDescent="0.25">
      <c r="A12" s="462" t="s">
        <v>1188</v>
      </c>
      <c r="B12" s="453">
        <v>1839.6</v>
      </c>
      <c r="C12" s="453">
        <v>1840.3</v>
      </c>
      <c r="D12" s="453">
        <v>1840.9</v>
      </c>
      <c r="E12" s="453">
        <v>1841.6</v>
      </c>
      <c r="F12" s="453">
        <v>1842.2</v>
      </c>
      <c r="G12" s="453">
        <v>1842.8</v>
      </c>
      <c r="H12" s="453">
        <v>1843.4</v>
      </c>
      <c r="I12" s="453">
        <v>1843.9</v>
      </c>
      <c r="J12" s="453">
        <v>1844.5</v>
      </c>
      <c r="K12" s="453">
        <v>1845</v>
      </c>
      <c r="L12" s="453">
        <v>1845.5</v>
      </c>
      <c r="M12" s="453">
        <v>1846</v>
      </c>
      <c r="N12" s="3449"/>
    </row>
    <row r="13" spans="1:14" ht="25.5" customHeight="1" x14ac:dyDescent="0.25">
      <c r="A13" s="462" t="s">
        <v>1189</v>
      </c>
      <c r="B13" s="453">
        <v>1846.5</v>
      </c>
      <c r="C13" s="453">
        <v>1847</v>
      </c>
      <c r="D13" s="453">
        <v>1847.5</v>
      </c>
      <c r="E13" s="453">
        <v>1848.1</v>
      </c>
      <c r="F13" s="453">
        <v>1848.6</v>
      </c>
      <c r="G13" s="453">
        <v>1849.2</v>
      </c>
      <c r="H13" s="453">
        <v>1849.7</v>
      </c>
      <c r="I13" s="453">
        <v>1850.3</v>
      </c>
      <c r="J13" s="453">
        <v>1850.9</v>
      </c>
      <c r="K13" s="453">
        <v>1851.5</v>
      </c>
      <c r="L13" s="453">
        <v>1852.2</v>
      </c>
      <c r="M13" s="453">
        <v>1852.9</v>
      </c>
      <c r="N13" s="3449"/>
    </row>
    <row r="14" spans="1:14" ht="25.5" customHeight="1" x14ac:dyDescent="0.25">
      <c r="A14" s="463">
        <v>2018</v>
      </c>
      <c r="B14" s="454">
        <v>1853.6</v>
      </c>
      <c r="C14" s="454">
        <v>1854.4</v>
      </c>
      <c r="D14" s="454">
        <v>1855.1</v>
      </c>
      <c r="E14" s="454">
        <v>1856</v>
      </c>
      <c r="F14" s="454">
        <v>1856.8</v>
      </c>
      <c r="G14" s="454">
        <v>1857.7</v>
      </c>
      <c r="H14" s="454">
        <v>1858.7</v>
      </c>
      <c r="I14" s="454">
        <v>1859.7</v>
      </c>
      <c r="J14" s="454">
        <v>1860.6</v>
      </c>
      <c r="K14" s="454">
        <v>1861.6</v>
      </c>
      <c r="L14" s="454">
        <v>1862.6</v>
      </c>
      <c r="M14" s="454">
        <v>1863.5</v>
      </c>
      <c r="N14" s="3449"/>
    </row>
    <row r="15" spans="1:14" ht="18" x14ac:dyDescent="0.25">
      <c r="A15" s="61" t="s">
        <v>621</v>
      </c>
      <c r="I15" s="61" t="s">
        <v>670</v>
      </c>
      <c r="M15" s="636" t="s">
        <v>1163</v>
      </c>
      <c r="N15" s="3449"/>
    </row>
    <row r="16" spans="1:14" x14ac:dyDescent="0.25">
      <c r="N16" s="3449"/>
    </row>
    <row r="17" spans="1:14" x14ac:dyDescent="0.25">
      <c r="N17" s="3449"/>
    </row>
    <row r="18" spans="1:14" x14ac:dyDescent="0.25">
      <c r="N18" s="3449"/>
    </row>
    <row r="19" spans="1:14" x14ac:dyDescent="0.25">
      <c r="N19" s="3449"/>
    </row>
    <row r="20" spans="1:14" x14ac:dyDescent="0.25">
      <c r="N20" s="3449"/>
    </row>
    <row r="21" spans="1:14" x14ac:dyDescent="0.25">
      <c r="N21" s="3449"/>
    </row>
    <row r="22" spans="1:14" x14ac:dyDescent="0.25">
      <c r="N22" s="3449"/>
    </row>
    <row r="23" spans="1:14" x14ac:dyDescent="0.25">
      <c r="N23" s="3449"/>
    </row>
    <row r="24" spans="1:14" x14ac:dyDescent="0.25">
      <c r="N24" s="3449"/>
    </row>
    <row r="25" spans="1:14" x14ac:dyDescent="0.25">
      <c r="N25" s="3449"/>
    </row>
    <row r="26" spans="1:14" x14ac:dyDescent="0.25">
      <c r="N26" s="3449"/>
    </row>
    <row r="27" spans="1:14" x14ac:dyDescent="0.25">
      <c r="N27" s="3449"/>
    </row>
    <row r="28" spans="1:14" x14ac:dyDescent="0.25">
      <c r="N28" s="3449"/>
    </row>
    <row r="29" spans="1:14" x14ac:dyDescent="0.25">
      <c r="N29" s="3449"/>
    </row>
    <row r="30" spans="1:14" x14ac:dyDescent="0.25">
      <c r="N30" s="3449"/>
    </row>
    <row r="31" spans="1:14" x14ac:dyDescent="0.25">
      <c r="A31" s="220"/>
      <c r="N31" s="3449"/>
    </row>
    <row r="37" spans="1:1" x14ac:dyDescent="0.25">
      <c r="A37" s="220"/>
    </row>
    <row r="39" spans="1:1" x14ac:dyDescent="0.25">
      <c r="A39" s="132"/>
    </row>
  </sheetData>
  <mergeCells count="2">
    <mergeCell ref="L3:M3"/>
    <mergeCell ref="N2:N31"/>
  </mergeCells>
  <hyperlinks>
    <hyperlink ref="A1" location="'Table of Contents'!A1" display="Back to Table of Contents"/>
  </hyperlinks>
  <pageMargins left="0.4" right="0.27" top="0.6" bottom="0.47" header="0.3" footer="0.2"/>
  <pageSetup paperSize="9" scale="8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9"/>
  <sheetViews>
    <sheetView zoomScale="80" zoomScaleNormal="80" workbookViewId="0"/>
  </sheetViews>
  <sheetFormatPr defaultRowHeight="15" x14ac:dyDescent="0.25"/>
  <cols>
    <col min="1" max="1" width="37.140625" style="61" customWidth="1"/>
    <col min="2" max="2" width="9.7109375" style="250" customWidth="1"/>
    <col min="3" max="3" width="10.5703125" style="61" customWidth="1"/>
    <col min="4" max="5" width="10.140625" style="61" customWidth="1"/>
    <col min="6" max="6" width="10.28515625" style="61" customWidth="1"/>
    <col min="7" max="7" width="10.42578125" style="61" customWidth="1"/>
    <col min="8" max="8" width="10.28515625" style="61" customWidth="1"/>
    <col min="9" max="10" width="10.7109375" style="61" customWidth="1"/>
    <col min="11" max="11" width="7.140625" style="61" customWidth="1"/>
    <col min="12" max="16384" width="9.140625" style="61"/>
  </cols>
  <sheetData>
    <row r="1" spans="1:11" x14ac:dyDescent="0.25">
      <c r="A1" s="962" t="s">
        <v>1404</v>
      </c>
    </row>
    <row r="2" spans="1:11" ht="15.75" x14ac:dyDescent="0.25">
      <c r="A2" s="249" t="s">
        <v>1233</v>
      </c>
    </row>
    <row r="3" spans="1:11" ht="18.75" x14ac:dyDescent="0.3">
      <c r="A3" s="120"/>
    </row>
    <row r="4" spans="1:11" ht="35.25" customHeight="1" x14ac:dyDescent="0.25">
      <c r="A4" s="3451" t="s">
        <v>487</v>
      </c>
      <c r="B4" s="3452" t="s">
        <v>93</v>
      </c>
      <c r="C4" s="3455" t="s">
        <v>488</v>
      </c>
      <c r="D4" s="3456"/>
      <c r="E4" s="3456"/>
      <c r="F4" s="3456"/>
      <c r="G4" s="3456"/>
      <c r="H4" s="3456"/>
      <c r="I4" s="3456"/>
      <c r="J4" s="3457"/>
      <c r="K4" s="3159">
        <v>59</v>
      </c>
    </row>
    <row r="5" spans="1:11" ht="24" customHeight="1" x14ac:dyDescent="0.25">
      <c r="A5" s="3451"/>
      <c r="B5" s="3453"/>
      <c r="C5" s="3451" t="s">
        <v>489</v>
      </c>
      <c r="D5" s="3451"/>
      <c r="E5" s="3451" t="s">
        <v>490</v>
      </c>
      <c r="F5" s="3451"/>
      <c r="G5" s="3451" t="s">
        <v>491</v>
      </c>
      <c r="H5" s="3451"/>
      <c r="I5" s="3451" t="s">
        <v>492</v>
      </c>
      <c r="J5" s="3451"/>
      <c r="K5" s="3159"/>
    </row>
    <row r="6" spans="1:11" ht="32.25" customHeight="1" x14ac:dyDescent="0.25">
      <c r="A6" s="3451"/>
      <c r="B6" s="3454"/>
      <c r="C6" s="3451"/>
      <c r="D6" s="3451"/>
      <c r="E6" s="3451"/>
      <c r="F6" s="3451"/>
      <c r="G6" s="3451"/>
      <c r="H6" s="3451"/>
      <c r="I6" s="3451"/>
      <c r="J6" s="3451"/>
      <c r="K6" s="3159"/>
    </row>
    <row r="7" spans="1:11" ht="38.25" customHeight="1" x14ac:dyDescent="0.25">
      <c r="A7" s="3458" t="s">
        <v>493</v>
      </c>
      <c r="B7" s="3459"/>
      <c r="C7" s="288">
        <v>2017</v>
      </c>
      <c r="D7" s="288">
        <v>2018</v>
      </c>
      <c r="E7" s="288">
        <v>2017</v>
      </c>
      <c r="F7" s="288">
        <v>2018</v>
      </c>
      <c r="G7" s="288">
        <v>2017</v>
      </c>
      <c r="H7" s="288">
        <v>2018</v>
      </c>
      <c r="I7" s="288">
        <v>2017</v>
      </c>
      <c r="J7" s="288">
        <v>2018</v>
      </c>
      <c r="K7" s="3159"/>
    </row>
    <row r="8" spans="1:11" ht="38.25" customHeight="1" x14ac:dyDescent="0.25">
      <c r="A8" s="251" t="s">
        <v>85</v>
      </c>
      <c r="B8" s="306"/>
      <c r="C8" s="252">
        <v>6.61</v>
      </c>
      <c r="D8" s="252">
        <v>6.48</v>
      </c>
      <c r="E8" s="350">
        <v>6.8</v>
      </c>
      <c r="F8" s="350">
        <v>6.74</v>
      </c>
      <c r="G8" s="350">
        <v>7.3</v>
      </c>
      <c r="H8" s="350">
        <v>7.08</v>
      </c>
      <c r="I8" s="252">
        <v>6.92</v>
      </c>
      <c r="J8" s="252">
        <v>7.04</v>
      </c>
      <c r="K8" s="3159"/>
    </row>
    <row r="9" spans="1:11" ht="38.25" customHeight="1" x14ac:dyDescent="0.25">
      <c r="A9" s="253" t="s">
        <v>494</v>
      </c>
      <c r="B9" s="306"/>
      <c r="C9" s="252" t="s">
        <v>546</v>
      </c>
      <c r="D9" s="252" t="s">
        <v>546</v>
      </c>
      <c r="E9" s="252" t="s">
        <v>546</v>
      </c>
      <c r="F9" s="252" t="s">
        <v>546</v>
      </c>
      <c r="G9" s="252" t="s">
        <v>546</v>
      </c>
      <c r="H9" s="252" t="s">
        <v>546</v>
      </c>
      <c r="I9" s="252" t="s">
        <v>546</v>
      </c>
      <c r="J9" s="252" t="s">
        <v>546</v>
      </c>
      <c r="K9" s="3159"/>
    </row>
    <row r="10" spans="1:11" ht="33.75" customHeight="1" x14ac:dyDescent="0.25">
      <c r="A10" s="3460" t="s">
        <v>495</v>
      </c>
      <c r="B10" s="3460"/>
      <c r="C10" s="286"/>
      <c r="D10" s="286"/>
      <c r="E10" s="286"/>
      <c r="F10" s="286"/>
      <c r="G10" s="286"/>
      <c r="H10" s="286"/>
      <c r="I10" s="287"/>
      <c r="J10" s="287"/>
      <c r="K10" s="3159"/>
    </row>
    <row r="11" spans="1:11" ht="37.5" customHeight="1" x14ac:dyDescent="0.25">
      <c r="A11" s="254" t="s">
        <v>496</v>
      </c>
      <c r="B11" s="252" t="s">
        <v>176</v>
      </c>
      <c r="C11" s="252">
        <v>0.77</v>
      </c>
      <c r="D11" s="252">
        <v>0.73</v>
      </c>
      <c r="E11" s="350">
        <v>2.78</v>
      </c>
      <c r="F11" s="350">
        <v>2.5299999999999998</v>
      </c>
      <c r="G11" s="350">
        <v>3.34</v>
      </c>
      <c r="H11" s="350">
        <v>2.54</v>
      </c>
      <c r="I11" s="252">
        <v>8.98</v>
      </c>
      <c r="J11" s="350">
        <v>8.5</v>
      </c>
      <c r="K11" s="3159"/>
    </row>
    <row r="12" spans="1:11" ht="37.5" customHeight="1" x14ac:dyDescent="0.25">
      <c r="A12" s="255" t="s">
        <v>497</v>
      </c>
      <c r="B12" s="252" t="s">
        <v>176</v>
      </c>
      <c r="C12" s="252">
        <v>3.0000000000000001E-3</v>
      </c>
      <c r="D12" s="252" t="s">
        <v>1095</v>
      </c>
      <c r="E12" s="252">
        <v>2E-3</v>
      </c>
      <c r="F12" s="252" t="s">
        <v>1095</v>
      </c>
      <c r="G12" s="252">
        <v>4.0000000000000001E-3</v>
      </c>
      <c r="H12" s="252" t="s">
        <v>1095</v>
      </c>
      <c r="I12" s="252">
        <v>4.0000000000000001E-3</v>
      </c>
      <c r="J12" s="252" t="s">
        <v>1095</v>
      </c>
      <c r="K12" s="3159"/>
    </row>
    <row r="13" spans="1:11" ht="37.5" customHeight="1" x14ac:dyDescent="0.25">
      <c r="A13" s="253" t="s">
        <v>498</v>
      </c>
      <c r="B13" s="252" t="s">
        <v>176</v>
      </c>
      <c r="C13" s="652">
        <v>0.08</v>
      </c>
      <c r="D13" s="652">
        <v>0.1</v>
      </c>
      <c r="E13" s="653">
        <v>0.18</v>
      </c>
      <c r="F13" s="653">
        <v>0.1</v>
      </c>
      <c r="G13" s="653">
        <v>0.13</v>
      </c>
      <c r="H13" s="653">
        <v>0.1</v>
      </c>
      <c r="I13" s="653">
        <v>0.17</v>
      </c>
      <c r="J13" s="653">
        <v>0.14000000000000001</v>
      </c>
      <c r="K13" s="3159"/>
    </row>
    <row r="14" spans="1:11" ht="9.75" customHeight="1" x14ac:dyDescent="0.25">
      <c r="A14" s="315"/>
      <c r="B14" s="316"/>
      <c r="C14" s="317"/>
      <c r="D14" s="317"/>
      <c r="E14" s="317"/>
      <c r="F14" s="317"/>
      <c r="G14" s="317"/>
      <c r="H14" s="317"/>
      <c r="I14" s="317"/>
      <c r="J14" s="317"/>
      <c r="K14" s="3159"/>
    </row>
    <row r="15" spans="1:11" ht="15" customHeight="1" x14ac:dyDescent="0.25">
      <c r="A15" s="161" t="s">
        <v>534</v>
      </c>
      <c r="B15" s="316"/>
      <c r="C15" s="318"/>
      <c r="D15" s="318"/>
      <c r="E15" s="318"/>
      <c r="F15" s="318"/>
      <c r="G15" s="318"/>
      <c r="H15" s="318"/>
      <c r="I15" s="318"/>
      <c r="J15" s="318"/>
      <c r="K15" s="3159"/>
    </row>
    <row r="16" spans="1:11" ht="94.5" customHeight="1" x14ac:dyDescent="0.25">
      <c r="A16" s="3450" t="s">
        <v>549</v>
      </c>
      <c r="B16" s="3450"/>
      <c r="C16" s="3450"/>
      <c r="D16" s="3450"/>
      <c r="E16" s="3450"/>
      <c r="F16" s="3450"/>
      <c r="G16" s="3450"/>
      <c r="H16" s="3450"/>
      <c r="I16" s="3450"/>
      <c r="J16" s="3450"/>
    </row>
    <row r="17" spans="1:1" x14ac:dyDescent="0.25">
      <c r="A17" s="307" t="s">
        <v>547</v>
      </c>
    </row>
    <row r="39" spans="1:1" x14ac:dyDescent="0.25">
      <c r="A39" s="132"/>
    </row>
  </sheetData>
  <mergeCells count="11">
    <mergeCell ref="A16:J16"/>
    <mergeCell ref="K4:K15"/>
    <mergeCell ref="A4:A6"/>
    <mergeCell ref="B4:B6"/>
    <mergeCell ref="C4:J4"/>
    <mergeCell ref="C5:D6"/>
    <mergeCell ref="E5:F6"/>
    <mergeCell ref="G5:H6"/>
    <mergeCell ref="I5:J6"/>
    <mergeCell ref="A7:B7"/>
    <mergeCell ref="A10:B10"/>
  </mergeCells>
  <hyperlinks>
    <hyperlink ref="A1" location="'Table of Contents'!A1" display="Back to Table of Contents"/>
  </hyperlinks>
  <pageMargins left="0.55000000000000004" right="0.37" top="0.62" bottom="0.34"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32"/>
  <sheetViews>
    <sheetView zoomScale="70" zoomScaleNormal="70" workbookViewId="0"/>
  </sheetViews>
  <sheetFormatPr defaultRowHeight="18.75" x14ac:dyDescent="0.3"/>
  <cols>
    <col min="1" max="1" width="44.42578125" style="803" customWidth="1"/>
    <col min="2" max="11" width="17.85546875" style="803" customWidth="1"/>
    <col min="12" max="16384" width="9.140625" style="803"/>
  </cols>
  <sheetData>
    <row r="1" spans="1:12" ht="18.75" customHeight="1" x14ac:dyDescent="0.3">
      <c r="A1" s="962" t="s">
        <v>1404</v>
      </c>
      <c r="L1" s="3461">
        <v>60</v>
      </c>
    </row>
    <row r="2" spans="1:12" s="14" customFormat="1" ht="27.75" customHeight="1" x14ac:dyDescent="0.3">
      <c r="A2" s="464" t="s">
        <v>1234</v>
      </c>
      <c r="B2" s="464"/>
      <c r="C2" s="456"/>
      <c r="D2" s="456"/>
      <c r="E2" s="456"/>
      <c r="F2" s="456"/>
      <c r="G2" s="456"/>
      <c r="H2" s="456"/>
      <c r="I2" s="456"/>
      <c r="J2" s="456"/>
      <c r="K2" s="456"/>
      <c r="L2" s="3461"/>
    </row>
    <row r="3" spans="1:12" s="14" customFormat="1" ht="10.5" customHeight="1" x14ac:dyDescent="0.3">
      <c r="A3" s="13"/>
      <c r="B3" s="456"/>
      <c r="C3" s="456"/>
      <c r="D3" s="456"/>
      <c r="E3" s="456"/>
      <c r="F3" s="456"/>
      <c r="G3" s="456"/>
      <c r="H3" s="456"/>
      <c r="I3" s="456"/>
      <c r="J3" s="456"/>
      <c r="K3" s="456"/>
      <c r="L3" s="3461"/>
    </row>
    <row r="4" spans="1:12" s="457" customFormat="1" ht="28.5" customHeight="1" x14ac:dyDescent="0.25">
      <c r="A4" s="3463" t="s">
        <v>470</v>
      </c>
      <c r="B4" s="3463" t="s">
        <v>84</v>
      </c>
      <c r="C4" s="3463"/>
      <c r="D4" s="3463"/>
      <c r="E4" s="3463"/>
      <c r="F4" s="3463"/>
      <c r="G4" s="3463"/>
      <c r="H4" s="3463"/>
      <c r="I4" s="3463"/>
      <c r="J4" s="3463"/>
      <c r="K4" s="3463"/>
      <c r="L4" s="3461"/>
    </row>
    <row r="5" spans="1:12" s="457" customFormat="1" ht="25.5" customHeight="1" x14ac:dyDescent="0.25">
      <c r="A5" s="3463"/>
      <c r="B5" s="3462" t="s">
        <v>226</v>
      </c>
      <c r="C5" s="458" t="s">
        <v>93</v>
      </c>
      <c r="D5" s="3463" t="s">
        <v>86</v>
      </c>
      <c r="E5" s="3463"/>
      <c r="F5" s="3463"/>
      <c r="G5" s="3463"/>
      <c r="H5" s="3463"/>
      <c r="I5" s="3463"/>
      <c r="J5" s="3463"/>
      <c r="K5" s="3463"/>
      <c r="L5" s="3461"/>
    </row>
    <row r="6" spans="1:12" s="457" customFormat="1" ht="90.75" customHeight="1" x14ac:dyDescent="0.25">
      <c r="A6" s="3463"/>
      <c r="B6" s="3462"/>
      <c r="C6" s="459" t="s">
        <v>85</v>
      </c>
      <c r="D6" s="455" t="s">
        <v>471</v>
      </c>
      <c r="E6" s="455" t="s">
        <v>472</v>
      </c>
      <c r="F6" s="455" t="s">
        <v>473</v>
      </c>
      <c r="G6" s="455" t="s">
        <v>474</v>
      </c>
      <c r="H6" s="455" t="s">
        <v>679</v>
      </c>
      <c r="I6" s="455" t="s">
        <v>87</v>
      </c>
      <c r="J6" s="455" t="s">
        <v>88</v>
      </c>
      <c r="K6" s="455" t="s">
        <v>89</v>
      </c>
      <c r="L6" s="3461"/>
    </row>
    <row r="7" spans="1:12" s="457" customFormat="1" ht="30.75" customHeight="1" x14ac:dyDescent="0.25">
      <c r="A7" s="460" t="s">
        <v>672</v>
      </c>
      <c r="B7" s="708" t="s">
        <v>910</v>
      </c>
      <c r="C7" s="708" t="s">
        <v>911</v>
      </c>
      <c r="D7" s="806" t="s">
        <v>912</v>
      </c>
      <c r="E7" s="813" t="s">
        <v>913</v>
      </c>
      <c r="F7" s="708" t="s">
        <v>914</v>
      </c>
      <c r="G7" s="805" t="s">
        <v>915</v>
      </c>
      <c r="H7" s="806" t="s">
        <v>916</v>
      </c>
      <c r="I7" s="807" t="s">
        <v>917</v>
      </c>
      <c r="J7" s="708" t="s">
        <v>918</v>
      </c>
      <c r="K7" s="808" t="s">
        <v>919</v>
      </c>
      <c r="L7" s="3461"/>
    </row>
    <row r="8" spans="1:12" s="457" customFormat="1" ht="33.75" customHeight="1" x14ac:dyDescent="0.25">
      <c r="A8" s="460" t="s">
        <v>673</v>
      </c>
      <c r="B8" s="708" t="s">
        <v>920</v>
      </c>
      <c r="C8" s="805" t="s">
        <v>911</v>
      </c>
      <c r="D8" s="805" t="s">
        <v>921</v>
      </c>
      <c r="E8" s="814" t="s">
        <v>922</v>
      </c>
      <c r="F8" s="708" t="s">
        <v>923</v>
      </c>
      <c r="G8" s="805" t="s">
        <v>924</v>
      </c>
      <c r="H8" s="806" t="s">
        <v>925</v>
      </c>
      <c r="I8" s="708" t="s">
        <v>926</v>
      </c>
      <c r="J8" s="807" t="s">
        <v>927</v>
      </c>
      <c r="K8" s="708" t="s">
        <v>928</v>
      </c>
      <c r="L8" s="3461"/>
    </row>
    <row r="9" spans="1:12" s="457" customFormat="1" ht="33" customHeight="1" x14ac:dyDescent="0.25">
      <c r="A9" s="460" t="s">
        <v>673</v>
      </c>
      <c r="B9" s="708" t="s">
        <v>929</v>
      </c>
      <c r="C9" s="708" t="s">
        <v>930</v>
      </c>
      <c r="D9" s="708" t="s">
        <v>931</v>
      </c>
      <c r="E9" s="813" t="s">
        <v>932</v>
      </c>
      <c r="F9" s="708" t="s">
        <v>923</v>
      </c>
      <c r="G9" s="708" t="s">
        <v>933</v>
      </c>
      <c r="H9" s="807" t="s">
        <v>934</v>
      </c>
      <c r="I9" s="708" t="s">
        <v>935</v>
      </c>
      <c r="J9" s="807" t="s">
        <v>936</v>
      </c>
      <c r="K9" s="708" t="s">
        <v>937</v>
      </c>
      <c r="L9" s="3461"/>
    </row>
    <row r="10" spans="1:12" s="457" customFormat="1" ht="30" customHeight="1" x14ac:dyDescent="0.25">
      <c r="A10" s="460" t="s">
        <v>535</v>
      </c>
      <c r="B10" s="708" t="s">
        <v>938</v>
      </c>
      <c r="C10" s="708" t="s">
        <v>911</v>
      </c>
      <c r="D10" s="708" t="s">
        <v>939</v>
      </c>
      <c r="E10" s="813" t="s">
        <v>940</v>
      </c>
      <c r="F10" s="708" t="s">
        <v>941</v>
      </c>
      <c r="G10" s="708" t="s">
        <v>942</v>
      </c>
      <c r="H10" s="708" t="s">
        <v>943</v>
      </c>
      <c r="I10" s="708" t="s">
        <v>944</v>
      </c>
      <c r="J10" s="708" t="s">
        <v>945</v>
      </c>
      <c r="K10" s="708" t="s">
        <v>946</v>
      </c>
      <c r="L10" s="3461"/>
    </row>
    <row r="11" spans="1:12" s="457" customFormat="1" ht="33" customHeight="1" x14ac:dyDescent="0.25">
      <c r="A11" s="460" t="s">
        <v>536</v>
      </c>
      <c r="B11" s="708" t="s">
        <v>947</v>
      </c>
      <c r="C11" s="708" t="s">
        <v>948</v>
      </c>
      <c r="D11" s="708" t="s">
        <v>949</v>
      </c>
      <c r="E11" s="813" t="s">
        <v>950</v>
      </c>
      <c r="F11" s="804">
        <v>0.02</v>
      </c>
      <c r="G11" s="708" t="s">
        <v>951</v>
      </c>
      <c r="H11" s="708" t="s">
        <v>952</v>
      </c>
      <c r="I11" s="708" t="s">
        <v>953</v>
      </c>
      <c r="J11" s="708" t="s">
        <v>954</v>
      </c>
      <c r="K11" s="708" t="s">
        <v>955</v>
      </c>
      <c r="L11" s="3461"/>
    </row>
    <row r="12" spans="1:12" s="457" customFormat="1" ht="30.75" customHeight="1" x14ac:dyDescent="0.25">
      <c r="A12" s="460" t="s">
        <v>541</v>
      </c>
      <c r="B12" s="708" t="s">
        <v>956</v>
      </c>
      <c r="C12" s="708" t="s">
        <v>957</v>
      </c>
      <c r="D12" s="708" t="s">
        <v>958</v>
      </c>
      <c r="E12" s="813" t="s">
        <v>959</v>
      </c>
      <c r="F12" s="708" t="s">
        <v>960</v>
      </c>
      <c r="G12" s="708" t="s">
        <v>961</v>
      </c>
      <c r="H12" s="708" t="s">
        <v>962</v>
      </c>
      <c r="I12" s="807" t="s">
        <v>963</v>
      </c>
      <c r="J12" s="708" t="s">
        <v>964</v>
      </c>
      <c r="K12" s="708" t="s">
        <v>965</v>
      </c>
      <c r="L12" s="3461"/>
    </row>
    <row r="13" spans="1:12" s="457" customFormat="1" ht="30.75" customHeight="1" x14ac:dyDescent="0.25">
      <c r="A13" s="460" t="s">
        <v>542</v>
      </c>
      <c r="B13" s="708" t="s">
        <v>966</v>
      </c>
      <c r="C13" s="708" t="s">
        <v>967</v>
      </c>
      <c r="D13" s="708" t="s">
        <v>968</v>
      </c>
      <c r="E13" s="813" t="s">
        <v>959</v>
      </c>
      <c r="F13" s="708" t="s">
        <v>923</v>
      </c>
      <c r="G13" s="708" t="s">
        <v>969</v>
      </c>
      <c r="H13" s="708" t="s">
        <v>970</v>
      </c>
      <c r="I13" s="807" t="s">
        <v>971</v>
      </c>
      <c r="J13" s="708" t="s">
        <v>972</v>
      </c>
      <c r="K13" s="708" t="s">
        <v>973</v>
      </c>
      <c r="L13" s="3461"/>
    </row>
    <row r="14" spans="1:12" s="457" customFormat="1" ht="30.75" customHeight="1" x14ac:dyDescent="0.25">
      <c r="A14" s="460" t="s">
        <v>543</v>
      </c>
      <c r="B14" s="708" t="s">
        <v>974</v>
      </c>
      <c r="C14" s="708" t="s">
        <v>975</v>
      </c>
      <c r="D14" s="708" t="s">
        <v>976</v>
      </c>
      <c r="E14" s="814" t="s">
        <v>977</v>
      </c>
      <c r="F14" s="708" t="s">
        <v>960</v>
      </c>
      <c r="G14" s="708" t="s">
        <v>978</v>
      </c>
      <c r="H14" s="708" t="s">
        <v>979</v>
      </c>
      <c r="I14" s="708" t="s">
        <v>980</v>
      </c>
      <c r="J14" s="807" t="s">
        <v>981</v>
      </c>
      <c r="K14" s="708" t="s">
        <v>982</v>
      </c>
      <c r="L14" s="3461"/>
    </row>
    <row r="15" spans="1:12" s="457" customFormat="1" ht="30.75" customHeight="1" x14ac:dyDescent="0.25">
      <c r="A15" s="460" t="s">
        <v>544</v>
      </c>
      <c r="B15" s="708" t="s">
        <v>983</v>
      </c>
      <c r="C15" s="708" t="s">
        <v>984</v>
      </c>
      <c r="D15" s="708" t="s">
        <v>985</v>
      </c>
      <c r="E15" s="813" t="s">
        <v>986</v>
      </c>
      <c r="F15" s="708" t="s">
        <v>987</v>
      </c>
      <c r="G15" s="708" t="s">
        <v>988</v>
      </c>
      <c r="H15" s="708" t="s">
        <v>989</v>
      </c>
      <c r="I15" s="708" t="s">
        <v>990</v>
      </c>
      <c r="J15" s="708" t="s">
        <v>991</v>
      </c>
      <c r="K15" s="708" t="s">
        <v>992</v>
      </c>
      <c r="L15" s="3461"/>
    </row>
    <row r="16" spans="1:12" s="457" customFormat="1" ht="30.75" customHeight="1" x14ac:dyDescent="0.25">
      <c r="A16" s="460" t="s">
        <v>545</v>
      </c>
      <c r="B16" s="708" t="s">
        <v>993</v>
      </c>
      <c r="C16" s="708" t="s">
        <v>994</v>
      </c>
      <c r="D16" s="708" t="s">
        <v>995</v>
      </c>
      <c r="E16" s="813" t="s">
        <v>996</v>
      </c>
      <c r="F16" s="708" t="s">
        <v>960</v>
      </c>
      <c r="G16" s="708" t="s">
        <v>997</v>
      </c>
      <c r="H16" s="708" t="s">
        <v>998</v>
      </c>
      <c r="I16" s="708" t="s">
        <v>999</v>
      </c>
      <c r="J16" s="708" t="s">
        <v>1000</v>
      </c>
      <c r="K16" s="708" t="s">
        <v>1001</v>
      </c>
      <c r="L16" s="3461"/>
    </row>
    <row r="17" spans="1:12" s="457" customFormat="1" ht="30.75" customHeight="1" x14ac:dyDescent="0.25">
      <c r="A17" s="460" t="s">
        <v>537</v>
      </c>
      <c r="B17" s="708" t="s">
        <v>1002</v>
      </c>
      <c r="C17" s="708" t="s">
        <v>1003</v>
      </c>
      <c r="D17" s="708" t="s">
        <v>1004</v>
      </c>
      <c r="E17" s="813" t="s">
        <v>1005</v>
      </c>
      <c r="F17" s="708" t="s">
        <v>960</v>
      </c>
      <c r="G17" s="708" t="s">
        <v>1006</v>
      </c>
      <c r="H17" s="708" t="s">
        <v>1007</v>
      </c>
      <c r="I17" s="708" t="s">
        <v>1008</v>
      </c>
      <c r="J17" s="807" t="s">
        <v>1009</v>
      </c>
      <c r="K17" s="708" t="s">
        <v>1010</v>
      </c>
      <c r="L17" s="3461"/>
    </row>
    <row r="18" spans="1:12" s="457" customFormat="1" ht="30.75" customHeight="1" x14ac:dyDescent="0.25">
      <c r="A18" s="460" t="s">
        <v>90</v>
      </c>
      <c r="B18" s="805" t="s">
        <v>1011</v>
      </c>
      <c r="C18" s="805" t="s">
        <v>1012</v>
      </c>
      <c r="D18" s="708" t="s">
        <v>1013</v>
      </c>
      <c r="E18" s="814" t="s">
        <v>1014</v>
      </c>
      <c r="F18" s="809">
        <v>0.02</v>
      </c>
      <c r="G18" s="708" t="s">
        <v>1015</v>
      </c>
      <c r="H18" s="810" t="s">
        <v>1016</v>
      </c>
      <c r="I18" s="708" t="s">
        <v>1017</v>
      </c>
      <c r="J18" s="708" t="s">
        <v>1018</v>
      </c>
      <c r="K18" s="708" t="s">
        <v>1019</v>
      </c>
      <c r="L18" s="3461"/>
    </row>
    <row r="19" spans="1:12" s="457" customFormat="1" ht="30.75" customHeight="1" x14ac:dyDescent="0.25">
      <c r="A19" s="460" t="s">
        <v>674</v>
      </c>
      <c r="B19" s="805" t="s">
        <v>1020</v>
      </c>
      <c r="C19" s="804" t="s">
        <v>1021</v>
      </c>
      <c r="D19" s="708" t="s">
        <v>1022</v>
      </c>
      <c r="E19" s="813" t="s">
        <v>1023</v>
      </c>
      <c r="F19" s="708" t="s">
        <v>1024</v>
      </c>
      <c r="G19" s="708" t="s">
        <v>1025</v>
      </c>
      <c r="H19" s="708" t="s">
        <v>1026</v>
      </c>
      <c r="I19" s="708" t="s">
        <v>1027</v>
      </c>
      <c r="J19" s="811" t="s">
        <v>1028</v>
      </c>
      <c r="K19" s="708" t="s">
        <v>1029</v>
      </c>
      <c r="L19" s="3461"/>
    </row>
    <row r="20" spans="1:12" s="457" customFormat="1" ht="30.75" customHeight="1" x14ac:dyDescent="0.25">
      <c r="A20" s="460" t="s">
        <v>675</v>
      </c>
      <c r="B20" s="708" t="s">
        <v>1030</v>
      </c>
      <c r="C20" s="708" t="s">
        <v>1031</v>
      </c>
      <c r="D20" s="708" t="s">
        <v>1032</v>
      </c>
      <c r="E20" s="813" t="s">
        <v>959</v>
      </c>
      <c r="F20" s="708" t="s">
        <v>1033</v>
      </c>
      <c r="G20" s="708" t="s">
        <v>1034</v>
      </c>
      <c r="H20" s="708" t="s">
        <v>1035</v>
      </c>
      <c r="I20" s="708" t="s">
        <v>1036</v>
      </c>
      <c r="J20" s="811" t="s">
        <v>1037</v>
      </c>
      <c r="K20" s="708" t="s">
        <v>1038</v>
      </c>
      <c r="L20" s="3461"/>
    </row>
    <row r="21" spans="1:12" s="457" customFormat="1" ht="30.75" customHeight="1" x14ac:dyDescent="0.25">
      <c r="A21" s="460" t="s">
        <v>676</v>
      </c>
      <c r="B21" s="708" t="s">
        <v>1039</v>
      </c>
      <c r="C21" s="708" t="s">
        <v>1040</v>
      </c>
      <c r="D21" s="807" t="s">
        <v>1041</v>
      </c>
      <c r="E21" s="814" t="s">
        <v>1014</v>
      </c>
      <c r="F21" s="708" t="s">
        <v>960</v>
      </c>
      <c r="G21" s="708" t="s">
        <v>1042</v>
      </c>
      <c r="H21" s="708" t="s">
        <v>1043</v>
      </c>
      <c r="I21" s="708" t="s">
        <v>1044</v>
      </c>
      <c r="J21" s="811" t="s">
        <v>1045</v>
      </c>
      <c r="K21" s="708" t="s">
        <v>1046</v>
      </c>
      <c r="L21" s="3461"/>
    </row>
    <row r="22" spans="1:12" s="457" customFormat="1" ht="30.75" customHeight="1" x14ac:dyDescent="0.25">
      <c r="A22" s="460" t="s">
        <v>91</v>
      </c>
      <c r="B22" s="708" t="s">
        <v>1047</v>
      </c>
      <c r="C22" s="708" t="s">
        <v>1048</v>
      </c>
      <c r="D22" s="708" t="s">
        <v>1049</v>
      </c>
      <c r="E22" s="813" t="s">
        <v>996</v>
      </c>
      <c r="F22" s="708" t="s">
        <v>960</v>
      </c>
      <c r="G22" s="708" t="s">
        <v>1050</v>
      </c>
      <c r="H22" s="708" t="s">
        <v>1051</v>
      </c>
      <c r="I22" s="708" t="s">
        <v>1052</v>
      </c>
      <c r="J22" s="807" t="s">
        <v>1053</v>
      </c>
      <c r="K22" s="708" t="s">
        <v>982</v>
      </c>
      <c r="L22" s="3461"/>
    </row>
    <row r="23" spans="1:12" s="457" customFormat="1" ht="30.75" customHeight="1" x14ac:dyDescent="0.25">
      <c r="A23" s="460" t="s">
        <v>539</v>
      </c>
      <c r="B23" s="708" t="s">
        <v>1054</v>
      </c>
      <c r="C23" s="708" t="s">
        <v>984</v>
      </c>
      <c r="D23" s="708" t="s">
        <v>1055</v>
      </c>
      <c r="E23" s="813" t="s">
        <v>1056</v>
      </c>
      <c r="F23" s="708" t="s">
        <v>923</v>
      </c>
      <c r="G23" s="708" t="s">
        <v>1057</v>
      </c>
      <c r="H23" s="708" t="s">
        <v>1058</v>
      </c>
      <c r="I23" s="708" t="s">
        <v>1059</v>
      </c>
      <c r="J23" s="807" t="s">
        <v>1060</v>
      </c>
      <c r="K23" s="708" t="s">
        <v>1061</v>
      </c>
      <c r="L23" s="3461"/>
    </row>
    <row r="24" spans="1:12" s="457" customFormat="1" ht="30.75" customHeight="1" x14ac:dyDescent="0.25">
      <c r="A24" s="460" t="s">
        <v>677</v>
      </c>
      <c r="B24" s="708" t="s">
        <v>1062</v>
      </c>
      <c r="C24" s="708" t="s">
        <v>1063</v>
      </c>
      <c r="D24" s="708" t="s">
        <v>1064</v>
      </c>
      <c r="E24" s="813" t="s">
        <v>977</v>
      </c>
      <c r="F24" s="708" t="s">
        <v>960</v>
      </c>
      <c r="G24" s="708" t="s">
        <v>1065</v>
      </c>
      <c r="H24" s="708" t="s">
        <v>1066</v>
      </c>
      <c r="I24" s="708" t="s">
        <v>1067</v>
      </c>
      <c r="J24" s="807" t="s">
        <v>1068</v>
      </c>
      <c r="K24" s="708" t="s">
        <v>1069</v>
      </c>
      <c r="L24" s="3461"/>
    </row>
    <row r="25" spans="1:12" s="457" customFormat="1" ht="30.75" customHeight="1" x14ac:dyDescent="0.25">
      <c r="A25" s="460" t="s">
        <v>678</v>
      </c>
      <c r="B25" s="708" t="s">
        <v>1070</v>
      </c>
      <c r="C25" s="708" t="s">
        <v>1071</v>
      </c>
      <c r="D25" s="708" t="s">
        <v>1072</v>
      </c>
      <c r="E25" s="813" t="s">
        <v>1073</v>
      </c>
      <c r="F25" s="708" t="s">
        <v>987</v>
      </c>
      <c r="G25" s="708" t="s">
        <v>1074</v>
      </c>
      <c r="H25" s="708" t="s">
        <v>1075</v>
      </c>
      <c r="I25" s="708" t="s">
        <v>1076</v>
      </c>
      <c r="J25" s="807" t="s">
        <v>1077</v>
      </c>
      <c r="K25" s="708" t="s">
        <v>1019</v>
      </c>
      <c r="L25" s="3461"/>
    </row>
    <row r="26" spans="1:12" s="457" customFormat="1" ht="30.75" customHeight="1" x14ac:dyDescent="0.25">
      <c r="A26" s="460" t="s">
        <v>538</v>
      </c>
      <c r="B26" s="708" t="s">
        <v>1078</v>
      </c>
      <c r="C26" s="708" t="s">
        <v>1079</v>
      </c>
      <c r="D26" s="708" t="s">
        <v>1080</v>
      </c>
      <c r="E26" s="813" t="s">
        <v>1081</v>
      </c>
      <c r="F26" s="708" t="s">
        <v>1082</v>
      </c>
      <c r="G26" s="708" t="s">
        <v>1083</v>
      </c>
      <c r="H26" s="708" t="s">
        <v>1084</v>
      </c>
      <c r="I26" s="708" t="s">
        <v>1085</v>
      </c>
      <c r="J26" s="708" t="s">
        <v>1086</v>
      </c>
      <c r="K26" s="708" t="s">
        <v>1087</v>
      </c>
      <c r="L26" s="3461"/>
    </row>
    <row r="27" spans="1:12" s="457" customFormat="1" ht="30.75" customHeight="1" x14ac:dyDescent="0.25">
      <c r="A27" s="461" t="s">
        <v>540</v>
      </c>
      <c r="B27" s="812" t="s">
        <v>1088</v>
      </c>
      <c r="C27" s="812" t="s">
        <v>1089</v>
      </c>
      <c r="D27" s="812" t="s">
        <v>1090</v>
      </c>
      <c r="E27" s="813" t="s">
        <v>950</v>
      </c>
      <c r="F27" s="812" t="s">
        <v>923</v>
      </c>
      <c r="G27" s="812" t="s">
        <v>1091</v>
      </c>
      <c r="H27" s="812" t="s">
        <v>1092</v>
      </c>
      <c r="I27" s="812" t="s">
        <v>1093</v>
      </c>
      <c r="J27" s="812" t="s">
        <v>1094</v>
      </c>
      <c r="K27" s="812" t="s">
        <v>946</v>
      </c>
      <c r="L27" s="3461"/>
    </row>
    <row r="28" spans="1:12" s="457" customFormat="1" ht="32.25" customHeight="1" x14ac:dyDescent="0.25">
      <c r="A28" s="3464" t="s">
        <v>1243</v>
      </c>
      <c r="B28" s="3464"/>
      <c r="C28" s="3464"/>
      <c r="D28" s="3464"/>
      <c r="E28" s="3464"/>
      <c r="F28" s="3464"/>
      <c r="G28" s="3464"/>
      <c r="H28" s="3464"/>
      <c r="I28" s="3464"/>
      <c r="J28" s="3464"/>
      <c r="K28" s="3464"/>
      <c r="L28" s="3461"/>
    </row>
    <row r="29" spans="1:12" ht="28.5" customHeight="1" x14ac:dyDescent="0.3">
      <c r="A29" s="3465" t="s">
        <v>680</v>
      </c>
      <c r="B29" s="3465"/>
      <c r="C29" s="3465"/>
      <c r="D29" s="3465"/>
      <c r="E29" s="3465"/>
      <c r="F29" s="3465"/>
      <c r="G29" s="3465"/>
      <c r="H29" s="3465"/>
      <c r="I29" s="3465"/>
      <c r="J29" s="3465"/>
      <c r="K29" s="3465"/>
      <c r="L29" s="3461"/>
    </row>
    <row r="32" spans="1:12" x14ac:dyDescent="0.3">
      <c r="A32" s="132"/>
    </row>
  </sheetData>
  <mergeCells count="7">
    <mergeCell ref="L1:L29"/>
    <mergeCell ref="B5:B6"/>
    <mergeCell ref="D5:K5"/>
    <mergeCell ref="A28:K28"/>
    <mergeCell ref="A29:K29"/>
    <mergeCell ref="A4:A6"/>
    <mergeCell ref="B4:K4"/>
  </mergeCells>
  <hyperlinks>
    <hyperlink ref="A1" location="'Table of Contents'!A1" display="Back to Table of Contents"/>
  </hyperlinks>
  <pageMargins left="0.46" right="0.16" top="0.51" bottom="0.34" header="0.3" footer="0.3"/>
  <pageSetup paperSize="9" scale="6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39"/>
  <sheetViews>
    <sheetView zoomScale="90" zoomScaleNormal="90" workbookViewId="0"/>
  </sheetViews>
  <sheetFormatPr defaultRowHeight="15" x14ac:dyDescent="0.25"/>
  <cols>
    <col min="1" max="1" width="28" style="567" customWidth="1"/>
    <col min="2" max="4" width="20.5703125" style="567" customWidth="1"/>
    <col min="5" max="16384" width="9.140625" style="567"/>
  </cols>
  <sheetData>
    <row r="1" spans="1:4" x14ac:dyDescent="0.25">
      <c r="A1" s="962" t="s">
        <v>1404</v>
      </c>
    </row>
    <row r="2" spans="1:4" ht="31.5" customHeight="1" x14ac:dyDescent="0.25">
      <c r="A2" s="3467" t="s">
        <v>1235</v>
      </c>
      <c r="B2" s="3467"/>
      <c r="C2" s="3467"/>
      <c r="D2" s="3467"/>
    </row>
    <row r="3" spans="1:4" ht="10.5" customHeight="1" x14ac:dyDescent="0.25">
      <c r="A3" s="289"/>
      <c r="B3" s="289"/>
      <c r="C3" s="289"/>
      <c r="D3" s="289"/>
    </row>
    <row r="4" spans="1:4" ht="31.5" customHeight="1" x14ac:dyDescent="0.25">
      <c r="A4" s="3468" t="s">
        <v>475</v>
      </c>
      <c r="B4" s="3468" t="s">
        <v>476</v>
      </c>
      <c r="C4" s="3468"/>
      <c r="D4" s="3468"/>
    </row>
    <row r="5" spans="1:4" ht="54" customHeight="1" x14ac:dyDescent="0.25">
      <c r="A5" s="3468"/>
      <c r="B5" s="568" t="s">
        <v>726</v>
      </c>
      <c r="C5" s="568" t="s">
        <v>727</v>
      </c>
      <c r="D5" s="568" t="s">
        <v>550</v>
      </c>
    </row>
    <row r="6" spans="1:4" ht="42" customHeight="1" x14ac:dyDescent="0.25">
      <c r="A6" s="569" t="s">
        <v>551</v>
      </c>
      <c r="B6" s="570" t="s">
        <v>477</v>
      </c>
      <c r="C6" s="570" t="s">
        <v>608</v>
      </c>
      <c r="D6" s="570" t="s">
        <v>1118</v>
      </c>
    </row>
    <row r="7" spans="1:4" ht="36" customHeight="1" x14ac:dyDescent="0.25">
      <c r="A7" s="569" t="s">
        <v>552</v>
      </c>
      <c r="B7" s="570" t="s">
        <v>1099</v>
      </c>
      <c r="C7" s="570" t="s">
        <v>1110</v>
      </c>
      <c r="D7" s="570" t="s">
        <v>1118</v>
      </c>
    </row>
    <row r="8" spans="1:4" ht="41.25" customHeight="1" x14ac:dyDescent="0.25">
      <c r="A8" s="569" t="s">
        <v>553</v>
      </c>
      <c r="B8" s="570" t="s">
        <v>1100</v>
      </c>
      <c r="C8" s="570" t="s">
        <v>1112</v>
      </c>
      <c r="D8" s="570" t="s">
        <v>1119</v>
      </c>
    </row>
    <row r="9" spans="1:4" ht="36" customHeight="1" x14ac:dyDescent="0.25">
      <c r="A9" s="569" t="s">
        <v>554</v>
      </c>
      <c r="B9" s="570" t="s">
        <v>1098</v>
      </c>
      <c r="C9" s="570" t="s">
        <v>1113</v>
      </c>
      <c r="D9" s="570" t="s">
        <v>1109</v>
      </c>
    </row>
    <row r="10" spans="1:4" ht="35.25" customHeight="1" x14ac:dyDescent="0.25">
      <c r="A10" s="569" t="s">
        <v>555</v>
      </c>
      <c r="B10" s="570" t="s">
        <v>1102</v>
      </c>
      <c r="C10" s="570" t="s">
        <v>608</v>
      </c>
      <c r="D10" s="570" t="s">
        <v>1097</v>
      </c>
    </row>
    <row r="11" spans="1:4" ht="39.75" customHeight="1" x14ac:dyDescent="0.25">
      <c r="A11" s="569" t="s">
        <v>556</v>
      </c>
      <c r="B11" s="570" t="s">
        <v>1101</v>
      </c>
      <c r="C11" s="570" t="s">
        <v>1114</v>
      </c>
      <c r="D11" s="570" t="s">
        <v>214</v>
      </c>
    </row>
    <row r="12" spans="1:4" ht="41.25" customHeight="1" x14ac:dyDescent="0.25">
      <c r="A12" s="569" t="s">
        <v>557</v>
      </c>
      <c r="B12" s="570" t="s">
        <v>1099</v>
      </c>
      <c r="C12" s="570" t="s">
        <v>608</v>
      </c>
      <c r="D12" s="570" t="s">
        <v>1105</v>
      </c>
    </row>
    <row r="13" spans="1:4" ht="46.5" customHeight="1" x14ac:dyDescent="0.25">
      <c r="A13" s="569" t="s">
        <v>558</v>
      </c>
      <c r="B13" s="570" t="s">
        <v>1103</v>
      </c>
      <c r="C13" s="570" t="s">
        <v>1115</v>
      </c>
      <c r="D13" s="570" t="s">
        <v>1105</v>
      </c>
    </row>
    <row r="14" spans="1:4" ht="40.5" customHeight="1" x14ac:dyDescent="0.25">
      <c r="A14" s="569" t="s">
        <v>559</v>
      </c>
      <c r="B14" s="570" t="s">
        <v>1104</v>
      </c>
      <c r="C14" s="570" t="s">
        <v>1113</v>
      </c>
      <c r="D14" s="570" t="s">
        <v>1109</v>
      </c>
    </row>
    <row r="15" spans="1:4" ht="40.5" customHeight="1" x14ac:dyDescent="0.25">
      <c r="A15" s="569" t="s">
        <v>560</v>
      </c>
      <c r="B15" s="570" t="s">
        <v>1105</v>
      </c>
      <c r="C15" s="570" t="s">
        <v>1114</v>
      </c>
      <c r="D15" s="570" t="s">
        <v>204</v>
      </c>
    </row>
    <row r="16" spans="1:4" ht="46.5" customHeight="1" x14ac:dyDescent="0.25">
      <c r="A16" s="569" t="s">
        <v>561</v>
      </c>
      <c r="B16" s="570" t="s">
        <v>477</v>
      </c>
      <c r="C16" s="570" t="s">
        <v>1116</v>
      </c>
      <c r="D16" s="570" t="s">
        <v>1098</v>
      </c>
    </row>
    <row r="17" spans="1:5" ht="42.75" customHeight="1" x14ac:dyDescent="0.25">
      <c r="A17" s="569" t="s">
        <v>562</v>
      </c>
      <c r="B17" s="570" t="s">
        <v>1106</v>
      </c>
      <c r="C17" s="570" t="s">
        <v>1117</v>
      </c>
      <c r="D17" s="570" t="s">
        <v>1120</v>
      </c>
    </row>
    <row r="18" spans="1:5" ht="43.5" customHeight="1" x14ac:dyDescent="0.25">
      <c r="A18" s="571" t="s">
        <v>563</v>
      </c>
      <c r="B18" s="572" t="s">
        <v>1096</v>
      </c>
      <c r="C18" s="572" t="s">
        <v>608</v>
      </c>
      <c r="D18" s="572" t="s">
        <v>1105</v>
      </c>
    </row>
    <row r="19" spans="1:5" ht="44.25" customHeight="1" x14ac:dyDescent="0.25">
      <c r="A19" s="3470" t="s">
        <v>1244</v>
      </c>
      <c r="B19" s="3470"/>
      <c r="C19" s="3470"/>
      <c r="D19" s="3470"/>
      <c r="E19" s="3470"/>
    </row>
    <row r="20" spans="1:5" ht="18" customHeight="1" x14ac:dyDescent="0.25">
      <c r="A20" s="710" t="s">
        <v>576</v>
      </c>
      <c r="B20" s="709"/>
      <c r="C20" s="709"/>
      <c r="D20" s="709"/>
      <c r="E20" s="623"/>
    </row>
    <row r="21" spans="1:5" ht="13.5" customHeight="1" x14ac:dyDescent="0.25">
      <c r="A21" s="567" t="s">
        <v>759</v>
      </c>
      <c r="E21" s="623"/>
    </row>
    <row r="22" spans="1:5" ht="17.25" customHeight="1" x14ac:dyDescent="0.25">
      <c r="A22" s="567" t="s">
        <v>760</v>
      </c>
      <c r="E22" s="623"/>
    </row>
    <row r="23" spans="1:5" ht="32.25" customHeight="1" x14ac:dyDescent="0.25">
      <c r="A23" s="3469" t="s">
        <v>1155</v>
      </c>
      <c r="B23" s="3469"/>
      <c r="C23" s="3469"/>
      <c r="D23" s="3469"/>
      <c r="E23" s="623"/>
    </row>
    <row r="24" spans="1:5" ht="27.75" customHeight="1" x14ac:dyDescent="0.25">
      <c r="A24" s="3466" t="s">
        <v>1153</v>
      </c>
      <c r="B24" s="3466"/>
      <c r="C24" s="3466"/>
      <c r="D24" s="3466"/>
      <c r="E24" s="3466"/>
    </row>
    <row r="25" spans="1:5" ht="27.75" customHeight="1" x14ac:dyDescent="0.25">
      <c r="A25" s="3466" t="s">
        <v>1154</v>
      </c>
      <c r="B25" s="3466"/>
      <c r="C25" s="3466"/>
      <c r="D25" s="3466"/>
      <c r="E25" s="3466"/>
    </row>
    <row r="39" spans="1:1" x14ac:dyDescent="0.25">
      <c r="A39" s="511"/>
    </row>
  </sheetData>
  <mergeCells count="7">
    <mergeCell ref="A25:E25"/>
    <mergeCell ref="A2:D2"/>
    <mergeCell ref="A4:A5"/>
    <mergeCell ref="B4:D4"/>
    <mergeCell ref="A23:D23"/>
    <mergeCell ref="A24:E24"/>
    <mergeCell ref="A19:E19"/>
  </mergeCells>
  <hyperlinks>
    <hyperlink ref="A1" location="'Table of Contents'!A1" display="Back to Table of Contents"/>
  </hyperlinks>
  <pageMargins left="0.51" right="0.4" top="0.56000000000000005" bottom="0.33" header="0.3" footer="0.3"/>
  <pageSetup paperSize="9" scale="93" orientation="portrait" r:id="rId1"/>
  <headerFooter>
    <oddHeader>&amp;C&amp;"Times New Roman,Regular"&amp;14  &amp;12 &amp;14 61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9"/>
  <sheetViews>
    <sheetView zoomScale="90" zoomScaleNormal="90" workbookViewId="0"/>
  </sheetViews>
  <sheetFormatPr defaultRowHeight="15" x14ac:dyDescent="0.25"/>
  <cols>
    <col min="1" max="1" width="29.5703125" style="567" customWidth="1"/>
    <col min="2" max="2" width="23.5703125" style="567" customWidth="1"/>
    <col min="3" max="3" width="20" style="567" customWidth="1"/>
    <col min="4" max="4" width="19.5703125" style="567" customWidth="1"/>
    <col min="5" max="16384" width="9.140625" style="567"/>
  </cols>
  <sheetData>
    <row r="1" spans="1:4" x14ac:dyDescent="0.25">
      <c r="A1" s="962" t="s">
        <v>1404</v>
      </c>
    </row>
    <row r="2" spans="1:4" ht="31.5" customHeight="1" x14ac:dyDescent="0.25">
      <c r="A2" s="3467" t="s">
        <v>1236</v>
      </c>
      <c r="B2" s="3467"/>
      <c r="C2" s="3467"/>
      <c r="D2" s="3467"/>
    </row>
    <row r="3" spans="1:4" x14ac:dyDescent="0.25">
      <c r="A3" s="289"/>
      <c r="B3" s="289"/>
      <c r="C3" s="289"/>
      <c r="D3" s="289"/>
    </row>
    <row r="4" spans="1:4" ht="32.25" customHeight="1" x14ac:dyDescent="0.25">
      <c r="A4" s="3468" t="s">
        <v>475</v>
      </c>
      <c r="B4" s="3468" t="s">
        <v>476</v>
      </c>
      <c r="C4" s="3468"/>
      <c r="D4" s="3468"/>
    </row>
    <row r="5" spans="1:4" ht="46.5" customHeight="1" x14ac:dyDescent="0.25">
      <c r="A5" s="3468"/>
      <c r="B5" s="568" t="s">
        <v>726</v>
      </c>
      <c r="C5" s="568" t="s">
        <v>727</v>
      </c>
      <c r="D5" s="568" t="s">
        <v>550</v>
      </c>
    </row>
    <row r="6" spans="1:4" ht="50.25" customHeight="1" x14ac:dyDescent="0.25">
      <c r="A6" s="569" t="s">
        <v>564</v>
      </c>
      <c r="B6" s="624" t="s">
        <v>1107</v>
      </c>
      <c r="C6" s="570" t="s">
        <v>1110</v>
      </c>
      <c r="D6" s="570" t="s">
        <v>1130</v>
      </c>
    </row>
    <row r="7" spans="1:4" ht="51.75" customHeight="1" x14ac:dyDescent="0.25">
      <c r="A7" s="569" t="s">
        <v>565</v>
      </c>
      <c r="B7" s="624" t="s">
        <v>1121</v>
      </c>
      <c r="C7" s="570" t="s">
        <v>1125</v>
      </c>
      <c r="D7" s="570" t="s">
        <v>1131</v>
      </c>
    </row>
    <row r="8" spans="1:4" ht="51.75" customHeight="1" x14ac:dyDescent="0.25">
      <c r="A8" s="569" t="s">
        <v>566</v>
      </c>
      <c r="B8" s="624" t="s">
        <v>1122</v>
      </c>
      <c r="C8" s="570" t="s">
        <v>1110</v>
      </c>
      <c r="D8" s="570" t="s">
        <v>1130</v>
      </c>
    </row>
    <row r="9" spans="1:4" ht="48" customHeight="1" x14ac:dyDescent="0.25">
      <c r="A9" s="569" t="s">
        <v>567</v>
      </c>
      <c r="B9" s="624" t="s">
        <v>1099</v>
      </c>
      <c r="C9" s="570" t="s">
        <v>1126</v>
      </c>
      <c r="D9" s="570" t="s">
        <v>1097</v>
      </c>
    </row>
    <row r="10" spans="1:4" ht="51" customHeight="1" x14ac:dyDescent="0.25">
      <c r="A10" s="569" t="s">
        <v>568</v>
      </c>
      <c r="B10" s="624" t="s">
        <v>1098</v>
      </c>
      <c r="C10" s="570" t="s">
        <v>1127</v>
      </c>
      <c r="D10" s="570" t="s">
        <v>204</v>
      </c>
    </row>
    <row r="11" spans="1:4" ht="52.5" customHeight="1" x14ac:dyDescent="0.25">
      <c r="A11" s="569" t="s">
        <v>569</v>
      </c>
      <c r="B11" s="624" t="s">
        <v>1123</v>
      </c>
      <c r="C11" s="570" t="s">
        <v>1128</v>
      </c>
      <c r="D11" s="570" t="s">
        <v>1132</v>
      </c>
    </row>
    <row r="12" spans="1:4" ht="56.25" customHeight="1" x14ac:dyDescent="0.25">
      <c r="A12" s="569" t="s">
        <v>570</v>
      </c>
      <c r="B12" s="624" t="s">
        <v>1098</v>
      </c>
      <c r="C12" s="570" t="s">
        <v>1111</v>
      </c>
      <c r="D12" s="570" t="s">
        <v>1133</v>
      </c>
    </row>
    <row r="13" spans="1:4" ht="51.75" customHeight="1" x14ac:dyDescent="0.25">
      <c r="A13" s="569" t="s">
        <v>571</v>
      </c>
      <c r="B13" s="624" t="s">
        <v>1122</v>
      </c>
      <c r="C13" s="570" t="s">
        <v>1113</v>
      </c>
      <c r="D13" s="570" t="s">
        <v>1134</v>
      </c>
    </row>
    <row r="14" spans="1:4" ht="42" customHeight="1" x14ac:dyDescent="0.25">
      <c r="A14" s="569" t="s">
        <v>572</v>
      </c>
      <c r="B14" s="624" t="s">
        <v>1124</v>
      </c>
      <c r="C14" s="570" t="s">
        <v>1129</v>
      </c>
      <c r="D14" s="570" t="s">
        <v>1135</v>
      </c>
    </row>
    <row r="15" spans="1:4" ht="35.25" customHeight="1" x14ac:dyDescent="0.25">
      <c r="A15" s="839" t="s">
        <v>573</v>
      </c>
      <c r="B15" s="837" t="s">
        <v>1100</v>
      </c>
      <c r="C15" s="838" t="s">
        <v>608</v>
      </c>
      <c r="D15" s="838" t="s">
        <v>1136</v>
      </c>
    </row>
    <row r="16" spans="1:4" ht="24" customHeight="1" x14ac:dyDescent="0.25">
      <c r="A16" s="3470" t="s">
        <v>1244</v>
      </c>
      <c r="B16" s="3470"/>
      <c r="C16" s="3470"/>
      <c r="D16" s="3470"/>
    </row>
    <row r="17" spans="1:4" ht="16.5" customHeight="1" x14ac:dyDescent="0.25">
      <c r="A17" s="711" t="s">
        <v>576</v>
      </c>
      <c r="B17" s="712"/>
      <c r="C17" s="712"/>
      <c r="D17" s="712"/>
    </row>
    <row r="18" spans="1:4" ht="12.75" customHeight="1" x14ac:dyDescent="0.25">
      <c r="A18" s="711" t="s">
        <v>761</v>
      </c>
      <c r="B18" s="711"/>
      <c r="C18" s="711"/>
      <c r="D18" s="711"/>
    </row>
    <row r="19" spans="1:4" ht="20.25" customHeight="1" x14ac:dyDescent="0.25">
      <c r="A19" s="711" t="s">
        <v>760</v>
      </c>
      <c r="B19" s="711"/>
      <c r="C19" s="711"/>
      <c r="D19" s="711"/>
    </row>
    <row r="20" spans="1:4" ht="25.5" customHeight="1" x14ac:dyDescent="0.25">
      <c r="A20" s="3472" t="s">
        <v>1156</v>
      </c>
      <c r="B20" s="3472"/>
      <c r="C20" s="3472"/>
      <c r="D20" s="3472"/>
    </row>
    <row r="21" spans="1:4" ht="30.75" customHeight="1" x14ac:dyDescent="0.25">
      <c r="A21" s="3471" t="s">
        <v>1157</v>
      </c>
      <c r="B21" s="3471"/>
      <c r="C21" s="3471"/>
      <c r="D21" s="3471"/>
    </row>
    <row r="22" spans="1:4" ht="26.25" customHeight="1" x14ac:dyDescent="0.25">
      <c r="A22" s="3471" t="s">
        <v>1158</v>
      </c>
      <c r="B22" s="3471"/>
      <c r="C22" s="3471"/>
      <c r="D22" s="3471"/>
    </row>
    <row r="39" spans="1:1" x14ac:dyDescent="0.25">
      <c r="A39" s="511"/>
    </row>
  </sheetData>
  <mergeCells count="7">
    <mergeCell ref="A22:D22"/>
    <mergeCell ref="A2:D2"/>
    <mergeCell ref="A4:A5"/>
    <mergeCell ref="B4:D4"/>
    <mergeCell ref="A20:D20"/>
    <mergeCell ref="A21:D21"/>
    <mergeCell ref="A16:D16"/>
  </mergeCells>
  <hyperlinks>
    <hyperlink ref="A1" location="'Table of Contents'!A1" display="Back to Table of Contents"/>
  </hyperlinks>
  <pageMargins left="0.68" right="0.45" top="0.75" bottom="0.5" header="0.3" footer="0.3"/>
  <pageSetup paperSize="9" scale="95" orientation="portrait" r:id="rId1"/>
  <headerFooter>
    <oddHeader>&amp;C&amp;"Times New Roman,Regular"&amp;14 62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5"/>
  <sheetViews>
    <sheetView zoomScale="80" zoomScaleNormal="80" workbookViewId="0"/>
  </sheetViews>
  <sheetFormatPr defaultRowHeight="15" x14ac:dyDescent="0.25"/>
  <cols>
    <col min="1" max="1" width="11.7109375" style="61" customWidth="1"/>
    <col min="2" max="2" width="7.85546875" style="61" customWidth="1"/>
    <col min="3" max="4" width="11" style="61" customWidth="1"/>
    <col min="5" max="6" width="10.7109375" style="61" customWidth="1"/>
    <col min="7" max="7" width="12.7109375" style="61" customWidth="1"/>
    <col min="8" max="8" width="10.7109375" style="61" customWidth="1"/>
    <col min="9" max="14" width="10.5703125" style="61" customWidth="1"/>
    <col min="15" max="15" width="13.140625" style="61" customWidth="1"/>
    <col min="16" max="16" width="10.5703125" style="61" customWidth="1"/>
    <col min="17" max="17" width="8.85546875" style="61" customWidth="1"/>
    <col min="18" max="16384" width="9.140625" style="61"/>
  </cols>
  <sheetData>
    <row r="1" spans="1:17" x14ac:dyDescent="0.25">
      <c r="A1" s="962" t="s">
        <v>1404</v>
      </c>
    </row>
    <row r="2" spans="1:17" ht="15" customHeight="1" x14ac:dyDescent="0.25">
      <c r="A2" s="3475" t="s">
        <v>1237</v>
      </c>
      <c r="B2" s="3475"/>
      <c r="C2" s="3475"/>
      <c r="D2" s="3475"/>
      <c r="E2" s="3475"/>
      <c r="F2" s="3475"/>
      <c r="G2" s="3475"/>
      <c r="H2" s="3475"/>
      <c r="I2" s="3475"/>
      <c r="J2" s="3475"/>
      <c r="K2" s="3475"/>
      <c r="L2" s="3475"/>
      <c r="M2" s="3475"/>
      <c r="N2" s="3475"/>
      <c r="O2" s="3475"/>
      <c r="P2" s="3475"/>
    </row>
    <row r="3" spans="1:17" ht="9" customHeight="1" x14ac:dyDescent="0.25"/>
    <row r="4" spans="1:17" ht="10.5" customHeight="1" x14ac:dyDescent="0.25">
      <c r="A4" s="256"/>
      <c r="B4" s="53"/>
    </row>
    <row r="5" spans="1:17" ht="38.25" customHeight="1" x14ac:dyDescent="0.25">
      <c r="A5" s="3476" t="s">
        <v>475</v>
      </c>
      <c r="B5" s="3493" t="s">
        <v>499</v>
      </c>
      <c r="C5" s="3479" t="s">
        <v>500</v>
      </c>
      <c r="D5" s="3480"/>
      <c r="E5" s="3480"/>
      <c r="F5" s="3480"/>
      <c r="G5" s="3480"/>
      <c r="H5" s="3480"/>
      <c r="I5" s="3480"/>
      <c r="J5" s="3480"/>
      <c r="K5" s="3480"/>
      <c r="L5" s="3480"/>
      <c r="M5" s="3480"/>
      <c r="N5" s="3480"/>
      <c r="O5" s="3480"/>
      <c r="P5" s="3166"/>
      <c r="Q5" s="3491">
        <v>63</v>
      </c>
    </row>
    <row r="6" spans="1:17" ht="33.75" customHeight="1" x14ac:dyDescent="0.25">
      <c r="A6" s="3477"/>
      <c r="B6" s="3494"/>
      <c r="C6" s="3479">
        <v>2012</v>
      </c>
      <c r="D6" s="3166"/>
      <c r="E6" s="3479">
        <v>2013</v>
      </c>
      <c r="F6" s="3166"/>
      <c r="G6" s="3479">
        <v>2014</v>
      </c>
      <c r="H6" s="3166"/>
      <c r="I6" s="3479">
        <v>2015</v>
      </c>
      <c r="J6" s="3166"/>
      <c r="K6" s="3479">
        <v>2016</v>
      </c>
      <c r="L6" s="3166"/>
      <c r="M6" s="3479">
        <v>2017</v>
      </c>
      <c r="N6" s="3166"/>
      <c r="O6" s="3479">
        <v>2018</v>
      </c>
      <c r="P6" s="3166"/>
      <c r="Q6" s="3491"/>
    </row>
    <row r="7" spans="1:17" ht="34.5" customHeight="1" x14ac:dyDescent="0.25">
      <c r="A7" s="3478"/>
      <c r="B7" s="3495"/>
      <c r="C7" s="257" t="s">
        <v>501</v>
      </c>
      <c r="D7" s="257" t="s">
        <v>502</v>
      </c>
      <c r="E7" s="257" t="s">
        <v>501</v>
      </c>
      <c r="F7" s="257" t="s">
        <v>502</v>
      </c>
      <c r="G7" s="257" t="s">
        <v>501</v>
      </c>
      <c r="H7" s="257" t="s">
        <v>502</v>
      </c>
      <c r="I7" s="257" t="s">
        <v>501</v>
      </c>
      <c r="J7" s="257" t="s">
        <v>502</v>
      </c>
      <c r="K7" s="257" t="s">
        <v>501</v>
      </c>
      <c r="L7" s="257" t="s">
        <v>502</v>
      </c>
      <c r="M7" s="257" t="s">
        <v>501</v>
      </c>
      <c r="N7" s="257" t="s">
        <v>502</v>
      </c>
      <c r="O7" s="257" t="s">
        <v>501</v>
      </c>
      <c r="P7" s="257" t="s">
        <v>502</v>
      </c>
      <c r="Q7" s="3491"/>
    </row>
    <row r="8" spans="1:17" ht="22.5" customHeight="1" x14ac:dyDescent="0.25">
      <c r="A8" s="3481" t="s">
        <v>503</v>
      </c>
      <c r="B8" s="258">
        <v>1</v>
      </c>
      <c r="C8" s="892">
        <v>31</v>
      </c>
      <c r="D8" s="892">
        <v>6</v>
      </c>
      <c r="E8" s="892">
        <v>16</v>
      </c>
      <c r="F8" s="892" t="s">
        <v>504</v>
      </c>
      <c r="G8" s="892">
        <v>36</v>
      </c>
      <c r="H8" s="893">
        <v>10</v>
      </c>
      <c r="I8" s="894">
        <v>33</v>
      </c>
      <c r="J8" s="895">
        <v>5</v>
      </c>
      <c r="K8" s="894">
        <v>86</v>
      </c>
      <c r="L8" s="895">
        <v>24</v>
      </c>
      <c r="M8" s="895">
        <v>26</v>
      </c>
      <c r="N8" s="895">
        <v>5</v>
      </c>
      <c r="O8" s="895">
        <v>16</v>
      </c>
      <c r="P8" s="895">
        <v>4</v>
      </c>
      <c r="Q8" s="3491"/>
    </row>
    <row r="9" spans="1:17" ht="22.5" customHeight="1" x14ac:dyDescent="0.25">
      <c r="A9" s="3483"/>
      <c r="B9" s="542">
        <v>2</v>
      </c>
      <c r="C9" s="893">
        <v>28</v>
      </c>
      <c r="D9" s="893">
        <v>5</v>
      </c>
      <c r="E9" s="893">
        <v>7</v>
      </c>
      <c r="F9" s="893">
        <v>5</v>
      </c>
      <c r="G9" s="893">
        <v>30</v>
      </c>
      <c r="H9" s="893">
        <v>10</v>
      </c>
      <c r="I9" s="894">
        <v>95</v>
      </c>
      <c r="J9" s="894">
        <v>18</v>
      </c>
      <c r="K9" s="894">
        <v>15</v>
      </c>
      <c r="L9" s="894">
        <v>2</v>
      </c>
      <c r="M9" s="894">
        <v>113</v>
      </c>
      <c r="N9" s="894">
        <v>22</v>
      </c>
      <c r="O9" s="894">
        <v>36</v>
      </c>
      <c r="P9" s="894">
        <v>6</v>
      </c>
      <c r="Q9" s="3491"/>
    </row>
    <row r="10" spans="1:17" ht="22.5" customHeight="1" x14ac:dyDescent="0.25">
      <c r="A10" s="3483"/>
      <c r="B10" s="542">
        <v>3</v>
      </c>
      <c r="C10" s="893">
        <v>23</v>
      </c>
      <c r="D10" s="893">
        <v>4</v>
      </c>
      <c r="E10" s="893">
        <v>21</v>
      </c>
      <c r="F10" s="893">
        <v>4</v>
      </c>
      <c r="G10" s="893">
        <v>27</v>
      </c>
      <c r="H10" s="893">
        <v>11</v>
      </c>
      <c r="I10" s="894">
        <v>25</v>
      </c>
      <c r="J10" s="894">
        <v>5</v>
      </c>
      <c r="K10" s="894">
        <v>25</v>
      </c>
      <c r="L10" s="894">
        <v>1</v>
      </c>
      <c r="M10" s="894">
        <v>124</v>
      </c>
      <c r="N10" s="894">
        <v>27</v>
      </c>
      <c r="O10" s="894">
        <v>20</v>
      </c>
      <c r="P10" s="894">
        <v>3</v>
      </c>
      <c r="Q10" s="3491"/>
    </row>
    <row r="11" spans="1:17" ht="22.5" customHeight="1" x14ac:dyDescent="0.25">
      <c r="A11" s="3483"/>
      <c r="B11" s="542">
        <v>4</v>
      </c>
      <c r="C11" s="893">
        <v>26</v>
      </c>
      <c r="D11" s="893">
        <v>6</v>
      </c>
      <c r="E11" s="893">
        <v>19</v>
      </c>
      <c r="F11" s="893">
        <v>5</v>
      </c>
      <c r="G11" s="893">
        <v>65</v>
      </c>
      <c r="H11" s="893">
        <v>10</v>
      </c>
      <c r="I11" s="894">
        <v>36</v>
      </c>
      <c r="J11" s="894">
        <v>1</v>
      </c>
      <c r="K11" s="894">
        <v>434</v>
      </c>
      <c r="L11" s="894">
        <v>137</v>
      </c>
      <c r="M11" s="894">
        <v>208</v>
      </c>
      <c r="N11" s="894">
        <v>32</v>
      </c>
      <c r="O11" s="894">
        <v>24</v>
      </c>
      <c r="P11" s="894">
        <v>6</v>
      </c>
      <c r="Q11" s="3491"/>
    </row>
    <row r="12" spans="1:17" ht="22.5" customHeight="1" thickBot="1" x14ac:dyDescent="0.3">
      <c r="A12" s="3484"/>
      <c r="B12" s="259">
        <v>5</v>
      </c>
      <c r="C12" s="896">
        <v>37</v>
      </c>
      <c r="D12" s="896">
        <v>8</v>
      </c>
      <c r="E12" s="896">
        <v>60</v>
      </c>
      <c r="F12" s="896">
        <v>15</v>
      </c>
      <c r="G12" s="896">
        <v>31</v>
      </c>
      <c r="H12" s="896">
        <v>8</v>
      </c>
      <c r="I12" s="897">
        <v>141</v>
      </c>
      <c r="J12" s="897">
        <v>13</v>
      </c>
      <c r="K12" s="897">
        <v>173</v>
      </c>
      <c r="L12" s="897">
        <v>32</v>
      </c>
      <c r="M12" s="897">
        <v>221</v>
      </c>
      <c r="N12" s="897">
        <v>58</v>
      </c>
      <c r="O12" s="897">
        <v>143</v>
      </c>
      <c r="P12" s="897">
        <v>30</v>
      </c>
      <c r="Q12" s="3491"/>
    </row>
    <row r="13" spans="1:17" ht="22.5" customHeight="1" thickTop="1" x14ac:dyDescent="0.25">
      <c r="A13" s="3485" t="s">
        <v>478</v>
      </c>
      <c r="B13" s="541">
        <v>1</v>
      </c>
      <c r="C13" s="898">
        <v>201</v>
      </c>
      <c r="D13" s="898">
        <v>41</v>
      </c>
      <c r="E13" s="898">
        <v>4</v>
      </c>
      <c r="F13" s="898" t="s">
        <v>504</v>
      </c>
      <c r="G13" s="898">
        <v>28</v>
      </c>
      <c r="H13" s="898">
        <v>7</v>
      </c>
      <c r="I13" s="899">
        <v>14</v>
      </c>
      <c r="J13" s="899" t="s">
        <v>504</v>
      </c>
      <c r="K13" s="899">
        <v>46</v>
      </c>
      <c r="L13" s="899">
        <v>5</v>
      </c>
      <c r="M13" s="899">
        <v>97</v>
      </c>
      <c r="N13" s="899">
        <v>22</v>
      </c>
      <c r="O13" s="899">
        <v>11</v>
      </c>
      <c r="P13" s="899">
        <v>2</v>
      </c>
      <c r="Q13" s="3491"/>
    </row>
    <row r="14" spans="1:17" ht="22.5" customHeight="1" thickBot="1" x14ac:dyDescent="0.3">
      <c r="A14" s="3484"/>
      <c r="B14" s="259">
        <v>2</v>
      </c>
      <c r="C14" s="896">
        <v>35</v>
      </c>
      <c r="D14" s="896">
        <v>6</v>
      </c>
      <c r="E14" s="896">
        <v>2</v>
      </c>
      <c r="F14" s="896" t="s">
        <v>504</v>
      </c>
      <c r="G14" s="896">
        <v>18</v>
      </c>
      <c r="H14" s="896">
        <v>4</v>
      </c>
      <c r="I14" s="897">
        <v>18</v>
      </c>
      <c r="J14" s="897">
        <v>1</v>
      </c>
      <c r="K14" s="897">
        <v>15</v>
      </c>
      <c r="L14" s="897">
        <v>2</v>
      </c>
      <c r="M14" s="897">
        <v>126</v>
      </c>
      <c r="N14" s="897">
        <v>16</v>
      </c>
      <c r="O14" s="897">
        <v>50</v>
      </c>
      <c r="P14" s="897">
        <v>9</v>
      </c>
      <c r="Q14" s="3491"/>
    </row>
    <row r="15" spans="1:17" ht="22.5" customHeight="1" thickTop="1" x14ac:dyDescent="0.25">
      <c r="A15" s="3485" t="s">
        <v>484</v>
      </c>
      <c r="B15" s="541">
        <v>1</v>
      </c>
      <c r="C15" s="898">
        <v>30</v>
      </c>
      <c r="D15" s="898">
        <v>6</v>
      </c>
      <c r="E15" s="898">
        <v>26</v>
      </c>
      <c r="F15" s="898">
        <v>5</v>
      </c>
      <c r="G15" s="898">
        <v>21</v>
      </c>
      <c r="H15" s="898">
        <v>9</v>
      </c>
      <c r="I15" s="899">
        <v>42</v>
      </c>
      <c r="J15" s="899">
        <v>12</v>
      </c>
      <c r="K15" s="899">
        <v>243</v>
      </c>
      <c r="L15" s="899">
        <v>4</v>
      </c>
      <c r="M15" s="899">
        <v>39</v>
      </c>
      <c r="N15" s="899">
        <v>5</v>
      </c>
      <c r="O15" s="899">
        <v>37</v>
      </c>
      <c r="P15" s="899">
        <v>2</v>
      </c>
      <c r="Q15" s="3491"/>
    </row>
    <row r="16" spans="1:17" ht="22.5" customHeight="1" x14ac:dyDescent="0.25">
      <c r="A16" s="3483"/>
      <c r="B16" s="542">
        <v>2</v>
      </c>
      <c r="C16" s="893">
        <v>27</v>
      </c>
      <c r="D16" s="893">
        <v>5</v>
      </c>
      <c r="E16" s="893">
        <v>27</v>
      </c>
      <c r="F16" s="893">
        <v>9</v>
      </c>
      <c r="G16" s="893">
        <v>29</v>
      </c>
      <c r="H16" s="893">
        <v>11</v>
      </c>
      <c r="I16" s="894">
        <v>15</v>
      </c>
      <c r="J16" s="894">
        <v>2</v>
      </c>
      <c r="K16" s="894">
        <v>24</v>
      </c>
      <c r="L16" s="894">
        <v>14</v>
      </c>
      <c r="M16" s="894">
        <v>142</v>
      </c>
      <c r="N16" s="894">
        <v>26</v>
      </c>
      <c r="O16" s="894">
        <v>60</v>
      </c>
      <c r="P16" s="894">
        <v>6</v>
      </c>
      <c r="Q16" s="3491"/>
    </row>
    <row r="17" spans="1:17" ht="22.5" customHeight="1" x14ac:dyDescent="0.25">
      <c r="A17" s="3483"/>
      <c r="B17" s="542">
        <v>3</v>
      </c>
      <c r="C17" s="893">
        <v>28</v>
      </c>
      <c r="D17" s="893">
        <v>6</v>
      </c>
      <c r="E17" s="893">
        <v>12</v>
      </c>
      <c r="F17" s="893">
        <v>2</v>
      </c>
      <c r="G17" s="893">
        <v>58</v>
      </c>
      <c r="H17" s="893">
        <v>2</v>
      </c>
      <c r="I17" s="894">
        <v>13</v>
      </c>
      <c r="J17" s="894">
        <v>2</v>
      </c>
      <c r="K17" s="894">
        <v>2</v>
      </c>
      <c r="L17" s="894" t="s">
        <v>504</v>
      </c>
      <c r="M17" s="894">
        <v>46</v>
      </c>
      <c r="N17" s="894">
        <v>9</v>
      </c>
      <c r="O17" s="894">
        <v>2</v>
      </c>
      <c r="P17" s="894">
        <v>2</v>
      </c>
      <c r="Q17" s="3491"/>
    </row>
    <row r="18" spans="1:17" ht="22.5" customHeight="1" thickBot="1" x14ac:dyDescent="0.3">
      <c r="A18" s="3484"/>
      <c r="B18" s="259">
        <v>4</v>
      </c>
      <c r="C18" s="896">
        <v>60</v>
      </c>
      <c r="D18" s="896">
        <v>13</v>
      </c>
      <c r="E18" s="896" t="s">
        <v>504</v>
      </c>
      <c r="F18" s="896" t="s">
        <v>504</v>
      </c>
      <c r="G18" s="896">
        <v>31</v>
      </c>
      <c r="H18" s="896">
        <v>5</v>
      </c>
      <c r="I18" s="897">
        <v>18</v>
      </c>
      <c r="J18" s="897">
        <v>1</v>
      </c>
      <c r="K18" s="897">
        <v>20</v>
      </c>
      <c r="L18" s="897" t="s">
        <v>504</v>
      </c>
      <c r="M18" s="897">
        <v>28</v>
      </c>
      <c r="N18" s="897">
        <v>13</v>
      </c>
      <c r="O18" s="897">
        <v>35</v>
      </c>
      <c r="P18" s="897">
        <v>8</v>
      </c>
      <c r="Q18" s="3491"/>
    </row>
    <row r="19" spans="1:17" ht="22.5" customHeight="1" thickTop="1" x14ac:dyDescent="0.25">
      <c r="A19" s="3485" t="s">
        <v>482</v>
      </c>
      <c r="B19" s="541">
        <v>1</v>
      </c>
      <c r="C19" s="898">
        <v>41</v>
      </c>
      <c r="D19" s="898">
        <v>7</v>
      </c>
      <c r="E19" s="898">
        <v>4</v>
      </c>
      <c r="F19" s="898" t="s">
        <v>504</v>
      </c>
      <c r="G19" s="898">
        <v>32</v>
      </c>
      <c r="H19" s="898">
        <v>3</v>
      </c>
      <c r="I19" s="899">
        <v>65</v>
      </c>
      <c r="J19" s="899">
        <v>9</v>
      </c>
      <c r="K19" s="899">
        <v>10</v>
      </c>
      <c r="L19" s="899">
        <v>27</v>
      </c>
      <c r="M19" s="899">
        <v>200</v>
      </c>
      <c r="N19" s="899">
        <v>42</v>
      </c>
      <c r="O19" s="899">
        <v>66</v>
      </c>
      <c r="P19" s="899">
        <v>12</v>
      </c>
      <c r="Q19" s="3491"/>
    </row>
    <row r="20" spans="1:17" ht="22.5" customHeight="1" x14ac:dyDescent="0.25">
      <c r="A20" s="3483"/>
      <c r="B20" s="542">
        <v>2</v>
      </c>
      <c r="C20" s="893">
        <v>72</v>
      </c>
      <c r="D20" s="893">
        <v>14</v>
      </c>
      <c r="E20" s="893">
        <v>4</v>
      </c>
      <c r="F20" s="893" t="s">
        <v>504</v>
      </c>
      <c r="G20" s="893">
        <v>27</v>
      </c>
      <c r="H20" s="893">
        <v>1</v>
      </c>
      <c r="I20" s="894">
        <v>16</v>
      </c>
      <c r="J20" s="894">
        <v>3</v>
      </c>
      <c r="K20" s="894">
        <v>26</v>
      </c>
      <c r="L20" s="894" t="s">
        <v>504</v>
      </c>
      <c r="M20" s="894">
        <v>22</v>
      </c>
      <c r="N20" s="894">
        <v>11</v>
      </c>
      <c r="O20" s="894">
        <v>95</v>
      </c>
      <c r="P20" s="894">
        <v>14</v>
      </c>
      <c r="Q20" s="3491"/>
    </row>
    <row r="21" spans="1:17" ht="22.5" customHeight="1" thickBot="1" x14ac:dyDescent="0.3">
      <c r="A21" s="3484"/>
      <c r="B21" s="259">
        <v>3</v>
      </c>
      <c r="C21" s="896">
        <v>55</v>
      </c>
      <c r="D21" s="896">
        <v>9</v>
      </c>
      <c r="E21" s="896">
        <v>2</v>
      </c>
      <c r="F21" s="896" t="s">
        <v>504</v>
      </c>
      <c r="G21" s="896">
        <v>30</v>
      </c>
      <c r="H21" s="896">
        <v>4</v>
      </c>
      <c r="I21" s="897">
        <v>91</v>
      </c>
      <c r="J21" s="897">
        <v>23</v>
      </c>
      <c r="K21" s="897">
        <v>222</v>
      </c>
      <c r="L21" s="897">
        <v>73</v>
      </c>
      <c r="M21" s="897">
        <v>24</v>
      </c>
      <c r="N21" s="897">
        <v>6</v>
      </c>
      <c r="O21" s="897">
        <v>75</v>
      </c>
      <c r="P21" s="897">
        <v>16</v>
      </c>
      <c r="Q21" s="3491"/>
    </row>
    <row r="22" spans="1:17" ht="22.5" customHeight="1" thickTop="1" x14ac:dyDescent="0.25">
      <c r="A22" s="3485" t="s">
        <v>483</v>
      </c>
      <c r="B22" s="541">
        <v>1</v>
      </c>
      <c r="C22" s="898">
        <v>99</v>
      </c>
      <c r="D22" s="898">
        <v>19</v>
      </c>
      <c r="E22" s="898">
        <v>22</v>
      </c>
      <c r="F22" s="898">
        <v>3</v>
      </c>
      <c r="G22" s="898">
        <v>59</v>
      </c>
      <c r="H22" s="898">
        <v>13</v>
      </c>
      <c r="I22" s="899">
        <v>55</v>
      </c>
      <c r="J22" s="899">
        <v>26</v>
      </c>
      <c r="K22" s="899">
        <v>284</v>
      </c>
      <c r="L22" s="899">
        <v>79</v>
      </c>
      <c r="M22" s="899">
        <v>56</v>
      </c>
      <c r="N22" s="899">
        <v>19</v>
      </c>
      <c r="O22" s="899">
        <v>135</v>
      </c>
      <c r="P22" s="899">
        <v>28</v>
      </c>
      <c r="Q22" s="3491"/>
    </row>
    <row r="23" spans="1:17" ht="22.5" customHeight="1" thickBot="1" x14ac:dyDescent="0.3">
      <c r="A23" s="3484"/>
      <c r="B23" s="259">
        <v>2</v>
      </c>
      <c r="C23" s="896">
        <v>175</v>
      </c>
      <c r="D23" s="896">
        <v>35</v>
      </c>
      <c r="E23" s="896">
        <v>32</v>
      </c>
      <c r="F23" s="896">
        <v>8</v>
      </c>
      <c r="G23" s="896">
        <v>84</v>
      </c>
      <c r="H23" s="896">
        <v>12</v>
      </c>
      <c r="I23" s="897">
        <v>87</v>
      </c>
      <c r="J23" s="897">
        <v>40</v>
      </c>
      <c r="K23" s="897">
        <v>152</v>
      </c>
      <c r="L23" s="897">
        <v>50</v>
      </c>
      <c r="M23" s="897">
        <v>59</v>
      </c>
      <c r="N23" s="897">
        <v>19</v>
      </c>
      <c r="O23" s="897">
        <v>180</v>
      </c>
      <c r="P23" s="897">
        <v>38</v>
      </c>
      <c r="Q23" s="3491"/>
    </row>
    <row r="24" spans="1:17" ht="31.5" customHeight="1" thickTop="1" x14ac:dyDescent="0.25">
      <c r="A24" s="3483" t="s">
        <v>505</v>
      </c>
      <c r="B24" s="542">
        <v>1</v>
      </c>
      <c r="C24" s="893">
        <v>596</v>
      </c>
      <c r="D24" s="893">
        <v>103</v>
      </c>
      <c r="E24" s="893">
        <v>282</v>
      </c>
      <c r="F24" s="893">
        <v>59</v>
      </c>
      <c r="G24" s="893">
        <v>351</v>
      </c>
      <c r="H24" s="893">
        <v>67</v>
      </c>
      <c r="I24" s="894">
        <v>122</v>
      </c>
      <c r="J24" s="894">
        <v>27</v>
      </c>
      <c r="K24" s="894">
        <v>162</v>
      </c>
      <c r="L24" s="894">
        <v>16</v>
      </c>
      <c r="M24" s="894">
        <v>378</v>
      </c>
      <c r="N24" s="894">
        <v>66</v>
      </c>
      <c r="O24" s="894">
        <v>471</v>
      </c>
      <c r="P24" s="894">
        <v>104</v>
      </c>
      <c r="Q24" s="3491"/>
    </row>
    <row r="25" spans="1:17" ht="31.5" customHeight="1" x14ac:dyDescent="0.25">
      <c r="A25" s="3483"/>
      <c r="B25" s="542">
        <v>2</v>
      </c>
      <c r="C25" s="893">
        <v>462</v>
      </c>
      <c r="D25" s="893">
        <v>98</v>
      </c>
      <c r="E25" s="893">
        <v>500</v>
      </c>
      <c r="F25" s="893">
        <v>114</v>
      </c>
      <c r="G25" s="893">
        <v>1007</v>
      </c>
      <c r="H25" s="893">
        <v>159</v>
      </c>
      <c r="I25" s="894">
        <v>784</v>
      </c>
      <c r="J25" s="894">
        <v>87</v>
      </c>
      <c r="K25" s="894">
        <v>612</v>
      </c>
      <c r="L25" s="894">
        <v>80</v>
      </c>
      <c r="M25" s="894">
        <v>388</v>
      </c>
      <c r="N25" s="894">
        <v>68</v>
      </c>
      <c r="O25" s="894">
        <v>1083</v>
      </c>
      <c r="P25" s="894">
        <v>173</v>
      </c>
      <c r="Q25" s="3491"/>
    </row>
    <row r="26" spans="1:17" ht="36.75" customHeight="1" x14ac:dyDescent="0.25">
      <c r="A26" s="3483"/>
      <c r="B26" s="542">
        <v>3</v>
      </c>
      <c r="C26" s="893">
        <v>122</v>
      </c>
      <c r="D26" s="893">
        <v>24</v>
      </c>
      <c r="E26" s="893">
        <v>363</v>
      </c>
      <c r="F26" s="893">
        <v>75</v>
      </c>
      <c r="G26" s="893">
        <v>172</v>
      </c>
      <c r="H26" s="893">
        <v>61</v>
      </c>
      <c r="I26" s="894">
        <v>118</v>
      </c>
      <c r="J26" s="894">
        <v>15</v>
      </c>
      <c r="K26" s="894">
        <v>217</v>
      </c>
      <c r="L26" s="894">
        <v>12</v>
      </c>
      <c r="M26" s="894">
        <v>81</v>
      </c>
      <c r="N26" s="894">
        <v>15</v>
      </c>
      <c r="O26" s="894">
        <v>22</v>
      </c>
      <c r="P26" s="894">
        <v>2</v>
      </c>
      <c r="Q26" s="3491"/>
    </row>
    <row r="27" spans="1:17" ht="31.5" customHeight="1" x14ac:dyDescent="0.25">
      <c r="A27" s="3496"/>
      <c r="B27" s="543">
        <v>4</v>
      </c>
      <c r="C27" s="900">
        <v>58</v>
      </c>
      <c r="D27" s="900">
        <v>11</v>
      </c>
      <c r="E27" s="900">
        <v>73</v>
      </c>
      <c r="F27" s="900">
        <v>16</v>
      </c>
      <c r="G27" s="900">
        <v>138</v>
      </c>
      <c r="H27" s="900">
        <v>47</v>
      </c>
      <c r="I27" s="901">
        <v>61</v>
      </c>
      <c r="J27" s="901">
        <v>12</v>
      </c>
      <c r="K27" s="901">
        <v>37</v>
      </c>
      <c r="L27" s="901">
        <v>7</v>
      </c>
      <c r="M27" s="901">
        <v>76</v>
      </c>
      <c r="N27" s="901">
        <v>11</v>
      </c>
      <c r="O27" s="901">
        <v>545</v>
      </c>
      <c r="P27" s="901">
        <v>74</v>
      </c>
      <c r="Q27" s="3491"/>
    </row>
    <row r="28" spans="1:17" ht="20.25" customHeight="1" x14ac:dyDescent="0.25">
      <c r="A28" s="260" t="s">
        <v>731</v>
      </c>
      <c r="B28" s="260"/>
      <c r="C28" s="260"/>
      <c r="D28" s="260"/>
      <c r="E28" s="260"/>
      <c r="F28" s="260"/>
      <c r="G28" s="260"/>
      <c r="L28" s="261"/>
      <c r="M28" s="262"/>
      <c r="N28" s="262"/>
      <c r="O28" s="262"/>
      <c r="P28" s="262"/>
      <c r="Q28" s="3491"/>
    </row>
    <row r="29" spans="1:17" ht="33.75" customHeight="1" x14ac:dyDescent="0.25">
      <c r="A29" s="3466" t="s">
        <v>768</v>
      </c>
      <c r="B29" s="3497"/>
      <c r="C29" s="3497"/>
      <c r="D29" s="3497"/>
      <c r="E29" s="3497"/>
      <c r="F29" s="3497"/>
      <c r="G29" s="3497"/>
      <c r="H29" s="3497"/>
      <c r="I29" s="3497"/>
      <c r="J29" s="3497"/>
      <c r="K29" s="264"/>
      <c r="L29" s="263"/>
      <c r="M29" s="263"/>
      <c r="N29" s="263"/>
      <c r="O29" s="263"/>
      <c r="P29" s="263"/>
      <c r="Q29" s="3491"/>
    </row>
    <row r="30" spans="1:17" x14ac:dyDescent="0.25">
      <c r="A30" s="3474" t="s">
        <v>548</v>
      </c>
      <c r="B30" s="3474"/>
      <c r="Q30" s="3491"/>
    </row>
    <row r="31" spans="1:17" x14ac:dyDescent="0.25">
      <c r="Q31" s="540"/>
    </row>
    <row r="32" spans="1:17" x14ac:dyDescent="0.25">
      <c r="A32" s="544"/>
      <c r="B32" s="544"/>
      <c r="Q32" s="540"/>
    </row>
    <row r="33" spans="1:17" x14ac:dyDescent="0.25">
      <c r="A33" s="3475" t="s">
        <v>1238</v>
      </c>
      <c r="B33" s="3475"/>
      <c r="C33" s="3475"/>
      <c r="D33" s="3475"/>
      <c r="E33" s="3475"/>
      <c r="F33" s="3475"/>
      <c r="G33" s="3475"/>
      <c r="H33" s="3475"/>
      <c r="I33" s="3475"/>
      <c r="J33" s="3475"/>
      <c r="K33" s="3475"/>
      <c r="L33" s="3475"/>
      <c r="M33" s="3475"/>
      <c r="N33" s="3475"/>
      <c r="O33" s="3475"/>
      <c r="P33" s="3475"/>
      <c r="Q33" s="540"/>
    </row>
    <row r="34" spans="1:17" x14ac:dyDescent="0.25">
      <c r="A34" s="689"/>
      <c r="B34" s="689"/>
      <c r="C34" s="689"/>
      <c r="D34" s="689"/>
      <c r="E34" s="689"/>
      <c r="F34" s="689"/>
      <c r="G34" s="689"/>
      <c r="H34" s="689"/>
      <c r="I34" s="689"/>
      <c r="J34" s="689"/>
      <c r="K34" s="689"/>
      <c r="L34" s="689"/>
      <c r="M34" s="689"/>
      <c r="N34" s="689"/>
      <c r="O34" s="689"/>
      <c r="P34" s="689"/>
      <c r="Q34" s="540"/>
    </row>
    <row r="35" spans="1:17" ht="29.25" customHeight="1" x14ac:dyDescent="0.25">
      <c r="A35" s="3476" t="s">
        <v>475</v>
      </c>
      <c r="B35" s="3476" t="s">
        <v>499</v>
      </c>
      <c r="C35" s="3479" t="s">
        <v>500</v>
      </c>
      <c r="D35" s="3480"/>
      <c r="E35" s="3480"/>
      <c r="F35" s="3480"/>
      <c r="G35" s="3480"/>
      <c r="H35" s="3480"/>
      <c r="I35" s="3480"/>
      <c r="J35" s="3480"/>
      <c r="K35" s="3480"/>
      <c r="L35" s="3480"/>
      <c r="M35" s="3480"/>
      <c r="N35" s="3480"/>
      <c r="O35" s="3480"/>
      <c r="P35" s="3166"/>
      <c r="Q35" s="3491">
        <v>64</v>
      </c>
    </row>
    <row r="36" spans="1:17" ht="24.75" customHeight="1" x14ac:dyDescent="0.25">
      <c r="A36" s="3477"/>
      <c r="B36" s="3477"/>
      <c r="C36" s="3479">
        <v>2012</v>
      </c>
      <c r="D36" s="3166"/>
      <c r="E36" s="3479">
        <v>2013</v>
      </c>
      <c r="F36" s="3166"/>
      <c r="G36" s="3479">
        <v>2014</v>
      </c>
      <c r="H36" s="3166"/>
      <c r="I36" s="3479">
        <v>2015</v>
      </c>
      <c r="J36" s="3166"/>
      <c r="K36" s="3479">
        <v>2016</v>
      </c>
      <c r="L36" s="3166"/>
      <c r="M36" s="3479">
        <v>2017</v>
      </c>
      <c r="N36" s="3166"/>
      <c r="O36" s="3479">
        <v>2018</v>
      </c>
      <c r="P36" s="3166"/>
      <c r="Q36" s="3491"/>
    </row>
    <row r="37" spans="1:17" ht="21.75" customHeight="1" x14ac:dyDescent="0.25">
      <c r="A37" s="3478"/>
      <c r="B37" s="3478"/>
      <c r="C37" s="257" t="s">
        <v>501</v>
      </c>
      <c r="D37" s="257" t="s">
        <v>502</v>
      </c>
      <c r="E37" s="257" t="s">
        <v>501</v>
      </c>
      <c r="F37" s="257" t="s">
        <v>502</v>
      </c>
      <c r="G37" s="257" t="s">
        <v>501</v>
      </c>
      <c r="H37" s="257" t="s">
        <v>502</v>
      </c>
      <c r="I37" s="257" t="s">
        <v>501</v>
      </c>
      <c r="J37" s="257" t="s">
        <v>502</v>
      </c>
      <c r="K37" s="257" t="s">
        <v>501</v>
      </c>
      <c r="L37" s="257" t="s">
        <v>502</v>
      </c>
      <c r="M37" s="257" t="s">
        <v>501</v>
      </c>
      <c r="N37" s="257" t="s">
        <v>502</v>
      </c>
      <c r="O37" s="257" t="s">
        <v>501</v>
      </c>
      <c r="P37" s="257" t="s">
        <v>502</v>
      </c>
      <c r="Q37" s="3491"/>
    </row>
    <row r="38" spans="1:17" ht="29.25" customHeight="1" x14ac:dyDescent="0.25">
      <c r="A38" s="3481" t="s">
        <v>481</v>
      </c>
      <c r="B38" s="258">
        <v>1</v>
      </c>
      <c r="C38" s="310">
        <v>86</v>
      </c>
      <c r="D38" s="310">
        <v>16</v>
      </c>
      <c r="E38" s="310">
        <v>26</v>
      </c>
      <c r="F38" s="310">
        <v>4</v>
      </c>
      <c r="G38" s="310">
        <v>49</v>
      </c>
      <c r="H38" s="310">
        <v>3</v>
      </c>
      <c r="I38" s="574">
        <v>9</v>
      </c>
      <c r="J38" s="574">
        <v>1</v>
      </c>
      <c r="K38" s="574">
        <v>30</v>
      </c>
      <c r="L38" s="574">
        <v>4</v>
      </c>
      <c r="M38" s="574">
        <v>71</v>
      </c>
      <c r="N38" s="574">
        <v>20</v>
      </c>
      <c r="O38" s="574">
        <v>48</v>
      </c>
      <c r="P38" s="574">
        <v>13</v>
      </c>
      <c r="Q38" s="3491"/>
    </row>
    <row r="39" spans="1:17" ht="24.75" customHeight="1" x14ac:dyDescent="0.25">
      <c r="A39" s="3482"/>
      <c r="B39" s="542">
        <v>2</v>
      </c>
      <c r="C39" s="312">
        <v>30</v>
      </c>
      <c r="D39" s="312">
        <v>6</v>
      </c>
      <c r="E39" s="312">
        <v>10</v>
      </c>
      <c r="F39" s="312">
        <v>2</v>
      </c>
      <c r="G39" s="312">
        <v>49</v>
      </c>
      <c r="H39" s="312">
        <v>3</v>
      </c>
      <c r="I39" s="573">
        <v>11</v>
      </c>
      <c r="J39" s="573" t="s">
        <v>504</v>
      </c>
      <c r="K39" s="573">
        <v>59</v>
      </c>
      <c r="L39" s="573">
        <v>21</v>
      </c>
      <c r="M39" s="573">
        <v>50</v>
      </c>
      <c r="N39" s="573">
        <v>15</v>
      </c>
      <c r="O39" s="573">
        <v>47</v>
      </c>
      <c r="P39" s="573">
        <v>13</v>
      </c>
      <c r="Q39" s="3491"/>
    </row>
    <row r="40" spans="1:17" ht="24.75" customHeight="1" x14ac:dyDescent="0.25">
      <c r="A40" s="3483"/>
      <c r="B40" s="542">
        <v>3</v>
      </c>
      <c r="C40" s="312">
        <v>23</v>
      </c>
      <c r="D40" s="312">
        <v>5</v>
      </c>
      <c r="E40" s="312">
        <v>15</v>
      </c>
      <c r="F40" s="312">
        <v>7</v>
      </c>
      <c r="G40" s="312">
        <v>41</v>
      </c>
      <c r="H40" s="312">
        <v>7</v>
      </c>
      <c r="I40" s="573">
        <v>29</v>
      </c>
      <c r="J40" s="573">
        <v>3</v>
      </c>
      <c r="K40" s="573">
        <v>201</v>
      </c>
      <c r="L40" s="573">
        <v>32</v>
      </c>
      <c r="M40" s="573">
        <v>28</v>
      </c>
      <c r="N40" s="573">
        <v>6</v>
      </c>
      <c r="O40" s="573">
        <v>18</v>
      </c>
      <c r="P40" s="573">
        <v>4</v>
      </c>
      <c r="Q40" s="3491"/>
    </row>
    <row r="41" spans="1:17" ht="24.75" customHeight="1" x14ac:dyDescent="0.25">
      <c r="A41" s="3483"/>
      <c r="B41" s="542">
        <v>4</v>
      </c>
      <c r="C41" s="312">
        <v>91</v>
      </c>
      <c r="D41" s="312">
        <v>18</v>
      </c>
      <c r="E41" s="312">
        <v>14</v>
      </c>
      <c r="F41" s="312">
        <v>5</v>
      </c>
      <c r="G41" s="312">
        <v>51</v>
      </c>
      <c r="H41" s="312">
        <v>9</v>
      </c>
      <c r="I41" s="573">
        <v>6</v>
      </c>
      <c r="J41" s="573">
        <v>1</v>
      </c>
      <c r="K41" s="573">
        <v>385</v>
      </c>
      <c r="L41" s="573">
        <v>60</v>
      </c>
      <c r="M41" s="573">
        <v>35</v>
      </c>
      <c r="N41" s="573">
        <v>11</v>
      </c>
      <c r="O41" s="573">
        <v>36</v>
      </c>
      <c r="P41" s="573">
        <v>8</v>
      </c>
      <c r="Q41" s="3491"/>
    </row>
    <row r="42" spans="1:17" ht="24.75" customHeight="1" thickBot="1" x14ac:dyDescent="0.3">
      <c r="A42" s="3484"/>
      <c r="B42" s="259">
        <v>5</v>
      </c>
      <c r="C42" s="311">
        <v>32</v>
      </c>
      <c r="D42" s="311">
        <v>6</v>
      </c>
      <c r="E42" s="311">
        <v>8</v>
      </c>
      <c r="F42" s="311">
        <v>2</v>
      </c>
      <c r="G42" s="311">
        <v>30</v>
      </c>
      <c r="H42" s="311">
        <v>11</v>
      </c>
      <c r="I42" s="575">
        <v>8</v>
      </c>
      <c r="J42" s="575">
        <v>2</v>
      </c>
      <c r="K42" s="575">
        <v>170</v>
      </c>
      <c r="L42" s="575">
        <v>7</v>
      </c>
      <c r="M42" s="575">
        <v>16</v>
      </c>
      <c r="N42" s="575">
        <v>3</v>
      </c>
      <c r="O42" s="575">
        <v>20</v>
      </c>
      <c r="P42" s="575">
        <v>4</v>
      </c>
      <c r="Q42" s="3491"/>
    </row>
    <row r="43" spans="1:17" ht="24.75" customHeight="1" thickTop="1" thickBot="1" x14ac:dyDescent="0.3">
      <c r="A43" s="265" t="s">
        <v>506</v>
      </c>
      <c r="B43" s="266">
        <v>1</v>
      </c>
      <c r="C43" s="313">
        <v>266</v>
      </c>
      <c r="D43" s="313">
        <v>52</v>
      </c>
      <c r="E43" s="313">
        <v>99</v>
      </c>
      <c r="F43" s="313">
        <v>15</v>
      </c>
      <c r="G43" s="313">
        <v>61</v>
      </c>
      <c r="H43" s="313">
        <v>19</v>
      </c>
      <c r="I43" s="578">
        <v>49</v>
      </c>
      <c r="J43" s="578">
        <v>7</v>
      </c>
      <c r="K43" s="578">
        <v>234</v>
      </c>
      <c r="L43" s="578">
        <v>37</v>
      </c>
      <c r="M43" s="578">
        <v>48</v>
      </c>
      <c r="N43" s="578">
        <v>8</v>
      </c>
      <c r="O43" s="578">
        <v>40</v>
      </c>
      <c r="P43" s="578">
        <v>11</v>
      </c>
      <c r="Q43" s="3491"/>
    </row>
    <row r="44" spans="1:17" ht="24.75" customHeight="1" thickTop="1" x14ac:dyDescent="0.25">
      <c r="A44" s="3485" t="s">
        <v>507</v>
      </c>
      <c r="B44" s="541">
        <v>1</v>
      </c>
      <c r="C44" s="285">
        <v>20</v>
      </c>
      <c r="D44" s="285">
        <v>5</v>
      </c>
      <c r="E44" s="285">
        <v>10</v>
      </c>
      <c r="F44" s="285">
        <v>2</v>
      </c>
      <c r="G44" s="285">
        <v>26</v>
      </c>
      <c r="H44" s="285">
        <v>17</v>
      </c>
      <c r="I44" s="576">
        <v>79</v>
      </c>
      <c r="J44" s="576">
        <v>11</v>
      </c>
      <c r="K44" s="576">
        <v>38</v>
      </c>
      <c r="L44" s="576">
        <v>7</v>
      </c>
      <c r="M44" s="576">
        <v>28</v>
      </c>
      <c r="N44" s="576">
        <v>3</v>
      </c>
      <c r="O44" s="576">
        <v>40</v>
      </c>
      <c r="P44" s="576">
        <v>6</v>
      </c>
      <c r="Q44" s="3491"/>
    </row>
    <row r="45" spans="1:17" ht="24.75" customHeight="1" x14ac:dyDescent="0.25">
      <c r="A45" s="3483"/>
      <c r="B45" s="542">
        <v>2</v>
      </c>
      <c r="C45" s="312">
        <v>34</v>
      </c>
      <c r="D45" s="312">
        <v>6</v>
      </c>
      <c r="E45" s="312">
        <v>18</v>
      </c>
      <c r="F45" s="312">
        <v>3</v>
      </c>
      <c r="G45" s="312">
        <v>29</v>
      </c>
      <c r="H45" s="312">
        <v>6</v>
      </c>
      <c r="I45" s="573">
        <v>139</v>
      </c>
      <c r="J45" s="573">
        <v>35</v>
      </c>
      <c r="K45" s="573">
        <v>34</v>
      </c>
      <c r="L45" s="573">
        <v>4</v>
      </c>
      <c r="M45" s="573">
        <v>93</v>
      </c>
      <c r="N45" s="573">
        <v>17</v>
      </c>
      <c r="O45" s="573">
        <v>26</v>
      </c>
      <c r="P45" s="573">
        <v>10</v>
      </c>
      <c r="Q45" s="3491"/>
    </row>
    <row r="46" spans="1:17" ht="24.75" customHeight="1" x14ac:dyDescent="0.25">
      <c r="A46" s="3483"/>
      <c r="B46" s="542">
        <v>3</v>
      </c>
      <c r="C46" s="312">
        <v>17</v>
      </c>
      <c r="D46" s="312">
        <v>3</v>
      </c>
      <c r="E46" s="312">
        <v>50</v>
      </c>
      <c r="F46" s="312">
        <v>12</v>
      </c>
      <c r="G46" s="312">
        <v>23</v>
      </c>
      <c r="H46" s="312">
        <v>4</v>
      </c>
      <c r="I46" s="573">
        <v>102</v>
      </c>
      <c r="J46" s="573">
        <v>21</v>
      </c>
      <c r="K46" s="573">
        <v>34</v>
      </c>
      <c r="L46" s="573">
        <v>4</v>
      </c>
      <c r="M46" s="573">
        <v>14</v>
      </c>
      <c r="N46" s="573">
        <v>2</v>
      </c>
      <c r="O46" s="573">
        <v>24</v>
      </c>
      <c r="P46" s="573">
        <v>5</v>
      </c>
      <c r="Q46" s="3491"/>
    </row>
    <row r="47" spans="1:17" ht="24.75" customHeight="1" x14ac:dyDescent="0.25">
      <c r="A47" s="3483"/>
      <c r="B47" s="542">
        <v>4</v>
      </c>
      <c r="C47" s="312">
        <v>51</v>
      </c>
      <c r="D47" s="312">
        <v>10</v>
      </c>
      <c r="E47" s="312">
        <v>38</v>
      </c>
      <c r="F47" s="312">
        <v>20</v>
      </c>
      <c r="G47" s="312">
        <v>12</v>
      </c>
      <c r="H47" s="312">
        <v>3</v>
      </c>
      <c r="I47" s="573">
        <v>65</v>
      </c>
      <c r="J47" s="573">
        <v>16</v>
      </c>
      <c r="K47" s="573">
        <v>20</v>
      </c>
      <c r="L47" s="573">
        <v>2</v>
      </c>
      <c r="M47" s="573">
        <v>87</v>
      </c>
      <c r="N47" s="573">
        <v>16</v>
      </c>
      <c r="O47" s="573">
        <v>40</v>
      </c>
      <c r="P47" s="573">
        <v>10</v>
      </c>
      <c r="Q47" s="3491"/>
    </row>
    <row r="48" spans="1:17" ht="24.75" customHeight="1" thickBot="1" x14ac:dyDescent="0.3">
      <c r="A48" s="3484"/>
      <c r="B48" s="259">
        <v>5</v>
      </c>
      <c r="C48" s="311">
        <v>330</v>
      </c>
      <c r="D48" s="311">
        <v>64</v>
      </c>
      <c r="E48" s="311">
        <v>14</v>
      </c>
      <c r="F48" s="311">
        <v>5</v>
      </c>
      <c r="G48" s="311">
        <v>33</v>
      </c>
      <c r="H48" s="311">
        <v>3</v>
      </c>
      <c r="I48" s="575">
        <v>50</v>
      </c>
      <c r="J48" s="575">
        <v>17</v>
      </c>
      <c r="K48" s="575">
        <v>49</v>
      </c>
      <c r="L48" s="575">
        <v>9</v>
      </c>
      <c r="M48" s="575">
        <v>152</v>
      </c>
      <c r="N48" s="575">
        <v>42</v>
      </c>
      <c r="O48" s="575">
        <v>53</v>
      </c>
      <c r="P48" s="575">
        <v>14</v>
      </c>
      <c r="Q48" s="3491"/>
    </row>
    <row r="49" spans="1:17" ht="24.75" customHeight="1" thickTop="1" x14ac:dyDescent="0.25">
      <c r="A49" s="3485" t="s">
        <v>508</v>
      </c>
      <c r="B49" s="541">
        <v>1</v>
      </c>
      <c r="C49" s="285">
        <v>31</v>
      </c>
      <c r="D49" s="285">
        <v>7</v>
      </c>
      <c r="E49" s="285">
        <v>13</v>
      </c>
      <c r="F49" s="285" t="s">
        <v>504</v>
      </c>
      <c r="G49" s="285">
        <v>36</v>
      </c>
      <c r="H49" s="285">
        <v>4</v>
      </c>
      <c r="I49" s="576">
        <v>5</v>
      </c>
      <c r="J49" s="576" t="s">
        <v>504</v>
      </c>
      <c r="K49" s="576">
        <v>40</v>
      </c>
      <c r="L49" s="576">
        <v>7</v>
      </c>
      <c r="M49" s="576">
        <v>137</v>
      </c>
      <c r="N49" s="576">
        <v>14</v>
      </c>
      <c r="O49" s="576">
        <v>39</v>
      </c>
      <c r="P49" s="576">
        <v>4</v>
      </c>
      <c r="Q49" s="3491"/>
    </row>
    <row r="50" spans="1:17" ht="24.75" customHeight="1" x14ac:dyDescent="0.25">
      <c r="A50" s="3483"/>
      <c r="B50" s="542">
        <v>2</v>
      </c>
      <c r="C50" s="312">
        <v>43</v>
      </c>
      <c r="D50" s="312">
        <v>9</v>
      </c>
      <c r="E50" s="312">
        <v>10</v>
      </c>
      <c r="F50" s="312">
        <v>2</v>
      </c>
      <c r="G50" s="312">
        <v>43</v>
      </c>
      <c r="H50" s="312">
        <v>3</v>
      </c>
      <c r="I50" s="573">
        <v>9</v>
      </c>
      <c r="J50" s="573">
        <v>1</v>
      </c>
      <c r="K50" s="573">
        <v>84</v>
      </c>
      <c r="L50" s="573">
        <v>15</v>
      </c>
      <c r="M50" s="573">
        <v>7</v>
      </c>
      <c r="N50" s="573">
        <v>4</v>
      </c>
      <c r="O50" s="573">
        <v>32</v>
      </c>
      <c r="P50" s="573">
        <v>11</v>
      </c>
      <c r="Q50" s="3491"/>
    </row>
    <row r="51" spans="1:17" ht="24.75" customHeight="1" x14ac:dyDescent="0.25">
      <c r="A51" s="3483"/>
      <c r="B51" s="542">
        <v>3</v>
      </c>
      <c r="C51" s="312">
        <v>46</v>
      </c>
      <c r="D51" s="312">
        <v>9</v>
      </c>
      <c r="E51" s="312">
        <v>13</v>
      </c>
      <c r="F51" s="312">
        <v>8</v>
      </c>
      <c r="G51" s="312">
        <v>26</v>
      </c>
      <c r="H51" s="312">
        <v>1</v>
      </c>
      <c r="I51" s="573">
        <v>24</v>
      </c>
      <c r="J51" s="573">
        <v>1</v>
      </c>
      <c r="K51" s="573">
        <v>35</v>
      </c>
      <c r="L51" s="573">
        <v>10</v>
      </c>
      <c r="M51" s="573">
        <v>10</v>
      </c>
      <c r="N51" s="573">
        <v>4</v>
      </c>
      <c r="O51" s="573">
        <v>30</v>
      </c>
      <c r="P51" s="573">
        <v>6</v>
      </c>
      <c r="Q51" s="3491"/>
    </row>
    <row r="52" spans="1:17" ht="23.25" customHeight="1" thickBot="1" x14ac:dyDescent="0.3">
      <c r="A52" s="3484"/>
      <c r="B52" s="259">
        <v>4</v>
      </c>
      <c r="C52" s="311">
        <v>68</v>
      </c>
      <c r="D52" s="311">
        <v>13</v>
      </c>
      <c r="E52" s="311">
        <v>3</v>
      </c>
      <c r="F52" s="311" t="s">
        <v>504</v>
      </c>
      <c r="G52" s="311">
        <v>30</v>
      </c>
      <c r="H52" s="311">
        <v>2</v>
      </c>
      <c r="I52" s="575">
        <v>8</v>
      </c>
      <c r="J52" s="575">
        <v>1</v>
      </c>
      <c r="K52" s="575">
        <v>107</v>
      </c>
      <c r="L52" s="575">
        <v>23</v>
      </c>
      <c r="M52" s="575">
        <v>16</v>
      </c>
      <c r="N52" s="575">
        <v>10</v>
      </c>
      <c r="O52" s="575">
        <v>49</v>
      </c>
      <c r="P52" s="575">
        <v>6</v>
      </c>
      <c r="Q52" s="3491"/>
    </row>
    <row r="53" spans="1:17" ht="21.75" customHeight="1" thickTop="1" x14ac:dyDescent="0.25">
      <c r="A53" s="3485" t="s">
        <v>382</v>
      </c>
      <c r="B53" s="541">
        <v>1</v>
      </c>
      <c r="C53" s="285">
        <v>55</v>
      </c>
      <c r="D53" s="285">
        <v>10</v>
      </c>
      <c r="E53" s="285">
        <v>112</v>
      </c>
      <c r="F53" s="285">
        <v>45</v>
      </c>
      <c r="G53" s="285" t="s">
        <v>504</v>
      </c>
      <c r="H53" s="285" t="s">
        <v>504</v>
      </c>
      <c r="I53" s="576">
        <v>7</v>
      </c>
      <c r="J53" s="576">
        <v>2</v>
      </c>
      <c r="K53" s="576">
        <v>14</v>
      </c>
      <c r="L53" s="576" t="s">
        <v>504</v>
      </c>
      <c r="M53" s="576">
        <v>138</v>
      </c>
      <c r="N53" s="576">
        <v>34</v>
      </c>
      <c r="O53" s="576">
        <v>13</v>
      </c>
      <c r="P53" s="576">
        <v>2</v>
      </c>
      <c r="Q53" s="3491"/>
    </row>
    <row r="54" spans="1:17" ht="24.75" customHeight="1" x14ac:dyDescent="0.25">
      <c r="A54" s="3483"/>
      <c r="B54" s="542">
        <v>2</v>
      </c>
      <c r="C54" s="312" t="s">
        <v>504</v>
      </c>
      <c r="D54" s="312" t="s">
        <v>504</v>
      </c>
      <c r="E54" s="312">
        <v>21</v>
      </c>
      <c r="F54" s="312">
        <v>2</v>
      </c>
      <c r="G54" s="312">
        <v>26</v>
      </c>
      <c r="H54" s="312" t="s">
        <v>504</v>
      </c>
      <c r="I54" s="573">
        <v>11</v>
      </c>
      <c r="J54" s="573" t="s">
        <v>504</v>
      </c>
      <c r="K54" s="573">
        <v>7</v>
      </c>
      <c r="L54" s="573" t="s">
        <v>504</v>
      </c>
      <c r="M54" s="573">
        <v>8</v>
      </c>
      <c r="N54" s="573">
        <v>2</v>
      </c>
      <c r="O54" s="573">
        <v>24</v>
      </c>
      <c r="P54" s="573">
        <v>2</v>
      </c>
      <c r="Q54" s="3491"/>
    </row>
    <row r="55" spans="1:17" ht="24.75" customHeight="1" thickBot="1" x14ac:dyDescent="0.3">
      <c r="A55" s="3484"/>
      <c r="B55" s="259">
        <v>3</v>
      </c>
      <c r="C55" s="311">
        <v>10</v>
      </c>
      <c r="D55" s="311" t="s">
        <v>504</v>
      </c>
      <c r="E55" s="311">
        <v>32</v>
      </c>
      <c r="F55" s="311">
        <v>15</v>
      </c>
      <c r="G55" s="311">
        <v>17</v>
      </c>
      <c r="H55" s="311" t="s">
        <v>504</v>
      </c>
      <c r="I55" s="575">
        <v>7</v>
      </c>
      <c r="J55" s="575">
        <v>10</v>
      </c>
      <c r="K55" s="575">
        <v>228</v>
      </c>
      <c r="L55" s="575">
        <v>6</v>
      </c>
      <c r="M55" s="575">
        <v>4</v>
      </c>
      <c r="N55" s="575">
        <v>2</v>
      </c>
      <c r="O55" s="575">
        <v>16</v>
      </c>
      <c r="P55" s="575">
        <v>2</v>
      </c>
      <c r="Q55" s="3491"/>
    </row>
    <row r="56" spans="1:17" ht="24.75" customHeight="1" thickTop="1" x14ac:dyDescent="0.25">
      <c r="A56" s="3486" t="s">
        <v>509</v>
      </c>
      <c r="B56" s="542">
        <v>1</v>
      </c>
      <c r="C56" s="312">
        <v>51</v>
      </c>
      <c r="D56" s="312">
        <v>10</v>
      </c>
      <c r="E56" s="312">
        <v>35</v>
      </c>
      <c r="F56" s="312">
        <v>2</v>
      </c>
      <c r="G56" s="312">
        <v>23</v>
      </c>
      <c r="H56" s="312">
        <v>3</v>
      </c>
      <c r="I56" s="573">
        <v>3</v>
      </c>
      <c r="J56" s="573" t="s">
        <v>504</v>
      </c>
      <c r="K56" s="573">
        <v>36</v>
      </c>
      <c r="L56" s="576" t="s">
        <v>504</v>
      </c>
      <c r="M56" s="573">
        <v>48</v>
      </c>
      <c r="N56" s="576">
        <v>8</v>
      </c>
      <c r="O56" s="573">
        <v>8</v>
      </c>
      <c r="P56" s="576">
        <v>2</v>
      </c>
      <c r="Q56" s="3491"/>
    </row>
    <row r="57" spans="1:17" ht="22.5" customHeight="1" x14ac:dyDescent="0.25">
      <c r="A57" s="3487"/>
      <c r="B57" s="542">
        <v>2</v>
      </c>
      <c r="C57" s="312">
        <v>42</v>
      </c>
      <c r="D57" s="312">
        <v>8</v>
      </c>
      <c r="E57" s="312">
        <v>45</v>
      </c>
      <c r="F57" s="312">
        <v>10</v>
      </c>
      <c r="G57" s="312" t="s">
        <v>504</v>
      </c>
      <c r="H57" s="312" t="s">
        <v>504</v>
      </c>
      <c r="I57" s="573">
        <v>15</v>
      </c>
      <c r="J57" s="573" t="s">
        <v>504</v>
      </c>
      <c r="K57" s="573">
        <v>54</v>
      </c>
      <c r="L57" s="573" t="s">
        <v>504</v>
      </c>
      <c r="M57" s="573">
        <v>20</v>
      </c>
      <c r="N57" s="573">
        <v>2</v>
      </c>
      <c r="O57" s="573">
        <v>16</v>
      </c>
      <c r="P57" s="573">
        <v>2</v>
      </c>
      <c r="Q57" s="3491"/>
    </row>
    <row r="58" spans="1:17" ht="24.75" customHeight="1" x14ac:dyDescent="0.25">
      <c r="A58" s="3487"/>
      <c r="B58" s="542">
        <v>3</v>
      </c>
      <c r="C58" s="312" t="s">
        <v>27</v>
      </c>
      <c r="D58" s="312" t="s">
        <v>27</v>
      </c>
      <c r="E58" s="312" t="s">
        <v>27</v>
      </c>
      <c r="F58" s="312" t="s">
        <v>27</v>
      </c>
      <c r="G58" s="312">
        <v>11</v>
      </c>
      <c r="H58" s="312" t="s">
        <v>504</v>
      </c>
      <c r="I58" s="573">
        <v>13</v>
      </c>
      <c r="J58" s="573" t="s">
        <v>504</v>
      </c>
      <c r="K58" s="573">
        <v>46</v>
      </c>
      <c r="L58" s="573">
        <v>15</v>
      </c>
      <c r="M58" s="573">
        <v>2</v>
      </c>
      <c r="N58" s="573">
        <v>2</v>
      </c>
      <c r="O58" s="573">
        <v>30</v>
      </c>
      <c r="P58" s="573">
        <v>4</v>
      </c>
      <c r="Q58" s="3491"/>
    </row>
    <row r="59" spans="1:17" ht="21.75" customHeight="1" x14ac:dyDescent="0.25">
      <c r="A59" s="3488"/>
      <c r="B59" s="543">
        <v>4</v>
      </c>
      <c r="C59" s="314" t="s">
        <v>27</v>
      </c>
      <c r="D59" s="314" t="s">
        <v>27</v>
      </c>
      <c r="E59" s="314" t="s">
        <v>27</v>
      </c>
      <c r="F59" s="314" t="s">
        <v>27</v>
      </c>
      <c r="G59" s="314" t="s">
        <v>504</v>
      </c>
      <c r="H59" s="314" t="s">
        <v>504</v>
      </c>
      <c r="I59" s="577">
        <v>28</v>
      </c>
      <c r="J59" s="577">
        <v>5</v>
      </c>
      <c r="K59" s="577">
        <v>312</v>
      </c>
      <c r="L59" s="577">
        <v>66</v>
      </c>
      <c r="M59" s="577">
        <v>51</v>
      </c>
      <c r="N59" s="577">
        <v>19</v>
      </c>
      <c r="O59" s="577">
        <v>24</v>
      </c>
      <c r="P59" s="577">
        <v>2</v>
      </c>
      <c r="Q59" s="3491"/>
    </row>
    <row r="60" spans="1:17" ht="22.5" customHeight="1" x14ac:dyDescent="0.25">
      <c r="A60" s="3492" t="s">
        <v>1244</v>
      </c>
      <c r="B60" s="3492"/>
      <c r="C60" s="3492"/>
      <c r="D60" s="3492"/>
      <c r="E60" s="3492"/>
      <c r="F60" s="3492"/>
      <c r="G60" s="3492"/>
      <c r="H60" s="3492"/>
      <c r="I60" s="3492"/>
      <c r="J60" s="3492"/>
      <c r="K60" s="3492"/>
      <c r="L60" s="3492"/>
      <c r="M60" s="3492"/>
      <c r="N60" s="3492"/>
      <c r="O60" s="3492"/>
      <c r="P60" s="3492"/>
      <c r="Q60" s="3491"/>
    </row>
    <row r="61" spans="1:17" ht="19.5" customHeight="1" x14ac:dyDescent="0.25">
      <c r="A61" s="3489" t="s">
        <v>769</v>
      </c>
      <c r="B61" s="3490"/>
      <c r="C61" s="3490"/>
      <c r="D61" s="3490"/>
      <c r="E61" s="3490"/>
      <c r="F61" s="3490"/>
      <c r="G61" s="3490"/>
      <c r="H61" s="3490"/>
      <c r="I61" s="3490"/>
      <c r="J61" s="3490"/>
      <c r="K61" s="3490"/>
      <c r="L61" s="308"/>
      <c r="M61" s="308"/>
      <c r="N61" s="308"/>
      <c r="O61" s="308"/>
      <c r="P61" s="308"/>
      <c r="Q61" s="3491"/>
    </row>
    <row r="62" spans="1:17" ht="18.75" customHeight="1" x14ac:dyDescent="0.25">
      <c r="A62" s="3473" t="s">
        <v>548</v>
      </c>
      <c r="B62" s="3473"/>
      <c r="C62" s="267"/>
      <c r="D62" s="267"/>
      <c r="E62" s="267"/>
      <c r="F62" s="267"/>
      <c r="G62" s="267"/>
      <c r="H62" s="267"/>
      <c r="I62" s="267"/>
      <c r="J62" s="267"/>
    </row>
    <row r="63" spans="1:17" x14ac:dyDescent="0.25">
      <c r="A63" s="309" t="s">
        <v>732</v>
      </c>
      <c r="B63" s="53"/>
    </row>
    <row r="64" spans="1:17" x14ac:dyDescent="0.25">
      <c r="B64" s="53"/>
    </row>
    <row r="65" spans="2:2" x14ac:dyDescent="0.25">
      <c r="B65" s="53"/>
    </row>
  </sheetData>
  <mergeCells count="40">
    <mergeCell ref="Q5:Q30"/>
    <mergeCell ref="C6:D6"/>
    <mergeCell ref="E6:F6"/>
    <mergeCell ref="G6:H6"/>
    <mergeCell ref="I6:J6"/>
    <mergeCell ref="K6:L6"/>
    <mergeCell ref="A22:A23"/>
    <mergeCell ref="A24:A27"/>
    <mergeCell ref="A29:J29"/>
    <mergeCell ref="A19:A21"/>
    <mergeCell ref="O6:P6"/>
    <mergeCell ref="A8:A12"/>
    <mergeCell ref="A13:A14"/>
    <mergeCell ref="A15:A18"/>
    <mergeCell ref="A2:P2"/>
    <mergeCell ref="A5:A7"/>
    <mergeCell ref="B5:B7"/>
    <mergeCell ref="C5:P5"/>
    <mergeCell ref="M6:N6"/>
    <mergeCell ref="Q35:Q61"/>
    <mergeCell ref="C36:D36"/>
    <mergeCell ref="E36:F36"/>
    <mergeCell ref="G36:H36"/>
    <mergeCell ref="I36:J36"/>
    <mergeCell ref="K36:L36"/>
    <mergeCell ref="M36:N36"/>
    <mergeCell ref="O36:P36"/>
    <mergeCell ref="A60:P60"/>
    <mergeCell ref="A53:A55"/>
    <mergeCell ref="A49:A52"/>
    <mergeCell ref="A62:B62"/>
    <mergeCell ref="A30:B30"/>
    <mergeCell ref="A33:P33"/>
    <mergeCell ref="A35:A37"/>
    <mergeCell ref="B35:B37"/>
    <mergeCell ref="C35:P35"/>
    <mergeCell ref="A38:A42"/>
    <mergeCell ref="A44:A48"/>
    <mergeCell ref="A56:A59"/>
    <mergeCell ref="A61:K61"/>
  </mergeCells>
  <hyperlinks>
    <hyperlink ref="A1" location="'Table of Contents'!A1" display="Back to Table of Contents"/>
  </hyperlinks>
  <pageMargins left="0.49" right="0.4" top="0.5" bottom="0.25" header="0.3" footer="0.3"/>
  <pageSetup paperSize="9" scale="7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9"/>
  <sheetViews>
    <sheetView zoomScale="80" zoomScaleNormal="80" workbookViewId="0"/>
  </sheetViews>
  <sheetFormatPr defaultRowHeight="12.75" x14ac:dyDescent="0.2"/>
  <cols>
    <col min="1" max="1" width="12.85546875" style="737" customWidth="1"/>
    <col min="2" max="2" width="9.140625" style="737"/>
    <col min="3" max="3" width="11" style="737" customWidth="1"/>
    <col min="4" max="5" width="9.140625" style="737"/>
    <col min="6" max="6" width="11" style="737" customWidth="1"/>
    <col min="7" max="7" width="9.140625" style="737"/>
    <col min="8" max="8" width="3.5703125" style="737" hidden="1" customWidth="1"/>
    <col min="9" max="9" width="9.140625" style="737"/>
    <col min="10" max="10" width="11" style="737" customWidth="1"/>
    <col min="11" max="11" width="9.5703125" style="737" customWidth="1"/>
    <col min="12" max="12" width="9.140625" style="737"/>
    <col min="13" max="14" width="11.140625" style="737" customWidth="1"/>
    <col min="15" max="15" width="5.85546875" style="798" customWidth="1"/>
    <col min="16" max="16" width="19.85546875" style="737" customWidth="1"/>
    <col min="17" max="17" width="13.28515625" style="737" customWidth="1"/>
    <col min="18" max="18" width="13.42578125" style="737" customWidth="1"/>
    <col min="19" max="19" width="11.85546875" style="737" customWidth="1"/>
    <col min="20" max="20" width="12.140625" style="737" customWidth="1"/>
    <col min="21" max="21" width="13.42578125" style="737" customWidth="1"/>
    <col min="22" max="22" width="11" style="737" customWidth="1"/>
    <col min="23" max="23" width="10.7109375" style="737" customWidth="1"/>
    <col min="24" max="24" width="11.85546875" style="737" customWidth="1"/>
    <col min="25" max="25" width="11.28515625" style="737" customWidth="1"/>
    <col min="26" max="16384" width="9.140625" style="737"/>
  </cols>
  <sheetData>
    <row r="1" spans="1:26" ht="15" customHeight="1" x14ac:dyDescent="0.25">
      <c r="A1" s="962" t="s">
        <v>1404</v>
      </c>
      <c r="O1" s="3507">
        <v>65</v>
      </c>
    </row>
    <row r="2" spans="1:26" ht="24" customHeight="1" x14ac:dyDescent="0.2">
      <c r="A2" s="3505" t="s">
        <v>1252</v>
      </c>
      <c r="B2" s="3505"/>
      <c r="C2" s="3505"/>
      <c r="D2" s="3505"/>
      <c r="E2" s="3505"/>
      <c r="F2" s="3505"/>
      <c r="G2" s="3505"/>
      <c r="H2" s="3505"/>
      <c r="I2" s="3505"/>
      <c r="J2" s="3505"/>
      <c r="K2" s="3505"/>
      <c r="L2" s="3505"/>
      <c r="M2" s="3505"/>
      <c r="N2" s="3505"/>
      <c r="O2" s="3507"/>
      <c r="P2" s="3505" t="s">
        <v>1253</v>
      </c>
      <c r="Q2" s="3505"/>
      <c r="R2" s="3505"/>
      <c r="S2" s="3505"/>
      <c r="T2" s="3505"/>
      <c r="U2" s="3505"/>
      <c r="V2" s="3505"/>
      <c r="W2" s="3505"/>
      <c r="X2" s="3505"/>
      <c r="Y2" s="3505"/>
      <c r="Z2" s="3505"/>
    </row>
    <row r="3" spans="1:26" x14ac:dyDescent="0.2">
      <c r="A3" s="788"/>
      <c r="O3" s="3507"/>
      <c r="Z3" s="816"/>
    </row>
    <row r="4" spans="1:26" ht="31.5" customHeight="1" x14ac:dyDescent="0.2">
      <c r="A4" s="3502" t="s">
        <v>475</v>
      </c>
      <c r="B4" s="3498">
        <v>2012</v>
      </c>
      <c r="C4" s="3499"/>
      <c r="D4" s="3499"/>
      <c r="E4" s="3502">
        <v>2013</v>
      </c>
      <c r="F4" s="3502"/>
      <c r="G4" s="3502"/>
      <c r="H4" s="790"/>
      <c r="I4" s="3498">
        <v>2014</v>
      </c>
      <c r="J4" s="3499"/>
      <c r="K4" s="3499"/>
      <c r="L4" s="3502">
        <v>2015</v>
      </c>
      <c r="M4" s="3502"/>
      <c r="N4" s="3502"/>
      <c r="O4" s="3507"/>
      <c r="P4" s="3502" t="s">
        <v>475</v>
      </c>
      <c r="Q4" s="3502">
        <v>2016</v>
      </c>
      <c r="R4" s="3502"/>
      <c r="S4" s="3502"/>
      <c r="T4" s="3498">
        <v>2017</v>
      </c>
      <c r="U4" s="3499"/>
      <c r="V4" s="3500"/>
      <c r="W4" s="3498">
        <v>2018</v>
      </c>
      <c r="X4" s="3499"/>
      <c r="Y4" s="3500"/>
      <c r="Z4" s="3506">
        <v>66</v>
      </c>
    </row>
    <row r="5" spans="1:26" ht="29.25" customHeight="1" x14ac:dyDescent="0.2">
      <c r="A5" s="3502"/>
      <c r="B5" s="3503" t="s">
        <v>85</v>
      </c>
      <c r="C5" s="793" t="s">
        <v>226</v>
      </c>
      <c r="D5" s="789" t="s">
        <v>803</v>
      </c>
      <c r="E5" s="3503" t="s">
        <v>85</v>
      </c>
      <c r="F5" s="793" t="s">
        <v>226</v>
      </c>
      <c r="G5" s="789" t="s">
        <v>803</v>
      </c>
      <c r="H5" s="789"/>
      <c r="I5" s="3503" t="s">
        <v>85</v>
      </c>
      <c r="J5" s="793" t="s">
        <v>226</v>
      </c>
      <c r="K5" s="789" t="s">
        <v>803</v>
      </c>
      <c r="L5" s="3503" t="s">
        <v>85</v>
      </c>
      <c r="M5" s="793" t="s">
        <v>226</v>
      </c>
      <c r="N5" s="789" t="s">
        <v>803</v>
      </c>
      <c r="O5" s="3507"/>
      <c r="P5" s="3502"/>
      <c r="Q5" s="3502" t="s">
        <v>85</v>
      </c>
      <c r="R5" s="793" t="s">
        <v>226</v>
      </c>
      <c r="S5" s="789" t="s">
        <v>803</v>
      </c>
      <c r="T5" s="3503" t="s">
        <v>85</v>
      </c>
      <c r="U5" s="793" t="s">
        <v>226</v>
      </c>
      <c r="V5" s="789" t="s">
        <v>803</v>
      </c>
      <c r="W5" s="3503" t="s">
        <v>85</v>
      </c>
      <c r="X5" s="793" t="s">
        <v>226</v>
      </c>
      <c r="Y5" s="789" t="s">
        <v>803</v>
      </c>
      <c r="Z5" s="3506"/>
    </row>
    <row r="6" spans="1:26" ht="28.5" customHeight="1" x14ac:dyDescent="0.2">
      <c r="A6" s="3502"/>
      <c r="B6" s="3504"/>
      <c r="C6" s="792" t="s">
        <v>804</v>
      </c>
      <c r="D6" s="791" t="s">
        <v>805</v>
      </c>
      <c r="E6" s="3504"/>
      <c r="F6" s="792" t="s">
        <v>804</v>
      </c>
      <c r="G6" s="791" t="s">
        <v>805</v>
      </c>
      <c r="H6" s="791"/>
      <c r="I6" s="3504"/>
      <c r="J6" s="793" t="s">
        <v>804</v>
      </c>
      <c r="K6" s="789" t="s">
        <v>805</v>
      </c>
      <c r="L6" s="3504"/>
      <c r="M6" s="793" t="s">
        <v>804</v>
      </c>
      <c r="N6" s="789" t="s">
        <v>805</v>
      </c>
      <c r="O6" s="3507"/>
      <c r="P6" s="3502"/>
      <c r="Q6" s="3502"/>
      <c r="R6" s="793" t="s">
        <v>804</v>
      </c>
      <c r="S6" s="789" t="s">
        <v>805</v>
      </c>
      <c r="T6" s="3504"/>
      <c r="U6" s="792" t="s">
        <v>804</v>
      </c>
      <c r="V6" s="791" t="s">
        <v>805</v>
      </c>
      <c r="W6" s="3504"/>
      <c r="X6" s="792" t="s">
        <v>804</v>
      </c>
      <c r="Y6" s="791" t="s">
        <v>805</v>
      </c>
      <c r="Z6" s="3506"/>
    </row>
    <row r="7" spans="1:26" ht="40.5" customHeight="1" thickBot="1" x14ac:dyDescent="0.25">
      <c r="A7" s="794" t="s">
        <v>503</v>
      </c>
      <c r="B7" s="794" t="s">
        <v>808</v>
      </c>
      <c r="C7" s="794" t="s">
        <v>809</v>
      </c>
      <c r="D7" s="794" t="s">
        <v>810</v>
      </c>
      <c r="E7" s="794" t="s">
        <v>806</v>
      </c>
      <c r="F7" s="794" t="s">
        <v>811</v>
      </c>
      <c r="G7" s="794" t="s">
        <v>812</v>
      </c>
      <c r="H7" s="794"/>
      <c r="I7" s="794" t="s">
        <v>813</v>
      </c>
      <c r="J7" s="795" t="s">
        <v>814</v>
      </c>
      <c r="K7" s="795" t="s">
        <v>815</v>
      </c>
      <c r="L7" s="795" t="s">
        <v>816</v>
      </c>
      <c r="M7" s="795" t="s">
        <v>817</v>
      </c>
      <c r="N7" s="795" t="s">
        <v>818</v>
      </c>
      <c r="O7" s="3507"/>
      <c r="P7" s="794" t="s">
        <v>503</v>
      </c>
      <c r="Q7" s="831" t="s">
        <v>819</v>
      </c>
      <c r="R7" s="831" t="s">
        <v>820</v>
      </c>
      <c r="S7" s="831" t="s">
        <v>821</v>
      </c>
      <c r="T7" s="832" t="s">
        <v>807</v>
      </c>
      <c r="U7" s="832" t="s">
        <v>822</v>
      </c>
      <c r="V7" s="832" t="s">
        <v>823</v>
      </c>
      <c r="W7" s="832" t="s">
        <v>824</v>
      </c>
      <c r="X7" s="832" t="s">
        <v>825</v>
      </c>
      <c r="Y7" s="832" t="s">
        <v>826</v>
      </c>
      <c r="Z7" s="3506"/>
    </row>
    <row r="8" spans="1:26" ht="40.5" customHeight="1" thickTop="1" thickBot="1" x14ac:dyDescent="0.25">
      <c r="A8" s="796" t="s">
        <v>478</v>
      </c>
      <c r="B8" s="796" t="s">
        <v>828</v>
      </c>
      <c r="C8" s="796" t="s">
        <v>829</v>
      </c>
      <c r="D8" s="796" t="s">
        <v>830</v>
      </c>
      <c r="E8" s="796" t="s">
        <v>831</v>
      </c>
      <c r="F8" s="796" t="s">
        <v>832</v>
      </c>
      <c r="G8" s="796" t="s">
        <v>833</v>
      </c>
      <c r="H8" s="796"/>
      <c r="I8" s="796" t="s">
        <v>827</v>
      </c>
      <c r="J8" s="796" t="s">
        <v>834</v>
      </c>
      <c r="K8" s="796" t="s">
        <v>835</v>
      </c>
      <c r="L8" s="796" t="s">
        <v>813</v>
      </c>
      <c r="M8" s="796" t="s">
        <v>836</v>
      </c>
      <c r="N8" s="796" t="s">
        <v>837</v>
      </c>
      <c r="O8" s="3507"/>
      <c r="P8" s="796" t="s">
        <v>478</v>
      </c>
      <c r="Q8" s="833" t="s">
        <v>838</v>
      </c>
      <c r="R8" s="833" t="s">
        <v>839</v>
      </c>
      <c r="S8" s="833" t="s">
        <v>840</v>
      </c>
      <c r="T8" s="834" t="s">
        <v>827</v>
      </c>
      <c r="U8" s="834" t="s">
        <v>841</v>
      </c>
      <c r="V8" s="834" t="s">
        <v>842</v>
      </c>
      <c r="W8" s="834" t="s">
        <v>824</v>
      </c>
      <c r="X8" s="834" t="s">
        <v>843</v>
      </c>
      <c r="Y8" s="834" t="s">
        <v>844</v>
      </c>
      <c r="Z8" s="3506"/>
    </row>
    <row r="9" spans="1:26" ht="40.5" customHeight="1" thickTop="1" thickBot="1" x14ac:dyDescent="0.25">
      <c r="A9" s="796" t="s">
        <v>484</v>
      </c>
      <c r="B9" s="796" t="s">
        <v>845</v>
      </c>
      <c r="C9" s="796" t="s">
        <v>846</v>
      </c>
      <c r="D9" s="796" t="s">
        <v>810</v>
      </c>
      <c r="E9" s="796" t="s">
        <v>807</v>
      </c>
      <c r="F9" s="796" t="s">
        <v>847</v>
      </c>
      <c r="G9" s="796" t="s">
        <v>848</v>
      </c>
      <c r="H9" s="796"/>
      <c r="I9" s="796" t="s">
        <v>827</v>
      </c>
      <c r="J9" s="796" t="s">
        <v>849</v>
      </c>
      <c r="K9" s="796" t="s">
        <v>850</v>
      </c>
      <c r="L9" s="796" t="s">
        <v>851</v>
      </c>
      <c r="M9" s="796" t="s">
        <v>822</v>
      </c>
      <c r="N9" s="796" t="s">
        <v>852</v>
      </c>
      <c r="O9" s="3507"/>
      <c r="P9" s="796" t="s">
        <v>484</v>
      </c>
      <c r="Q9" s="833" t="s">
        <v>827</v>
      </c>
      <c r="R9" s="833" t="s">
        <v>811</v>
      </c>
      <c r="S9" s="833" t="s">
        <v>853</v>
      </c>
      <c r="T9" s="835" t="s">
        <v>813</v>
      </c>
      <c r="U9" s="835" t="s">
        <v>854</v>
      </c>
      <c r="V9" s="836" t="s">
        <v>855</v>
      </c>
      <c r="W9" s="835" t="s">
        <v>808</v>
      </c>
      <c r="X9" s="835" t="s">
        <v>856</v>
      </c>
      <c r="Y9" s="836" t="s">
        <v>857</v>
      </c>
      <c r="Z9" s="3506"/>
    </row>
    <row r="10" spans="1:26" ht="40.5" customHeight="1" thickTop="1" thickBot="1" x14ac:dyDescent="0.25">
      <c r="A10" s="796" t="s">
        <v>482</v>
      </c>
      <c r="B10" s="796" t="s">
        <v>807</v>
      </c>
      <c r="C10" s="796" t="s">
        <v>859</v>
      </c>
      <c r="D10" s="796" t="s">
        <v>860</v>
      </c>
      <c r="E10" s="796" t="s">
        <v>806</v>
      </c>
      <c r="F10" s="796" t="s">
        <v>861</v>
      </c>
      <c r="G10" s="796" t="s">
        <v>862</v>
      </c>
      <c r="H10" s="796"/>
      <c r="I10" s="796" t="s">
        <v>863</v>
      </c>
      <c r="J10" s="796" t="s">
        <v>864</v>
      </c>
      <c r="K10" s="796" t="s">
        <v>865</v>
      </c>
      <c r="L10" s="796" t="s">
        <v>828</v>
      </c>
      <c r="M10" s="796" t="s">
        <v>866</v>
      </c>
      <c r="N10" s="796" t="s">
        <v>867</v>
      </c>
      <c r="O10" s="3507"/>
      <c r="P10" s="796" t="s">
        <v>482</v>
      </c>
      <c r="Q10" s="833" t="s">
        <v>813</v>
      </c>
      <c r="R10" s="833" t="s">
        <v>868</v>
      </c>
      <c r="S10" s="833" t="s">
        <v>869</v>
      </c>
      <c r="T10" s="831" t="s">
        <v>808</v>
      </c>
      <c r="U10" s="831" t="s">
        <v>870</v>
      </c>
      <c r="V10" s="831" t="s">
        <v>871</v>
      </c>
      <c r="W10" s="831" t="s">
        <v>808</v>
      </c>
      <c r="X10" s="831" t="s">
        <v>872</v>
      </c>
      <c r="Y10" s="831" t="s">
        <v>873</v>
      </c>
      <c r="Z10" s="3506"/>
    </row>
    <row r="11" spans="1:26" ht="40.5" customHeight="1" thickTop="1" thickBot="1" x14ac:dyDescent="0.25">
      <c r="A11" s="796" t="s">
        <v>483</v>
      </c>
      <c r="B11" s="796" t="s">
        <v>874</v>
      </c>
      <c r="C11" s="796" t="s">
        <v>858</v>
      </c>
      <c r="D11" s="796" t="s">
        <v>875</v>
      </c>
      <c r="E11" s="796" t="s">
        <v>876</v>
      </c>
      <c r="F11" s="796" t="s">
        <v>877</v>
      </c>
      <c r="G11" s="796" t="s">
        <v>878</v>
      </c>
      <c r="H11" s="796"/>
      <c r="I11" s="796" t="s">
        <v>831</v>
      </c>
      <c r="J11" s="796" t="s">
        <v>879</v>
      </c>
      <c r="K11" s="796" t="s">
        <v>880</v>
      </c>
      <c r="L11" s="796" t="s">
        <v>831</v>
      </c>
      <c r="M11" s="796" t="s">
        <v>881</v>
      </c>
      <c r="N11" s="796" t="s">
        <v>882</v>
      </c>
      <c r="O11" s="3507"/>
      <c r="P11" s="796" t="s">
        <v>483</v>
      </c>
      <c r="Q11" s="833" t="s">
        <v>808</v>
      </c>
      <c r="R11" s="833" t="s">
        <v>883</v>
      </c>
      <c r="S11" s="833" t="s">
        <v>884</v>
      </c>
      <c r="T11" s="833" t="s">
        <v>806</v>
      </c>
      <c r="U11" s="833" t="s">
        <v>885</v>
      </c>
      <c r="V11" s="833" t="s">
        <v>886</v>
      </c>
      <c r="W11" s="833" t="s">
        <v>887</v>
      </c>
      <c r="X11" s="833" t="s">
        <v>864</v>
      </c>
      <c r="Y11" s="833" t="s">
        <v>888</v>
      </c>
      <c r="Z11" s="3506"/>
    </row>
    <row r="12" spans="1:26" ht="40.5" customHeight="1" thickTop="1" thickBot="1" x14ac:dyDescent="0.25">
      <c r="A12" s="797" t="s">
        <v>505</v>
      </c>
      <c r="B12" s="797" t="s">
        <v>889</v>
      </c>
      <c r="C12" s="797" t="s">
        <v>890</v>
      </c>
      <c r="D12" s="797" t="s">
        <v>891</v>
      </c>
      <c r="E12" s="797" t="s">
        <v>887</v>
      </c>
      <c r="F12" s="797" t="s">
        <v>892</v>
      </c>
      <c r="G12" s="797" t="s">
        <v>893</v>
      </c>
      <c r="H12" s="797"/>
      <c r="I12" s="797" t="s">
        <v>894</v>
      </c>
      <c r="J12" s="797" t="s">
        <v>895</v>
      </c>
      <c r="K12" s="797" t="s">
        <v>896</v>
      </c>
      <c r="L12" s="797" t="s">
        <v>845</v>
      </c>
      <c r="M12" s="797" t="s">
        <v>897</v>
      </c>
      <c r="N12" s="797" t="s">
        <v>898</v>
      </c>
      <c r="O12" s="3507"/>
      <c r="P12" s="797" t="s">
        <v>505</v>
      </c>
      <c r="Q12" s="834" t="s">
        <v>838</v>
      </c>
      <c r="R12" s="834" t="s">
        <v>899</v>
      </c>
      <c r="S12" s="834" t="s">
        <v>900</v>
      </c>
      <c r="T12" s="834" t="s">
        <v>901</v>
      </c>
      <c r="U12" s="834" t="s">
        <v>902</v>
      </c>
      <c r="V12" s="834" t="s">
        <v>903</v>
      </c>
      <c r="W12" s="834" t="s">
        <v>904</v>
      </c>
      <c r="X12" s="834" t="s">
        <v>905</v>
      </c>
      <c r="Y12" s="834" t="s">
        <v>906</v>
      </c>
      <c r="Z12" s="3506"/>
    </row>
    <row r="13" spans="1:26" ht="19.5" customHeight="1" thickTop="1" x14ac:dyDescent="0.2">
      <c r="A13" s="3501" t="s">
        <v>1245</v>
      </c>
      <c r="B13" s="3501"/>
      <c r="C13" s="3501"/>
      <c r="D13" s="3501"/>
      <c r="E13" s="3501"/>
      <c r="F13" s="3501"/>
      <c r="G13" s="3501"/>
      <c r="H13" s="3501"/>
      <c r="I13" s="3501"/>
      <c r="J13" s="3501"/>
      <c r="K13" s="3501"/>
      <c r="L13" s="3501"/>
      <c r="M13" s="3501"/>
      <c r="N13" s="799"/>
      <c r="O13" s="3507"/>
      <c r="P13" s="3501" t="s">
        <v>1246</v>
      </c>
      <c r="Q13" s="3501"/>
      <c r="R13" s="3501"/>
      <c r="S13" s="3501"/>
      <c r="T13" s="3501"/>
      <c r="U13" s="3501"/>
      <c r="V13" s="3501"/>
      <c r="W13" s="3501"/>
      <c r="X13" s="3501"/>
      <c r="Y13" s="3501"/>
      <c r="Z13" s="3506"/>
    </row>
    <row r="14" spans="1:26" ht="13.5" customHeight="1" x14ac:dyDescent="0.2">
      <c r="A14" s="798"/>
      <c r="B14" s="798"/>
      <c r="C14" s="798"/>
      <c r="D14" s="798"/>
      <c r="E14" s="798"/>
      <c r="F14" s="798"/>
      <c r="G14" s="798"/>
      <c r="H14" s="798"/>
      <c r="I14" s="798"/>
      <c r="J14" s="798"/>
      <c r="K14" s="798"/>
      <c r="L14" s="799"/>
      <c r="M14" s="799"/>
      <c r="N14" s="799"/>
      <c r="O14" s="3507"/>
      <c r="P14" s="798"/>
      <c r="Q14" s="798"/>
      <c r="R14" s="798"/>
      <c r="S14" s="798"/>
      <c r="T14" s="798"/>
      <c r="U14" s="798"/>
      <c r="V14" s="798"/>
      <c r="W14" s="798"/>
      <c r="X14" s="798"/>
      <c r="Y14" s="798"/>
      <c r="Z14" s="3506"/>
    </row>
    <row r="15" spans="1:26" ht="26.25" customHeight="1" x14ac:dyDescent="0.2">
      <c r="A15" s="3489" t="s">
        <v>3742</v>
      </c>
      <c r="B15" s="3489"/>
      <c r="C15" s="3489"/>
      <c r="D15" s="3489"/>
      <c r="E15" s="3489"/>
      <c r="F15" s="3489"/>
      <c r="G15" s="3489"/>
      <c r="H15" s="3489"/>
      <c r="I15" s="3489"/>
      <c r="J15" s="3489"/>
      <c r="K15" s="3489"/>
      <c r="L15" s="3489"/>
      <c r="M15" s="3489"/>
      <c r="N15" s="815"/>
      <c r="O15" s="3507"/>
      <c r="P15" s="3489" t="s">
        <v>907</v>
      </c>
      <c r="Q15" s="3489"/>
      <c r="R15" s="3489"/>
      <c r="S15" s="3489"/>
      <c r="T15" s="3489"/>
      <c r="U15" s="3489"/>
      <c r="V15" s="3489"/>
      <c r="W15" s="3489"/>
      <c r="X15" s="3489"/>
      <c r="Y15" s="3489"/>
      <c r="Z15" s="3506"/>
    </row>
    <row r="16" spans="1:26" ht="18" customHeight="1" x14ac:dyDescent="0.2">
      <c r="A16" s="800" t="s">
        <v>908</v>
      </c>
      <c r="B16" s="800"/>
      <c r="C16" s="800"/>
      <c r="D16" s="800"/>
      <c r="E16" s="800"/>
      <c r="F16" s="800"/>
      <c r="G16" s="800"/>
      <c r="H16" s="800"/>
      <c r="O16" s="3507"/>
      <c r="P16" s="800" t="s">
        <v>908</v>
      </c>
      <c r="Q16" s="800"/>
      <c r="R16" s="800"/>
      <c r="S16" s="800"/>
      <c r="T16" s="800"/>
      <c r="U16" s="800"/>
      <c r="V16" s="800"/>
      <c r="W16" s="800"/>
      <c r="Z16" s="3506"/>
    </row>
    <row r="17" spans="1:26" ht="15" x14ac:dyDescent="0.2">
      <c r="A17" s="801" t="s">
        <v>909</v>
      </c>
      <c r="B17" s="802"/>
      <c r="C17" s="802"/>
      <c r="D17" s="802"/>
      <c r="E17" s="802"/>
      <c r="F17" s="802"/>
      <c r="G17" s="802"/>
      <c r="H17" s="802"/>
      <c r="I17" s="802"/>
      <c r="J17" s="802"/>
      <c r="K17" s="802"/>
      <c r="L17" s="802"/>
      <c r="M17" s="802"/>
      <c r="N17" s="802"/>
      <c r="O17" s="3507"/>
      <c r="P17" s="801" t="s">
        <v>909</v>
      </c>
      <c r="Q17" s="802"/>
      <c r="R17" s="802"/>
      <c r="S17" s="802"/>
      <c r="T17" s="802"/>
      <c r="U17" s="802"/>
      <c r="V17" s="802"/>
      <c r="W17" s="802"/>
      <c r="X17" s="802"/>
      <c r="Y17" s="802"/>
      <c r="Z17" s="3506"/>
    </row>
    <row r="18" spans="1:26" x14ac:dyDescent="0.2">
      <c r="A18" s="800" t="s">
        <v>1159</v>
      </c>
      <c r="B18" s="800"/>
      <c r="C18" s="800"/>
      <c r="D18" s="800"/>
      <c r="O18" s="3507"/>
      <c r="P18" s="800" t="s">
        <v>1159</v>
      </c>
      <c r="Q18" s="800"/>
      <c r="R18" s="800"/>
      <c r="S18" s="800"/>
      <c r="Z18" s="3506"/>
    </row>
    <row r="19" spans="1:26" x14ac:dyDescent="0.2">
      <c r="A19" s="800"/>
      <c r="B19" s="800"/>
      <c r="C19" s="800"/>
      <c r="D19" s="800"/>
      <c r="E19" s="800"/>
      <c r="F19" s="800"/>
      <c r="G19" s="800"/>
      <c r="H19" s="800"/>
      <c r="I19" s="800"/>
      <c r="O19" s="3507"/>
      <c r="P19" s="800"/>
      <c r="Q19" s="800"/>
      <c r="R19" s="800"/>
      <c r="S19" s="800"/>
      <c r="T19" s="800"/>
      <c r="U19" s="800"/>
      <c r="V19" s="800"/>
      <c r="W19" s="800"/>
      <c r="X19" s="800"/>
      <c r="Z19" s="3506"/>
    </row>
  </sheetData>
  <mergeCells count="24">
    <mergeCell ref="A2:N2"/>
    <mergeCell ref="P2:Z2"/>
    <mergeCell ref="A4:A6"/>
    <mergeCell ref="E4:G4"/>
    <mergeCell ref="Q4:S4"/>
    <mergeCell ref="Z4:Z19"/>
    <mergeCell ref="E5:E6"/>
    <mergeCell ref="T4:V4"/>
    <mergeCell ref="B5:B6"/>
    <mergeCell ref="W5:W6"/>
    <mergeCell ref="T5:T6"/>
    <mergeCell ref="L5:L6"/>
    <mergeCell ref="B4:D4"/>
    <mergeCell ref="O1:O19"/>
    <mergeCell ref="A15:M15"/>
    <mergeCell ref="P15:Y15"/>
    <mergeCell ref="W4:Y4"/>
    <mergeCell ref="A13:M13"/>
    <mergeCell ref="P13:Y13"/>
    <mergeCell ref="P4:P6"/>
    <mergeCell ref="L4:N4"/>
    <mergeCell ref="I4:K4"/>
    <mergeCell ref="Q5:Q6"/>
    <mergeCell ref="I5:I6"/>
  </mergeCells>
  <hyperlinks>
    <hyperlink ref="A1" location="'Table of Contents'!A1" display="Back to Table of Contents"/>
  </hyperlinks>
  <pageMargins left="0.4" right="0.32"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50"/>
  </sheetPr>
  <dimension ref="A1:L14"/>
  <sheetViews>
    <sheetView zoomScale="80" zoomScaleNormal="80" workbookViewId="0"/>
  </sheetViews>
  <sheetFormatPr defaultColWidth="8" defaultRowHeight="19.5" x14ac:dyDescent="0.3"/>
  <cols>
    <col min="1" max="1" width="25" style="157" customWidth="1"/>
    <col min="2" max="2" width="14.28515625" style="157" customWidth="1"/>
    <col min="3" max="4" width="14.140625" style="157" customWidth="1"/>
    <col min="5" max="7" width="13.42578125" style="157" customWidth="1"/>
    <col min="8" max="8" width="14.42578125" style="157" customWidth="1"/>
    <col min="9" max="9" width="14.5703125" style="157" customWidth="1"/>
    <col min="10" max="10" width="13.42578125" style="157" customWidth="1"/>
    <col min="11" max="11" width="15.42578125" style="157" customWidth="1"/>
    <col min="12" max="12" width="14.7109375" style="157" customWidth="1"/>
    <col min="13" max="16384" width="8" style="157"/>
  </cols>
  <sheetData>
    <row r="1" spans="1:12" x14ac:dyDescent="0.3">
      <c r="A1" s="962" t="s">
        <v>1404</v>
      </c>
    </row>
    <row r="2" spans="1:12" ht="20.25" customHeight="1" x14ac:dyDescent="0.35">
      <c r="A2" s="155" t="s">
        <v>1239</v>
      </c>
      <c r="B2" s="156"/>
      <c r="C2" s="156"/>
      <c r="D2" s="156"/>
      <c r="E2" s="156"/>
      <c r="F2" s="156"/>
      <c r="G2" s="156"/>
      <c r="H2" s="156"/>
      <c r="I2" s="156"/>
    </row>
    <row r="3" spans="1:12" ht="10.5" customHeight="1" x14ac:dyDescent="0.3"/>
    <row r="4" spans="1:12" ht="17.25" customHeight="1" x14ac:dyDescent="0.3"/>
    <row r="5" spans="1:12" s="159" customFormat="1" ht="51" customHeight="1" x14ac:dyDescent="0.25">
      <c r="A5" s="158" t="s">
        <v>92</v>
      </c>
      <c r="B5" s="158" t="s">
        <v>93</v>
      </c>
      <c r="C5" s="158" t="s">
        <v>18</v>
      </c>
      <c r="D5" s="158" t="s">
        <v>19</v>
      </c>
      <c r="E5" s="158" t="s">
        <v>20</v>
      </c>
      <c r="F5" s="158" t="s">
        <v>21</v>
      </c>
      <c r="G5" s="158" t="s">
        <v>22</v>
      </c>
      <c r="H5" s="158" t="s">
        <v>105</v>
      </c>
      <c r="I5" s="158" t="s">
        <v>469</v>
      </c>
      <c r="J5" s="158" t="s">
        <v>577</v>
      </c>
      <c r="K5" s="158" t="s">
        <v>707</v>
      </c>
      <c r="L5" s="158" t="s">
        <v>786</v>
      </c>
    </row>
    <row r="6" spans="1:12" s="159" customFormat="1" ht="123.75" customHeight="1" x14ac:dyDescent="0.25">
      <c r="A6" s="327" t="s">
        <v>94</v>
      </c>
      <c r="B6" s="328" t="s">
        <v>176</v>
      </c>
      <c r="C6" s="321" t="s">
        <v>203</v>
      </c>
      <c r="D6" s="321" t="s">
        <v>205</v>
      </c>
      <c r="E6" s="321" t="s">
        <v>206</v>
      </c>
      <c r="F6" s="321" t="s">
        <v>207</v>
      </c>
      <c r="G6" s="321" t="s">
        <v>208</v>
      </c>
      <c r="H6" s="322" t="s">
        <v>204</v>
      </c>
      <c r="I6" s="323" t="s">
        <v>477</v>
      </c>
      <c r="J6" s="322" t="s">
        <v>609</v>
      </c>
      <c r="K6" s="322" t="s">
        <v>728</v>
      </c>
      <c r="L6" s="322" t="s">
        <v>1137</v>
      </c>
    </row>
    <row r="7" spans="1:12" s="159" customFormat="1" ht="123.75" customHeight="1" x14ac:dyDescent="0.25">
      <c r="A7" s="329" t="s">
        <v>574</v>
      </c>
      <c r="B7" s="328" t="s">
        <v>176</v>
      </c>
      <c r="C7" s="324" t="s">
        <v>210</v>
      </c>
      <c r="D7" s="324" t="s">
        <v>211</v>
      </c>
      <c r="E7" s="324" t="s">
        <v>209</v>
      </c>
      <c r="F7" s="324" t="s">
        <v>212</v>
      </c>
      <c r="G7" s="324" t="s">
        <v>213</v>
      </c>
      <c r="H7" s="322" t="s">
        <v>480</v>
      </c>
      <c r="I7" s="323" t="s">
        <v>485</v>
      </c>
      <c r="J7" s="322" t="s">
        <v>608</v>
      </c>
      <c r="K7" s="625" t="s">
        <v>730</v>
      </c>
      <c r="L7" s="625" t="s">
        <v>1138</v>
      </c>
    </row>
    <row r="8" spans="1:12" s="159" customFormat="1" ht="123.75" customHeight="1" x14ac:dyDescent="0.25">
      <c r="A8" s="330" t="s">
        <v>575</v>
      </c>
      <c r="B8" s="331" t="s">
        <v>176</v>
      </c>
      <c r="C8" s="325" t="s">
        <v>214</v>
      </c>
      <c r="D8" s="325" t="s">
        <v>214</v>
      </c>
      <c r="E8" s="325" t="s">
        <v>214</v>
      </c>
      <c r="F8" s="325" t="s">
        <v>214</v>
      </c>
      <c r="G8" s="325" t="s">
        <v>215</v>
      </c>
      <c r="H8" s="326" t="s">
        <v>202</v>
      </c>
      <c r="I8" s="323" t="s">
        <v>479</v>
      </c>
      <c r="J8" s="349">
        <v>0.3</v>
      </c>
      <c r="K8" s="349" t="s">
        <v>729</v>
      </c>
      <c r="L8" s="349" t="s">
        <v>1108</v>
      </c>
    </row>
    <row r="9" spans="1:12" s="159" customFormat="1" ht="34.5" customHeight="1" x14ac:dyDescent="0.3">
      <c r="A9" s="320" t="s">
        <v>1247</v>
      </c>
      <c r="B9" s="320"/>
      <c r="C9" s="320"/>
      <c r="D9" s="320"/>
      <c r="E9" s="320"/>
      <c r="F9" s="320"/>
      <c r="G9" s="320"/>
      <c r="H9" s="320"/>
      <c r="I9" s="320"/>
    </row>
    <row r="10" spans="1:12" ht="24" customHeight="1" x14ac:dyDescent="0.3">
      <c r="A10" s="320" t="s">
        <v>1160</v>
      </c>
      <c r="C10" s="177"/>
      <c r="D10" s="177"/>
      <c r="E10" s="177"/>
      <c r="F10"/>
      <c r="G10"/>
      <c r="H10"/>
      <c r="I10"/>
    </row>
    <row r="11" spans="1:12" ht="22.5" customHeight="1" x14ac:dyDescent="0.3">
      <c r="A11" s="320" t="s">
        <v>1161</v>
      </c>
      <c r="B11" s="178"/>
      <c r="C11" s="179"/>
      <c r="D11" s="179"/>
      <c r="E11"/>
      <c r="F11"/>
      <c r="G11"/>
      <c r="H11"/>
      <c r="I11"/>
    </row>
    <row r="12" spans="1:12" ht="20.25" customHeight="1" x14ac:dyDescent="0.3">
      <c r="A12" s="332" t="s">
        <v>744</v>
      </c>
      <c r="B12" s="179"/>
      <c r="C12" s="179"/>
      <c r="E12"/>
      <c r="F12"/>
      <c r="G12"/>
      <c r="H12"/>
      <c r="I12"/>
    </row>
    <row r="14" spans="1:12" ht="24" x14ac:dyDescent="0.3">
      <c r="A14" s="333"/>
    </row>
  </sheetData>
  <hyperlinks>
    <hyperlink ref="A1" location="'Table of Contents'!A1" display="Back to Table of Contents"/>
  </hyperlinks>
  <pageMargins left="0.45" right="0.17" top="0.56999999999999995" bottom="0.11811023599999999" header="0.23622047244094499" footer="6.4960630000000005E-2"/>
  <pageSetup paperSize="9" scale="75" orientation="landscape" r:id="rId1"/>
  <headerFooter alignWithMargins="0">
    <oddHeader>&amp;C&amp;10</oddHeader>
  </headerFooter>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50"/>
  </sheetPr>
  <dimension ref="A1:C41"/>
  <sheetViews>
    <sheetView workbookViewId="0"/>
  </sheetViews>
  <sheetFormatPr defaultRowHeight="13.5" x14ac:dyDescent="0.2"/>
  <cols>
    <col min="1" max="1" width="52.140625" style="132" customWidth="1"/>
    <col min="2" max="2" width="10.85546875" style="132" customWidth="1"/>
    <col min="3" max="3" width="28.42578125" style="134" customWidth="1"/>
    <col min="4" max="16384" width="9.140625" style="132"/>
  </cols>
  <sheetData>
    <row r="1" spans="1:3" ht="15" x14ac:dyDescent="0.25">
      <c r="A1" s="962" t="s">
        <v>1404</v>
      </c>
    </row>
    <row r="2" spans="1:3" ht="15.75" x14ac:dyDescent="0.2">
      <c r="A2" s="133" t="s">
        <v>1240</v>
      </c>
      <c r="B2" s="133"/>
    </row>
    <row r="3" spans="1:3" ht="7.5" customHeight="1" x14ac:dyDescent="0.2">
      <c r="A3" s="133"/>
      <c r="B3" s="133"/>
      <c r="C3" s="132"/>
    </row>
    <row r="4" spans="1:3" ht="24.75" customHeight="1" x14ac:dyDescent="0.2">
      <c r="A4" s="135" t="s">
        <v>84</v>
      </c>
      <c r="B4" s="135" t="s">
        <v>93</v>
      </c>
      <c r="C4" s="136" t="s">
        <v>165</v>
      </c>
    </row>
    <row r="5" spans="1:3" x14ac:dyDescent="0.2">
      <c r="A5" s="137" t="s">
        <v>166</v>
      </c>
      <c r="B5" s="138"/>
      <c r="C5" s="221"/>
    </row>
    <row r="6" spans="1:3" ht="21" customHeight="1" x14ac:dyDescent="0.2">
      <c r="A6" s="139" t="s">
        <v>167</v>
      </c>
      <c r="B6" s="140" t="s">
        <v>168</v>
      </c>
      <c r="C6" s="222">
        <v>0.75</v>
      </c>
    </row>
    <row r="7" spans="1:3" ht="21" customHeight="1" x14ac:dyDescent="0.2">
      <c r="A7" s="139" t="s">
        <v>169</v>
      </c>
      <c r="B7" s="140" t="s">
        <v>170</v>
      </c>
      <c r="C7" s="222">
        <v>0.7</v>
      </c>
    </row>
    <row r="8" spans="1:3" ht="21" customHeight="1" x14ac:dyDescent="0.2">
      <c r="A8" s="139" t="s">
        <v>171</v>
      </c>
      <c r="B8" s="140" t="s">
        <v>170</v>
      </c>
      <c r="C8" s="223">
        <v>2</v>
      </c>
    </row>
    <row r="9" spans="1:3" ht="21" customHeight="1" x14ac:dyDescent="0.2">
      <c r="A9" s="139" t="s">
        <v>172</v>
      </c>
      <c r="B9" s="140" t="s">
        <v>170</v>
      </c>
      <c r="C9" s="223">
        <v>2</v>
      </c>
    </row>
    <row r="10" spans="1:3" ht="21" customHeight="1" x14ac:dyDescent="0.2">
      <c r="A10" s="139" t="s">
        <v>173</v>
      </c>
      <c r="B10" s="140" t="s">
        <v>170</v>
      </c>
      <c r="C10" s="223">
        <v>6.5</v>
      </c>
    </row>
    <row r="11" spans="1:3" ht="21" customHeight="1" x14ac:dyDescent="0.2">
      <c r="A11" s="139" t="s">
        <v>174</v>
      </c>
      <c r="B11" s="140" t="s">
        <v>170</v>
      </c>
      <c r="C11" s="223">
        <v>5.2</v>
      </c>
    </row>
    <row r="12" spans="1:3" ht="21" customHeight="1" x14ac:dyDescent="0.2">
      <c r="A12" s="139" t="s">
        <v>175</v>
      </c>
      <c r="B12" s="140" t="s">
        <v>176</v>
      </c>
      <c r="C12" s="224" t="s">
        <v>337</v>
      </c>
    </row>
    <row r="13" spans="1:3" ht="21" customHeight="1" x14ac:dyDescent="0.2">
      <c r="A13" s="139" t="s">
        <v>177</v>
      </c>
      <c r="B13" s="140" t="s">
        <v>176</v>
      </c>
      <c r="C13" s="223">
        <v>1</v>
      </c>
    </row>
    <row r="14" spans="1:3" ht="21" customHeight="1" x14ac:dyDescent="0.2">
      <c r="A14" s="139" t="s">
        <v>178</v>
      </c>
      <c r="B14" s="140" t="s">
        <v>168</v>
      </c>
      <c r="C14" s="223">
        <v>1.3</v>
      </c>
    </row>
    <row r="15" spans="1:3" ht="21" customHeight="1" x14ac:dyDescent="0.2">
      <c r="A15" s="139" t="s">
        <v>179</v>
      </c>
      <c r="B15" s="140" t="s">
        <v>170</v>
      </c>
      <c r="C15" s="223">
        <v>0.1</v>
      </c>
    </row>
    <row r="16" spans="1:3" ht="21" customHeight="1" x14ac:dyDescent="0.2">
      <c r="A16" s="139" t="s">
        <v>180</v>
      </c>
      <c r="B16" s="140" t="s">
        <v>170</v>
      </c>
      <c r="C16" s="225">
        <v>1.2E-2</v>
      </c>
    </row>
    <row r="17" spans="1:3" x14ac:dyDescent="0.2">
      <c r="A17" s="139" t="s">
        <v>181</v>
      </c>
      <c r="B17" s="140" t="s">
        <v>170</v>
      </c>
      <c r="C17" s="226">
        <v>87.6</v>
      </c>
    </row>
    <row r="18" spans="1:3" ht="20.25" customHeight="1" x14ac:dyDescent="0.2">
      <c r="A18" s="139" t="s">
        <v>85</v>
      </c>
      <c r="B18" s="138"/>
      <c r="C18" s="221" t="s">
        <v>182</v>
      </c>
    </row>
    <row r="19" spans="1:3" ht="20.25" customHeight="1" x14ac:dyDescent="0.2">
      <c r="A19" s="139" t="s">
        <v>183</v>
      </c>
      <c r="B19" s="140" t="s">
        <v>168</v>
      </c>
      <c r="C19" s="223">
        <v>1</v>
      </c>
    </row>
    <row r="20" spans="1:3" ht="20.25" customHeight="1" x14ac:dyDescent="0.2">
      <c r="A20" s="139" t="s">
        <v>184</v>
      </c>
      <c r="B20" s="140" t="s">
        <v>170</v>
      </c>
      <c r="C20" s="223">
        <v>1.2</v>
      </c>
    </row>
    <row r="21" spans="1:3" ht="20.25" customHeight="1" x14ac:dyDescent="0.2">
      <c r="A21" s="139" t="s">
        <v>185</v>
      </c>
      <c r="B21" s="140" t="s">
        <v>170</v>
      </c>
      <c r="C21" s="227">
        <v>59</v>
      </c>
    </row>
    <row r="22" spans="1:3" ht="20.25" customHeight="1" x14ac:dyDescent="0.2">
      <c r="A22" s="139" t="s">
        <v>338</v>
      </c>
      <c r="B22" s="140" t="s">
        <v>170</v>
      </c>
      <c r="C22" s="223">
        <v>2</v>
      </c>
    </row>
    <row r="23" spans="1:3" ht="20.25" customHeight="1" x14ac:dyDescent="0.2">
      <c r="A23" s="139" t="s">
        <v>186</v>
      </c>
      <c r="B23" s="140" t="s">
        <v>170</v>
      </c>
      <c r="C23" s="227">
        <v>25</v>
      </c>
    </row>
    <row r="24" spans="1:3" ht="20.25" customHeight="1" x14ac:dyDescent="0.2">
      <c r="A24" s="141" t="s">
        <v>187</v>
      </c>
      <c r="B24" s="140" t="s">
        <v>170</v>
      </c>
      <c r="C24" s="227">
        <v>50</v>
      </c>
    </row>
    <row r="25" spans="1:3" ht="20.25" customHeight="1" x14ac:dyDescent="0.2">
      <c r="A25" s="141" t="s">
        <v>188</v>
      </c>
      <c r="B25" s="140" t="s">
        <v>170</v>
      </c>
      <c r="C25" s="228">
        <v>100</v>
      </c>
    </row>
    <row r="26" spans="1:3" ht="20.25" customHeight="1" x14ac:dyDescent="0.2">
      <c r="A26" s="137" t="s">
        <v>189</v>
      </c>
      <c r="B26" s="140"/>
      <c r="C26" s="221"/>
    </row>
    <row r="27" spans="1:3" ht="20.25" customHeight="1" x14ac:dyDescent="0.2">
      <c r="A27" s="139" t="s">
        <v>190</v>
      </c>
      <c r="B27" s="140" t="s">
        <v>168</v>
      </c>
      <c r="C27" s="229">
        <v>1.9E-3</v>
      </c>
    </row>
    <row r="28" spans="1:3" ht="20.25" customHeight="1" x14ac:dyDescent="0.2">
      <c r="A28" s="139" t="s">
        <v>191</v>
      </c>
      <c r="B28" s="140" t="s">
        <v>170</v>
      </c>
      <c r="C28" s="229">
        <v>4.3E-3</v>
      </c>
    </row>
    <row r="29" spans="1:3" ht="20.25" customHeight="1" x14ac:dyDescent="0.2">
      <c r="A29" s="139" t="s">
        <v>192</v>
      </c>
      <c r="B29" s="140" t="s">
        <v>170</v>
      </c>
      <c r="C29" s="221" t="s">
        <v>193</v>
      </c>
    </row>
    <row r="30" spans="1:3" ht="20.25" customHeight="1" x14ac:dyDescent="0.2">
      <c r="A30" s="139" t="s">
        <v>400</v>
      </c>
      <c r="B30" s="140" t="s">
        <v>170</v>
      </c>
      <c r="C30" s="225">
        <v>1E-3</v>
      </c>
    </row>
    <row r="31" spans="1:3" ht="20.25" customHeight="1" x14ac:dyDescent="0.2">
      <c r="A31" s="139" t="s">
        <v>194</v>
      </c>
      <c r="B31" s="140" t="s">
        <v>170</v>
      </c>
      <c r="C31" s="225">
        <v>5.6000000000000001E-2</v>
      </c>
    </row>
    <row r="32" spans="1:3" ht="20.25" customHeight="1" x14ac:dyDescent="0.2">
      <c r="A32" s="139" t="s">
        <v>195</v>
      </c>
      <c r="B32" s="140" t="s">
        <v>170</v>
      </c>
      <c r="C32" s="229">
        <v>2.3E-3</v>
      </c>
    </row>
    <row r="33" spans="1:3" ht="20.25" customHeight="1" x14ac:dyDescent="0.2">
      <c r="A33" s="139" t="s">
        <v>196</v>
      </c>
      <c r="B33" s="140" t="s">
        <v>170</v>
      </c>
      <c r="C33" s="222">
        <v>0.01</v>
      </c>
    </row>
    <row r="34" spans="1:3" ht="19.5" customHeight="1" x14ac:dyDescent="0.2">
      <c r="A34" s="139" t="s">
        <v>197</v>
      </c>
      <c r="B34" s="140" t="s">
        <v>170</v>
      </c>
      <c r="C34" s="222">
        <v>0.08</v>
      </c>
    </row>
    <row r="35" spans="1:3" ht="19.5" customHeight="1" x14ac:dyDescent="0.2">
      <c r="A35" s="139" t="s">
        <v>198</v>
      </c>
      <c r="B35" s="140" t="s">
        <v>170</v>
      </c>
      <c r="C35" s="890" t="s">
        <v>199</v>
      </c>
    </row>
    <row r="36" spans="1:3" x14ac:dyDescent="0.2">
      <c r="A36" s="139" t="s">
        <v>401</v>
      </c>
      <c r="B36" s="140" t="s">
        <v>170</v>
      </c>
      <c r="C36" s="222">
        <v>1.4E-2</v>
      </c>
    </row>
    <row r="37" spans="1:3" x14ac:dyDescent="0.2">
      <c r="A37" s="139" t="s">
        <v>200</v>
      </c>
      <c r="B37" s="140" t="s">
        <v>176</v>
      </c>
      <c r="C37" s="222">
        <v>10</v>
      </c>
    </row>
    <row r="38" spans="1:3" ht="27" x14ac:dyDescent="0.2">
      <c r="A38" s="142" t="s">
        <v>467</v>
      </c>
      <c r="B38" s="140" t="s">
        <v>176</v>
      </c>
      <c r="C38" s="889" t="s">
        <v>201</v>
      </c>
    </row>
    <row r="39" spans="1:3" ht="30" customHeight="1" x14ac:dyDescent="0.2">
      <c r="A39" s="3508" t="s">
        <v>1243</v>
      </c>
      <c r="B39" s="3508"/>
      <c r="C39" s="3508"/>
    </row>
    <row r="40" spans="1:3" ht="16.5" x14ac:dyDescent="0.2">
      <c r="A40" s="143" t="s">
        <v>339</v>
      </c>
    </row>
    <row r="41" spans="1:3" ht="16.5" x14ac:dyDescent="0.2">
      <c r="A41" s="143" t="s">
        <v>340</v>
      </c>
    </row>
  </sheetData>
  <mergeCells count="1">
    <mergeCell ref="A39:C39"/>
  </mergeCells>
  <hyperlinks>
    <hyperlink ref="A1" location="'Table of Contents'!A1" display="Back to Table of Contents"/>
  </hyperlinks>
  <pageMargins left="0.47" right="0.57999999999999996" top="0.55000000000000004" bottom="0.2" header="0.25" footer="0.1"/>
  <pageSetup paperSize="9" orientation="portrait" r:id="rId1"/>
  <headerFooter>
    <oddHeader>&amp;C&amp;"Times New Roman,Regular"&amp;14 68</oddHeader>
  </headerFooter>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30"/>
  <sheetViews>
    <sheetView zoomScale="80" zoomScaleNormal="80" workbookViewId="0"/>
  </sheetViews>
  <sheetFormatPr defaultColWidth="5.5703125" defaultRowHeight="18.75" x14ac:dyDescent="0.3"/>
  <cols>
    <col min="1" max="1" width="13" style="14" customWidth="1"/>
    <col min="2" max="2" width="18.5703125" style="14" customWidth="1"/>
    <col min="3" max="14" width="14.7109375" style="14" customWidth="1"/>
    <col min="15" max="15" width="16.85546875" style="14" customWidth="1"/>
    <col min="16" max="16" width="7.140625" style="14" customWidth="1"/>
    <col min="17" max="16384" width="5.5703125" style="14"/>
  </cols>
  <sheetData>
    <row r="1" spans="1:47" x14ac:dyDescent="0.3">
      <c r="A1" s="962" t="s">
        <v>1404</v>
      </c>
    </row>
    <row r="2" spans="1:47" x14ac:dyDescent="0.3">
      <c r="A2" s="13" t="s">
        <v>1241</v>
      </c>
    </row>
    <row r="3" spans="1:47" x14ac:dyDescent="0.3">
      <c r="C3" s="447"/>
      <c r="D3" s="447"/>
      <c r="E3" s="447"/>
      <c r="F3" s="447"/>
      <c r="G3" s="447"/>
      <c r="H3" s="447"/>
      <c r="I3" s="447"/>
      <c r="J3" s="447"/>
      <c r="K3" s="447"/>
      <c r="L3" s="447"/>
      <c r="M3" s="447"/>
      <c r="N3" s="447"/>
      <c r="O3" s="160" t="s">
        <v>49</v>
      </c>
    </row>
    <row r="4" spans="1:47" ht="42" customHeight="1" x14ac:dyDescent="0.3">
      <c r="A4" s="3516" t="s">
        <v>17</v>
      </c>
      <c r="B4" s="3516"/>
      <c r="C4" s="282" t="s">
        <v>73</v>
      </c>
      <c r="D4" s="282" t="s">
        <v>74</v>
      </c>
      <c r="E4" s="282" t="s">
        <v>75</v>
      </c>
      <c r="F4" s="282" t="s">
        <v>76</v>
      </c>
      <c r="G4" s="282" t="s">
        <v>58</v>
      </c>
      <c r="H4" s="282" t="s">
        <v>77</v>
      </c>
      <c r="I4" s="282" t="s">
        <v>78</v>
      </c>
      <c r="J4" s="282" t="s">
        <v>79</v>
      </c>
      <c r="K4" s="282" t="s">
        <v>80</v>
      </c>
      <c r="L4" s="282" t="s">
        <v>81</v>
      </c>
      <c r="M4" s="282" t="s">
        <v>82</v>
      </c>
      <c r="N4" s="282" t="s">
        <v>83</v>
      </c>
      <c r="O4" s="283" t="s">
        <v>162</v>
      </c>
      <c r="P4" s="3511">
        <v>69</v>
      </c>
      <c r="Q4" s="104"/>
    </row>
    <row r="5" spans="1:47" ht="34.5" customHeight="1" x14ac:dyDescent="0.3">
      <c r="A5" s="3509">
        <v>2009</v>
      </c>
      <c r="B5" s="301" t="s">
        <v>50</v>
      </c>
      <c r="C5" s="448">
        <v>29.5</v>
      </c>
      <c r="D5" s="448">
        <v>28.5</v>
      </c>
      <c r="E5" s="448">
        <v>28.7</v>
      </c>
      <c r="F5" s="448">
        <v>28.3</v>
      </c>
      <c r="G5" s="448">
        <v>27.1</v>
      </c>
      <c r="H5" s="448">
        <v>26.1</v>
      </c>
      <c r="I5" s="449">
        <v>25.1</v>
      </c>
      <c r="J5" s="448">
        <v>24.1</v>
      </c>
      <c r="K5" s="448">
        <v>24.1</v>
      </c>
      <c r="L5" s="448">
        <v>24.8</v>
      </c>
      <c r="M5" s="448">
        <v>25.8</v>
      </c>
      <c r="N5" s="448">
        <v>27.6</v>
      </c>
      <c r="O5" s="659">
        <v>26.6</v>
      </c>
      <c r="P5" s="3511"/>
      <c r="Q5" s="104"/>
    </row>
    <row r="6" spans="1:47" s="105" customFormat="1" ht="57.75" customHeight="1" x14ac:dyDescent="0.3">
      <c r="A6" s="3510"/>
      <c r="B6" s="106" t="s">
        <v>51</v>
      </c>
      <c r="C6" s="450">
        <v>2.1000000000000014</v>
      </c>
      <c r="D6" s="450">
        <v>0.60000000000000142</v>
      </c>
      <c r="E6" s="450">
        <v>1</v>
      </c>
      <c r="F6" s="450">
        <v>1.1000000000000014</v>
      </c>
      <c r="G6" s="450">
        <v>0.80000000000000071</v>
      </c>
      <c r="H6" s="450">
        <v>1.1000000000000014</v>
      </c>
      <c r="I6" s="450">
        <v>1</v>
      </c>
      <c r="J6" s="450">
        <v>0.5</v>
      </c>
      <c r="K6" s="450">
        <v>0.5</v>
      </c>
      <c r="L6" s="450">
        <v>0.60000000000000142</v>
      </c>
      <c r="M6" s="450">
        <v>0.60000000000000142</v>
      </c>
      <c r="N6" s="450">
        <v>1</v>
      </c>
      <c r="O6" s="660"/>
      <c r="P6" s="3511"/>
      <c r="Q6" s="10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row>
    <row r="7" spans="1:47" ht="34.5" customHeight="1" x14ac:dyDescent="0.3">
      <c r="A7" s="3509">
        <v>2010</v>
      </c>
      <c r="B7" s="301" t="s">
        <v>50</v>
      </c>
      <c r="C7" s="817">
        <v>28.2</v>
      </c>
      <c r="D7" s="817">
        <v>29</v>
      </c>
      <c r="E7" s="817">
        <v>28.6</v>
      </c>
      <c r="F7" s="817">
        <v>28.6</v>
      </c>
      <c r="G7" s="817">
        <v>27.7</v>
      </c>
      <c r="H7" s="817">
        <v>26</v>
      </c>
      <c r="I7" s="817">
        <v>25</v>
      </c>
      <c r="J7" s="817">
        <v>24.7</v>
      </c>
      <c r="K7" s="817">
        <v>24</v>
      </c>
      <c r="L7" s="817">
        <v>25</v>
      </c>
      <c r="M7" s="817">
        <v>26.2</v>
      </c>
      <c r="N7" s="817">
        <v>27.2</v>
      </c>
      <c r="O7" s="659">
        <v>26.7</v>
      </c>
      <c r="P7" s="3511"/>
      <c r="Q7" s="104"/>
    </row>
    <row r="8" spans="1:47" s="105" customFormat="1" ht="37.5" x14ac:dyDescent="0.3">
      <c r="A8" s="3510"/>
      <c r="B8" s="106" t="s">
        <v>51</v>
      </c>
      <c r="C8" s="450">
        <v>0.80000000000000071</v>
      </c>
      <c r="D8" s="450">
        <v>1.1000000000000014</v>
      </c>
      <c r="E8" s="450">
        <v>0.90000000000000213</v>
      </c>
      <c r="F8" s="450">
        <v>1.4000000000000021</v>
      </c>
      <c r="G8" s="450">
        <v>1.3999999999999986</v>
      </c>
      <c r="H8" s="450">
        <v>1</v>
      </c>
      <c r="I8" s="450">
        <v>0.89999999999999858</v>
      </c>
      <c r="J8" s="450">
        <v>1.0999999999999979</v>
      </c>
      <c r="K8" s="450">
        <v>0.39999999999999858</v>
      </c>
      <c r="L8" s="450">
        <v>0.80000000000000071</v>
      </c>
      <c r="M8" s="450">
        <v>1</v>
      </c>
      <c r="N8" s="450">
        <v>0.59999999999999787</v>
      </c>
      <c r="O8" s="660"/>
      <c r="P8" s="3511"/>
      <c r="Q8" s="10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row>
    <row r="9" spans="1:47" s="105" customFormat="1" ht="35.25" customHeight="1" x14ac:dyDescent="0.3">
      <c r="A9" s="3509">
        <v>2011</v>
      </c>
      <c r="B9" s="301" t="s">
        <v>50</v>
      </c>
      <c r="C9" s="817">
        <v>28.2</v>
      </c>
      <c r="D9" s="817">
        <v>28.2</v>
      </c>
      <c r="E9" s="817">
        <v>28.6</v>
      </c>
      <c r="F9" s="817">
        <v>28.1</v>
      </c>
      <c r="G9" s="817">
        <v>27</v>
      </c>
      <c r="H9" s="817">
        <v>26.1</v>
      </c>
      <c r="I9" s="817">
        <v>24</v>
      </c>
      <c r="J9" s="817">
        <v>24.1</v>
      </c>
      <c r="K9" s="817">
        <v>24</v>
      </c>
      <c r="L9" s="817">
        <v>24.8</v>
      </c>
      <c r="M9" s="817">
        <v>26.7</v>
      </c>
      <c r="N9" s="817">
        <v>27.4</v>
      </c>
      <c r="O9" s="661">
        <v>26.4</v>
      </c>
      <c r="P9" s="3511"/>
      <c r="Q9" s="10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row>
    <row r="10" spans="1:47" s="105" customFormat="1" ht="37.5" x14ac:dyDescent="0.3">
      <c r="A10" s="3510"/>
      <c r="B10" s="106" t="s">
        <v>51</v>
      </c>
      <c r="C10" s="450">
        <v>0.80000000000000071</v>
      </c>
      <c r="D10" s="450">
        <v>0.30000000000000071</v>
      </c>
      <c r="E10" s="450">
        <v>0.90000000000000213</v>
      </c>
      <c r="F10" s="450">
        <v>0.90000000000000213</v>
      </c>
      <c r="G10" s="450">
        <v>0.69999999999999929</v>
      </c>
      <c r="H10" s="450">
        <v>1.1000000000000014</v>
      </c>
      <c r="I10" s="450">
        <v>-0.10000000000000142</v>
      </c>
      <c r="J10" s="450">
        <v>0.5</v>
      </c>
      <c r="K10" s="450">
        <v>0.39999999999999858</v>
      </c>
      <c r="L10" s="450">
        <v>0.60000000000000142</v>
      </c>
      <c r="M10" s="450">
        <v>1.5</v>
      </c>
      <c r="N10" s="450">
        <v>0.79999999999999716</v>
      </c>
      <c r="O10" s="660"/>
      <c r="P10" s="3511"/>
      <c r="Q10" s="10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row>
    <row r="11" spans="1:47" ht="27.75" customHeight="1" x14ac:dyDescent="0.3">
      <c r="A11" s="3509">
        <v>2012</v>
      </c>
      <c r="B11" s="301" t="s">
        <v>50</v>
      </c>
      <c r="C11" s="817">
        <v>28.5</v>
      </c>
      <c r="D11" s="817">
        <v>29.1</v>
      </c>
      <c r="E11" s="817">
        <v>28.1</v>
      </c>
      <c r="F11" s="817">
        <v>28.7</v>
      </c>
      <c r="G11" s="817">
        <v>26.6</v>
      </c>
      <c r="H11" s="817">
        <v>25.4</v>
      </c>
      <c r="I11" s="817">
        <v>24.5</v>
      </c>
      <c r="J11" s="817">
        <v>23.9</v>
      </c>
      <c r="K11" s="817">
        <v>23.7</v>
      </c>
      <c r="L11" s="817">
        <v>24.4</v>
      </c>
      <c r="M11" s="817">
        <v>25.3</v>
      </c>
      <c r="N11" s="817">
        <v>26.7</v>
      </c>
      <c r="O11" s="659">
        <v>26.2</v>
      </c>
      <c r="P11" s="3511"/>
      <c r="Q11" s="104"/>
    </row>
    <row r="12" spans="1:47" s="105" customFormat="1" ht="37.5" x14ac:dyDescent="0.3">
      <c r="A12" s="3510"/>
      <c r="B12" s="106" t="s">
        <v>51</v>
      </c>
      <c r="C12" s="450">
        <v>1.1000000000000014</v>
      </c>
      <c r="D12" s="450">
        <v>1.2000000000000028</v>
      </c>
      <c r="E12" s="450">
        <v>0.40000000000000213</v>
      </c>
      <c r="F12" s="450">
        <v>1.5</v>
      </c>
      <c r="G12" s="450">
        <v>0.30000000000000071</v>
      </c>
      <c r="H12" s="450">
        <v>0.39999999999999858</v>
      </c>
      <c r="I12" s="450">
        <v>0.39999999999999858</v>
      </c>
      <c r="J12" s="450">
        <v>0.29999999999999716</v>
      </c>
      <c r="K12" s="450">
        <v>9.9999999999997868E-2</v>
      </c>
      <c r="L12" s="450">
        <v>0.19999999999999929</v>
      </c>
      <c r="M12" s="450">
        <v>0.10000000000000142</v>
      </c>
      <c r="N12" s="450">
        <v>9.9999999999997868E-2</v>
      </c>
      <c r="O12" s="660"/>
      <c r="P12" s="3511"/>
      <c r="Q12" s="10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row>
    <row r="13" spans="1:47" s="105" customFormat="1" ht="33" customHeight="1" x14ac:dyDescent="0.3">
      <c r="A13" s="3509">
        <v>2013</v>
      </c>
      <c r="B13" s="301" t="s">
        <v>50</v>
      </c>
      <c r="C13" s="817">
        <v>27.7</v>
      </c>
      <c r="D13" s="817">
        <v>28.2</v>
      </c>
      <c r="E13" s="817">
        <v>27.9</v>
      </c>
      <c r="F13" s="817">
        <v>27.2</v>
      </c>
      <c r="G13" s="817">
        <v>26.1</v>
      </c>
      <c r="H13" s="817">
        <v>24.5</v>
      </c>
      <c r="I13" s="817">
        <v>23.9</v>
      </c>
      <c r="J13" s="817">
        <v>23.9</v>
      </c>
      <c r="K13" s="817">
        <v>23.5</v>
      </c>
      <c r="L13" s="817">
        <v>24.3</v>
      </c>
      <c r="M13" s="817">
        <v>26.1</v>
      </c>
      <c r="N13" s="817">
        <v>27.6</v>
      </c>
      <c r="O13" s="659">
        <v>25.9</v>
      </c>
      <c r="P13" s="3511"/>
      <c r="Q13" s="10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row>
    <row r="14" spans="1:47" s="105" customFormat="1" ht="37.5" x14ac:dyDescent="0.3">
      <c r="A14" s="3510"/>
      <c r="B14" s="106" t="s">
        <v>51</v>
      </c>
      <c r="C14" s="450">
        <v>0.30000000000000071</v>
      </c>
      <c r="D14" s="450">
        <v>0.30000000000000071</v>
      </c>
      <c r="E14" s="450">
        <v>0.19999999999999929</v>
      </c>
      <c r="F14" s="450">
        <v>0</v>
      </c>
      <c r="G14" s="450">
        <v>-0.19999999999999929</v>
      </c>
      <c r="H14" s="450">
        <v>-0.5</v>
      </c>
      <c r="I14" s="450">
        <v>-0.20000000000000284</v>
      </c>
      <c r="J14" s="450">
        <v>0.29999999999999716</v>
      </c>
      <c r="K14" s="450">
        <v>-0.10000000000000142</v>
      </c>
      <c r="L14" s="450">
        <v>0.10000000000000142</v>
      </c>
      <c r="M14" s="450">
        <v>0.90000000000000213</v>
      </c>
      <c r="N14" s="450">
        <v>1</v>
      </c>
      <c r="O14" s="662"/>
      <c r="P14" s="3511"/>
      <c r="Q14" s="10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row>
    <row r="15" spans="1:47" s="105" customFormat="1" ht="30" customHeight="1" x14ac:dyDescent="0.3">
      <c r="A15" s="3509">
        <v>2014</v>
      </c>
      <c r="B15" s="284" t="s">
        <v>50</v>
      </c>
      <c r="C15" s="818">
        <v>28</v>
      </c>
      <c r="D15" s="818">
        <v>28.4</v>
      </c>
      <c r="E15" s="818">
        <v>29</v>
      </c>
      <c r="F15" s="818">
        <v>27.7</v>
      </c>
      <c r="G15" s="818">
        <v>26.7</v>
      </c>
      <c r="H15" s="818">
        <v>25.3</v>
      </c>
      <c r="I15" s="818">
        <v>24</v>
      </c>
      <c r="J15" s="818">
        <v>23.7</v>
      </c>
      <c r="K15" s="818">
        <v>24.1</v>
      </c>
      <c r="L15" s="818">
        <v>25</v>
      </c>
      <c r="M15" s="818">
        <v>25.2</v>
      </c>
      <c r="N15" s="818">
        <v>27.5</v>
      </c>
      <c r="O15" s="819">
        <v>26.2</v>
      </c>
      <c r="P15" s="3511"/>
      <c r="Q15" s="10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row>
    <row r="16" spans="1:47" s="105" customFormat="1" ht="37.5" x14ac:dyDescent="0.3">
      <c r="A16" s="3510"/>
      <c r="B16" s="106" t="s">
        <v>51</v>
      </c>
      <c r="C16" s="450">
        <v>0.60000000000000142</v>
      </c>
      <c r="D16" s="450">
        <v>0.5</v>
      </c>
      <c r="E16" s="450">
        <v>1.3000000000000007</v>
      </c>
      <c r="F16" s="450">
        <v>0.5</v>
      </c>
      <c r="G16" s="450">
        <v>0.39999999999999858</v>
      </c>
      <c r="H16" s="450">
        <v>0.30000000000000071</v>
      </c>
      <c r="I16" s="450">
        <v>-0.10000000000000142</v>
      </c>
      <c r="J16" s="450">
        <v>9.9999999999997868E-2</v>
      </c>
      <c r="K16" s="450">
        <v>0.5</v>
      </c>
      <c r="L16" s="450">
        <v>0.80000000000000071</v>
      </c>
      <c r="M16" s="450">
        <v>0</v>
      </c>
      <c r="N16" s="450">
        <v>0.89999999999999858</v>
      </c>
      <c r="O16" s="626"/>
      <c r="P16" s="3511"/>
      <c r="Q16" s="10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row>
    <row r="17" spans="1:47" s="105" customFormat="1" ht="30.75" customHeight="1" x14ac:dyDescent="0.3">
      <c r="A17" s="3509">
        <v>2015</v>
      </c>
      <c r="B17" s="284" t="s">
        <v>50</v>
      </c>
      <c r="C17" s="818">
        <v>28</v>
      </c>
      <c r="D17" s="818">
        <v>28.1</v>
      </c>
      <c r="E17" s="818">
        <v>27.6</v>
      </c>
      <c r="F17" s="818">
        <v>27.8</v>
      </c>
      <c r="G17" s="818">
        <v>26.6</v>
      </c>
      <c r="H17" s="818">
        <v>25.1</v>
      </c>
      <c r="I17" s="818">
        <v>24.4</v>
      </c>
      <c r="J17" s="818">
        <v>22.8</v>
      </c>
      <c r="K17" s="818">
        <v>24.3</v>
      </c>
      <c r="L17" s="818">
        <v>25.1</v>
      </c>
      <c r="M17" s="818">
        <v>25.3</v>
      </c>
      <c r="N17" s="818">
        <v>27.3</v>
      </c>
      <c r="O17" s="659">
        <v>26</v>
      </c>
      <c r="P17" s="3511"/>
      <c r="Q17" s="10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row>
    <row r="18" spans="1:47" s="105" customFormat="1" ht="37.5" x14ac:dyDescent="0.3">
      <c r="A18" s="3510"/>
      <c r="B18" s="106" t="s">
        <v>51</v>
      </c>
      <c r="C18" s="450">
        <v>0.60000000000000142</v>
      </c>
      <c r="D18" s="450">
        <v>0.20000000000000284</v>
      </c>
      <c r="E18" s="450">
        <v>-9.9999999999997868E-2</v>
      </c>
      <c r="F18" s="450">
        <v>0.60000000000000142</v>
      </c>
      <c r="G18" s="450">
        <v>0.30000000000000071</v>
      </c>
      <c r="H18" s="450">
        <v>0.10000000000000142</v>
      </c>
      <c r="I18" s="450">
        <v>0.29999999999999716</v>
      </c>
      <c r="J18" s="450">
        <v>-0.80000000000000071</v>
      </c>
      <c r="K18" s="450">
        <v>0.69999999999999929</v>
      </c>
      <c r="L18" s="450">
        <v>0.90000000000000213</v>
      </c>
      <c r="M18" s="450">
        <v>0.10000000000000142</v>
      </c>
      <c r="N18" s="450">
        <v>0.69999999999999929</v>
      </c>
      <c r="O18" s="626"/>
      <c r="P18" s="3511"/>
      <c r="Q18" s="10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row>
    <row r="19" spans="1:47" s="105" customFormat="1" ht="34.5" customHeight="1" x14ac:dyDescent="0.3">
      <c r="A19" s="3509">
        <v>2016</v>
      </c>
      <c r="B19" s="284" t="s">
        <v>50</v>
      </c>
      <c r="C19" s="818">
        <v>28.4</v>
      </c>
      <c r="D19" s="818">
        <v>28.7</v>
      </c>
      <c r="E19" s="818">
        <v>28.8</v>
      </c>
      <c r="F19" s="818">
        <v>27.1</v>
      </c>
      <c r="G19" s="818">
        <v>26.7</v>
      </c>
      <c r="H19" s="818">
        <v>25.5</v>
      </c>
      <c r="I19" s="818">
        <v>23.9</v>
      </c>
      <c r="J19" s="818">
        <v>23.7</v>
      </c>
      <c r="K19" s="818">
        <v>23.3</v>
      </c>
      <c r="L19" s="818">
        <v>23.9</v>
      </c>
      <c r="M19" s="818">
        <v>24.2</v>
      </c>
      <c r="N19" s="818">
        <v>26.1</v>
      </c>
      <c r="O19" s="659">
        <v>25.9</v>
      </c>
      <c r="P19" s="3511"/>
      <c r="Q19" s="10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row>
    <row r="20" spans="1:47" s="105" customFormat="1" ht="37.5" x14ac:dyDescent="0.3">
      <c r="A20" s="3510"/>
      <c r="B20" s="106" t="s">
        <v>51</v>
      </c>
      <c r="C20" s="450">
        <v>1</v>
      </c>
      <c r="D20" s="450">
        <v>0.80000000000000071</v>
      </c>
      <c r="E20" s="450">
        <v>1.1000000000000014</v>
      </c>
      <c r="F20" s="450">
        <v>-9.9999999999997868E-2</v>
      </c>
      <c r="G20" s="450">
        <v>0.39999999999999858</v>
      </c>
      <c r="H20" s="450">
        <v>0.5</v>
      </c>
      <c r="I20" s="450">
        <v>-0.20000000000000284</v>
      </c>
      <c r="J20" s="450">
        <v>9.9999999999997868E-2</v>
      </c>
      <c r="K20" s="450">
        <v>-0.30000000000000071</v>
      </c>
      <c r="L20" s="450">
        <v>-0.30000000000000071</v>
      </c>
      <c r="M20" s="450">
        <v>-1</v>
      </c>
      <c r="N20" s="450">
        <v>-0.5</v>
      </c>
      <c r="O20" s="626"/>
      <c r="P20" s="3511"/>
      <c r="Q20" s="10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row>
    <row r="21" spans="1:47" s="105" customFormat="1" ht="34.5" customHeight="1" x14ac:dyDescent="0.3">
      <c r="A21" s="3513">
        <v>2017</v>
      </c>
      <c r="B21" s="284" t="s">
        <v>50</v>
      </c>
      <c r="C21" s="818">
        <v>28</v>
      </c>
      <c r="D21" s="818">
        <v>28.7</v>
      </c>
      <c r="E21" s="818">
        <v>28.5</v>
      </c>
      <c r="F21" s="818">
        <v>28.4</v>
      </c>
      <c r="G21" s="818">
        <v>27</v>
      </c>
      <c r="H21" s="818">
        <v>26.3</v>
      </c>
      <c r="I21" s="818">
        <v>24.8</v>
      </c>
      <c r="J21" s="818">
        <v>24.4</v>
      </c>
      <c r="K21" s="818">
        <v>24.1</v>
      </c>
      <c r="L21" s="818">
        <v>24.9</v>
      </c>
      <c r="M21" s="818">
        <v>26</v>
      </c>
      <c r="N21" s="818">
        <v>27</v>
      </c>
      <c r="O21" s="659">
        <v>26.5</v>
      </c>
      <c r="P21" s="3511"/>
      <c r="Q21" s="10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row>
    <row r="22" spans="1:47" s="105" customFormat="1" ht="37.5" x14ac:dyDescent="0.3">
      <c r="A22" s="3510"/>
      <c r="B22" s="106" t="s">
        <v>51</v>
      </c>
      <c r="C22" s="450">
        <v>0.64999999999999858</v>
      </c>
      <c r="D22" s="450">
        <v>0.84333333333333016</v>
      </c>
      <c r="E22" s="450">
        <v>0.75333333333333385</v>
      </c>
      <c r="F22" s="450">
        <v>1.2233333333333292</v>
      </c>
      <c r="G22" s="450">
        <v>0.72666666666666657</v>
      </c>
      <c r="H22" s="450">
        <v>1.273333333333337</v>
      </c>
      <c r="I22" s="450">
        <v>0.75</v>
      </c>
      <c r="J22" s="450">
        <v>0.82000000000000028</v>
      </c>
      <c r="K22" s="450">
        <v>0.5033333333333303</v>
      </c>
      <c r="L22" s="450">
        <v>0.67333333333332845</v>
      </c>
      <c r="M22" s="450">
        <v>0.7900000000000027</v>
      </c>
      <c r="N22" s="450">
        <v>0.36333333333332973</v>
      </c>
      <c r="O22" s="626"/>
      <c r="P22" s="3511"/>
      <c r="Q22" s="10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row>
    <row r="23" spans="1:47" s="105" customFormat="1" ht="29.25" customHeight="1" x14ac:dyDescent="0.3">
      <c r="A23" s="3513">
        <v>2018</v>
      </c>
      <c r="B23" s="284" t="s">
        <v>50</v>
      </c>
      <c r="C23" s="818">
        <v>27.6</v>
      </c>
      <c r="D23" s="818">
        <v>28.5</v>
      </c>
      <c r="E23" s="818">
        <v>27.8</v>
      </c>
      <c r="F23" s="818">
        <v>28.4</v>
      </c>
      <c r="G23" s="818">
        <v>27</v>
      </c>
      <c r="H23" s="818">
        <v>25.5</v>
      </c>
      <c r="I23" s="818">
        <v>24.2</v>
      </c>
      <c r="J23" s="818">
        <v>23.7</v>
      </c>
      <c r="K23" s="818">
        <v>23.6</v>
      </c>
      <c r="L23" s="818">
        <v>24.6</v>
      </c>
      <c r="M23" s="818">
        <v>26</v>
      </c>
      <c r="N23" s="818">
        <v>27.1</v>
      </c>
      <c r="O23" s="659">
        <v>26.2</v>
      </c>
      <c r="P23" s="3511"/>
      <c r="Q23" s="10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row>
    <row r="24" spans="1:47" ht="37.5" customHeight="1" x14ac:dyDescent="0.3">
      <c r="A24" s="3510"/>
      <c r="B24" s="106" t="s">
        <v>51</v>
      </c>
      <c r="C24" s="450">
        <v>0.2</v>
      </c>
      <c r="D24" s="450">
        <v>0.6</v>
      </c>
      <c r="E24" s="450">
        <v>0.1</v>
      </c>
      <c r="F24" s="450">
        <v>1.2</v>
      </c>
      <c r="G24" s="450">
        <v>0.7</v>
      </c>
      <c r="H24" s="450">
        <v>0.5</v>
      </c>
      <c r="I24" s="450">
        <v>0.1</v>
      </c>
      <c r="J24" s="450">
        <v>0.1</v>
      </c>
      <c r="K24" s="450">
        <v>0</v>
      </c>
      <c r="L24" s="450">
        <v>0.4</v>
      </c>
      <c r="M24" s="450">
        <v>0.8</v>
      </c>
      <c r="N24" s="450">
        <v>0.5</v>
      </c>
      <c r="O24" s="626"/>
      <c r="P24" s="3511"/>
      <c r="Q24" s="104"/>
    </row>
    <row r="25" spans="1:47" ht="42" customHeight="1" x14ac:dyDescent="0.3">
      <c r="A25" s="3514" t="s">
        <v>663</v>
      </c>
      <c r="B25" s="3515"/>
      <c r="C25" s="282">
        <v>27.4</v>
      </c>
      <c r="D25" s="282">
        <v>27.9</v>
      </c>
      <c r="E25" s="282">
        <v>27.7</v>
      </c>
      <c r="F25" s="282">
        <v>27.2</v>
      </c>
      <c r="G25" s="282">
        <v>26.3</v>
      </c>
      <c r="H25" s="282">
        <v>25</v>
      </c>
      <c r="I25" s="282">
        <v>24.1</v>
      </c>
      <c r="J25" s="282">
        <v>23.6</v>
      </c>
      <c r="K25" s="282">
        <v>23.6</v>
      </c>
      <c r="L25" s="282">
        <v>24.2</v>
      </c>
      <c r="M25" s="282">
        <v>25.2</v>
      </c>
      <c r="N25" s="282">
        <v>26.6</v>
      </c>
      <c r="O25" s="282">
        <v>25.7</v>
      </c>
      <c r="P25" s="3511"/>
    </row>
    <row r="26" spans="1:47" x14ac:dyDescent="0.3">
      <c r="A26" s="3512" t="s">
        <v>260</v>
      </c>
      <c r="B26" s="3512"/>
      <c r="C26" s="3512"/>
      <c r="D26" s="3512"/>
      <c r="E26" s="3512"/>
      <c r="F26" s="3512"/>
      <c r="G26" s="13"/>
      <c r="H26" s="13"/>
      <c r="I26" s="13"/>
      <c r="J26" s="13"/>
      <c r="K26" s="13"/>
      <c r="L26" s="13"/>
      <c r="M26" s="13"/>
      <c r="N26" s="13"/>
      <c r="O26" s="13"/>
      <c r="P26" s="3511"/>
    </row>
    <row r="27" spans="1:47" x14ac:dyDescent="0.3">
      <c r="P27" s="3511"/>
    </row>
    <row r="28" spans="1:47" x14ac:dyDescent="0.3">
      <c r="P28" s="3511"/>
    </row>
    <row r="30" spans="1:47" x14ac:dyDescent="0.3">
      <c r="A30" s="510"/>
    </row>
  </sheetData>
  <mergeCells count="14">
    <mergeCell ref="A13:A14"/>
    <mergeCell ref="A15:A16"/>
    <mergeCell ref="A17:A18"/>
    <mergeCell ref="P4:P28"/>
    <mergeCell ref="A26:F26"/>
    <mergeCell ref="A23:A24"/>
    <mergeCell ref="A19:A20"/>
    <mergeCell ref="A21:A22"/>
    <mergeCell ref="A25:B25"/>
    <mergeCell ref="A4:B4"/>
    <mergeCell ref="A5:A6"/>
    <mergeCell ref="A7:A8"/>
    <mergeCell ref="A11:A12"/>
    <mergeCell ref="A9:A10"/>
  </mergeCells>
  <hyperlinks>
    <hyperlink ref="A1" location="'Table of Contents'!A1" display="Back to Table of Contents"/>
  </hyperlinks>
  <pageMargins left="0.5" right="0.2" top="0.55000000000000004" bottom="0.2" header="0.25" footer="0.1"/>
  <pageSetup paperSize="9" scale="6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AB25"/>
  <sheetViews>
    <sheetView workbookViewId="0"/>
  </sheetViews>
  <sheetFormatPr defaultRowHeight="15" x14ac:dyDescent="0.25"/>
  <cols>
    <col min="1" max="1" width="12.140625" style="4" customWidth="1"/>
    <col min="2" max="2" width="5.140625" style="4" customWidth="1"/>
    <col min="3" max="3" width="5.140625" style="41" customWidth="1"/>
    <col min="4" max="4" width="5.140625" style="4" customWidth="1"/>
    <col min="5" max="5" width="5.140625" style="41" customWidth="1"/>
    <col min="6" max="6" width="5.140625" style="4" customWidth="1"/>
    <col min="7" max="7" width="5.140625" style="41" customWidth="1"/>
    <col min="8" max="8" width="5.140625" style="4" customWidth="1"/>
    <col min="9" max="9" width="5.140625" style="41" customWidth="1"/>
    <col min="10" max="10" width="5.140625" style="4" customWidth="1"/>
    <col min="11" max="11" width="5.140625" style="41" customWidth="1"/>
    <col min="12" max="12" width="5.140625" style="4" customWidth="1"/>
    <col min="13" max="13" width="5.140625" style="41" customWidth="1"/>
    <col min="14" max="14" width="5.140625" style="4" customWidth="1"/>
    <col min="15" max="15" width="5.140625" style="41" customWidth="1"/>
    <col min="16" max="16" width="5.28515625" style="4" customWidth="1"/>
    <col min="17" max="17" width="5.140625" style="41" customWidth="1"/>
    <col min="18" max="18" width="5.140625" style="4" customWidth="1"/>
    <col min="19" max="19" width="5.140625" style="41" customWidth="1"/>
    <col min="20" max="20" width="5.140625" style="4" customWidth="1"/>
    <col min="21" max="21" width="5.140625" style="41" customWidth="1"/>
    <col min="22" max="22" width="5.140625" style="4" customWidth="1"/>
    <col min="23" max="23" width="5.140625" style="41" customWidth="1"/>
    <col min="24" max="24" width="5.140625" style="4" customWidth="1"/>
    <col min="25" max="25" width="5.140625" style="41" customWidth="1"/>
    <col min="26" max="26" width="5.140625" style="4" customWidth="1"/>
    <col min="27" max="27" width="8.7109375" style="4" customWidth="1"/>
    <col min="28" max="28" width="5.85546875" style="5" customWidth="1"/>
    <col min="29" max="16384" width="9.140625" style="4"/>
  </cols>
  <sheetData>
    <row r="1" spans="1:28" x14ac:dyDescent="0.25">
      <c r="A1" s="962" t="s">
        <v>1404</v>
      </c>
    </row>
    <row r="2" spans="1:28" ht="15.75" x14ac:dyDescent="0.25">
      <c r="A2" s="8" t="s">
        <v>772</v>
      </c>
      <c r="G2" s="42"/>
    </row>
    <row r="3" spans="1:28" ht="15" customHeight="1" x14ac:dyDescent="0.25">
      <c r="Y3" s="3138" t="s">
        <v>49</v>
      </c>
      <c r="Z3" s="3138"/>
      <c r="AA3" s="3138"/>
    </row>
    <row r="4" spans="1:28" ht="45" customHeight="1" x14ac:dyDescent="0.25">
      <c r="A4" s="3135" t="s">
        <v>394</v>
      </c>
      <c r="B4" s="482" t="s">
        <v>261</v>
      </c>
      <c r="C4" s="483"/>
      <c r="D4" s="3133" t="s">
        <v>314</v>
      </c>
      <c r="E4" s="3134"/>
      <c r="F4" s="3133" t="s">
        <v>315</v>
      </c>
      <c r="G4" s="3134"/>
      <c r="H4" s="3133" t="s">
        <v>316</v>
      </c>
      <c r="I4" s="3134"/>
      <c r="J4" s="3133" t="s">
        <v>317</v>
      </c>
      <c r="K4" s="3134"/>
      <c r="L4" s="3141" t="s">
        <v>318</v>
      </c>
      <c r="M4" s="3142"/>
      <c r="N4" s="3133" t="s">
        <v>319</v>
      </c>
      <c r="O4" s="3134"/>
      <c r="P4" s="3133" t="s">
        <v>320</v>
      </c>
      <c r="Q4" s="3134"/>
      <c r="R4" s="3133" t="s">
        <v>321</v>
      </c>
      <c r="S4" s="3134"/>
      <c r="T4" s="3133" t="s">
        <v>322</v>
      </c>
      <c r="U4" s="3134"/>
      <c r="V4" s="3133" t="s">
        <v>323</v>
      </c>
      <c r="W4" s="3134"/>
      <c r="X4" s="3133" t="s">
        <v>324</v>
      </c>
      <c r="Y4" s="3134"/>
      <c r="Z4" s="3143" t="s">
        <v>275</v>
      </c>
      <c r="AA4" s="3144"/>
      <c r="AB4" s="3145">
        <v>26</v>
      </c>
    </row>
    <row r="5" spans="1:28" ht="19.5" customHeight="1" thickBot="1" x14ac:dyDescent="0.3">
      <c r="A5" s="3136"/>
      <c r="B5" s="3139" t="s">
        <v>384</v>
      </c>
      <c r="C5" s="3140"/>
      <c r="D5" s="3139" t="s">
        <v>262</v>
      </c>
      <c r="E5" s="3140"/>
      <c r="F5" s="3139" t="s">
        <v>263</v>
      </c>
      <c r="G5" s="3140"/>
      <c r="H5" s="3139" t="s">
        <v>264</v>
      </c>
      <c r="I5" s="3140"/>
      <c r="J5" s="3139" t="s">
        <v>266</v>
      </c>
      <c r="K5" s="3140"/>
      <c r="L5" s="3139" t="s">
        <v>267</v>
      </c>
      <c r="M5" s="3140"/>
      <c r="N5" s="3139" t="s">
        <v>268</v>
      </c>
      <c r="O5" s="3140"/>
      <c r="P5" s="3139" t="s">
        <v>269</v>
      </c>
      <c r="Q5" s="3140"/>
      <c r="R5" s="3139" t="s">
        <v>270</v>
      </c>
      <c r="S5" s="3140"/>
      <c r="T5" s="3139" t="s">
        <v>271</v>
      </c>
      <c r="U5" s="3140"/>
      <c r="V5" s="3139" t="s">
        <v>272</v>
      </c>
      <c r="W5" s="3140"/>
      <c r="X5" s="3139" t="s">
        <v>273</v>
      </c>
      <c r="Y5" s="3140"/>
      <c r="Z5" s="3146" t="s">
        <v>274</v>
      </c>
      <c r="AA5" s="3147"/>
      <c r="AB5" s="3145"/>
    </row>
    <row r="6" spans="1:28" s="43" customFormat="1" ht="97.5" customHeight="1" thickTop="1" x14ac:dyDescent="0.25">
      <c r="A6" s="3137"/>
      <c r="B6" s="484" t="s">
        <v>50</v>
      </c>
      <c r="C6" s="485" t="s">
        <v>163</v>
      </c>
      <c r="D6" s="484" t="s">
        <v>50</v>
      </c>
      <c r="E6" s="485" t="s">
        <v>163</v>
      </c>
      <c r="F6" s="484" t="s">
        <v>50</v>
      </c>
      <c r="G6" s="485" t="s">
        <v>163</v>
      </c>
      <c r="H6" s="484" t="s">
        <v>50</v>
      </c>
      <c r="I6" s="485" t="s">
        <v>163</v>
      </c>
      <c r="J6" s="484" t="s">
        <v>50</v>
      </c>
      <c r="K6" s="485" t="s">
        <v>163</v>
      </c>
      <c r="L6" s="484" t="s">
        <v>50</v>
      </c>
      <c r="M6" s="485" t="s">
        <v>163</v>
      </c>
      <c r="N6" s="484" t="s">
        <v>50</v>
      </c>
      <c r="O6" s="485" t="s">
        <v>163</v>
      </c>
      <c r="P6" s="484" t="s">
        <v>50</v>
      </c>
      <c r="Q6" s="485" t="s">
        <v>163</v>
      </c>
      <c r="R6" s="484" t="s">
        <v>50</v>
      </c>
      <c r="S6" s="485" t="s">
        <v>163</v>
      </c>
      <c r="T6" s="484" t="s">
        <v>50</v>
      </c>
      <c r="U6" s="485" t="s">
        <v>163</v>
      </c>
      <c r="V6" s="484" t="s">
        <v>50</v>
      </c>
      <c r="W6" s="485" t="s">
        <v>163</v>
      </c>
      <c r="X6" s="484" t="s">
        <v>50</v>
      </c>
      <c r="Y6" s="485" t="s">
        <v>163</v>
      </c>
      <c r="Z6" s="496" t="s">
        <v>50</v>
      </c>
      <c r="AA6" s="497" t="s">
        <v>163</v>
      </c>
      <c r="AB6" s="3145"/>
    </row>
    <row r="7" spans="1:28" s="43" customFormat="1" ht="39" customHeight="1" x14ac:dyDescent="0.25">
      <c r="A7" s="479">
        <v>2009</v>
      </c>
      <c r="B7" s="490">
        <v>26.89</v>
      </c>
      <c r="C7" s="491">
        <v>0.8</v>
      </c>
      <c r="D7" s="490">
        <v>26.8</v>
      </c>
      <c r="E7" s="491">
        <v>0.57000000000000028</v>
      </c>
      <c r="F7" s="490">
        <v>26.2</v>
      </c>
      <c r="G7" s="491">
        <v>0.35000000000000142</v>
      </c>
      <c r="H7" s="490">
        <v>25.8</v>
      </c>
      <c r="I7" s="491">
        <v>0.9</v>
      </c>
      <c r="J7" s="490">
        <v>23.8</v>
      </c>
      <c r="K7" s="491">
        <v>0.57000000000000028</v>
      </c>
      <c r="L7" s="490">
        <v>22.4</v>
      </c>
      <c r="M7" s="491">
        <v>1</v>
      </c>
      <c r="N7" s="490">
        <v>21</v>
      </c>
      <c r="O7" s="491">
        <v>0.4</v>
      </c>
      <c r="P7" s="490">
        <v>20.9</v>
      </c>
      <c r="Q7" s="491">
        <v>0.3</v>
      </c>
      <c r="R7" s="490">
        <v>21.5</v>
      </c>
      <c r="S7" s="491">
        <v>0.3</v>
      </c>
      <c r="T7" s="490">
        <v>23</v>
      </c>
      <c r="U7" s="491">
        <v>0.7</v>
      </c>
      <c r="V7" s="490">
        <v>24.2</v>
      </c>
      <c r="W7" s="491">
        <v>0.3</v>
      </c>
      <c r="X7" s="490">
        <v>25.8</v>
      </c>
      <c r="Y7" s="491">
        <v>0.6</v>
      </c>
      <c r="Z7" s="490">
        <v>24</v>
      </c>
      <c r="AA7" s="491">
        <v>0.5</v>
      </c>
      <c r="AB7" s="3145"/>
    </row>
    <row r="8" spans="1:28" s="43" customFormat="1" ht="39" customHeight="1" x14ac:dyDescent="0.25">
      <c r="A8" s="478">
        <v>2010</v>
      </c>
      <c r="B8" s="488">
        <v>26.43</v>
      </c>
      <c r="C8" s="489">
        <v>0.4</v>
      </c>
      <c r="D8" s="488">
        <v>26.9</v>
      </c>
      <c r="E8" s="489">
        <v>0.7</v>
      </c>
      <c r="F8" s="488">
        <v>26.5</v>
      </c>
      <c r="G8" s="489">
        <v>0.7</v>
      </c>
      <c r="H8" s="488">
        <v>25.3</v>
      </c>
      <c r="I8" s="489">
        <v>0.4</v>
      </c>
      <c r="J8" s="488">
        <v>24.4</v>
      </c>
      <c r="K8" s="489">
        <v>1.2</v>
      </c>
      <c r="L8" s="488">
        <v>22.8</v>
      </c>
      <c r="M8" s="489">
        <v>1.4</v>
      </c>
      <c r="N8" s="488">
        <v>21</v>
      </c>
      <c r="O8" s="489">
        <v>0.4</v>
      </c>
      <c r="P8" s="488">
        <v>20.8</v>
      </c>
      <c r="Q8" s="489">
        <v>0.24000000000000199</v>
      </c>
      <c r="R8" s="488">
        <v>21.4</v>
      </c>
      <c r="S8" s="489">
        <v>0.1</v>
      </c>
      <c r="T8" s="488">
        <v>23.2</v>
      </c>
      <c r="U8" s="489">
        <v>1</v>
      </c>
      <c r="V8" s="488">
        <v>23.8</v>
      </c>
      <c r="W8" s="489">
        <v>1.0000000000001563E-2</v>
      </c>
      <c r="X8" s="488">
        <v>25.3</v>
      </c>
      <c r="Y8" s="489">
        <v>0.1</v>
      </c>
      <c r="Z8" s="488">
        <v>24</v>
      </c>
      <c r="AA8" s="489">
        <v>0.5</v>
      </c>
      <c r="AB8" s="3145"/>
    </row>
    <row r="9" spans="1:28" s="43" customFormat="1" ht="39" customHeight="1" x14ac:dyDescent="0.25">
      <c r="A9" s="479">
        <v>2011</v>
      </c>
      <c r="B9" s="490">
        <v>26.16</v>
      </c>
      <c r="C9" s="491">
        <v>0.10999999999999943</v>
      </c>
      <c r="D9" s="490">
        <v>26.6</v>
      </c>
      <c r="E9" s="491">
        <v>0.4</v>
      </c>
      <c r="F9" s="490">
        <v>26.1</v>
      </c>
      <c r="G9" s="491">
        <v>0.33000000000000185</v>
      </c>
      <c r="H9" s="490">
        <v>25.5</v>
      </c>
      <c r="I9" s="491">
        <v>0.6</v>
      </c>
      <c r="J9" s="490">
        <v>23.7</v>
      </c>
      <c r="K9" s="491">
        <v>0.5</v>
      </c>
      <c r="L9" s="490">
        <v>22.9</v>
      </c>
      <c r="M9" s="491">
        <v>1.5</v>
      </c>
      <c r="N9" s="490">
        <v>21.4</v>
      </c>
      <c r="O9" s="491">
        <v>0.8</v>
      </c>
      <c r="P9" s="490">
        <v>21.1</v>
      </c>
      <c r="Q9" s="491">
        <v>0.4</v>
      </c>
      <c r="R9" s="490">
        <v>21.8</v>
      </c>
      <c r="S9" s="491">
        <v>0.6</v>
      </c>
      <c r="T9" s="490">
        <v>22.9</v>
      </c>
      <c r="U9" s="491">
        <v>0.6</v>
      </c>
      <c r="V9" s="490">
        <v>24.8</v>
      </c>
      <c r="W9" s="491">
        <v>0.9</v>
      </c>
      <c r="X9" s="490">
        <v>25.5</v>
      </c>
      <c r="Y9" s="491">
        <v>0.3</v>
      </c>
      <c r="Z9" s="490">
        <v>24</v>
      </c>
      <c r="AA9" s="491">
        <v>0.5</v>
      </c>
      <c r="AB9" s="3145"/>
    </row>
    <row r="10" spans="1:28" s="43" customFormat="1" ht="39" customHeight="1" x14ac:dyDescent="0.25">
      <c r="A10" s="478">
        <v>2012</v>
      </c>
      <c r="B10" s="488">
        <v>26.022580645161291</v>
      </c>
      <c r="C10" s="489">
        <v>0</v>
      </c>
      <c r="D10" s="488">
        <v>27</v>
      </c>
      <c r="E10" s="489">
        <v>0.8</v>
      </c>
      <c r="F10" s="488">
        <v>26</v>
      </c>
      <c r="G10" s="489">
        <v>0.3</v>
      </c>
      <c r="H10" s="488">
        <v>25.5</v>
      </c>
      <c r="I10" s="489">
        <v>0.6</v>
      </c>
      <c r="J10" s="488">
        <v>23.3</v>
      </c>
      <c r="K10" s="489">
        <v>0.1</v>
      </c>
      <c r="L10" s="488">
        <v>21.6</v>
      </c>
      <c r="M10" s="489">
        <v>0.2</v>
      </c>
      <c r="N10" s="488">
        <v>21.4</v>
      </c>
      <c r="O10" s="489">
        <v>0.8</v>
      </c>
      <c r="P10" s="488">
        <v>21.3</v>
      </c>
      <c r="Q10" s="489">
        <v>0.7</v>
      </c>
      <c r="R10" s="488">
        <v>21.8</v>
      </c>
      <c r="S10" s="489">
        <v>0.5</v>
      </c>
      <c r="T10" s="488">
        <v>23.2</v>
      </c>
      <c r="U10" s="489">
        <v>0.9</v>
      </c>
      <c r="V10" s="488">
        <v>24.8</v>
      </c>
      <c r="W10" s="489">
        <v>0.9</v>
      </c>
      <c r="X10" s="488">
        <v>26.3</v>
      </c>
      <c r="Y10" s="489">
        <v>1</v>
      </c>
      <c r="Z10" s="488">
        <v>24</v>
      </c>
      <c r="AA10" s="489">
        <v>0.5</v>
      </c>
      <c r="AB10" s="3145"/>
    </row>
    <row r="11" spans="1:28" s="43" customFormat="1" ht="39" customHeight="1" x14ac:dyDescent="0.25">
      <c r="A11" s="479">
        <v>2013</v>
      </c>
      <c r="B11" s="490">
        <v>26.42</v>
      </c>
      <c r="C11" s="491">
        <v>0.4</v>
      </c>
      <c r="D11" s="490">
        <v>26.7</v>
      </c>
      <c r="E11" s="491">
        <v>0.5</v>
      </c>
      <c r="F11" s="490">
        <v>26.1</v>
      </c>
      <c r="G11" s="491">
        <v>0.4</v>
      </c>
      <c r="H11" s="490">
        <v>25</v>
      </c>
      <c r="I11" s="491">
        <v>0.1</v>
      </c>
      <c r="J11" s="490">
        <v>23</v>
      </c>
      <c r="K11" s="491">
        <v>-0.2</v>
      </c>
      <c r="L11" s="490">
        <v>21.6</v>
      </c>
      <c r="M11" s="491">
        <v>0.2</v>
      </c>
      <c r="N11" s="490">
        <v>20.5</v>
      </c>
      <c r="O11" s="491">
        <v>-0.1</v>
      </c>
      <c r="P11" s="490">
        <v>21.1</v>
      </c>
      <c r="Q11" s="491">
        <v>0.5</v>
      </c>
      <c r="R11" s="490">
        <v>22.2</v>
      </c>
      <c r="S11" s="491">
        <v>0.9</v>
      </c>
      <c r="T11" s="490">
        <v>23.6</v>
      </c>
      <c r="U11" s="491">
        <v>1.3</v>
      </c>
      <c r="V11" s="490">
        <v>24.6</v>
      </c>
      <c r="W11" s="491">
        <v>0.7</v>
      </c>
      <c r="X11" s="490">
        <v>25.9</v>
      </c>
      <c r="Y11" s="491">
        <v>0.6</v>
      </c>
      <c r="Z11" s="490">
        <v>23.9</v>
      </c>
      <c r="AA11" s="491">
        <v>0.4</v>
      </c>
      <c r="AB11" s="3145"/>
    </row>
    <row r="12" spans="1:28" s="43" customFormat="1" ht="39" customHeight="1" x14ac:dyDescent="0.25">
      <c r="A12" s="477">
        <v>2014</v>
      </c>
      <c r="B12" s="486">
        <v>26.65</v>
      </c>
      <c r="C12" s="487">
        <v>0.6</v>
      </c>
      <c r="D12" s="486">
        <v>26.8</v>
      </c>
      <c r="E12" s="487">
        <v>0.64999999999999858</v>
      </c>
      <c r="F12" s="486">
        <v>26.4</v>
      </c>
      <c r="G12" s="487">
        <v>0.6</v>
      </c>
      <c r="H12" s="486">
        <v>25.3</v>
      </c>
      <c r="I12" s="487">
        <v>0.44999999999999929</v>
      </c>
      <c r="J12" s="486">
        <v>23.5</v>
      </c>
      <c r="K12" s="487">
        <v>0.3</v>
      </c>
      <c r="L12" s="486">
        <v>22.4</v>
      </c>
      <c r="M12" s="487">
        <v>1</v>
      </c>
      <c r="N12" s="486">
        <v>22</v>
      </c>
      <c r="O12" s="487">
        <v>1.4</v>
      </c>
      <c r="P12" s="486">
        <v>21.6</v>
      </c>
      <c r="Q12" s="487">
        <v>0.9</v>
      </c>
      <c r="R12" s="486">
        <v>22</v>
      </c>
      <c r="S12" s="487">
        <v>0.7</v>
      </c>
      <c r="T12" s="486">
        <v>24.2</v>
      </c>
      <c r="U12" s="487">
        <v>2</v>
      </c>
      <c r="V12" s="486">
        <v>25.5</v>
      </c>
      <c r="W12" s="487">
        <v>1.6</v>
      </c>
      <c r="X12" s="486">
        <v>26.4</v>
      </c>
      <c r="Y12" s="487">
        <v>1.1000000000000001</v>
      </c>
      <c r="Z12" s="486">
        <v>24.4</v>
      </c>
      <c r="AA12" s="487">
        <v>0.86666666666667069</v>
      </c>
      <c r="AB12" s="3145"/>
    </row>
    <row r="13" spans="1:28" s="43" customFormat="1" ht="39" customHeight="1" x14ac:dyDescent="0.25">
      <c r="A13" s="480">
        <v>2015</v>
      </c>
      <c r="B13" s="492">
        <v>26.4</v>
      </c>
      <c r="C13" s="493">
        <v>0.30000000000000004</v>
      </c>
      <c r="D13" s="492">
        <v>26.2</v>
      </c>
      <c r="E13" s="493">
        <v>0</v>
      </c>
      <c r="F13" s="492">
        <v>26</v>
      </c>
      <c r="G13" s="493">
        <v>0.2</v>
      </c>
      <c r="H13" s="492">
        <v>25.3</v>
      </c>
      <c r="I13" s="493">
        <v>0.4</v>
      </c>
      <c r="J13" s="492">
        <v>24</v>
      </c>
      <c r="K13" s="493">
        <v>0.8</v>
      </c>
      <c r="L13" s="492">
        <v>22.7</v>
      </c>
      <c r="M13" s="493">
        <v>1.3</v>
      </c>
      <c r="N13" s="492">
        <v>21.5</v>
      </c>
      <c r="O13" s="493">
        <v>0.9</v>
      </c>
      <c r="P13" s="492">
        <v>21.6</v>
      </c>
      <c r="Q13" s="493">
        <v>0.9</v>
      </c>
      <c r="R13" s="492">
        <v>22.1</v>
      </c>
      <c r="S13" s="493">
        <v>0.8</v>
      </c>
      <c r="T13" s="492">
        <v>23.7</v>
      </c>
      <c r="U13" s="493">
        <v>1.4</v>
      </c>
      <c r="V13" s="492">
        <v>24.5</v>
      </c>
      <c r="W13" s="493">
        <v>0.60000000000000009</v>
      </c>
      <c r="X13" s="492">
        <v>26.7</v>
      </c>
      <c r="Y13" s="493">
        <v>1.4</v>
      </c>
      <c r="Z13" s="492">
        <v>24.224999999999998</v>
      </c>
      <c r="AA13" s="493">
        <v>0.7</v>
      </c>
      <c r="AB13" s="3145"/>
    </row>
    <row r="14" spans="1:28" s="43" customFormat="1" ht="39" customHeight="1" x14ac:dyDescent="0.25">
      <c r="A14" s="481">
        <v>2016</v>
      </c>
      <c r="B14" s="494">
        <v>27.1</v>
      </c>
      <c r="C14" s="495">
        <v>1</v>
      </c>
      <c r="D14" s="494">
        <v>27.1</v>
      </c>
      <c r="E14" s="495">
        <v>0.9</v>
      </c>
      <c r="F14" s="494">
        <v>26.9</v>
      </c>
      <c r="G14" s="495">
        <v>1.1000000000000001</v>
      </c>
      <c r="H14" s="494">
        <v>26</v>
      </c>
      <c r="I14" s="495">
        <v>1.1000000000000001</v>
      </c>
      <c r="J14" s="494">
        <v>23.2</v>
      </c>
      <c r="K14" s="495">
        <v>0</v>
      </c>
      <c r="L14" s="494">
        <v>21.7</v>
      </c>
      <c r="M14" s="495">
        <v>0.3</v>
      </c>
      <c r="N14" s="494">
        <v>20.9</v>
      </c>
      <c r="O14" s="495">
        <v>0.3</v>
      </c>
      <c r="P14" s="494">
        <v>21.5</v>
      </c>
      <c r="Q14" s="495">
        <v>0.8</v>
      </c>
      <c r="R14" s="494">
        <v>21.2</v>
      </c>
      <c r="S14" s="495">
        <v>-0.1</v>
      </c>
      <c r="T14" s="494">
        <v>23.3</v>
      </c>
      <c r="U14" s="495">
        <v>1</v>
      </c>
      <c r="V14" s="494">
        <v>24.5</v>
      </c>
      <c r="W14" s="495">
        <v>0.6</v>
      </c>
      <c r="X14" s="494">
        <v>25.3</v>
      </c>
      <c r="Y14" s="495">
        <v>0</v>
      </c>
      <c r="Z14" s="494">
        <v>24.1</v>
      </c>
      <c r="AA14" s="495">
        <v>0.6</v>
      </c>
      <c r="AB14" s="3145"/>
    </row>
    <row r="15" spans="1:28" s="43" customFormat="1" ht="39" customHeight="1" x14ac:dyDescent="0.25">
      <c r="A15" s="481">
        <v>2017</v>
      </c>
      <c r="B15" s="494">
        <v>26.7</v>
      </c>
      <c r="C15" s="495">
        <v>0.6</v>
      </c>
      <c r="D15" s="494">
        <v>26.7</v>
      </c>
      <c r="E15" s="495">
        <v>0.5</v>
      </c>
      <c r="F15" s="494">
        <v>27.1</v>
      </c>
      <c r="G15" s="495">
        <v>1.3</v>
      </c>
      <c r="H15" s="494">
        <v>26.1</v>
      </c>
      <c r="I15" s="495">
        <v>1.2</v>
      </c>
      <c r="J15" s="494">
        <v>24.2</v>
      </c>
      <c r="K15" s="495">
        <v>1</v>
      </c>
      <c r="L15" s="494">
        <v>22.8</v>
      </c>
      <c r="M15" s="495">
        <v>1.4</v>
      </c>
      <c r="N15" s="494">
        <v>22.5</v>
      </c>
      <c r="O15" s="495">
        <v>1.9</v>
      </c>
      <c r="P15" s="494">
        <v>22.2</v>
      </c>
      <c r="Q15" s="495">
        <v>1.5</v>
      </c>
      <c r="R15" s="494">
        <v>22.6</v>
      </c>
      <c r="S15" s="495">
        <v>1.3</v>
      </c>
      <c r="T15" s="494">
        <v>23.8</v>
      </c>
      <c r="U15" s="495">
        <v>1.5</v>
      </c>
      <c r="V15" s="494">
        <v>24.7</v>
      </c>
      <c r="W15" s="495">
        <v>0.8</v>
      </c>
      <c r="X15" s="494">
        <v>26.5</v>
      </c>
      <c r="Y15" s="495">
        <v>1.2</v>
      </c>
      <c r="Z15" s="494">
        <v>24.7</v>
      </c>
      <c r="AA15" s="495">
        <v>1.2</v>
      </c>
      <c r="AB15" s="3145"/>
    </row>
    <row r="16" spans="1:28" s="232" customFormat="1" ht="36" customHeight="1" x14ac:dyDescent="0.25">
      <c r="A16" s="481">
        <v>2018</v>
      </c>
      <c r="B16" s="494">
        <v>26.5</v>
      </c>
      <c r="C16" s="495">
        <v>0.39999999999999858</v>
      </c>
      <c r="D16" s="494">
        <v>27</v>
      </c>
      <c r="E16" s="495">
        <v>0.80000000000000071</v>
      </c>
      <c r="F16" s="494">
        <v>26.7</v>
      </c>
      <c r="G16" s="495">
        <v>0.89999999999999858</v>
      </c>
      <c r="H16" s="494">
        <v>25.6</v>
      </c>
      <c r="I16" s="495">
        <v>0.70000000000000284</v>
      </c>
      <c r="J16" s="494">
        <v>24</v>
      </c>
      <c r="K16" s="495">
        <v>0.80000000000000071</v>
      </c>
      <c r="L16" s="494">
        <v>22.6</v>
      </c>
      <c r="M16" s="495">
        <v>1.2000000000000028</v>
      </c>
      <c r="N16" s="494">
        <v>21.2</v>
      </c>
      <c r="O16" s="495">
        <v>0.59999999999999787</v>
      </c>
      <c r="P16" s="494">
        <v>22</v>
      </c>
      <c r="Q16" s="495">
        <v>1.3000000000000007</v>
      </c>
      <c r="R16" s="494">
        <v>22.7</v>
      </c>
      <c r="S16" s="495">
        <v>1.3999999999999986</v>
      </c>
      <c r="T16" s="494">
        <v>23.3</v>
      </c>
      <c r="U16" s="495">
        <v>1</v>
      </c>
      <c r="V16" s="494">
        <v>25.3</v>
      </c>
      <c r="W16" s="495">
        <v>1.4000000000000021</v>
      </c>
      <c r="X16" s="494">
        <v>26.2</v>
      </c>
      <c r="Y16" s="495">
        <v>0.89999999999999858</v>
      </c>
      <c r="Z16" s="494">
        <v>24.4</v>
      </c>
      <c r="AA16" s="495">
        <v>0.89999999999999858</v>
      </c>
      <c r="AB16" s="3145"/>
    </row>
    <row r="17" spans="1:28" s="43" customFormat="1" ht="19.5" customHeight="1" x14ac:dyDescent="0.2">
      <c r="A17" s="116" t="s">
        <v>121</v>
      </c>
      <c r="B17" s="45"/>
      <c r="C17" s="46"/>
      <c r="D17" s="45"/>
      <c r="E17" s="46"/>
      <c r="F17" s="45"/>
      <c r="G17" s="46"/>
      <c r="H17" s="468" t="s">
        <v>385</v>
      </c>
      <c r="I17" s="46"/>
      <c r="J17" s="45"/>
      <c r="K17" s="46"/>
      <c r="L17" s="45"/>
      <c r="M17" s="46"/>
      <c r="N17" s="45"/>
      <c r="O17" s="46"/>
      <c r="P17" s="45"/>
      <c r="Q17" s="46"/>
      <c r="R17" s="45"/>
      <c r="S17" s="46"/>
      <c r="T17" s="45"/>
      <c r="U17" s="46"/>
      <c r="V17" s="45"/>
      <c r="W17" s="46"/>
      <c r="X17" s="45"/>
      <c r="Y17" s="46"/>
      <c r="Z17" s="47"/>
      <c r="AB17" s="3145"/>
    </row>
    <row r="18" spans="1:28" x14ac:dyDescent="0.25">
      <c r="B18" s="717"/>
      <c r="C18" s="717"/>
      <c r="D18" s="717"/>
      <c r="E18" s="717"/>
      <c r="F18" s="717"/>
      <c r="G18" s="717"/>
      <c r="H18" s="717"/>
      <c r="I18" s="717"/>
      <c r="J18" s="717"/>
      <c r="K18" s="717"/>
      <c r="L18" s="717"/>
      <c r="M18" s="717"/>
      <c r="N18" s="717"/>
      <c r="O18" s="717"/>
      <c r="P18" s="717"/>
      <c r="Q18" s="717"/>
      <c r="R18" s="717"/>
      <c r="S18" s="717"/>
      <c r="T18" s="717"/>
      <c r="U18" s="717"/>
      <c r="V18" s="717"/>
      <c r="W18" s="717"/>
      <c r="X18" s="717"/>
      <c r="Y18" s="717"/>
      <c r="Z18" s="717"/>
    </row>
    <row r="19" spans="1:28" x14ac:dyDescent="0.25">
      <c r="B19" s="717"/>
      <c r="E19" s="717"/>
      <c r="G19" s="717"/>
      <c r="I19" s="717"/>
      <c r="K19" s="717"/>
      <c r="M19" s="717"/>
      <c r="O19" s="717"/>
      <c r="Q19" s="717"/>
      <c r="S19" s="717"/>
      <c r="U19" s="717"/>
      <c r="W19" s="717"/>
      <c r="Y19" s="717"/>
      <c r="AA19" s="717"/>
    </row>
    <row r="20" spans="1:28" x14ac:dyDescent="0.25">
      <c r="B20" s="5"/>
      <c r="C20" s="4"/>
      <c r="E20" s="4"/>
      <c r="G20" s="4"/>
      <c r="I20" s="4"/>
      <c r="K20" s="4"/>
      <c r="M20" s="4"/>
      <c r="O20" s="4"/>
      <c r="Q20" s="4"/>
      <c r="S20" s="4"/>
      <c r="U20" s="4"/>
      <c r="W20" s="4"/>
      <c r="Y20" s="4"/>
      <c r="AB20" s="4"/>
    </row>
    <row r="21" spans="1:28" x14ac:dyDescent="0.25">
      <c r="C21" s="718"/>
      <c r="E21" s="718"/>
      <c r="G21" s="718"/>
      <c r="I21" s="718"/>
      <c r="K21" s="718"/>
      <c r="M21" s="718"/>
      <c r="O21" s="718"/>
      <c r="Q21" s="718"/>
      <c r="S21" s="718"/>
      <c r="U21" s="718"/>
      <c r="W21" s="718"/>
      <c r="Y21" s="718"/>
      <c r="AA21" s="718"/>
      <c r="AB21" s="4"/>
    </row>
    <row r="25" spans="1:28" x14ac:dyDescent="0.25">
      <c r="L25" s="50"/>
    </row>
  </sheetData>
  <mergeCells count="28">
    <mergeCell ref="AB4:AB17"/>
    <mergeCell ref="X5:Y5"/>
    <mergeCell ref="Z5:AA5"/>
    <mergeCell ref="L5:M5"/>
    <mergeCell ref="P5:Q5"/>
    <mergeCell ref="T4:U4"/>
    <mergeCell ref="V4:W4"/>
    <mergeCell ref="Y3:AA3"/>
    <mergeCell ref="T5:U5"/>
    <mergeCell ref="P4:Q4"/>
    <mergeCell ref="V5:W5"/>
    <mergeCell ref="B5:C5"/>
    <mergeCell ref="D5:E5"/>
    <mergeCell ref="F5:G5"/>
    <mergeCell ref="R5:S5"/>
    <mergeCell ref="H5:I5"/>
    <mergeCell ref="J5:K5"/>
    <mergeCell ref="L4:M4"/>
    <mergeCell ref="N5:O5"/>
    <mergeCell ref="Z4:AA4"/>
    <mergeCell ref="X4:Y4"/>
    <mergeCell ref="N4:O4"/>
    <mergeCell ref="D4:E4"/>
    <mergeCell ref="F4:G4"/>
    <mergeCell ref="H4:I4"/>
    <mergeCell ref="J4:K4"/>
    <mergeCell ref="A4:A6"/>
    <mergeCell ref="R4:S4"/>
  </mergeCells>
  <hyperlinks>
    <hyperlink ref="A1" location="'Table of Contents'!A1" display="Back to Table of Contents"/>
  </hyperlinks>
  <pageMargins left="0.45" right="0.2" top="0.4" bottom="0" header="0.3" footer="0"/>
  <pageSetup paperSize="9" scale="9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6"/>
  <sheetViews>
    <sheetView zoomScale="90" zoomScaleNormal="90" workbookViewId="0"/>
  </sheetViews>
  <sheetFormatPr defaultColWidth="9.85546875" defaultRowHeight="15.75" x14ac:dyDescent="0.25"/>
  <cols>
    <col min="1" max="1" width="22" style="269" customWidth="1"/>
    <col min="2" max="10" width="10.5703125" style="269" customWidth="1"/>
    <col min="11" max="11" width="11.42578125" style="269" customWidth="1"/>
    <col min="12" max="12" width="6.7109375" style="269" customWidth="1"/>
    <col min="13" max="16384" width="9.85546875" style="269"/>
  </cols>
  <sheetData>
    <row r="1" spans="1:13" ht="20.25" customHeight="1" x14ac:dyDescent="0.25">
      <c r="A1" s="962" t="s">
        <v>1404</v>
      </c>
    </row>
    <row r="2" spans="1:13" ht="24.75" customHeight="1" x14ac:dyDescent="0.25">
      <c r="A2" s="268" t="s">
        <v>1249</v>
      </c>
      <c r="J2" s="270"/>
      <c r="L2" s="3521">
        <v>71</v>
      </c>
    </row>
    <row r="3" spans="1:13" ht="27" customHeight="1" x14ac:dyDescent="0.25">
      <c r="K3" s="271"/>
      <c r="L3" s="3521"/>
    </row>
    <row r="4" spans="1:13" ht="62.25" customHeight="1" x14ac:dyDescent="0.25">
      <c r="A4" s="272" t="s">
        <v>510</v>
      </c>
      <c r="B4" s="272" t="s">
        <v>18</v>
      </c>
      <c r="C4" s="272" t="s">
        <v>19</v>
      </c>
      <c r="D4" s="272" t="s">
        <v>20</v>
      </c>
      <c r="E4" s="272" t="s">
        <v>21</v>
      </c>
      <c r="F4" s="272" t="s">
        <v>22</v>
      </c>
      <c r="G4" s="272" t="s">
        <v>105</v>
      </c>
      <c r="H4" s="272" t="s">
        <v>469</v>
      </c>
      <c r="I4" s="272" t="s">
        <v>577</v>
      </c>
      <c r="J4" s="272" t="s">
        <v>707</v>
      </c>
      <c r="K4" s="272" t="s">
        <v>786</v>
      </c>
      <c r="L4" s="3521"/>
    </row>
    <row r="5" spans="1:13" ht="48.75" customHeight="1" x14ac:dyDescent="0.25">
      <c r="A5" s="273" t="s">
        <v>511</v>
      </c>
      <c r="B5" s="274">
        <v>526</v>
      </c>
      <c r="C5" s="274">
        <v>620</v>
      </c>
      <c r="D5" s="274">
        <v>562</v>
      </c>
      <c r="E5" s="274">
        <v>626</v>
      </c>
      <c r="F5" s="274">
        <v>657</v>
      </c>
      <c r="G5" s="274">
        <v>859</v>
      </c>
      <c r="H5" s="274">
        <v>777</v>
      </c>
      <c r="I5" s="274">
        <v>738</v>
      </c>
      <c r="J5" s="274">
        <v>715</v>
      </c>
      <c r="K5" s="274">
        <v>685</v>
      </c>
      <c r="L5" s="3521"/>
      <c r="M5" s="275"/>
    </row>
    <row r="6" spans="1:13" ht="43.5" customHeight="1" x14ac:dyDescent="0.25">
      <c r="A6" s="276" t="s">
        <v>512</v>
      </c>
      <c r="B6" s="277">
        <v>194</v>
      </c>
      <c r="C6" s="277">
        <v>203</v>
      </c>
      <c r="D6" s="277">
        <v>203</v>
      </c>
      <c r="E6" s="277">
        <v>229</v>
      </c>
      <c r="F6" s="277">
        <v>292</v>
      </c>
      <c r="G6" s="277">
        <v>374</v>
      </c>
      <c r="H6" s="277">
        <v>323</v>
      </c>
      <c r="I6" s="277">
        <v>381</v>
      </c>
      <c r="J6" s="277">
        <v>339</v>
      </c>
      <c r="K6" s="277">
        <v>333</v>
      </c>
      <c r="L6" s="3521"/>
    </row>
    <row r="7" spans="1:13" ht="36" customHeight="1" x14ac:dyDescent="0.25">
      <c r="A7" s="278" t="s">
        <v>513</v>
      </c>
      <c r="B7" s="279">
        <v>34</v>
      </c>
      <c r="C7" s="279">
        <v>25</v>
      </c>
      <c r="D7" s="279">
        <v>14</v>
      </c>
      <c r="E7" s="279">
        <v>8</v>
      </c>
      <c r="F7" s="279">
        <v>32</v>
      </c>
      <c r="G7" s="279">
        <v>26</v>
      </c>
      <c r="H7" s="279">
        <v>27</v>
      </c>
      <c r="I7" s="279">
        <v>15</v>
      </c>
      <c r="J7" s="279">
        <v>7</v>
      </c>
      <c r="K7" s="279">
        <v>3</v>
      </c>
      <c r="L7" s="3521"/>
      <c r="M7" s="275"/>
    </row>
    <row r="8" spans="1:13" ht="21" customHeight="1" x14ac:dyDescent="0.25">
      <c r="A8" s="561" t="s">
        <v>1248</v>
      </c>
      <c r="B8" s="280"/>
      <c r="C8" s="280"/>
      <c r="D8" s="280"/>
      <c r="E8" s="280"/>
      <c r="F8" s="280"/>
      <c r="G8" s="280"/>
      <c r="H8" s="280"/>
      <c r="I8" s="280"/>
      <c r="J8" s="280"/>
      <c r="K8" s="280"/>
      <c r="L8" s="3521"/>
    </row>
    <row r="9" spans="1:13" ht="21" customHeight="1" x14ac:dyDescent="0.25">
      <c r="A9" s="561"/>
      <c r="B9" s="280"/>
      <c r="C9" s="280"/>
      <c r="D9" s="280"/>
      <c r="E9" s="280"/>
      <c r="F9" s="280"/>
      <c r="G9" s="280"/>
      <c r="H9" s="280"/>
      <c r="I9" s="280"/>
      <c r="J9" s="280"/>
      <c r="K9" s="280"/>
      <c r="L9" s="3521"/>
    </row>
    <row r="10" spans="1:13" ht="22.5" customHeight="1" x14ac:dyDescent="0.25">
      <c r="A10" s="962" t="s">
        <v>1404</v>
      </c>
      <c r="L10" s="3521"/>
    </row>
    <row r="11" spans="1:13" ht="33" customHeight="1" x14ac:dyDescent="0.25">
      <c r="A11" s="3522" t="s">
        <v>1250</v>
      </c>
      <c r="B11" s="3522"/>
      <c r="C11" s="3522"/>
      <c r="D11" s="3522"/>
      <c r="E11" s="3522"/>
      <c r="F11" s="3522"/>
      <c r="G11" s="3522"/>
      <c r="H11" s="3522"/>
      <c r="I11" s="3522"/>
      <c r="J11" s="3522"/>
      <c r="K11" s="3522"/>
      <c r="L11" s="3521"/>
    </row>
    <row r="12" spans="1:13" ht="24.75" customHeight="1" x14ac:dyDescent="0.25">
      <c r="A12" s="561"/>
      <c r="B12" s="561"/>
      <c r="C12" s="561"/>
      <c r="D12" s="561"/>
      <c r="E12" s="561"/>
      <c r="F12" s="561"/>
      <c r="G12" s="561"/>
      <c r="H12" s="561"/>
      <c r="K12" s="281" t="s">
        <v>37</v>
      </c>
      <c r="L12" s="3521"/>
    </row>
    <row r="13" spans="1:13" ht="43.5" customHeight="1" x14ac:dyDescent="0.25">
      <c r="A13" s="3523" t="s">
        <v>514</v>
      </c>
      <c r="B13" s="3524"/>
      <c r="C13" s="3524"/>
      <c r="D13" s="3524"/>
      <c r="E13" s="3525"/>
      <c r="F13" s="579">
        <v>2013</v>
      </c>
      <c r="G13" s="579">
        <v>2014</v>
      </c>
      <c r="H13" s="579">
        <v>2015</v>
      </c>
      <c r="I13" s="579">
        <v>2016</v>
      </c>
      <c r="J13" s="579">
        <v>2017</v>
      </c>
      <c r="K13" s="579">
        <v>2018</v>
      </c>
      <c r="L13" s="3521"/>
    </row>
    <row r="14" spans="1:13" ht="30.75" customHeight="1" x14ac:dyDescent="0.25">
      <c r="A14" s="3520" t="s">
        <v>745</v>
      </c>
      <c r="B14" s="3520"/>
      <c r="C14" s="3520"/>
      <c r="D14" s="3520"/>
      <c r="E14" s="3520"/>
      <c r="F14" s="627">
        <v>1622</v>
      </c>
      <c r="G14" s="627">
        <v>1489</v>
      </c>
      <c r="H14" s="627">
        <v>1588</v>
      </c>
      <c r="I14" s="627">
        <v>1548</v>
      </c>
      <c r="J14" s="627">
        <v>1728</v>
      </c>
      <c r="K14" s="627">
        <v>1757</v>
      </c>
      <c r="L14" s="3521"/>
    </row>
    <row r="15" spans="1:13" ht="30.75" customHeight="1" x14ac:dyDescent="0.25">
      <c r="A15" s="3517" t="s">
        <v>746</v>
      </c>
      <c r="B15" s="3518"/>
      <c r="C15" s="3518"/>
      <c r="D15" s="3518"/>
      <c r="E15" s="3519"/>
      <c r="F15" s="628">
        <v>76</v>
      </c>
      <c r="G15" s="628">
        <v>54</v>
      </c>
      <c r="H15" s="628">
        <v>29</v>
      </c>
      <c r="I15" s="628">
        <v>28</v>
      </c>
      <c r="J15" s="628">
        <v>40</v>
      </c>
      <c r="K15" s="628">
        <v>35</v>
      </c>
      <c r="L15" s="3521"/>
    </row>
    <row r="16" spans="1:13" ht="25.5" customHeight="1" x14ac:dyDescent="0.25">
      <c r="A16" s="561" t="s">
        <v>1248</v>
      </c>
      <c r="B16" s="561"/>
      <c r="C16" s="561"/>
      <c r="D16" s="561"/>
      <c r="E16" s="561"/>
      <c r="F16" s="561"/>
      <c r="G16" s="561"/>
      <c r="H16" s="561"/>
      <c r="L16" s="3521"/>
    </row>
  </sheetData>
  <mergeCells count="5">
    <mergeCell ref="A15:E15"/>
    <mergeCell ref="A14:E14"/>
    <mergeCell ref="L2:L16"/>
    <mergeCell ref="A11:K11"/>
    <mergeCell ref="A13:E13"/>
  </mergeCells>
  <hyperlinks>
    <hyperlink ref="A1" location="'Table of Contents'!A1" display="Back to Table of Contents"/>
    <hyperlink ref="A10" location="'Table of Contents'!A1" display="Back to Table of Contents"/>
  </hyperlinks>
  <pageMargins left="0.59" right="0.46" top="0.55000000000000004" bottom="0.59" header="0.3" footer="0.3"/>
  <pageSetup paperSize="9"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28"/>
  <sheetViews>
    <sheetView zoomScale="75" zoomScaleNormal="75" workbookViewId="0"/>
  </sheetViews>
  <sheetFormatPr defaultRowHeight="15.75" x14ac:dyDescent="0.25"/>
  <cols>
    <col min="1" max="1" width="37.85546875" style="984" customWidth="1"/>
    <col min="2" max="2" width="11.5703125" style="984" customWidth="1"/>
    <col min="3" max="3" width="11" style="984" customWidth="1"/>
    <col min="4" max="4" width="11.140625" style="984" customWidth="1"/>
    <col min="5" max="5" width="11.28515625" style="984" customWidth="1"/>
    <col min="6" max="6" width="9.85546875" style="984" customWidth="1"/>
    <col min="7" max="7" width="11.140625" style="984" customWidth="1"/>
    <col min="8" max="8" width="12" style="984" customWidth="1"/>
    <col min="9" max="9" width="11.5703125" style="984" customWidth="1"/>
    <col min="10" max="10" width="10.42578125" style="984" customWidth="1"/>
    <col min="11" max="11" width="9.7109375" style="984" customWidth="1"/>
    <col min="12" max="12" width="10.7109375" style="984" customWidth="1"/>
    <col min="13" max="13" width="9.7109375" style="984" customWidth="1"/>
    <col min="14" max="14" width="9.5703125" style="984" customWidth="1"/>
    <col min="15" max="15" width="9.28515625" style="984" customWidth="1"/>
    <col min="16" max="16" width="11.42578125" style="984" customWidth="1"/>
    <col min="17" max="17" width="13.85546875" style="984" customWidth="1"/>
    <col min="18" max="18" width="11.7109375" style="984" customWidth="1"/>
    <col min="19" max="19" width="11.85546875" style="984" customWidth="1"/>
    <col min="20" max="20" width="9.7109375" style="984" customWidth="1"/>
    <col min="21" max="21" width="9.85546875" style="984" bestFit="1" customWidth="1"/>
    <col min="22" max="16384" width="9.140625" style="984"/>
  </cols>
  <sheetData>
    <row r="1" spans="1:21" ht="18.75" x14ac:dyDescent="0.3">
      <c r="A1" s="970" t="s">
        <v>1404</v>
      </c>
    </row>
    <row r="2" spans="1:21" s="983" customFormat="1" ht="18.75" x14ac:dyDescent="0.3">
      <c r="A2" s="982" t="s">
        <v>1268</v>
      </c>
      <c r="T2" s="3528">
        <v>74</v>
      </c>
    </row>
    <row r="3" spans="1:21" ht="16.5" thickBot="1" x14ac:dyDescent="0.3">
      <c r="S3" s="985" t="s">
        <v>1409</v>
      </c>
      <c r="T3" s="3528"/>
    </row>
    <row r="4" spans="1:21" s="987" customFormat="1" ht="34.5" customHeight="1" x14ac:dyDescent="0.25">
      <c r="A4" s="986" t="s">
        <v>1410</v>
      </c>
      <c r="B4" s="3529" t="s">
        <v>1411</v>
      </c>
      <c r="C4" s="3530"/>
      <c r="D4" s="3530"/>
      <c r="E4" s="3530"/>
      <c r="F4" s="3530"/>
      <c r="G4" s="3530"/>
      <c r="H4" s="3530"/>
      <c r="I4" s="3531"/>
      <c r="J4" s="3532" t="s">
        <v>1412</v>
      </c>
      <c r="K4" s="3532"/>
      <c r="L4" s="3532"/>
      <c r="M4" s="3532"/>
      <c r="N4" s="3532"/>
      <c r="O4" s="3532"/>
      <c r="P4" s="3532"/>
      <c r="Q4" s="3533"/>
      <c r="R4" s="3536" t="s">
        <v>1413</v>
      </c>
      <c r="S4" s="3539" t="s">
        <v>7</v>
      </c>
      <c r="T4" s="3528"/>
    </row>
    <row r="5" spans="1:21" s="987" customFormat="1" ht="34.5" customHeight="1" x14ac:dyDescent="0.25">
      <c r="A5" s="988"/>
      <c r="B5" s="3542" t="s">
        <v>1414</v>
      </c>
      <c r="C5" s="3544" t="s">
        <v>1415</v>
      </c>
      <c r="D5" s="3545"/>
      <c r="E5" s="3545"/>
      <c r="F5" s="3545"/>
      <c r="G5" s="3545"/>
      <c r="H5" s="3545"/>
      <c r="I5" s="3546"/>
      <c r="J5" s="3534"/>
      <c r="K5" s="3534"/>
      <c r="L5" s="3534"/>
      <c r="M5" s="3534"/>
      <c r="N5" s="3534"/>
      <c r="O5" s="3534"/>
      <c r="P5" s="3534"/>
      <c r="Q5" s="3535"/>
      <c r="R5" s="3537"/>
      <c r="S5" s="3540"/>
      <c r="T5" s="3528"/>
    </row>
    <row r="6" spans="1:21" s="987" customFormat="1" ht="34.5" customHeight="1" x14ac:dyDescent="0.25">
      <c r="A6" s="988"/>
      <c r="B6" s="3542"/>
      <c r="C6" s="990" t="s">
        <v>1416</v>
      </c>
      <c r="D6" s="991" t="s">
        <v>1417</v>
      </c>
      <c r="E6" s="3547" t="s">
        <v>1418</v>
      </c>
      <c r="F6" s="991" t="s">
        <v>1419</v>
      </c>
      <c r="G6" s="3547" t="s">
        <v>1420</v>
      </c>
      <c r="H6" s="991" t="s">
        <v>1421</v>
      </c>
      <c r="I6" s="3548" t="s">
        <v>1422</v>
      </c>
      <c r="J6" s="992" t="s">
        <v>1423</v>
      </c>
      <c r="K6" s="991" t="s">
        <v>1424</v>
      </c>
      <c r="L6" s="991" t="s">
        <v>1425</v>
      </c>
      <c r="M6" s="991" t="s">
        <v>1426</v>
      </c>
      <c r="N6" s="3526" t="s">
        <v>1427</v>
      </c>
      <c r="O6" s="3526" t="s">
        <v>1428</v>
      </c>
      <c r="P6" s="991" t="s">
        <v>1429</v>
      </c>
      <c r="Q6" s="3526" t="s">
        <v>1430</v>
      </c>
      <c r="R6" s="3537"/>
      <c r="S6" s="3540"/>
      <c r="T6" s="3528"/>
    </row>
    <row r="7" spans="1:21" s="987" customFormat="1" ht="34.5" customHeight="1" x14ac:dyDescent="0.25">
      <c r="A7" s="993" t="s">
        <v>1431</v>
      </c>
      <c r="B7" s="3543"/>
      <c r="C7" s="994"/>
      <c r="D7" s="989"/>
      <c r="E7" s="3527"/>
      <c r="F7" s="989"/>
      <c r="G7" s="3527"/>
      <c r="H7" s="989"/>
      <c r="I7" s="3549"/>
      <c r="J7" s="995"/>
      <c r="K7" s="989"/>
      <c r="L7" s="989"/>
      <c r="M7" s="989"/>
      <c r="N7" s="3527"/>
      <c r="O7" s="3527"/>
      <c r="P7" s="989"/>
      <c r="Q7" s="3527"/>
      <c r="R7" s="3538"/>
      <c r="S7" s="3541"/>
      <c r="T7" s="3528"/>
    </row>
    <row r="8" spans="1:21" s="987" customFormat="1" ht="34.5" customHeight="1" x14ac:dyDescent="0.25">
      <c r="A8" s="996"/>
      <c r="B8" s="997"/>
      <c r="C8" s="998"/>
      <c r="D8" s="999"/>
      <c r="E8" s="999"/>
      <c r="F8" s="999"/>
      <c r="G8" s="999"/>
      <c r="H8" s="999"/>
      <c r="I8" s="1000"/>
      <c r="J8" s="1001"/>
      <c r="K8" s="1001"/>
      <c r="L8" s="1001"/>
      <c r="M8" s="1001"/>
      <c r="N8" s="1001"/>
      <c r="O8" s="1001"/>
      <c r="P8" s="1001"/>
      <c r="Q8" s="1001"/>
      <c r="R8" s="1002"/>
      <c r="S8" s="1003"/>
      <c r="T8" s="3528"/>
    </row>
    <row r="9" spans="1:21" ht="36.75" customHeight="1" x14ac:dyDescent="0.25">
      <c r="A9" s="1004" t="s">
        <v>1432</v>
      </c>
      <c r="B9" s="1005" t="s">
        <v>738</v>
      </c>
      <c r="C9" s="1006" t="s">
        <v>738</v>
      </c>
      <c r="D9" s="1006" t="s">
        <v>738</v>
      </c>
      <c r="E9" s="1006" t="s">
        <v>738</v>
      </c>
      <c r="F9" s="1006" t="s">
        <v>738</v>
      </c>
      <c r="G9" s="1006" t="s">
        <v>738</v>
      </c>
      <c r="H9" s="1006" t="s">
        <v>738</v>
      </c>
      <c r="I9" s="1007" t="s">
        <v>738</v>
      </c>
      <c r="J9" s="1006">
        <v>6139.66</v>
      </c>
      <c r="K9" s="1006" t="s">
        <v>738</v>
      </c>
      <c r="L9" s="1006">
        <v>10710.432604000001</v>
      </c>
      <c r="M9" s="1006">
        <v>1296.060334</v>
      </c>
      <c r="N9" s="1006">
        <v>1946.3464959999999</v>
      </c>
      <c r="O9" s="1006">
        <v>4241.102414700701</v>
      </c>
      <c r="P9" s="1006">
        <v>180070.72</v>
      </c>
      <c r="Q9" s="1006">
        <v>204404.3218487007</v>
      </c>
      <c r="R9" s="1008" t="s">
        <v>738</v>
      </c>
      <c r="S9" s="1009">
        <v>204404.3218487007</v>
      </c>
      <c r="T9" s="3528"/>
      <c r="U9" s="1010">
        <f>(Q9-'t 2.2'!Q9)/'t 2.2'!Q9</f>
        <v>-4.6999455212715591E-2</v>
      </c>
    </row>
    <row r="10" spans="1:21" ht="36.75" customHeight="1" x14ac:dyDescent="0.25">
      <c r="A10" s="1004" t="s">
        <v>1433</v>
      </c>
      <c r="B10" s="1006">
        <v>795707.00737999997</v>
      </c>
      <c r="C10" s="1011">
        <v>186025.60799320875</v>
      </c>
      <c r="D10" s="1006">
        <v>333446.23518465721</v>
      </c>
      <c r="E10" s="1006">
        <v>315945.50118779321</v>
      </c>
      <c r="F10" s="1006">
        <v>3263.2857595337637</v>
      </c>
      <c r="G10" s="1006">
        <v>636832.31245753949</v>
      </c>
      <c r="H10" s="1006">
        <v>182114.05716000003</v>
      </c>
      <c r="I10" s="1012">
        <v>1657626.9997427326</v>
      </c>
      <c r="J10" s="1006" t="s">
        <v>738</v>
      </c>
      <c r="K10" s="1006" t="s">
        <v>738</v>
      </c>
      <c r="L10" s="1006" t="s">
        <v>738</v>
      </c>
      <c r="M10" s="1006" t="s">
        <v>738</v>
      </c>
      <c r="N10" s="1006" t="s">
        <v>738</v>
      </c>
      <c r="O10" s="1006" t="s">
        <v>738</v>
      </c>
      <c r="P10" s="1006" t="s">
        <v>738</v>
      </c>
      <c r="Q10" s="1006" t="s">
        <v>738</v>
      </c>
      <c r="R10" s="1008" t="s">
        <v>738</v>
      </c>
      <c r="S10" s="1009">
        <v>2453334.0071227327</v>
      </c>
      <c r="T10" s="3528"/>
    </row>
    <row r="11" spans="1:21" ht="36.75" customHeight="1" x14ac:dyDescent="0.25">
      <c r="A11" s="1004" t="s">
        <v>1434</v>
      </c>
      <c r="B11" s="1006" t="s">
        <v>738</v>
      </c>
      <c r="C11" s="1011" t="s">
        <v>738</v>
      </c>
      <c r="D11" s="1006">
        <v>-147531.71</v>
      </c>
      <c r="E11" s="1006">
        <v>-162279.02625167483</v>
      </c>
      <c r="F11" s="1006" t="s">
        <v>738</v>
      </c>
      <c r="G11" s="1006">
        <v>-418576.31999999995</v>
      </c>
      <c r="H11" s="1006" t="s">
        <v>738</v>
      </c>
      <c r="I11" s="1007">
        <v>-728387.05625167477</v>
      </c>
      <c r="J11" s="1006" t="s">
        <v>738</v>
      </c>
      <c r="K11" s="1006" t="s">
        <v>738</v>
      </c>
      <c r="L11" s="1006" t="s">
        <v>738</v>
      </c>
      <c r="M11" s="1006" t="s">
        <v>738</v>
      </c>
      <c r="N11" s="1006" t="s">
        <v>738</v>
      </c>
      <c r="O11" s="1006" t="s">
        <v>738</v>
      </c>
      <c r="P11" s="1006" t="s">
        <v>738</v>
      </c>
      <c r="Q11" s="1006" t="s">
        <v>738</v>
      </c>
      <c r="R11" s="1008" t="s">
        <v>738</v>
      </c>
      <c r="S11" s="1009">
        <v>-728387.05625167477</v>
      </c>
      <c r="T11" s="3528"/>
    </row>
    <row r="12" spans="1:21" ht="36.75" customHeight="1" x14ac:dyDescent="0.25">
      <c r="A12" s="1004" t="s">
        <v>1435</v>
      </c>
      <c r="B12" s="1006">
        <v>-347994.46737999999</v>
      </c>
      <c r="C12" s="1011">
        <v>5432.4720067912713</v>
      </c>
      <c r="D12" s="1006">
        <v>30683.162997022882</v>
      </c>
      <c r="E12" s="1006">
        <v>8876.1650638816354</v>
      </c>
      <c r="F12" s="1006">
        <v>-2542.7018954683135</v>
      </c>
      <c r="G12" s="1006">
        <v>60415.250867593451</v>
      </c>
      <c r="H12" s="1006">
        <v>-97930.217160000029</v>
      </c>
      <c r="I12" s="1007">
        <v>4934.1318798208958</v>
      </c>
      <c r="J12" s="1006" t="s">
        <v>738</v>
      </c>
      <c r="K12" s="1006" t="s">
        <v>738</v>
      </c>
      <c r="L12" s="1006" t="s">
        <v>738</v>
      </c>
      <c r="M12" s="1006" t="s">
        <v>738</v>
      </c>
      <c r="N12" s="1006" t="s">
        <v>738</v>
      </c>
      <c r="O12" s="1006" t="s">
        <v>738</v>
      </c>
      <c r="P12" s="1006" t="s">
        <v>738</v>
      </c>
      <c r="Q12" s="1006" t="s">
        <v>738</v>
      </c>
      <c r="R12" s="1008" t="s">
        <v>738</v>
      </c>
      <c r="S12" s="1009">
        <v>-343060.33550017909</v>
      </c>
      <c r="T12" s="3528"/>
    </row>
    <row r="13" spans="1:21" s="1019" customFormat="1" ht="36.75" customHeight="1" x14ac:dyDescent="0.25">
      <c r="A13" s="1013" t="s">
        <v>1436</v>
      </c>
      <c r="B13" s="1014">
        <v>447712.54</v>
      </c>
      <c r="C13" s="1015">
        <v>191458.08000000002</v>
      </c>
      <c r="D13" s="1014">
        <v>216597.6881816801</v>
      </c>
      <c r="E13" s="1014">
        <v>162542.64000000001</v>
      </c>
      <c r="F13" s="1014">
        <v>720.58386406544992</v>
      </c>
      <c r="G13" s="1014">
        <v>278671.24332513299</v>
      </c>
      <c r="H13" s="1014">
        <v>84183.84</v>
      </c>
      <c r="I13" s="1016">
        <v>934174.07537087856</v>
      </c>
      <c r="J13" s="1014">
        <v>6139.66</v>
      </c>
      <c r="K13" s="1014">
        <v>0</v>
      </c>
      <c r="L13" s="1014">
        <v>10710.432604000001</v>
      </c>
      <c r="M13" s="1014">
        <v>1296.060334</v>
      </c>
      <c r="N13" s="1014">
        <v>1946.3464959999999</v>
      </c>
      <c r="O13" s="1014">
        <v>4241.102414700701</v>
      </c>
      <c r="P13" s="1014">
        <v>180070.72</v>
      </c>
      <c r="Q13" s="1014">
        <v>204404.3218487007</v>
      </c>
      <c r="R13" s="1017" t="s">
        <v>738</v>
      </c>
      <c r="S13" s="1018">
        <v>1586290.9372195795</v>
      </c>
      <c r="T13" s="3528"/>
    </row>
    <row r="14" spans="1:21" ht="35.25" customHeight="1" x14ac:dyDescent="0.25">
      <c r="A14" s="1004" t="s">
        <v>1437</v>
      </c>
      <c r="B14" s="1006" t="s">
        <v>738</v>
      </c>
      <c r="C14" s="1011" t="s">
        <v>738</v>
      </c>
      <c r="D14" s="1006">
        <v>-851.58818168008509</v>
      </c>
      <c r="E14" s="1006" t="s">
        <v>738</v>
      </c>
      <c r="F14" s="1006">
        <v>-672.74386406544988</v>
      </c>
      <c r="G14" s="1006">
        <v>-237403.72332513303</v>
      </c>
      <c r="H14" s="1006" t="s">
        <v>738</v>
      </c>
      <c r="I14" s="1007">
        <v>-238928.05537087857</v>
      </c>
      <c r="J14" s="1006" t="s">
        <v>738</v>
      </c>
      <c r="K14" s="1006" t="s">
        <v>738</v>
      </c>
      <c r="L14" s="1006">
        <v>-10710.432604000001</v>
      </c>
      <c r="M14" s="1006">
        <v>-210.26656</v>
      </c>
      <c r="N14" s="1006" t="s">
        <v>738</v>
      </c>
      <c r="O14" s="1006">
        <v>-2.891578</v>
      </c>
      <c r="P14" s="1006" t="s">
        <v>738</v>
      </c>
      <c r="Q14" s="1006">
        <v>-10923.590742000002</v>
      </c>
      <c r="R14" s="1008">
        <v>116142.867388</v>
      </c>
      <c r="S14" s="1009">
        <v>-133708.77872487856</v>
      </c>
      <c r="T14" s="3528"/>
    </row>
    <row r="15" spans="1:21" ht="35.25" customHeight="1" x14ac:dyDescent="0.25">
      <c r="A15" s="1004" t="s">
        <v>1438</v>
      </c>
      <c r="B15" s="1006">
        <v>-427943.22</v>
      </c>
      <c r="C15" s="1011" t="s">
        <v>738</v>
      </c>
      <c r="D15" s="1006" t="s">
        <v>738</v>
      </c>
      <c r="E15" s="1006" t="s">
        <v>738</v>
      </c>
      <c r="F15" s="1006" t="s">
        <v>738</v>
      </c>
      <c r="G15" s="1006" t="s">
        <v>738</v>
      </c>
      <c r="H15" s="1006" t="s">
        <v>738</v>
      </c>
      <c r="I15" s="1007" t="s">
        <v>738</v>
      </c>
      <c r="J15" s="1006" t="s">
        <v>738</v>
      </c>
      <c r="K15" s="1006" t="s">
        <v>738</v>
      </c>
      <c r="L15" s="1006" t="s">
        <v>738</v>
      </c>
      <c r="M15" s="1006">
        <v>-1085.793774</v>
      </c>
      <c r="N15" s="1006">
        <v>-1946.3464959999999</v>
      </c>
      <c r="O15" s="1006">
        <v>-4238.2108367007004</v>
      </c>
      <c r="P15" s="1006">
        <v>-161417.60000000001</v>
      </c>
      <c r="Q15" s="1006">
        <v>-168696.68371870072</v>
      </c>
      <c r="R15" s="1008">
        <v>153178.2507307007</v>
      </c>
      <c r="S15" s="1009">
        <v>-443461.65298799996</v>
      </c>
      <c r="T15" s="3528"/>
    </row>
    <row r="16" spans="1:21" ht="35.25" customHeight="1" x14ac:dyDescent="0.25">
      <c r="A16" s="1004" t="s">
        <v>1439</v>
      </c>
      <c r="B16" s="1006" t="s">
        <v>738</v>
      </c>
      <c r="C16" s="1011" t="s">
        <v>738</v>
      </c>
      <c r="D16" s="1006" t="s">
        <v>738</v>
      </c>
      <c r="E16" s="1006" t="s">
        <v>738</v>
      </c>
      <c r="F16" s="1006" t="s">
        <v>738</v>
      </c>
      <c r="G16" s="1006" t="s">
        <v>738</v>
      </c>
      <c r="H16" s="1006" t="s">
        <v>738</v>
      </c>
      <c r="I16" s="1007" t="s">
        <v>738</v>
      </c>
      <c r="J16" s="1006">
        <v>-709.84</v>
      </c>
      <c r="K16" s="1006">
        <v>345.58000000000004</v>
      </c>
      <c r="L16" s="1006" t="s">
        <v>738</v>
      </c>
      <c r="M16" s="1006" t="s">
        <v>738</v>
      </c>
      <c r="N16" s="1006" t="s">
        <v>738</v>
      </c>
      <c r="O16" s="1006" t="s">
        <v>738</v>
      </c>
      <c r="P16" s="1006" t="s">
        <v>738</v>
      </c>
      <c r="Q16" s="1006">
        <v>-364.26</v>
      </c>
      <c r="R16" s="1008" t="s">
        <v>738</v>
      </c>
      <c r="S16" s="1009">
        <v>-364.26</v>
      </c>
      <c r="T16" s="3528"/>
    </row>
    <row r="17" spans="1:20" ht="35.25" customHeight="1" x14ac:dyDescent="0.25">
      <c r="A17" s="1004" t="s">
        <v>1440</v>
      </c>
      <c r="B17" s="1006" t="s">
        <v>738</v>
      </c>
      <c r="C17" s="1011" t="s">
        <v>738</v>
      </c>
      <c r="D17" s="1006" t="s">
        <v>738</v>
      </c>
      <c r="E17" s="1006" t="s">
        <v>738</v>
      </c>
      <c r="F17" s="1006" t="s">
        <v>738</v>
      </c>
      <c r="G17" s="1006" t="s">
        <v>738</v>
      </c>
      <c r="H17" s="1006" t="s">
        <v>738</v>
      </c>
      <c r="I17" s="1007" t="s">
        <v>738</v>
      </c>
      <c r="J17" s="1006" t="s">
        <v>738</v>
      </c>
      <c r="K17" s="1006" t="s">
        <v>738</v>
      </c>
      <c r="L17" s="1006" t="s">
        <v>738</v>
      </c>
      <c r="M17" s="1006" t="s">
        <v>738</v>
      </c>
      <c r="N17" s="1006" t="s">
        <v>738</v>
      </c>
      <c r="O17" s="1006" t="s">
        <v>738</v>
      </c>
      <c r="P17" s="1006" t="s">
        <v>738</v>
      </c>
      <c r="Q17" s="1006" t="s">
        <v>738</v>
      </c>
      <c r="R17" s="1008">
        <v>-3793.46</v>
      </c>
      <c r="S17" s="1009">
        <v>-3793.46</v>
      </c>
      <c r="T17" s="3528"/>
    </row>
    <row r="18" spans="1:20" ht="35.25" customHeight="1" x14ac:dyDescent="0.25">
      <c r="A18" s="1004" t="s">
        <v>1441</v>
      </c>
      <c r="B18" s="1006" t="s">
        <v>738</v>
      </c>
      <c r="C18" s="1011" t="s">
        <v>738</v>
      </c>
      <c r="D18" s="1006" t="s">
        <v>738</v>
      </c>
      <c r="E18" s="1006" t="s">
        <v>738</v>
      </c>
      <c r="F18" s="1006" t="s">
        <v>738</v>
      </c>
      <c r="G18" s="1006" t="s">
        <v>738</v>
      </c>
      <c r="H18" s="1006" t="s">
        <v>738</v>
      </c>
      <c r="I18" s="1007" t="s">
        <v>738</v>
      </c>
      <c r="J18" s="1006" t="s">
        <v>738</v>
      </c>
      <c r="K18" s="1006" t="s">
        <v>738</v>
      </c>
      <c r="L18" s="1006" t="s">
        <v>738</v>
      </c>
      <c r="M18" s="1006" t="s">
        <v>738</v>
      </c>
      <c r="N18" s="1006" t="s">
        <v>738</v>
      </c>
      <c r="O18" s="1006" t="s">
        <v>738</v>
      </c>
      <c r="P18" s="1006" t="s">
        <v>738</v>
      </c>
      <c r="Q18" s="1006" t="s">
        <v>738</v>
      </c>
      <c r="R18" s="1008">
        <v>-15684.68</v>
      </c>
      <c r="S18" s="1009">
        <v>-15684.68</v>
      </c>
      <c r="T18" s="3528"/>
    </row>
    <row r="19" spans="1:20" s="1019" customFormat="1" ht="36.75" customHeight="1" x14ac:dyDescent="0.25">
      <c r="A19" s="1020" t="s">
        <v>1442</v>
      </c>
      <c r="B19" s="1014">
        <v>19769.320000000007</v>
      </c>
      <c r="C19" s="1015">
        <v>191458.08000000002</v>
      </c>
      <c r="D19" s="1014">
        <v>215746.1</v>
      </c>
      <c r="E19" s="1014">
        <v>162542.64000000001</v>
      </c>
      <c r="F19" s="1014">
        <v>47.840000000000032</v>
      </c>
      <c r="G19" s="1014">
        <v>41267.51999999996</v>
      </c>
      <c r="H19" s="1014">
        <v>84183.84</v>
      </c>
      <c r="I19" s="1016">
        <v>695246.0199999999</v>
      </c>
      <c r="J19" s="1014">
        <v>5429.82</v>
      </c>
      <c r="K19" s="1014">
        <v>345.58000000000004</v>
      </c>
      <c r="L19" s="1014" t="s">
        <v>738</v>
      </c>
      <c r="M19" s="1014" t="s">
        <v>738</v>
      </c>
      <c r="N19" s="1014" t="s">
        <v>738</v>
      </c>
      <c r="O19" s="1014" t="s">
        <v>738</v>
      </c>
      <c r="P19" s="1014">
        <v>18653.119999999995</v>
      </c>
      <c r="Q19" s="1014">
        <v>24428.519999999997</v>
      </c>
      <c r="R19" s="1017">
        <v>249842.97811870067</v>
      </c>
      <c r="S19" s="1018">
        <v>989278.10550670093</v>
      </c>
      <c r="T19" s="3528"/>
    </row>
    <row r="20" spans="1:20" ht="36.75" customHeight="1" x14ac:dyDescent="0.25">
      <c r="A20" s="1004" t="s">
        <v>1443</v>
      </c>
      <c r="B20" s="1006">
        <v>19769.32</v>
      </c>
      <c r="C20" s="1011" t="s">
        <v>738</v>
      </c>
      <c r="D20" s="1006">
        <v>35152.04</v>
      </c>
      <c r="E20" s="1006" t="s">
        <v>738</v>
      </c>
      <c r="F20" s="1006" t="s">
        <v>738</v>
      </c>
      <c r="G20" s="1006">
        <v>37211.519999999997</v>
      </c>
      <c r="H20" s="1006">
        <v>6122.52</v>
      </c>
      <c r="I20" s="1007">
        <v>78486.080000000002</v>
      </c>
      <c r="J20" s="1006">
        <v>456</v>
      </c>
      <c r="K20" s="1006" t="s">
        <v>738</v>
      </c>
      <c r="L20" s="1006" t="s">
        <v>738</v>
      </c>
      <c r="M20" s="1006" t="s">
        <v>738</v>
      </c>
      <c r="N20" s="1006" t="s">
        <v>738</v>
      </c>
      <c r="O20" s="1006" t="s">
        <v>738</v>
      </c>
      <c r="P20" s="1006">
        <v>18653.12</v>
      </c>
      <c r="Q20" s="1006">
        <v>19109.12</v>
      </c>
      <c r="R20" s="1008">
        <v>86137.931284667502</v>
      </c>
      <c r="S20" s="1009">
        <v>203502.45128466748</v>
      </c>
      <c r="T20" s="3528"/>
    </row>
    <row r="21" spans="1:20" ht="36.75" customHeight="1" x14ac:dyDescent="0.25">
      <c r="A21" s="1004" t="s">
        <v>1444</v>
      </c>
      <c r="B21" s="1006" t="s">
        <v>738</v>
      </c>
      <c r="C21" s="1011">
        <v>191458.08000000002</v>
      </c>
      <c r="D21" s="1006">
        <v>178462.96</v>
      </c>
      <c r="E21" s="1006">
        <v>162542.64000000001</v>
      </c>
      <c r="F21" s="1006" t="s">
        <v>738</v>
      </c>
      <c r="G21" s="1006">
        <v>4056</v>
      </c>
      <c r="H21" s="1006">
        <v>3553.2000000000003</v>
      </c>
      <c r="I21" s="1007">
        <v>540072.88</v>
      </c>
      <c r="J21" s="1006" t="s">
        <v>738</v>
      </c>
      <c r="K21" s="1006" t="s">
        <v>738</v>
      </c>
      <c r="L21" s="1006" t="s">
        <v>738</v>
      </c>
      <c r="M21" s="1006" t="s">
        <v>738</v>
      </c>
      <c r="N21" s="1006" t="s">
        <v>738</v>
      </c>
      <c r="O21" s="1006" t="s">
        <v>738</v>
      </c>
      <c r="P21" s="1006" t="s">
        <v>738</v>
      </c>
      <c r="Q21" s="1006" t="s">
        <v>738</v>
      </c>
      <c r="R21" s="1008">
        <v>0</v>
      </c>
      <c r="S21" s="1009">
        <v>540072.88</v>
      </c>
      <c r="T21" s="3528"/>
    </row>
    <row r="22" spans="1:20" ht="36.75" customHeight="1" x14ac:dyDescent="0.25">
      <c r="A22" s="1021" t="s">
        <v>1445</v>
      </c>
      <c r="B22" s="1006" t="s">
        <v>738</v>
      </c>
      <c r="C22" s="1011" t="s">
        <v>738</v>
      </c>
      <c r="D22" s="1006" t="s">
        <v>738</v>
      </c>
      <c r="E22" s="1006" t="s">
        <v>738</v>
      </c>
      <c r="F22" s="1006" t="s">
        <v>738</v>
      </c>
      <c r="G22" s="1006" t="s">
        <v>738</v>
      </c>
      <c r="H22" s="1006">
        <v>18591.120000000003</v>
      </c>
      <c r="I22" s="1007">
        <v>18591.120000000003</v>
      </c>
      <c r="J22" s="1006" t="s">
        <v>738</v>
      </c>
      <c r="K22" s="1006">
        <v>281.2</v>
      </c>
      <c r="L22" s="1006" t="s">
        <v>738</v>
      </c>
      <c r="M22" s="1006" t="s">
        <v>738</v>
      </c>
      <c r="N22" s="1006" t="s">
        <v>738</v>
      </c>
      <c r="O22" s="1006" t="s">
        <v>738</v>
      </c>
      <c r="P22" s="1006" t="s">
        <v>738</v>
      </c>
      <c r="Q22" s="1006">
        <v>281.2</v>
      </c>
      <c r="R22" s="1008">
        <v>82438.92262140286</v>
      </c>
      <c r="S22" s="1009">
        <v>101311.24262140287</v>
      </c>
      <c r="T22" s="3528"/>
    </row>
    <row r="23" spans="1:20" ht="36.75" customHeight="1" x14ac:dyDescent="0.25">
      <c r="A23" s="1004" t="s">
        <v>1446</v>
      </c>
      <c r="B23" s="1006" t="s">
        <v>738</v>
      </c>
      <c r="C23" s="1011" t="s">
        <v>738</v>
      </c>
      <c r="D23" s="1006" t="s">
        <v>738</v>
      </c>
      <c r="E23" s="1006" t="s">
        <v>738</v>
      </c>
      <c r="F23" s="1006">
        <v>47.84</v>
      </c>
      <c r="G23" s="1006" t="s">
        <v>738</v>
      </c>
      <c r="H23" s="1006">
        <v>55573.560000000005</v>
      </c>
      <c r="I23" s="1007">
        <v>55621.4</v>
      </c>
      <c r="J23" s="1006">
        <v>4973.82</v>
      </c>
      <c r="K23" s="1006">
        <v>64.38</v>
      </c>
      <c r="L23" s="1006" t="s">
        <v>738</v>
      </c>
      <c r="M23" s="1006" t="s">
        <v>738</v>
      </c>
      <c r="N23" s="1006" t="s">
        <v>738</v>
      </c>
      <c r="O23" s="1006" t="s">
        <v>738</v>
      </c>
      <c r="P23" s="1006" t="s">
        <v>738</v>
      </c>
      <c r="Q23" s="1006">
        <v>5038.2</v>
      </c>
      <c r="R23" s="1008">
        <v>77463.665746729894</v>
      </c>
      <c r="S23" s="1009">
        <v>138123.26574672988</v>
      </c>
      <c r="T23" s="3528"/>
    </row>
    <row r="24" spans="1:20" ht="36.75" customHeight="1" x14ac:dyDescent="0.25">
      <c r="A24" s="1004" t="s">
        <v>1447</v>
      </c>
      <c r="B24" s="1006" t="s">
        <v>738</v>
      </c>
      <c r="C24" s="1011" t="s">
        <v>738</v>
      </c>
      <c r="D24" s="1006">
        <v>2131.1</v>
      </c>
      <c r="E24" s="1006" t="s">
        <v>738</v>
      </c>
      <c r="F24" s="1006" t="s">
        <v>738</v>
      </c>
      <c r="G24" s="1006" t="s">
        <v>738</v>
      </c>
      <c r="H24" s="1006" t="s">
        <v>738</v>
      </c>
      <c r="I24" s="1007">
        <v>2131.1</v>
      </c>
      <c r="J24" s="1006" t="s">
        <v>738</v>
      </c>
      <c r="K24" s="1006" t="s">
        <v>738</v>
      </c>
      <c r="L24" s="1006" t="s">
        <v>738</v>
      </c>
      <c r="M24" s="1006" t="s">
        <v>738</v>
      </c>
      <c r="N24" s="1006" t="s">
        <v>738</v>
      </c>
      <c r="O24" s="1006" t="s">
        <v>738</v>
      </c>
      <c r="P24" s="1006" t="s">
        <v>738</v>
      </c>
      <c r="Q24" s="1006" t="s">
        <v>738</v>
      </c>
      <c r="R24" s="1008">
        <v>1603.4158785267857</v>
      </c>
      <c r="S24" s="1009">
        <v>3734.5158785267859</v>
      </c>
      <c r="T24" s="3528"/>
    </row>
    <row r="25" spans="1:20" ht="36.75" customHeight="1" thickBot="1" x14ac:dyDescent="0.3">
      <c r="A25" s="1022" t="s">
        <v>1448</v>
      </c>
      <c r="B25" s="1023" t="s">
        <v>738</v>
      </c>
      <c r="C25" s="1024" t="s">
        <v>738</v>
      </c>
      <c r="D25" s="1025" t="s">
        <v>738</v>
      </c>
      <c r="E25" s="1026" t="s">
        <v>738</v>
      </c>
      <c r="F25" s="1026" t="s">
        <v>738</v>
      </c>
      <c r="G25" s="1026" t="s">
        <v>738</v>
      </c>
      <c r="H25" s="1026">
        <v>343.43999999998778</v>
      </c>
      <c r="I25" s="1027">
        <v>343.43999999998778</v>
      </c>
      <c r="J25" s="1026" t="s">
        <v>738</v>
      </c>
      <c r="K25" s="1026" t="s">
        <v>738</v>
      </c>
      <c r="L25" s="1026" t="s">
        <v>738</v>
      </c>
      <c r="M25" s="1026" t="s">
        <v>738</v>
      </c>
      <c r="N25" s="1026" t="s">
        <v>738</v>
      </c>
      <c r="O25" s="1026" t="s">
        <v>738</v>
      </c>
      <c r="P25" s="1026" t="s">
        <v>738</v>
      </c>
      <c r="Q25" s="1027" t="s">
        <v>738</v>
      </c>
      <c r="R25" s="1028">
        <v>2199.0425873736676</v>
      </c>
      <c r="S25" s="1029">
        <v>2542.4825873736554</v>
      </c>
      <c r="T25" s="3528"/>
    </row>
    <row r="26" spans="1:20" x14ac:dyDescent="0.25">
      <c r="A26" s="1030"/>
      <c r="E26" s="1030"/>
    </row>
    <row r="27" spans="1:20" ht="18" x14ac:dyDescent="0.25">
      <c r="A27" s="1030" t="s">
        <v>1449</v>
      </c>
    </row>
    <row r="28" spans="1:20" x14ac:dyDescent="0.25">
      <c r="A28" s="1031" t="s">
        <v>1450</v>
      </c>
    </row>
  </sheetData>
  <mergeCells count="13">
    <mergeCell ref="N6:N7"/>
    <mergeCell ref="O6:O7"/>
    <mergeCell ref="Q6:Q7"/>
    <mergeCell ref="T2:T25"/>
    <mergeCell ref="B4:I4"/>
    <mergeCell ref="J4:Q5"/>
    <mergeCell ref="R4:R7"/>
    <mergeCell ref="S4:S7"/>
    <mergeCell ref="B5:B7"/>
    <mergeCell ref="C5:I5"/>
    <mergeCell ref="E6:E7"/>
    <mergeCell ref="G6:G7"/>
    <mergeCell ref="I6:I7"/>
  </mergeCells>
  <hyperlinks>
    <hyperlink ref="A1" location="'Table of Contents'!A1" display="Back to Table of Contents"/>
  </hyperlinks>
  <printOptions horizontalCentered="1" verticalCentered="1"/>
  <pageMargins left="0.41" right="0.12" top="0.25" bottom="0.25" header="0.31496062992126" footer="0.118110236220472"/>
  <pageSetup paperSize="9" scale="57"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9"/>
  <sheetViews>
    <sheetView zoomScale="75" zoomScaleNormal="75" workbookViewId="0"/>
  </sheetViews>
  <sheetFormatPr defaultRowHeight="15.75" x14ac:dyDescent="0.25"/>
  <cols>
    <col min="1" max="1" width="36.140625" style="984" customWidth="1"/>
    <col min="2" max="2" width="10.85546875" style="984" customWidth="1"/>
    <col min="3" max="3" width="10.42578125" style="984" customWidth="1"/>
    <col min="4" max="5" width="11.140625" style="984" customWidth="1"/>
    <col min="6" max="6" width="9.85546875" style="984" customWidth="1"/>
    <col min="7" max="7" width="11.140625" style="984" customWidth="1"/>
    <col min="8" max="8" width="12" style="984" customWidth="1"/>
    <col min="9" max="9" width="11.5703125" style="984" customWidth="1"/>
    <col min="10" max="10" width="10.42578125" style="984" customWidth="1"/>
    <col min="11" max="11" width="9.7109375" style="984" customWidth="1"/>
    <col min="12" max="12" width="8.7109375" style="984" customWidth="1"/>
    <col min="13" max="13" width="9.7109375" style="984" customWidth="1"/>
    <col min="14" max="15" width="8.85546875" style="984" customWidth="1"/>
    <col min="16" max="16" width="11.42578125" style="984" customWidth="1"/>
    <col min="17" max="17" width="12.85546875" style="984" customWidth="1"/>
    <col min="18" max="18" width="10.28515625" style="984" customWidth="1"/>
    <col min="19" max="19" width="14.7109375" style="984" customWidth="1"/>
    <col min="20" max="20" width="8" style="984" customWidth="1"/>
    <col min="21" max="21" width="7.28515625" style="984" customWidth="1"/>
    <col min="22" max="22" width="9.140625" style="984"/>
    <col min="23" max="23" width="11.7109375" style="984" bestFit="1" customWidth="1"/>
    <col min="24" max="24" width="12.5703125" style="984" bestFit="1" customWidth="1"/>
    <col min="25" max="16384" width="9.140625" style="984"/>
  </cols>
  <sheetData>
    <row r="1" spans="1:27" ht="25.5" customHeight="1" x14ac:dyDescent="0.3">
      <c r="A1" s="970" t="s">
        <v>1404</v>
      </c>
    </row>
    <row r="2" spans="1:27" s="983" customFormat="1" ht="21.75" x14ac:dyDescent="0.3">
      <c r="A2" s="1032" t="s">
        <v>1451</v>
      </c>
      <c r="B2" s="1033"/>
      <c r="C2" s="1033"/>
      <c r="D2" s="1033"/>
      <c r="T2" s="3550">
        <v>75</v>
      </c>
    </row>
    <row r="3" spans="1:27" ht="34.5" customHeight="1" thickBot="1" x14ac:dyDescent="0.3">
      <c r="S3" s="985" t="s">
        <v>1409</v>
      </c>
      <c r="T3" s="3550"/>
    </row>
    <row r="4" spans="1:27" s="987" customFormat="1" ht="34.5" customHeight="1" x14ac:dyDescent="0.25">
      <c r="A4" s="986" t="s">
        <v>1410</v>
      </c>
      <c r="B4" s="3551" t="s">
        <v>1411</v>
      </c>
      <c r="C4" s="3551"/>
      <c r="D4" s="3551"/>
      <c r="E4" s="3551"/>
      <c r="F4" s="3551"/>
      <c r="G4" s="3551"/>
      <c r="H4" s="3551"/>
      <c r="I4" s="3552"/>
      <c r="J4" s="3532" t="s">
        <v>1412</v>
      </c>
      <c r="K4" s="3532"/>
      <c r="L4" s="3532"/>
      <c r="M4" s="3532"/>
      <c r="N4" s="3532"/>
      <c r="O4" s="3532"/>
      <c r="P4" s="3532"/>
      <c r="Q4" s="3533"/>
      <c r="R4" s="3536" t="s">
        <v>1413</v>
      </c>
      <c r="S4" s="3539" t="s">
        <v>7</v>
      </c>
      <c r="T4" s="3550"/>
    </row>
    <row r="5" spans="1:27" s="987" customFormat="1" ht="34.5" customHeight="1" x14ac:dyDescent="0.25">
      <c r="A5" s="988"/>
      <c r="B5" s="3553" t="s">
        <v>1414</v>
      </c>
      <c r="C5" s="3554" t="s">
        <v>1415</v>
      </c>
      <c r="D5" s="3554"/>
      <c r="E5" s="3554"/>
      <c r="F5" s="3554"/>
      <c r="G5" s="3554"/>
      <c r="H5" s="3554"/>
      <c r="I5" s="3555"/>
      <c r="J5" s="3534"/>
      <c r="K5" s="3534"/>
      <c r="L5" s="3534"/>
      <c r="M5" s="3534"/>
      <c r="N5" s="3534"/>
      <c r="O5" s="3534"/>
      <c r="P5" s="3534"/>
      <c r="Q5" s="3535"/>
      <c r="R5" s="3537"/>
      <c r="S5" s="3540"/>
      <c r="T5" s="3550"/>
    </row>
    <row r="6" spans="1:27" s="987" customFormat="1" ht="34.5" customHeight="1" x14ac:dyDescent="0.25">
      <c r="A6" s="988"/>
      <c r="B6" s="3542"/>
      <c r="C6" s="990" t="s">
        <v>1416</v>
      </c>
      <c r="D6" s="991" t="s">
        <v>1417</v>
      </c>
      <c r="E6" s="3547" t="s">
        <v>1418</v>
      </c>
      <c r="F6" s="991" t="s">
        <v>1419</v>
      </c>
      <c r="G6" s="3547" t="s">
        <v>1420</v>
      </c>
      <c r="H6" s="991" t="s">
        <v>1421</v>
      </c>
      <c r="I6" s="1034" t="s">
        <v>1422</v>
      </c>
      <c r="J6" s="1035" t="s">
        <v>1423</v>
      </c>
      <c r="K6" s="991" t="s">
        <v>1424</v>
      </c>
      <c r="L6" s="991" t="s">
        <v>1425</v>
      </c>
      <c r="M6" s="991" t="s">
        <v>1426</v>
      </c>
      <c r="N6" s="3526" t="s">
        <v>1427</v>
      </c>
      <c r="O6" s="3526" t="s">
        <v>1428</v>
      </c>
      <c r="P6" s="991" t="s">
        <v>1429</v>
      </c>
      <c r="Q6" s="3526" t="s">
        <v>1430</v>
      </c>
      <c r="R6" s="3537"/>
      <c r="S6" s="3540"/>
      <c r="T6" s="3550"/>
    </row>
    <row r="7" spans="1:27" s="987" customFormat="1" ht="34.5" customHeight="1" x14ac:dyDescent="0.25">
      <c r="A7" s="993" t="s">
        <v>1431</v>
      </c>
      <c r="B7" s="3543"/>
      <c r="C7" s="994"/>
      <c r="D7" s="989"/>
      <c r="E7" s="3527"/>
      <c r="F7" s="989"/>
      <c r="G7" s="3527"/>
      <c r="H7" s="989"/>
      <c r="I7" s="1036"/>
      <c r="J7" s="1037"/>
      <c r="K7" s="989"/>
      <c r="L7" s="989"/>
      <c r="M7" s="989"/>
      <c r="N7" s="3527"/>
      <c r="O7" s="3527"/>
      <c r="P7" s="989"/>
      <c r="Q7" s="3527"/>
      <c r="R7" s="3538"/>
      <c r="S7" s="3541"/>
      <c r="T7" s="3550"/>
    </row>
    <row r="8" spans="1:27" s="987" customFormat="1" ht="34.5" customHeight="1" x14ac:dyDescent="0.25">
      <c r="A8" s="996"/>
      <c r="B8" s="997"/>
      <c r="C8" s="998"/>
      <c r="D8" s="999"/>
      <c r="E8" s="999"/>
      <c r="F8" s="999"/>
      <c r="G8" s="999"/>
      <c r="H8" s="999"/>
      <c r="I8" s="1000"/>
      <c r="J8" s="1001"/>
      <c r="K8" s="1001"/>
      <c r="L8" s="1001"/>
      <c r="M8" s="1001"/>
      <c r="N8" s="1001"/>
      <c r="O8" s="1001"/>
      <c r="P8" s="1001"/>
      <c r="Q8" s="1001"/>
      <c r="R8" s="1002"/>
      <c r="S8" s="1003"/>
      <c r="T8" s="3550"/>
    </row>
    <row r="9" spans="1:27" ht="34.5" customHeight="1" x14ac:dyDescent="0.25">
      <c r="A9" s="1004" t="s">
        <v>1432</v>
      </c>
      <c r="B9" s="1006" t="s">
        <v>738</v>
      </c>
      <c r="C9" s="1011" t="s">
        <v>738</v>
      </c>
      <c r="D9" s="1006" t="s">
        <v>738</v>
      </c>
      <c r="E9" s="1006" t="s">
        <v>738</v>
      </c>
      <c r="F9" s="1006" t="s">
        <v>738</v>
      </c>
      <c r="G9" s="1006" t="s">
        <v>738</v>
      </c>
      <c r="H9" s="1006" t="s">
        <v>738</v>
      </c>
      <c r="I9" s="1007" t="s">
        <v>738</v>
      </c>
      <c r="J9" s="1006">
        <v>6352.0800000000008</v>
      </c>
      <c r="K9" s="1006" t="s">
        <v>738</v>
      </c>
      <c r="L9" s="1006">
        <v>7723.3929699999999</v>
      </c>
      <c r="M9" s="1006">
        <v>1256.181016</v>
      </c>
      <c r="N9" s="1006">
        <v>1455.1015100000002</v>
      </c>
      <c r="O9" s="1006">
        <v>3370</v>
      </c>
      <c r="P9" s="1006">
        <v>194328.16</v>
      </c>
      <c r="Q9" s="1006">
        <v>214485</v>
      </c>
      <c r="R9" s="1008" t="s">
        <v>738</v>
      </c>
      <c r="S9" s="1009">
        <v>214485</v>
      </c>
      <c r="T9" s="3550"/>
      <c r="V9" s="1038"/>
      <c r="W9" s="1038"/>
      <c r="X9" s="1038"/>
      <c r="Y9" s="1038"/>
      <c r="Z9" s="1038"/>
      <c r="AA9" s="1038"/>
    </row>
    <row r="10" spans="1:27" ht="34.5" customHeight="1" x14ac:dyDescent="0.25">
      <c r="A10" s="1004" t="s">
        <v>1433</v>
      </c>
      <c r="B10" s="1006">
        <v>886942.28960000013</v>
      </c>
      <c r="C10" s="1011">
        <v>186009.24240000002</v>
      </c>
      <c r="D10" s="1006">
        <v>350145.17390000005</v>
      </c>
      <c r="E10" s="1006">
        <v>322133.79120000004</v>
      </c>
      <c r="F10" s="1006">
        <v>2110.1287999999995</v>
      </c>
      <c r="G10" s="1006">
        <v>622718.88</v>
      </c>
      <c r="H10" s="1006">
        <v>161371.42920000001</v>
      </c>
      <c r="I10" s="1012">
        <v>1644488.6455000001</v>
      </c>
      <c r="J10" s="1006" t="s">
        <v>738</v>
      </c>
      <c r="K10" s="1006" t="s">
        <v>738</v>
      </c>
      <c r="L10" s="1006" t="s">
        <v>738</v>
      </c>
      <c r="M10" s="1006" t="s">
        <v>738</v>
      </c>
      <c r="N10" s="1006" t="s">
        <v>738</v>
      </c>
      <c r="O10" s="1006" t="s">
        <v>738</v>
      </c>
      <c r="P10" s="1006" t="s">
        <v>738</v>
      </c>
      <c r="Q10" s="1006" t="s">
        <v>738</v>
      </c>
      <c r="R10" s="1008" t="s">
        <v>738</v>
      </c>
      <c r="S10" s="1009">
        <v>2531430.9351000004</v>
      </c>
      <c r="T10" s="3550"/>
      <c r="V10" s="1039"/>
    </row>
    <row r="11" spans="1:27" ht="34.5" customHeight="1" x14ac:dyDescent="0.25">
      <c r="A11" s="1004" t="s">
        <v>1434</v>
      </c>
      <c r="B11" s="1006" t="s">
        <v>738</v>
      </c>
      <c r="C11" s="1011" t="s">
        <v>738</v>
      </c>
      <c r="D11" s="1006">
        <v>-130033</v>
      </c>
      <c r="E11" s="1006">
        <v>-159931.21686668257</v>
      </c>
      <c r="F11" s="1006" t="s">
        <v>738</v>
      </c>
      <c r="G11" s="1006">
        <v>-327119.03999999998</v>
      </c>
      <c r="H11" s="1006" t="s">
        <v>738</v>
      </c>
      <c r="I11" s="1007">
        <v>-617101</v>
      </c>
      <c r="J11" s="1006" t="s">
        <v>738</v>
      </c>
      <c r="K11" s="1006" t="s">
        <v>738</v>
      </c>
      <c r="L11" s="1006" t="s">
        <v>738</v>
      </c>
      <c r="M11" s="1006" t="s">
        <v>738</v>
      </c>
      <c r="N11" s="1006" t="s">
        <v>738</v>
      </c>
      <c r="O11" s="1006" t="s">
        <v>738</v>
      </c>
      <c r="P11" s="1006" t="s">
        <v>738</v>
      </c>
      <c r="Q11" s="1006" t="s">
        <v>738</v>
      </c>
      <c r="R11" s="1008" t="s">
        <v>738</v>
      </c>
      <c r="S11" s="1009">
        <v>-617101</v>
      </c>
      <c r="T11" s="3550"/>
    </row>
    <row r="12" spans="1:27" ht="34.5" customHeight="1" x14ac:dyDescent="0.25">
      <c r="A12" s="1004" t="s">
        <v>1435</v>
      </c>
      <c r="B12" s="1006">
        <v>-415622.41880000022</v>
      </c>
      <c r="C12" s="1011">
        <v>1696.9175999999861</v>
      </c>
      <c r="D12" s="1006">
        <v>-5733</v>
      </c>
      <c r="E12" s="1006">
        <v>-1967.8372430522868</v>
      </c>
      <c r="F12" s="1006">
        <v>-1067.9234633102576</v>
      </c>
      <c r="G12" s="1006">
        <v>-26262</v>
      </c>
      <c r="H12" s="1006">
        <v>-80085.358800000002</v>
      </c>
      <c r="I12" s="1007">
        <v>-113419</v>
      </c>
      <c r="J12" s="1006" t="s">
        <v>738</v>
      </c>
      <c r="K12" s="1006" t="s">
        <v>738</v>
      </c>
      <c r="L12" s="1006" t="s">
        <v>738</v>
      </c>
      <c r="M12" s="1006" t="s">
        <v>738</v>
      </c>
      <c r="N12" s="1006" t="s">
        <v>738</v>
      </c>
      <c r="O12" s="1006" t="s">
        <v>738</v>
      </c>
      <c r="P12" s="1006" t="s">
        <v>738</v>
      </c>
      <c r="Q12" s="1006" t="s">
        <v>738</v>
      </c>
      <c r="R12" s="1040" t="s">
        <v>738</v>
      </c>
      <c r="S12" s="1009">
        <v>-529041</v>
      </c>
      <c r="T12" s="3550"/>
    </row>
    <row r="13" spans="1:27" s="1019" customFormat="1" ht="34.5" customHeight="1" x14ac:dyDescent="0.25">
      <c r="A13" s="1013" t="s">
        <v>1436</v>
      </c>
      <c r="B13" s="1014">
        <v>471319.87079999992</v>
      </c>
      <c r="C13" s="1015">
        <v>187706.16</v>
      </c>
      <c r="D13" s="1014">
        <v>214378.8126747346</v>
      </c>
      <c r="E13" s="1014">
        <v>160234.73709026517</v>
      </c>
      <c r="F13" s="1014">
        <v>1042.2053366897419</v>
      </c>
      <c r="G13" s="1014">
        <v>269320.64001830766</v>
      </c>
      <c r="H13" s="1014">
        <v>81286.070400000011</v>
      </c>
      <c r="I13" s="1016">
        <v>913968.62551999709</v>
      </c>
      <c r="J13" s="1014">
        <v>6352.0800000000008</v>
      </c>
      <c r="K13" s="1014" t="s">
        <v>738</v>
      </c>
      <c r="L13" s="1014">
        <v>7723.3929699999999</v>
      </c>
      <c r="M13" s="1014">
        <v>1256.181016</v>
      </c>
      <c r="N13" s="1014">
        <v>1455.1015100000002</v>
      </c>
      <c r="O13" s="1014">
        <v>3370</v>
      </c>
      <c r="P13" s="1014">
        <v>194328.16</v>
      </c>
      <c r="Q13" s="1014">
        <v>214485</v>
      </c>
      <c r="R13" s="1017" t="s">
        <v>738</v>
      </c>
      <c r="S13" s="1018">
        <v>1599774</v>
      </c>
      <c r="T13" s="3550"/>
    </row>
    <row r="14" spans="1:27" ht="34.5" customHeight="1" x14ac:dyDescent="0.25">
      <c r="A14" s="1004" t="s">
        <v>1437</v>
      </c>
      <c r="B14" s="1041" t="s">
        <v>738</v>
      </c>
      <c r="C14" s="1006" t="s">
        <v>738</v>
      </c>
      <c r="D14" s="1006">
        <v>-1286.9926747345858</v>
      </c>
      <c r="E14" s="1006" t="s">
        <v>738</v>
      </c>
      <c r="F14" s="1006">
        <v>-976.68533668974203</v>
      </c>
      <c r="G14" s="1006">
        <v>-229785.92001830772</v>
      </c>
      <c r="H14" s="1006" t="s">
        <v>738</v>
      </c>
      <c r="I14" s="1007">
        <v>-232049.59802973203</v>
      </c>
      <c r="J14" s="1006" t="s">
        <v>738</v>
      </c>
      <c r="K14" s="1006" t="s">
        <v>738</v>
      </c>
      <c r="L14" s="1006">
        <v>-7723.3929699999999</v>
      </c>
      <c r="M14" s="1006">
        <v>-234.364104</v>
      </c>
      <c r="N14" s="1006" t="s">
        <v>738</v>
      </c>
      <c r="O14" s="1006">
        <v>-1.2320359999999999</v>
      </c>
      <c r="P14" s="1006" t="s">
        <v>738</v>
      </c>
      <c r="Q14" s="1006">
        <v>-7958.9891100000004</v>
      </c>
      <c r="R14" s="1008">
        <v>109780.242098</v>
      </c>
      <c r="S14" s="1009">
        <v>-130228.34504173203</v>
      </c>
      <c r="T14" s="3550"/>
    </row>
    <row r="15" spans="1:27" ht="34.5" customHeight="1" x14ac:dyDescent="0.25">
      <c r="A15" s="1004" t="s">
        <v>1438</v>
      </c>
      <c r="B15" s="1005">
        <v>-450532.92</v>
      </c>
      <c r="C15" s="1006" t="s">
        <v>738</v>
      </c>
      <c r="D15" s="1006" t="s">
        <v>738</v>
      </c>
      <c r="E15" s="1006" t="s">
        <v>738</v>
      </c>
      <c r="F15" s="1006" t="s">
        <v>738</v>
      </c>
      <c r="G15" s="1006" t="s">
        <v>738</v>
      </c>
      <c r="H15" s="1006" t="s">
        <v>738</v>
      </c>
      <c r="I15" s="1007" t="s">
        <v>738</v>
      </c>
      <c r="J15" s="1006" t="s">
        <v>738</v>
      </c>
      <c r="K15" s="1006" t="s">
        <v>738</v>
      </c>
      <c r="L15" s="1006" t="s">
        <v>738</v>
      </c>
      <c r="M15" s="1006">
        <v>-1021.816912</v>
      </c>
      <c r="N15" s="1006">
        <v>-1455.1015100000002</v>
      </c>
      <c r="O15" s="1006">
        <v>-3369</v>
      </c>
      <c r="P15" s="1006">
        <v>-172608.80000000002</v>
      </c>
      <c r="Q15" s="1006">
        <v>-178455</v>
      </c>
      <c r="R15" s="1008">
        <v>158516</v>
      </c>
      <c r="S15" s="1009">
        <v>-470471.56538400002</v>
      </c>
      <c r="T15" s="3550"/>
    </row>
    <row r="16" spans="1:27" ht="34.5" customHeight="1" x14ac:dyDescent="0.25">
      <c r="A16" s="1004" t="s">
        <v>1439</v>
      </c>
      <c r="B16" s="1005" t="s">
        <v>738</v>
      </c>
      <c r="C16" s="1006" t="s">
        <v>738</v>
      </c>
      <c r="D16" s="1006" t="s">
        <v>738</v>
      </c>
      <c r="E16" s="1006" t="s">
        <v>738</v>
      </c>
      <c r="F16" s="1006" t="s">
        <v>738</v>
      </c>
      <c r="G16" s="1006" t="s">
        <v>738</v>
      </c>
      <c r="H16" s="1006" t="s">
        <v>738</v>
      </c>
      <c r="I16" s="1007" t="s">
        <v>738</v>
      </c>
      <c r="J16" s="1006">
        <v>-772.16</v>
      </c>
      <c r="K16" s="1006">
        <v>375.91999999999996</v>
      </c>
      <c r="L16" s="1006" t="s">
        <v>738</v>
      </c>
      <c r="M16" s="1006" t="s">
        <v>738</v>
      </c>
      <c r="N16" s="1006" t="s">
        <v>738</v>
      </c>
      <c r="O16" s="1006" t="s">
        <v>738</v>
      </c>
      <c r="P16" s="1006" t="s">
        <v>738</v>
      </c>
      <c r="Q16" s="1006">
        <v>-396.24</v>
      </c>
      <c r="R16" s="1008" t="s">
        <v>738</v>
      </c>
      <c r="S16" s="1009">
        <v>-396.24</v>
      </c>
      <c r="T16" s="3550"/>
    </row>
    <row r="17" spans="1:20" ht="34.5" customHeight="1" x14ac:dyDescent="0.25">
      <c r="A17" s="1004" t="s">
        <v>1440</v>
      </c>
      <c r="B17" s="1005" t="s">
        <v>738</v>
      </c>
      <c r="C17" s="1006" t="s">
        <v>738</v>
      </c>
      <c r="D17" s="1006" t="s">
        <v>738</v>
      </c>
      <c r="E17" s="1006" t="s">
        <v>738</v>
      </c>
      <c r="F17" s="1006" t="s">
        <v>738</v>
      </c>
      <c r="G17" s="1006" t="s">
        <v>738</v>
      </c>
      <c r="H17" s="1006" t="s">
        <v>738</v>
      </c>
      <c r="I17" s="1007" t="s">
        <v>738</v>
      </c>
      <c r="J17" s="1006" t="s">
        <v>738</v>
      </c>
      <c r="K17" s="1006" t="s">
        <v>738</v>
      </c>
      <c r="L17" s="1006" t="s">
        <v>738</v>
      </c>
      <c r="M17" s="1006" t="s">
        <v>738</v>
      </c>
      <c r="N17" s="1006" t="s">
        <v>738</v>
      </c>
      <c r="O17" s="1006" t="s">
        <v>738</v>
      </c>
      <c r="P17" s="1006" t="s">
        <v>738</v>
      </c>
      <c r="Q17" s="1006" t="s">
        <v>738</v>
      </c>
      <c r="R17" s="1008">
        <v>-3770.9141540000001</v>
      </c>
      <c r="S17" s="1009">
        <v>-3770.9141540000001</v>
      </c>
      <c r="T17" s="3550"/>
    </row>
    <row r="18" spans="1:20" ht="34.5" customHeight="1" x14ac:dyDescent="0.25">
      <c r="A18" s="1004" t="s">
        <v>1441</v>
      </c>
      <c r="B18" s="1042" t="s">
        <v>738</v>
      </c>
      <c r="C18" s="1043" t="s">
        <v>738</v>
      </c>
      <c r="D18" s="1043" t="s">
        <v>738</v>
      </c>
      <c r="E18" s="1043" t="s">
        <v>738</v>
      </c>
      <c r="F18" s="1043" t="s">
        <v>738</v>
      </c>
      <c r="G18" s="1043" t="s">
        <v>738</v>
      </c>
      <c r="H18" s="1043" t="s">
        <v>738</v>
      </c>
      <c r="I18" s="1044" t="s">
        <v>738</v>
      </c>
      <c r="J18" s="1006" t="s">
        <v>738</v>
      </c>
      <c r="K18" s="1006" t="s">
        <v>738</v>
      </c>
      <c r="L18" s="1006" t="s">
        <v>738</v>
      </c>
      <c r="M18" s="1006" t="s">
        <v>738</v>
      </c>
      <c r="N18" s="1006" t="s">
        <v>738</v>
      </c>
      <c r="O18" s="1006" t="s">
        <v>738</v>
      </c>
      <c r="P18" s="1006" t="s">
        <v>738</v>
      </c>
      <c r="Q18" s="1006" t="s">
        <v>738</v>
      </c>
      <c r="R18" s="1008">
        <v>-16084.998992000001</v>
      </c>
      <c r="S18" s="1009">
        <v>-16084.998992000001</v>
      </c>
      <c r="T18" s="3550"/>
    </row>
    <row r="19" spans="1:20" s="1019" customFormat="1" ht="34.5" customHeight="1" x14ac:dyDescent="0.25">
      <c r="A19" s="1020" t="s">
        <v>1442</v>
      </c>
      <c r="B19" s="1014">
        <v>20786.950799999933</v>
      </c>
      <c r="C19" s="1015">
        <v>187706.16</v>
      </c>
      <c r="D19" s="1014">
        <v>213091.82</v>
      </c>
      <c r="E19" s="1014">
        <v>160234.73709026517</v>
      </c>
      <c r="F19" s="1014">
        <v>65.519999999999868</v>
      </c>
      <c r="G19" s="1014">
        <v>39534.719999999943</v>
      </c>
      <c r="H19" s="1014">
        <v>81286.070400000011</v>
      </c>
      <c r="I19" s="1016">
        <v>681919.02749026509</v>
      </c>
      <c r="J19" s="1014">
        <v>5579.920000000001</v>
      </c>
      <c r="K19" s="1014">
        <v>375.91999999999996</v>
      </c>
      <c r="L19" s="1014" t="s">
        <v>738</v>
      </c>
      <c r="M19" s="1014" t="s">
        <v>738</v>
      </c>
      <c r="N19" s="1014" t="s">
        <v>738</v>
      </c>
      <c r="O19" s="1014" t="s">
        <v>738</v>
      </c>
      <c r="P19" s="1014">
        <v>21719.359999999986</v>
      </c>
      <c r="Q19" s="1014">
        <v>27675.199999999986</v>
      </c>
      <c r="R19" s="1017">
        <v>248441</v>
      </c>
      <c r="S19" s="1018">
        <v>978822</v>
      </c>
      <c r="T19" s="3550"/>
    </row>
    <row r="20" spans="1:20" ht="34.5" customHeight="1" x14ac:dyDescent="0.25">
      <c r="A20" s="1004" t="s">
        <v>1443</v>
      </c>
      <c r="B20" s="1006">
        <v>20786.950799999999</v>
      </c>
      <c r="C20" s="1011" t="s">
        <v>738</v>
      </c>
      <c r="D20" s="1006">
        <v>35880.25</v>
      </c>
      <c r="E20" s="1006" t="s">
        <v>738</v>
      </c>
      <c r="F20" s="1006" t="s">
        <v>738</v>
      </c>
      <c r="G20" s="1006">
        <v>35657.279999999999</v>
      </c>
      <c r="H20" s="1006">
        <v>5898.96</v>
      </c>
      <c r="I20" s="1007">
        <v>77436.490000000005</v>
      </c>
      <c r="J20" s="1006">
        <v>471.96</v>
      </c>
      <c r="K20" s="1006" t="s">
        <v>738</v>
      </c>
      <c r="L20" s="1006" t="s">
        <v>738</v>
      </c>
      <c r="M20" s="1006" t="s">
        <v>738</v>
      </c>
      <c r="N20" s="1006" t="s">
        <v>738</v>
      </c>
      <c r="O20" s="1006" t="s">
        <v>738</v>
      </c>
      <c r="P20" s="1006">
        <v>21719.360000000001</v>
      </c>
      <c r="Q20" s="1006">
        <v>22191.32</v>
      </c>
      <c r="R20" s="1008">
        <v>85418.27133696001</v>
      </c>
      <c r="S20" s="1009">
        <v>205833.03213696001</v>
      </c>
      <c r="T20" s="3550"/>
    </row>
    <row r="21" spans="1:20" ht="34.5" customHeight="1" x14ac:dyDescent="0.25">
      <c r="A21" s="1004" t="s">
        <v>1452</v>
      </c>
      <c r="B21" s="1006" t="s">
        <v>738</v>
      </c>
      <c r="C21" s="1011">
        <v>187706.16000000003</v>
      </c>
      <c r="D21" s="1006">
        <v>175003.71</v>
      </c>
      <c r="E21" s="1006">
        <v>160234.73709026517</v>
      </c>
      <c r="F21" s="1006" t="s">
        <v>738</v>
      </c>
      <c r="G21" s="1006">
        <v>3877.44</v>
      </c>
      <c r="H21" s="1006">
        <v>3581.28</v>
      </c>
      <c r="I21" s="1007">
        <v>530403.32709026511</v>
      </c>
      <c r="J21" s="1006" t="s">
        <v>738</v>
      </c>
      <c r="K21" s="1006" t="s">
        <v>738</v>
      </c>
      <c r="L21" s="1006" t="s">
        <v>738</v>
      </c>
      <c r="M21" s="1006" t="s">
        <v>738</v>
      </c>
      <c r="N21" s="1006" t="s">
        <v>738</v>
      </c>
      <c r="O21" s="1006" t="s">
        <v>738</v>
      </c>
      <c r="P21" s="1006" t="s">
        <v>738</v>
      </c>
      <c r="Q21" s="1006" t="s">
        <v>738</v>
      </c>
      <c r="R21" s="1008" t="s">
        <v>738</v>
      </c>
      <c r="S21" s="1009">
        <v>530403.32709026511</v>
      </c>
      <c r="T21" s="3550"/>
    </row>
    <row r="22" spans="1:20" ht="34.5" customHeight="1" x14ac:dyDescent="0.25">
      <c r="A22" s="1021" t="s">
        <v>1445</v>
      </c>
      <c r="B22" s="1005" t="s">
        <v>738</v>
      </c>
      <c r="C22" s="1006" t="s">
        <v>738</v>
      </c>
      <c r="D22" s="1006" t="s">
        <v>738</v>
      </c>
      <c r="E22" s="1006" t="s">
        <v>738</v>
      </c>
      <c r="F22" s="1006" t="s">
        <v>738</v>
      </c>
      <c r="G22" s="1006" t="s">
        <v>738</v>
      </c>
      <c r="H22" s="1006">
        <v>17466.84</v>
      </c>
      <c r="I22" s="1007">
        <v>17466.84</v>
      </c>
      <c r="J22" s="1006" t="s">
        <v>738</v>
      </c>
      <c r="K22" s="1006">
        <v>306.36</v>
      </c>
      <c r="L22" s="1006" t="s">
        <v>738</v>
      </c>
      <c r="M22" s="1006" t="s">
        <v>738</v>
      </c>
      <c r="N22" s="1006" t="s">
        <v>738</v>
      </c>
      <c r="O22" s="1006" t="s">
        <v>738</v>
      </c>
      <c r="P22" s="1006" t="s">
        <v>738</v>
      </c>
      <c r="Q22" s="1006">
        <v>306.36</v>
      </c>
      <c r="R22" s="1008">
        <v>81849.37126047023</v>
      </c>
      <c r="S22" s="1009">
        <v>99622.571260470228</v>
      </c>
      <c r="T22" s="3550"/>
    </row>
    <row r="23" spans="1:20" ht="34.5" customHeight="1" x14ac:dyDescent="0.25">
      <c r="A23" s="1004" t="s">
        <v>1446</v>
      </c>
      <c r="B23" s="1005" t="s">
        <v>738</v>
      </c>
      <c r="C23" s="1006" t="s">
        <v>738</v>
      </c>
      <c r="D23" s="1006" t="s">
        <v>738</v>
      </c>
      <c r="E23" s="1006" t="s">
        <v>738</v>
      </c>
      <c r="F23" s="1006">
        <v>65.52</v>
      </c>
      <c r="G23" s="1006" t="s">
        <v>738</v>
      </c>
      <c r="H23" s="1006">
        <v>54011.880000000005</v>
      </c>
      <c r="I23" s="1007">
        <v>54077.4</v>
      </c>
      <c r="J23" s="1006">
        <v>5107.96</v>
      </c>
      <c r="K23" s="1006">
        <v>69.56</v>
      </c>
      <c r="L23" s="1006" t="s">
        <v>738</v>
      </c>
      <c r="M23" s="1006" t="s">
        <v>738</v>
      </c>
      <c r="N23" s="1006" t="s">
        <v>738</v>
      </c>
      <c r="O23" s="1006" t="s">
        <v>738</v>
      </c>
      <c r="P23" s="1006" t="s">
        <v>738</v>
      </c>
      <c r="Q23" s="1006">
        <v>5177.5200000000004</v>
      </c>
      <c r="R23" s="1008">
        <v>75034.632162480004</v>
      </c>
      <c r="S23" s="1009">
        <v>134289.55216248002</v>
      </c>
      <c r="T23" s="3550"/>
    </row>
    <row r="24" spans="1:20" ht="34.5" customHeight="1" x14ac:dyDescent="0.25">
      <c r="A24" s="1004" t="s">
        <v>1447</v>
      </c>
      <c r="B24" s="1006" t="s">
        <v>738</v>
      </c>
      <c r="C24" s="1011" t="s">
        <v>738</v>
      </c>
      <c r="D24" s="1006">
        <v>2207.86</v>
      </c>
      <c r="E24" s="1006" t="s">
        <v>738</v>
      </c>
      <c r="F24" s="1006" t="s">
        <v>738</v>
      </c>
      <c r="G24" s="1006" t="s">
        <v>738</v>
      </c>
      <c r="H24" s="1006" t="s">
        <v>738</v>
      </c>
      <c r="I24" s="1007">
        <v>2207.86</v>
      </c>
      <c r="J24" s="1006" t="s">
        <v>738</v>
      </c>
      <c r="K24" s="1006" t="s">
        <v>738</v>
      </c>
      <c r="L24" s="1006" t="s">
        <v>738</v>
      </c>
      <c r="M24" s="1006" t="s">
        <v>738</v>
      </c>
      <c r="N24" s="1006" t="s">
        <v>738</v>
      </c>
      <c r="O24" s="1006" t="s">
        <v>738</v>
      </c>
      <c r="P24" s="1006" t="s">
        <v>738</v>
      </c>
      <c r="Q24" s="1006" t="s">
        <v>738</v>
      </c>
      <c r="R24" s="1008">
        <v>2009.86667442</v>
      </c>
      <c r="S24" s="1009">
        <v>4217.7266744200006</v>
      </c>
      <c r="T24" s="3550"/>
    </row>
    <row r="25" spans="1:20" ht="17.25" customHeight="1" thickBot="1" x14ac:dyDescent="0.3">
      <c r="A25" s="1022" t="s">
        <v>1448</v>
      </c>
      <c r="B25" s="1026" t="s">
        <v>738</v>
      </c>
      <c r="C25" s="1045" t="s">
        <v>738</v>
      </c>
      <c r="D25" s="1025" t="s">
        <v>738</v>
      </c>
      <c r="E25" s="1025" t="s">
        <v>738</v>
      </c>
      <c r="F25" s="1025" t="s">
        <v>738</v>
      </c>
      <c r="G25" s="1025" t="s">
        <v>738</v>
      </c>
      <c r="H25" s="1026">
        <v>327.11040000000503</v>
      </c>
      <c r="I25" s="1027">
        <v>327.11039999994671</v>
      </c>
      <c r="J25" s="1026" t="s">
        <v>738</v>
      </c>
      <c r="K25" s="1026" t="s">
        <v>738</v>
      </c>
      <c r="L25" s="1026" t="s">
        <v>738</v>
      </c>
      <c r="M25" s="1026" t="s">
        <v>738</v>
      </c>
      <c r="N25" s="1026" t="s">
        <v>738</v>
      </c>
      <c r="O25" s="1026" t="s">
        <v>738</v>
      </c>
      <c r="P25" s="1026" t="s">
        <v>738</v>
      </c>
      <c r="Q25" s="1026" t="s">
        <v>738</v>
      </c>
      <c r="R25" s="1028">
        <v>4128</v>
      </c>
      <c r="S25" s="1029">
        <v>4456</v>
      </c>
      <c r="T25" s="3550"/>
    </row>
    <row r="26" spans="1:20" ht="18.75" x14ac:dyDescent="0.25">
      <c r="A26" s="984" t="s">
        <v>1453</v>
      </c>
      <c r="E26"/>
      <c r="T26" s="3550"/>
    </row>
    <row r="27" spans="1:20" ht="18.75" x14ac:dyDescent="0.25">
      <c r="A27" s="984" t="s">
        <v>1454</v>
      </c>
      <c r="T27" s="3550"/>
    </row>
    <row r="28" spans="1:20" x14ac:dyDescent="0.25">
      <c r="A28" s="984" t="s">
        <v>1450</v>
      </c>
      <c r="T28" s="3550"/>
    </row>
    <row r="29" spans="1:20" x14ac:dyDescent="0.25">
      <c r="A29" s="1046"/>
      <c r="T29" s="3550"/>
    </row>
  </sheetData>
  <mergeCells count="12">
    <mergeCell ref="T2:T29"/>
    <mergeCell ref="B4:I4"/>
    <mergeCell ref="J4:Q5"/>
    <mergeCell ref="R4:R7"/>
    <mergeCell ref="S4:S7"/>
    <mergeCell ref="B5:B7"/>
    <mergeCell ref="C5:I5"/>
    <mergeCell ref="E6:E7"/>
    <mergeCell ref="G6:G7"/>
    <mergeCell ref="N6:N7"/>
    <mergeCell ref="O6:O7"/>
    <mergeCell ref="Q6:Q7"/>
  </mergeCells>
  <hyperlinks>
    <hyperlink ref="A1" location="'Table of Contents'!A1" display="Back to Table of Contents"/>
  </hyperlinks>
  <pageMargins left="0.28000000000000003" right="0" top="0.66" bottom="0.4" header="0.2" footer="0.26"/>
  <pageSetup paperSize="9" scale="6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9"/>
  <sheetViews>
    <sheetView zoomScale="70" zoomScaleNormal="70" workbookViewId="0"/>
  </sheetViews>
  <sheetFormatPr defaultRowHeight="18.75" x14ac:dyDescent="0.3"/>
  <cols>
    <col min="1" max="1" width="25" style="14" customWidth="1"/>
    <col min="2" max="2" width="13" style="14" customWidth="1"/>
    <col min="3" max="4" width="12.28515625" style="14" customWidth="1"/>
    <col min="5" max="11" width="12.28515625" style="14" bestFit="1" customWidth="1"/>
    <col min="12" max="12" width="11.28515625" style="14" bestFit="1" customWidth="1"/>
    <col min="13" max="13" width="11" style="14" customWidth="1"/>
    <col min="14" max="16384" width="9.140625" style="14"/>
  </cols>
  <sheetData>
    <row r="1" spans="1:15" ht="21.75" customHeight="1" x14ac:dyDescent="0.3">
      <c r="A1" s="970" t="s">
        <v>1404</v>
      </c>
    </row>
    <row r="2" spans="1:15" ht="22.5" customHeight="1" x14ac:dyDescent="0.3">
      <c r="A2" s="1047" t="s">
        <v>1270</v>
      </c>
      <c r="B2" s="1048"/>
      <c r="C2" s="1048"/>
      <c r="D2" s="1048"/>
      <c r="E2" s="1048"/>
      <c r="F2" s="1048"/>
      <c r="G2" s="1048"/>
    </row>
    <row r="3" spans="1:15" ht="24.75" customHeight="1" x14ac:dyDescent="0.3">
      <c r="A3" s="1049"/>
      <c r="E3" s="1050"/>
      <c r="F3" s="1050"/>
      <c r="H3" s="3556" t="s">
        <v>1455</v>
      </c>
      <c r="I3" s="3556"/>
      <c r="J3" s="3556"/>
      <c r="K3" s="3556"/>
    </row>
    <row r="4" spans="1:15" ht="34.5" customHeight="1" x14ac:dyDescent="0.3">
      <c r="A4" s="1051" t="s">
        <v>1456</v>
      </c>
      <c r="B4" s="1051">
        <v>2009</v>
      </c>
      <c r="C4" s="1051">
        <v>2010</v>
      </c>
      <c r="D4" s="1051">
        <v>2011</v>
      </c>
      <c r="E4" s="1052" t="s">
        <v>1457</v>
      </c>
      <c r="F4" s="1053">
        <v>2013</v>
      </c>
      <c r="G4" s="1053">
        <v>2014</v>
      </c>
      <c r="H4" s="1051">
        <v>2015</v>
      </c>
      <c r="I4" s="1051">
        <v>2016</v>
      </c>
      <c r="J4" s="1051">
        <v>2017</v>
      </c>
      <c r="K4" s="1051">
        <v>2018</v>
      </c>
    </row>
    <row r="5" spans="1:15" ht="34.5" customHeight="1" x14ac:dyDescent="0.3">
      <c r="A5" s="1054" t="s">
        <v>1458</v>
      </c>
      <c r="B5" s="1055">
        <v>1110.5999999999999</v>
      </c>
      <c r="C5" s="1055">
        <v>1189.0999999999999</v>
      </c>
      <c r="D5" s="1055">
        <v>1195.7</v>
      </c>
      <c r="E5" s="1055">
        <v>1205.3000000000002</v>
      </c>
      <c r="F5" s="1055">
        <v>1235.3</v>
      </c>
      <c r="G5" s="1055">
        <v>1279.3</v>
      </c>
      <c r="H5" s="1055">
        <v>1283.1673978200001</v>
      </c>
      <c r="I5" s="1056">
        <v>1328.5</v>
      </c>
      <c r="J5" s="1056">
        <v>1385.3</v>
      </c>
      <c r="K5" s="1056">
        <v>1381.9</v>
      </c>
      <c r="L5" s="1057"/>
      <c r="M5" s="1058"/>
      <c r="N5" s="1058"/>
    </row>
    <row r="6" spans="1:15" ht="34.5" customHeight="1" x14ac:dyDescent="0.3">
      <c r="A6" s="1059" t="s">
        <v>1414</v>
      </c>
      <c r="B6" s="1060">
        <v>369.3</v>
      </c>
      <c r="C6" s="1061">
        <v>414.1</v>
      </c>
      <c r="D6" s="1061">
        <v>397.7</v>
      </c>
      <c r="E6" s="1062">
        <v>418.4</v>
      </c>
      <c r="F6" s="1062">
        <v>440.6</v>
      </c>
      <c r="G6" s="1062">
        <v>460.3</v>
      </c>
      <c r="H6" s="1062">
        <v>446.88604342000002</v>
      </c>
      <c r="I6" s="1063">
        <v>455.33915999999999</v>
      </c>
      <c r="J6" s="1063">
        <v>471.3</v>
      </c>
      <c r="K6" s="1063">
        <v>447.7</v>
      </c>
      <c r="L6" s="1057"/>
      <c r="M6" s="1058"/>
      <c r="N6" s="1057"/>
      <c r="O6" s="1058"/>
    </row>
    <row r="7" spans="1:15" ht="34.5" customHeight="1" x14ac:dyDescent="0.3">
      <c r="A7" s="1064" t="s">
        <v>1459</v>
      </c>
      <c r="B7" s="1060">
        <v>741.3</v>
      </c>
      <c r="C7" s="1060">
        <v>775</v>
      </c>
      <c r="D7" s="1060">
        <v>798.00000000000011</v>
      </c>
      <c r="E7" s="1060">
        <v>786.90000000000009</v>
      </c>
      <c r="F7" s="1060">
        <v>794.69999999999993</v>
      </c>
      <c r="G7" s="1060">
        <v>819</v>
      </c>
      <c r="H7" s="1060">
        <v>836.28135440000005</v>
      </c>
      <c r="I7" s="1063">
        <v>873.2</v>
      </c>
      <c r="J7" s="1063">
        <v>914</v>
      </c>
      <c r="K7" s="1063">
        <v>934.2</v>
      </c>
      <c r="L7" s="1057"/>
      <c r="M7" s="1058"/>
      <c r="N7" s="1057"/>
      <c r="O7" s="1058"/>
    </row>
    <row r="8" spans="1:15" ht="30" customHeight="1" x14ac:dyDescent="0.3">
      <c r="A8" s="1065" t="s">
        <v>1460</v>
      </c>
      <c r="B8" s="1066">
        <v>120.6</v>
      </c>
      <c r="C8" s="1066">
        <v>127.7</v>
      </c>
      <c r="D8" s="1066">
        <v>130</v>
      </c>
      <c r="E8" s="1066">
        <v>136.6</v>
      </c>
      <c r="F8" s="1066">
        <v>142.69999999999999</v>
      </c>
      <c r="G8" s="1066">
        <v>151.69999999999999</v>
      </c>
      <c r="H8" s="1066">
        <v>163.03648680000001</v>
      </c>
      <c r="I8" s="1067">
        <v>178.93116000000001</v>
      </c>
      <c r="J8" s="1067">
        <v>187.7</v>
      </c>
      <c r="K8" s="1067">
        <v>191.5</v>
      </c>
      <c r="L8" s="1057"/>
      <c r="M8" s="1058"/>
      <c r="N8" s="1057"/>
      <c r="O8" s="1058"/>
    </row>
    <row r="9" spans="1:15" ht="30" customHeight="1" x14ac:dyDescent="0.3">
      <c r="A9" s="1065" t="s">
        <v>1461</v>
      </c>
      <c r="B9" s="1066">
        <v>206.7</v>
      </c>
      <c r="C9" s="1066">
        <v>213.6</v>
      </c>
      <c r="D9" s="1066">
        <v>210.1</v>
      </c>
      <c r="E9" s="1066">
        <v>213.4</v>
      </c>
      <c r="F9" s="1066">
        <v>207</v>
      </c>
      <c r="G9" s="1066">
        <v>208</v>
      </c>
      <c r="H9" s="1066">
        <v>209.56906120000005</v>
      </c>
      <c r="I9" s="1068">
        <v>210.6</v>
      </c>
      <c r="J9" s="1068">
        <v>214.4</v>
      </c>
      <c r="K9" s="1068">
        <v>216.6</v>
      </c>
      <c r="L9" s="1069"/>
      <c r="M9" s="1058"/>
      <c r="N9" s="1057"/>
      <c r="O9" s="1058"/>
    </row>
    <row r="10" spans="1:15" ht="38.25" customHeight="1" x14ac:dyDescent="0.3">
      <c r="A10" s="1070" t="s">
        <v>1462</v>
      </c>
      <c r="B10" s="1066">
        <v>117.2</v>
      </c>
      <c r="C10" s="1066">
        <v>131.30000000000001</v>
      </c>
      <c r="D10" s="1066">
        <v>138.70000000000002</v>
      </c>
      <c r="E10" s="1066">
        <v>118.8</v>
      </c>
      <c r="F10" s="1066">
        <v>121.60000000000001</v>
      </c>
      <c r="G10" s="1066">
        <v>127.7</v>
      </c>
      <c r="H10" s="1066">
        <v>125.24437120000002</v>
      </c>
      <c r="I10" s="1068">
        <v>148.42336699811202</v>
      </c>
      <c r="J10" s="1068">
        <v>161.30000000000001</v>
      </c>
      <c r="K10" s="1068">
        <v>163.30000000000001</v>
      </c>
      <c r="L10" s="1057"/>
      <c r="M10" s="1058"/>
      <c r="N10" s="1057"/>
      <c r="O10" s="1058"/>
    </row>
    <row r="11" spans="1:15" ht="30.75" customHeight="1" x14ac:dyDescent="0.3">
      <c r="A11" s="1071" t="s">
        <v>1463</v>
      </c>
      <c r="B11" s="1072">
        <v>110.5</v>
      </c>
      <c r="C11" s="1072">
        <v>123.3</v>
      </c>
      <c r="D11" s="1072">
        <v>134.4</v>
      </c>
      <c r="E11" s="1072">
        <v>115</v>
      </c>
      <c r="F11" s="1072">
        <v>120.7</v>
      </c>
      <c r="G11" s="1072">
        <v>126.8</v>
      </c>
      <c r="H11" s="1072">
        <v>124.3</v>
      </c>
      <c r="I11" s="1073">
        <v>147.5916</v>
      </c>
      <c r="J11" s="1073">
        <v>160.19999999999999</v>
      </c>
      <c r="K11" s="1073">
        <v>162.5</v>
      </c>
      <c r="L11" s="1057"/>
      <c r="M11" s="1058"/>
      <c r="N11" s="1057"/>
      <c r="O11" s="1058"/>
    </row>
    <row r="12" spans="1:15" ht="30.75" customHeight="1" x14ac:dyDescent="0.3">
      <c r="A12" s="1071" t="s">
        <v>1464</v>
      </c>
      <c r="B12" s="1072">
        <v>6.7</v>
      </c>
      <c r="C12" s="1072">
        <v>8</v>
      </c>
      <c r="D12" s="1072">
        <v>4.3</v>
      </c>
      <c r="E12" s="1072">
        <v>3.8</v>
      </c>
      <c r="F12" s="1072">
        <v>0.9</v>
      </c>
      <c r="G12" s="1072">
        <v>0.9</v>
      </c>
      <c r="H12" s="1072">
        <v>0.9</v>
      </c>
      <c r="I12" s="1073">
        <v>0.83176699811202026</v>
      </c>
      <c r="J12" s="1073">
        <v>1</v>
      </c>
      <c r="K12" s="1073">
        <v>0.7</v>
      </c>
      <c r="M12" s="1074"/>
      <c r="N12" s="1057"/>
      <c r="O12" s="1058"/>
    </row>
    <row r="13" spans="1:15" ht="30.75" customHeight="1" x14ac:dyDescent="0.3">
      <c r="A13" s="1065" t="s">
        <v>1465</v>
      </c>
      <c r="B13" s="1066">
        <v>227.9</v>
      </c>
      <c r="C13" s="1066">
        <v>232.2</v>
      </c>
      <c r="D13" s="1066">
        <v>248.1</v>
      </c>
      <c r="E13" s="1066">
        <v>245.4</v>
      </c>
      <c r="F13" s="1066">
        <v>248.5</v>
      </c>
      <c r="G13" s="1066">
        <v>254.8</v>
      </c>
      <c r="H13" s="1066">
        <v>259.22531519999995</v>
      </c>
      <c r="I13" s="1068">
        <v>254.4</v>
      </c>
      <c r="J13" s="1068">
        <v>269.3</v>
      </c>
      <c r="K13" s="1068">
        <v>278.7</v>
      </c>
      <c r="L13" s="1075"/>
      <c r="M13" s="1058"/>
      <c r="N13" s="1057"/>
      <c r="O13" s="1058"/>
    </row>
    <row r="14" spans="1:15" ht="30.75" customHeight="1" x14ac:dyDescent="0.3">
      <c r="A14" s="1076" t="s">
        <v>1466</v>
      </c>
      <c r="B14" s="1066">
        <v>68.900000000000006</v>
      </c>
      <c r="C14" s="1066">
        <v>70.2</v>
      </c>
      <c r="D14" s="1066">
        <v>71.099999999999994</v>
      </c>
      <c r="E14" s="1066">
        <v>72.7</v>
      </c>
      <c r="F14" s="1066">
        <v>74.900000000000006</v>
      </c>
      <c r="G14" s="1066">
        <v>76.7</v>
      </c>
      <c r="H14" s="1066">
        <v>79.206119999999999</v>
      </c>
      <c r="I14" s="1068">
        <v>80.902799999999999</v>
      </c>
      <c r="J14" s="1068">
        <v>81.3</v>
      </c>
      <c r="K14" s="1068">
        <v>84.2</v>
      </c>
      <c r="L14" s="1057"/>
      <c r="M14" s="1058"/>
      <c r="N14" s="1057"/>
      <c r="O14" s="1058"/>
    </row>
    <row r="15" spans="1:15" ht="34.5" customHeight="1" x14ac:dyDescent="0.3">
      <c r="A15" s="1077" t="s">
        <v>1467</v>
      </c>
      <c r="B15" s="1078">
        <v>236.29999999999998</v>
      </c>
      <c r="C15" s="1078">
        <v>241.6</v>
      </c>
      <c r="D15" s="1078">
        <v>231.1</v>
      </c>
      <c r="E15" s="1078">
        <v>222.31</v>
      </c>
      <c r="F15" s="1078">
        <v>219.45</v>
      </c>
      <c r="G15" s="1078">
        <v>212.3</v>
      </c>
      <c r="H15" s="1078">
        <v>251.26469365599999</v>
      </c>
      <c r="I15" s="1056">
        <v>226.80713420000001</v>
      </c>
      <c r="J15" s="1056">
        <v>214.5</v>
      </c>
      <c r="K15" s="1056">
        <v>204.4</v>
      </c>
      <c r="L15" s="1057"/>
      <c r="M15" s="1058"/>
      <c r="N15" s="1057"/>
      <c r="O15" s="1058"/>
    </row>
    <row r="16" spans="1:15" ht="30" customHeight="1" x14ac:dyDescent="0.3">
      <c r="A16" s="1065" t="s">
        <v>1468</v>
      </c>
      <c r="B16" s="1079">
        <v>10.5</v>
      </c>
      <c r="C16" s="1079">
        <v>8.6999999999999993</v>
      </c>
      <c r="D16" s="1079">
        <v>4.9000000000000004</v>
      </c>
      <c r="E16" s="1080">
        <v>6.4</v>
      </c>
      <c r="F16" s="1080">
        <v>8.1999999999999993</v>
      </c>
      <c r="G16" s="1079">
        <v>7.8</v>
      </c>
      <c r="H16" s="1079">
        <v>10.482012992000001</v>
      </c>
      <c r="I16" s="1068">
        <v>8.5570963199999976</v>
      </c>
      <c r="J16" s="1068">
        <v>7.7</v>
      </c>
      <c r="K16" s="1068">
        <v>10.7</v>
      </c>
      <c r="L16" s="1057"/>
      <c r="M16" s="1058"/>
      <c r="N16" s="1057"/>
      <c r="O16" s="1058"/>
    </row>
    <row r="17" spans="1:17" ht="30" customHeight="1" x14ac:dyDescent="0.3">
      <c r="A17" s="1081" t="s">
        <v>1469</v>
      </c>
      <c r="B17" s="1079">
        <v>0.1</v>
      </c>
      <c r="C17" s="1079">
        <v>0.2</v>
      </c>
      <c r="D17" s="1079">
        <v>0.2</v>
      </c>
      <c r="E17" s="1080">
        <v>0.3</v>
      </c>
      <c r="F17" s="1080">
        <v>0.3</v>
      </c>
      <c r="G17" s="1080">
        <v>0.3</v>
      </c>
      <c r="H17" s="1080">
        <v>0.23100890000000002</v>
      </c>
      <c r="I17" s="1068">
        <v>1.5438959079999999</v>
      </c>
      <c r="J17" s="1068">
        <v>1.3</v>
      </c>
      <c r="K17" s="1068">
        <v>1.3</v>
      </c>
      <c r="L17" s="1057"/>
      <c r="M17" s="1058"/>
      <c r="N17" s="1057"/>
      <c r="O17" s="1058"/>
    </row>
    <row r="18" spans="1:17" ht="30" customHeight="1" x14ac:dyDescent="0.3">
      <c r="A18" s="1065" t="s">
        <v>1470</v>
      </c>
      <c r="B18" s="1082">
        <v>0</v>
      </c>
      <c r="C18" s="1082">
        <v>0</v>
      </c>
      <c r="D18" s="1080">
        <v>0.3</v>
      </c>
      <c r="E18" s="1080">
        <v>1.5</v>
      </c>
      <c r="F18" s="1080">
        <v>1.72</v>
      </c>
      <c r="G18" s="1080">
        <v>1.83</v>
      </c>
      <c r="H18" s="1080">
        <v>1.7508164660000001</v>
      </c>
      <c r="I18" s="1068">
        <v>1.6078651159999999</v>
      </c>
      <c r="J18" s="1068">
        <v>1.5</v>
      </c>
      <c r="K18" s="1068">
        <v>1.9</v>
      </c>
      <c r="L18" s="1057"/>
      <c r="M18" s="1058"/>
      <c r="N18" s="1057"/>
      <c r="O18" s="1058"/>
    </row>
    <row r="19" spans="1:17" ht="30" customHeight="1" x14ac:dyDescent="0.3">
      <c r="A19" s="1065" t="s">
        <v>1471</v>
      </c>
      <c r="B19" s="1082">
        <v>0</v>
      </c>
      <c r="C19" s="1082">
        <v>0</v>
      </c>
      <c r="D19" s="1082">
        <v>0</v>
      </c>
      <c r="E19" s="1080">
        <v>0.1</v>
      </c>
      <c r="F19" s="1080">
        <v>0.23</v>
      </c>
      <c r="G19" s="1080">
        <v>2.12</v>
      </c>
      <c r="H19" s="1080">
        <v>2.2248752979999997</v>
      </c>
      <c r="I19" s="1068">
        <v>2.6058168560000001</v>
      </c>
      <c r="J19" s="1068">
        <v>3.4</v>
      </c>
      <c r="K19" s="1068">
        <v>4.2</v>
      </c>
      <c r="L19" s="1057"/>
      <c r="M19" s="1058"/>
      <c r="N19" s="1057"/>
      <c r="O19" s="1058"/>
    </row>
    <row r="20" spans="1:17" ht="30" customHeight="1" x14ac:dyDescent="0.3">
      <c r="A20" s="1065" t="s">
        <v>1472</v>
      </c>
      <c r="B20" s="1083">
        <v>218</v>
      </c>
      <c r="C20" s="1083">
        <v>225</v>
      </c>
      <c r="D20" s="1083">
        <v>218.1</v>
      </c>
      <c r="E20" s="1083">
        <v>206.5</v>
      </c>
      <c r="F20" s="1083">
        <v>201.7</v>
      </c>
      <c r="G20" s="1083">
        <v>193.4</v>
      </c>
      <c r="H20" s="1083">
        <v>230.07151999999999</v>
      </c>
      <c r="I20" s="1068">
        <v>206.07616000000002</v>
      </c>
      <c r="J20" s="1068">
        <v>194.3</v>
      </c>
      <c r="K20" s="1068">
        <v>180.1</v>
      </c>
      <c r="L20" s="1057"/>
      <c r="M20" s="1058"/>
      <c r="N20" s="1057"/>
      <c r="O20" s="1058"/>
      <c r="Q20" s="447"/>
    </row>
    <row r="21" spans="1:17" ht="30" customHeight="1" x14ac:dyDescent="0.3">
      <c r="A21" s="1065" t="s">
        <v>1473</v>
      </c>
      <c r="B21" s="1083">
        <v>7.7</v>
      </c>
      <c r="C21" s="1083">
        <v>7.7</v>
      </c>
      <c r="D21" s="1083">
        <v>7.6</v>
      </c>
      <c r="E21" s="1083">
        <v>7.5</v>
      </c>
      <c r="F21" s="1083">
        <v>7.3</v>
      </c>
      <c r="G21" s="1083">
        <v>6.9</v>
      </c>
      <c r="H21" s="1083">
        <v>6.5044600000000008</v>
      </c>
      <c r="I21" s="1068">
        <v>6.4163000000000006</v>
      </c>
      <c r="J21" s="1068">
        <v>6.4163000000000006</v>
      </c>
      <c r="K21" s="1068">
        <v>6.1</v>
      </c>
      <c r="L21" s="1057"/>
      <c r="M21" s="1058"/>
      <c r="N21" s="1057"/>
      <c r="O21" s="1058"/>
      <c r="Q21" s="1057"/>
    </row>
    <row r="22" spans="1:17" ht="36.75" customHeight="1" x14ac:dyDescent="0.3">
      <c r="A22" s="1051" t="s">
        <v>7</v>
      </c>
      <c r="B22" s="1084">
        <v>1346.8999999999999</v>
      </c>
      <c r="C22" s="1084">
        <v>1430.6999999999998</v>
      </c>
      <c r="D22" s="1084">
        <v>1426.8</v>
      </c>
      <c r="E22" s="1084">
        <v>1427.6100000000001</v>
      </c>
      <c r="F22" s="1084">
        <v>1454.75</v>
      </c>
      <c r="G22" s="1084">
        <v>1491.6</v>
      </c>
      <c r="H22" s="1084">
        <v>1534.4</v>
      </c>
      <c r="I22" s="1085">
        <v>1555.3</v>
      </c>
      <c r="J22" s="1085">
        <v>1599.8</v>
      </c>
      <c r="K22" s="1085">
        <v>1586.3</v>
      </c>
      <c r="M22" s="1058"/>
      <c r="N22" s="1057"/>
    </row>
    <row r="23" spans="1:17" ht="33" customHeight="1" x14ac:dyDescent="0.3">
      <c r="A23" s="1086" t="s">
        <v>1474</v>
      </c>
      <c r="B23" s="1087" t="s">
        <v>1475</v>
      </c>
      <c r="C23" s="2"/>
      <c r="D23" s="1088"/>
      <c r="E23" s="1088"/>
      <c r="F23" s="1088"/>
      <c r="G23" s="1088"/>
      <c r="H23" s="1088"/>
      <c r="I23" s="1088"/>
      <c r="J23" s="1088"/>
      <c r="K23" s="1088"/>
    </row>
    <row r="24" spans="1:17" ht="33" customHeight="1" x14ac:dyDescent="0.3">
      <c r="A24" s="1086"/>
      <c r="B24" s="1087"/>
      <c r="C24" s="2"/>
      <c r="D24" s="1088"/>
      <c r="E24" s="1088"/>
      <c r="F24" s="1088"/>
      <c r="G24" s="1088"/>
      <c r="H24" s="1088"/>
      <c r="I24" s="1088"/>
      <c r="J24" s="1088"/>
      <c r="K24" s="1088"/>
    </row>
    <row r="25" spans="1:17" ht="18.75" customHeight="1" x14ac:dyDescent="0.3">
      <c r="A25" s="1805" t="s">
        <v>1404</v>
      </c>
      <c r="B25" s="1088"/>
      <c r="C25" s="1088"/>
      <c r="D25" s="1088"/>
      <c r="E25" s="1088"/>
      <c r="F25" s="1088"/>
      <c r="G25" s="1088"/>
      <c r="H25" s="1088"/>
      <c r="I25" s="1088"/>
      <c r="J25" s="1088"/>
      <c r="K25" s="1088"/>
    </row>
    <row r="26" spans="1:17" ht="20.25" customHeight="1" x14ac:dyDescent="0.3">
      <c r="A26" s="8" t="s">
        <v>1271</v>
      </c>
      <c r="B26" s="2"/>
      <c r="C26" s="2"/>
      <c r="D26" s="2"/>
      <c r="E26" s="2"/>
      <c r="F26" s="2"/>
      <c r="G26" s="2"/>
      <c r="H26" s="2"/>
      <c r="I26" s="2"/>
      <c r="J26" s="2"/>
      <c r="K26" s="2"/>
    </row>
    <row r="27" spans="1:17" ht="21.75" customHeight="1" x14ac:dyDescent="0.3">
      <c r="A27" s="2"/>
      <c r="B27" s="2"/>
      <c r="C27" s="2"/>
      <c r="D27" s="2"/>
      <c r="E27" s="1089"/>
      <c r="F27" s="1089"/>
      <c r="G27" s="3557" t="s">
        <v>1476</v>
      </c>
      <c r="H27" s="3557"/>
      <c r="I27" s="3557"/>
      <c r="J27" s="3557"/>
      <c r="K27" s="3557"/>
    </row>
    <row r="28" spans="1:17" ht="33.75" customHeight="1" x14ac:dyDescent="0.3">
      <c r="A28" s="243" t="s">
        <v>1456</v>
      </c>
      <c r="B28" s="243">
        <v>2009</v>
      </c>
      <c r="C28" s="243">
        <v>2010</v>
      </c>
      <c r="D28" s="1090">
        <v>2011</v>
      </c>
      <c r="E28" s="243">
        <v>2012</v>
      </c>
      <c r="F28" s="243">
        <v>2013</v>
      </c>
      <c r="G28" s="243">
        <v>2014</v>
      </c>
      <c r="H28" s="243">
        <v>2015</v>
      </c>
      <c r="I28" s="1051">
        <v>2016</v>
      </c>
      <c r="J28" s="243">
        <v>2017</v>
      </c>
      <c r="K28" s="243">
        <v>2018</v>
      </c>
    </row>
    <row r="29" spans="1:17" ht="28.5" customHeight="1" x14ac:dyDescent="0.3">
      <c r="A29" s="1091" t="s">
        <v>1411</v>
      </c>
      <c r="B29" s="1092"/>
      <c r="C29" s="1092"/>
      <c r="D29" s="1093"/>
      <c r="E29" s="1092"/>
      <c r="F29" s="1092"/>
      <c r="G29" s="1092"/>
      <c r="H29" s="1092"/>
      <c r="I29" s="1092"/>
      <c r="J29" s="1092"/>
      <c r="K29" s="1092"/>
    </row>
    <row r="30" spans="1:17" ht="28.5" customHeight="1" x14ac:dyDescent="0.3">
      <c r="A30" s="1094" t="s">
        <v>1414</v>
      </c>
      <c r="B30" s="1095">
        <v>347.1</v>
      </c>
      <c r="C30" s="1095">
        <v>409.6</v>
      </c>
      <c r="D30" s="1096">
        <v>409.3</v>
      </c>
      <c r="E30" s="1096">
        <v>452.2</v>
      </c>
      <c r="F30" s="1096">
        <v>439.2</v>
      </c>
      <c r="G30" s="1096">
        <v>478.5</v>
      </c>
      <c r="H30" s="1096">
        <v>498.62445999999994</v>
      </c>
      <c r="I30" s="1096">
        <v>573.79999999999995</v>
      </c>
      <c r="J30" s="1096">
        <v>886.9</v>
      </c>
      <c r="K30" s="1096">
        <v>795.7</v>
      </c>
      <c r="M30" s="1058"/>
      <c r="N30" s="1058"/>
      <c r="O30" s="1058"/>
    </row>
    <row r="31" spans="1:17" ht="33" customHeight="1" x14ac:dyDescent="0.3">
      <c r="A31" s="1097" t="s">
        <v>1415</v>
      </c>
      <c r="B31" s="1098">
        <v>1018.5</v>
      </c>
      <c r="C31" s="1098">
        <v>1090.8</v>
      </c>
      <c r="D31" s="1098">
        <v>1168</v>
      </c>
      <c r="E31" s="1098">
        <v>1142.5999999999999</v>
      </c>
      <c r="F31" s="1098">
        <v>1228.1000000000001</v>
      </c>
      <c r="G31" s="1098">
        <v>1171</v>
      </c>
      <c r="H31" s="1098">
        <v>1276.79553399</v>
      </c>
      <c r="I31" s="1098">
        <v>1473.9</v>
      </c>
      <c r="J31" s="1098">
        <v>1644.5</v>
      </c>
      <c r="K31" s="1098">
        <v>1657.6</v>
      </c>
      <c r="M31" s="1058"/>
    </row>
    <row r="32" spans="1:17" ht="33" customHeight="1" x14ac:dyDescent="0.3">
      <c r="A32" s="1099" t="s">
        <v>1416</v>
      </c>
      <c r="B32" s="1100">
        <v>112.8</v>
      </c>
      <c r="C32" s="1100">
        <v>130.6</v>
      </c>
      <c r="D32" s="1101">
        <v>126</v>
      </c>
      <c r="E32" s="1101">
        <v>138.4</v>
      </c>
      <c r="F32" s="1101">
        <v>149.30000000000001</v>
      </c>
      <c r="G32" s="1101">
        <v>148.9</v>
      </c>
      <c r="H32" s="1101">
        <v>167.10192000000001</v>
      </c>
      <c r="I32" s="1101">
        <v>182.3</v>
      </c>
      <c r="J32" s="1101">
        <v>186</v>
      </c>
      <c r="K32" s="1101">
        <v>186</v>
      </c>
    </row>
    <row r="33" spans="1:13" ht="33" customHeight="1" x14ac:dyDescent="0.3">
      <c r="A33" s="1099" t="s">
        <v>1477</v>
      </c>
      <c r="B33" s="1100">
        <v>290.89999999999998</v>
      </c>
      <c r="C33" s="1100">
        <v>313.5</v>
      </c>
      <c r="D33" s="1101">
        <v>313</v>
      </c>
      <c r="E33" s="1101">
        <v>316.89999999999998</v>
      </c>
      <c r="F33" s="1101">
        <v>339.5</v>
      </c>
      <c r="G33" s="1101">
        <v>306.7</v>
      </c>
      <c r="H33" s="1101">
        <v>321.89083294999995</v>
      </c>
      <c r="I33" s="1101">
        <v>342.5</v>
      </c>
      <c r="J33" s="1101">
        <v>350.1</v>
      </c>
      <c r="K33" s="1101">
        <v>333.44623518465721</v>
      </c>
    </row>
    <row r="34" spans="1:13" ht="33" customHeight="1" x14ac:dyDescent="0.3">
      <c r="A34" s="1102" t="s">
        <v>1478</v>
      </c>
      <c r="B34" s="1100">
        <v>217.2</v>
      </c>
      <c r="C34" s="1100">
        <v>251.2</v>
      </c>
      <c r="D34" s="1100">
        <v>240</v>
      </c>
      <c r="E34" s="1100">
        <v>228.8</v>
      </c>
      <c r="F34" s="1100">
        <v>253.7</v>
      </c>
      <c r="G34" s="1100">
        <v>243.6</v>
      </c>
      <c r="H34" s="1100">
        <v>282.14706103999998</v>
      </c>
      <c r="I34" s="1100">
        <v>298.60000000000002</v>
      </c>
      <c r="J34" s="1100">
        <v>324.2</v>
      </c>
      <c r="K34" s="1100">
        <v>319.2</v>
      </c>
    </row>
    <row r="35" spans="1:13" ht="33" customHeight="1" x14ac:dyDescent="0.3">
      <c r="A35" s="1103" t="s">
        <v>1419</v>
      </c>
      <c r="B35" s="1104">
        <v>4.3</v>
      </c>
      <c r="C35" s="1104">
        <v>7</v>
      </c>
      <c r="D35" s="1105">
        <v>4.5</v>
      </c>
      <c r="E35" s="1105">
        <v>7.3</v>
      </c>
      <c r="F35" s="1105">
        <v>3</v>
      </c>
      <c r="G35" s="1105">
        <v>2.2999999999999998</v>
      </c>
      <c r="H35" s="1105">
        <v>2.5962040000000002</v>
      </c>
      <c r="I35" s="1105">
        <v>2.2000000000000002</v>
      </c>
      <c r="J35" s="1105">
        <v>2.1</v>
      </c>
      <c r="K35" s="1105">
        <v>3.3</v>
      </c>
    </row>
    <row r="36" spans="1:13" ht="33" customHeight="1" x14ac:dyDescent="0.3">
      <c r="A36" s="1103" t="s">
        <v>1479</v>
      </c>
      <c r="B36" s="1104">
        <v>212.9</v>
      </c>
      <c r="C36" s="1104">
        <v>244.2</v>
      </c>
      <c r="D36" s="1105">
        <v>235.5</v>
      </c>
      <c r="E36" s="1105">
        <v>221.5</v>
      </c>
      <c r="F36" s="1105">
        <v>250.7</v>
      </c>
      <c r="G36" s="1105">
        <v>241.3</v>
      </c>
      <c r="H36" s="1105">
        <v>279.55085703999998</v>
      </c>
      <c r="I36" s="1105">
        <v>296.39999999999998</v>
      </c>
      <c r="J36" s="1105">
        <v>322.10000000000002</v>
      </c>
      <c r="K36" s="1105">
        <v>315.89999999999998</v>
      </c>
    </row>
    <row r="37" spans="1:13" ht="26.25" customHeight="1" x14ac:dyDescent="0.3">
      <c r="A37" s="1099" t="s">
        <v>1480</v>
      </c>
      <c r="B37" s="1100">
        <v>330</v>
      </c>
      <c r="C37" s="1100">
        <v>327.8</v>
      </c>
      <c r="D37" s="1101">
        <v>417.4</v>
      </c>
      <c r="E37" s="1101">
        <v>385.2</v>
      </c>
      <c r="F37" s="1101">
        <v>411.9</v>
      </c>
      <c r="G37" s="1101">
        <v>390.2</v>
      </c>
      <c r="H37" s="1101">
        <v>427.4</v>
      </c>
      <c r="I37" s="1101">
        <v>470.1</v>
      </c>
      <c r="J37" s="1101">
        <v>622.70000000000005</v>
      </c>
      <c r="K37" s="1101">
        <v>636.79999999999995</v>
      </c>
    </row>
    <row r="38" spans="1:13" ht="33" customHeight="1" x14ac:dyDescent="0.3">
      <c r="A38" s="1099" t="s">
        <v>1421</v>
      </c>
      <c r="B38" s="1100">
        <v>67.599999999999994</v>
      </c>
      <c r="C38" s="1100">
        <v>67.7</v>
      </c>
      <c r="D38" s="1101">
        <v>71.599999999999994</v>
      </c>
      <c r="E38" s="1101">
        <v>73.3</v>
      </c>
      <c r="F38" s="1101">
        <v>73.7</v>
      </c>
      <c r="G38" s="1101">
        <v>81.599999999999994</v>
      </c>
      <c r="H38" s="1101">
        <v>78.255720000000011</v>
      </c>
      <c r="I38" s="1101">
        <v>180.4</v>
      </c>
      <c r="J38" s="1101">
        <v>161.4</v>
      </c>
      <c r="K38" s="1101">
        <v>182.1</v>
      </c>
    </row>
    <row r="39" spans="1:13" ht="31.5" customHeight="1" x14ac:dyDescent="0.3">
      <c r="A39" s="1106" t="s">
        <v>7</v>
      </c>
      <c r="B39" s="1107">
        <v>1365.6</v>
      </c>
      <c r="C39" s="1107">
        <v>1500.4</v>
      </c>
      <c r="D39" s="1107">
        <v>1577.3</v>
      </c>
      <c r="E39" s="1107">
        <v>1594.8</v>
      </c>
      <c r="F39" s="1107">
        <v>1667.3</v>
      </c>
      <c r="G39" s="1107">
        <v>1649.4</v>
      </c>
      <c r="H39" s="1107">
        <v>1775.4</v>
      </c>
      <c r="I39" s="1107">
        <v>2047.7</v>
      </c>
      <c r="J39" s="1107">
        <v>2531.4</v>
      </c>
      <c r="K39" s="1107">
        <v>2453.3000000000002</v>
      </c>
      <c r="M39" s="1058"/>
    </row>
  </sheetData>
  <mergeCells count="2">
    <mergeCell ref="H3:K3"/>
    <mergeCell ref="G27:K27"/>
  </mergeCells>
  <hyperlinks>
    <hyperlink ref="A1" location="'Table of Contents'!A1" display="Back to Table of Contents"/>
    <hyperlink ref="A25" location="'Table of Contents'!A1" display="Back to Table of Contents"/>
  </hyperlinks>
  <pageMargins left="0.48" right="0.28000000000000003" top="0.49" bottom="0" header="0.25" footer="0"/>
  <pageSetup paperSize="9" scale="60" orientation="portrait" r:id="rId1"/>
  <headerFooter alignWithMargins="0">
    <oddHeader>&amp;C&amp;"Times New Roman,Regular"&amp;14 &amp;16 76</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39"/>
  <sheetViews>
    <sheetView zoomScale="40" zoomScaleNormal="40" workbookViewId="0"/>
  </sheetViews>
  <sheetFormatPr defaultColWidth="19" defaultRowHeight="35.25" x14ac:dyDescent="0.5"/>
  <cols>
    <col min="1" max="1" width="21.85546875" style="1108" customWidth="1"/>
    <col min="2" max="2" width="20.42578125" style="1108" customWidth="1"/>
    <col min="3" max="3" width="41.42578125" style="1108" customWidth="1"/>
    <col min="4" max="4" width="33.85546875" style="1108" customWidth="1"/>
    <col min="5" max="13" width="29.28515625" style="1108" customWidth="1"/>
    <col min="14" max="14" width="19" style="1108"/>
    <col min="15" max="15" width="20.140625" style="1108" bestFit="1" customWidth="1"/>
    <col min="16" max="16384" width="19" style="1108"/>
  </cols>
  <sheetData>
    <row r="1" spans="1:13" ht="61.5" customHeight="1" x14ac:dyDescent="0.5">
      <c r="A1" s="1807" t="s">
        <v>1404</v>
      </c>
    </row>
    <row r="2" spans="1:13" x14ac:dyDescent="0.5">
      <c r="A2" s="1110" t="s">
        <v>1481</v>
      </c>
      <c r="B2" s="1111"/>
      <c r="C2" s="1111"/>
      <c r="D2" s="1111"/>
      <c r="E2" s="1111"/>
      <c r="F2" s="1111"/>
      <c r="G2" s="1111"/>
      <c r="H2" s="1112"/>
      <c r="I2" s="1112"/>
      <c r="J2" s="1112"/>
      <c r="K2" s="1112"/>
      <c r="L2" s="1112"/>
      <c r="M2" s="1112"/>
    </row>
    <row r="3" spans="1:13" x14ac:dyDescent="0.5">
      <c r="A3" s="1110"/>
      <c r="B3" s="1111"/>
      <c r="C3" s="1111"/>
      <c r="D3" s="1111"/>
      <c r="E3" s="1111"/>
      <c r="F3" s="1111"/>
      <c r="G3" s="1111"/>
      <c r="H3" s="1113"/>
      <c r="I3" s="1113"/>
      <c r="J3" s="1113"/>
      <c r="K3" s="1113"/>
      <c r="L3" s="1113"/>
      <c r="M3" s="1113"/>
    </row>
    <row r="4" spans="1:13" ht="41.25" x14ac:dyDescent="0.5">
      <c r="A4" s="3570" t="s">
        <v>17</v>
      </c>
      <c r="B4" s="3573" t="s">
        <v>1482</v>
      </c>
      <c r="C4" s="3574"/>
      <c r="D4" s="3574"/>
      <c r="E4" s="3575"/>
      <c r="F4" s="3573" t="s">
        <v>1483</v>
      </c>
      <c r="G4" s="3575"/>
      <c r="H4" s="3573" t="s">
        <v>1484</v>
      </c>
      <c r="I4" s="3574"/>
      <c r="J4" s="3574"/>
      <c r="K4" s="3574"/>
      <c r="L4" s="3574"/>
      <c r="M4" s="3575"/>
    </row>
    <row r="5" spans="1:13" x14ac:dyDescent="0.5">
      <c r="A5" s="3571"/>
      <c r="B5" s="3573" t="s">
        <v>1485</v>
      </c>
      <c r="C5" s="3575"/>
      <c r="D5" s="3572" t="s">
        <v>1486</v>
      </c>
      <c r="E5" s="3572"/>
      <c r="F5" s="3570" t="s">
        <v>326</v>
      </c>
      <c r="G5" s="3570" t="s">
        <v>327</v>
      </c>
      <c r="H5" s="3571" t="s">
        <v>1425</v>
      </c>
      <c r="I5" s="3571" t="s">
        <v>1426</v>
      </c>
      <c r="J5" s="3576" t="s">
        <v>1487</v>
      </c>
      <c r="K5" s="3573" t="s">
        <v>1488</v>
      </c>
      <c r="L5" s="3575"/>
      <c r="M5" s="3570" t="s">
        <v>7</v>
      </c>
    </row>
    <row r="6" spans="1:13" ht="42.75" customHeight="1" x14ac:dyDescent="0.5">
      <c r="A6" s="3572"/>
      <c r="B6" s="1115" t="s">
        <v>326</v>
      </c>
      <c r="C6" s="1115" t="s">
        <v>327</v>
      </c>
      <c r="D6" s="1116" t="s">
        <v>326</v>
      </c>
      <c r="E6" s="1116" t="s">
        <v>327</v>
      </c>
      <c r="F6" s="3572"/>
      <c r="G6" s="3572"/>
      <c r="H6" s="3572"/>
      <c r="I6" s="3572"/>
      <c r="J6" s="3577"/>
      <c r="K6" s="1116" t="s">
        <v>1489</v>
      </c>
      <c r="L6" s="1116" t="s">
        <v>1448</v>
      </c>
      <c r="M6" s="3572"/>
    </row>
    <row r="7" spans="1:13" ht="56.25" customHeight="1" x14ac:dyDescent="0.5">
      <c r="A7" s="1114">
        <v>2009</v>
      </c>
      <c r="B7" s="1117">
        <v>729</v>
      </c>
      <c r="C7" s="1114">
        <v>10.5</v>
      </c>
      <c r="D7" s="1114">
        <v>647.29999999999995</v>
      </c>
      <c r="E7" s="1114">
        <v>9.6</v>
      </c>
      <c r="F7" s="1114">
        <v>388.6</v>
      </c>
      <c r="G7" s="1114">
        <v>5.6</v>
      </c>
      <c r="H7" s="1114">
        <v>122.41</v>
      </c>
      <c r="I7" s="1118">
        <v>1.5</v>
      </c>
      <c r="J7" s="1114" t="s">
        <v>738</v>
      </c>
      <c r="K7" s="1114" t="s">
        <v>738</v>
      </c>
      <c r="L7" s="1119">
        <v>2453.5300000000002</v>
      </c>
      <c r="M7" s="1119">
        <v>2577.44</v>
      </c>
    </row>
    <row r="8" spans="1:13" ht="56.25" customHeight="1" x14ac:dyDescent="0.5">
      <c r="A8" s="1114">
        <v>2010</v>
      </c>
      <c r="B8" s="1114">
        <v>729.1</v>
      </c>
      <c r="C8" s="1114">
        <v>11.1</v>
      </c>
      <c r="D8" s="1114">
        <v>655.20000000000005</v>
      </c>
      <c r="E8" s="1114">
        <v>10.1</v>
      </c>
      <c r="F8" s="1114">
        <v>404.1</v>
      </c>
      <c r="G8" s="1114">
        <v>6.1</v>
      </c>
      <c r="H8" s="1114">
        <v>100.73</v>
      </c>
      <c r="I8" s="1114">
        <v>2.5099999999999998</v>
      </c>
      <c r="J8" s="1114" t="s">
        <v>738</v>
      </c>
      <c r="K8" s="1114" t="s">
        <v>738</v>
      </c>
      <c r="L8" s="1119">
        <v>2585.4699999999998</v>
      </c>
      <c r="M8" s="1119">
        <v>2688.71</v>
      </c>
    </row>
    <row r="9" spans="1:13" ht="56.25" customHeight="1" x14ac:dyDescent="0.5">
      <c r="A9" s="1114">
        <v>2011</v>
      </c>
      <c r="B9" s="1114">
        <v>726.4</v>
      </c>
      <c r="C9" s="1114">
        <v>11.1</v>
      </c>
      <c r="D9" s="1114">
        <v>659.2</v>
      </c>
      <c r="E9" s="1114">
        <v>10.1</v>
      </c>
      <c r="F9" s="1114">
        <v>412.5</v>
      </c>
      <c r="G9" s="1114">
        <v>6.4</v>
      </c>
      <c r="H9" s="1114">
        <v>56.48</v>
      </c>
      <c r="I9" s="1114">
        <v>2.83</v>
      </c>
      <c r="J9" s="1114" t="s">
        <v>738</v>
      </c>
      <c r="K9" s="1114">
        <v>3.14</v>
      </c>
      <c r="L9" s="1119">
        <v>2676.14</v>
      </c>
      <c r="M9" s="1120">
        <v>2738.59</v>
      </c>
    </row>
    <row r="10" spans="1:13" ht="56.25" customHeight="1" x14ac:dyDescent="0.5">
      <c r="A10" s="1114">
        <v>2012</v>
      </c>
      <c r="B10" s="1114">
        <v>767.6</v>
      </c>
      <c r="C10" s="1114">
        <v>13.7</v>
      </c>
      <c r="D10" s="1114">
        <v>682.6</v>
      </c>
      <c r="E10" s="1114">
        <v>12.9</v>
      </c>
      <c r="F10" s="1114">
        <v>430.1</v>
      </c>
      <c r="G10" s="1114">
        <v>6.6</v>
      </c>
      <c r="H10" s="1114">
        <v>74.069999999999993</v>
      </c>
      <c r="I10" s="1114">
        <v>3.57</v>
      </c>
      <c r="J10" s="1118">
        <v>0.9</v>
      </c>
      <c r="K10" s="1118">
        <v>17.8</v>
      </c>
      <c r="L10" s="1119">
        <v>2700.8</v>
      </c>
      <c r="M10" s="1120">
        <v>2797.1400000000003</v>
      </c>
    </row>
    <row r="11" spans="1:13" ht="56.25" customHeight="1" x14ac:dyDescent="0.5">
      <c r="A11" s="1114">
        <v>2013</v>
      </c>
      <c r="B11" s="1121">
        <v>764.6</v>
      </c>
      <c r="C11" s="1121">
        <v>13.6</v>
      </c>
      <c r="D11" s="1122">
        <v>687.3</v>
      </c>
      <c r="E11" s="1122">
        <v>12.7</v>
      </c>
      <c r="F11" s="1121">
        <v>441.1</v>
      </c>
      <c r="G11" s="1121">
        <v>6.9</v>
      </c>
      <c r="H11" s="1123">
        <v>94.84</v>
      </c>
      <c r="I11" s="1123">
        <v>3.61</v>
      </c>
      <c r="J11" s="1123">
        <v>2.71</v>
      </c>
      <c r="K11" s="1123">
        <v>20.010000000000002</v>
      </c>
      <c r="L11" s="1119">
        <v>2764.12</v>
      </c>
      <c r="M11" s="1120">
        <v>2885.29</v>
      </c>
    </row>
    <row r="12" spans="1:13" ht="56.25" customHeight="1" x14ac:dyDescent="0.5">
      <c r="A12" s="1114">
        <v>2014</v>
      </c>
      <c r="B12" s="1121">
        <v>768.5</v>
      </c>
      <c r="C12" s="1121">
        <v>13.7</v>
      </c>
      <c r="D12" s="1121">
        <v>697</v>
      </c>
      <c r="E12" s="1121">
        <v>12.8</v>
      </c>
      <c r="F12" s="1121">
        <v>446.2</v>
      </c>
      <c r="G12" s="1121">
        <v>7.2</v>
      </c>
      <c r="H12" s="1123">
        <v>90.84</v>
      </c>
      <c r="I12" s="1123">
        <v>3.17</v>
      </c>
      <c r="J12" s="1123">
        <v>24.62</v>
      </c>
      <c r="K12" s="1123">
        <v>21.33</v>
      </c>
      <c r="L12" s="1119">
        <v>2796.98</v>
      </c>
      <c r="M12" s="1119">
        <v>2936.94</v>
      </c>
    </row>
    <row r="13" spans="1:13" ht="57.75" customHeight="1" x14ac:dyDescent="0.5">
      <c r="A13" s="1114">
        <v>2015</v>
      </c>
      <c r="B13" s="1121">
        <v>779</v>
      </c>
      <c r="C13" s="1121">
        <v>13.8</v>
      </c>
      <c r="D13" s="1121">
        <v>701.5</v>
      </c>
      <c r="E13" s="1121">
        <v>13</v>
      </c>
      <c r="F13" s="1124">
        <v>459.85</v>
      </c>
      <c r="G13" s="1124">
        <v>7.2409999999999997</v>
      </c>
      <c r="H13" s="1123">
        <v>121.88387200000003</v>
      </c>
      <c r="I13" s="1123">
        <v>2.68615</v>
      </c>
      <c r="J13" s="1123">
        <v>25.870642999999998</v>
      </c>
      <c r="K13" s="1123">
        <v>20.358331</v>
      </c>
      <c r="L13" s="1119">
        <v>2824.7833794000003</v>
      </c>
      <c r="M13" s="1119">
        <v>2995.5823754000003</v>
      </c>
    </row>
    <row r="14" spans="1:13" ht="56.25" customHeight="1" x14ac:dyDescent="0.5">
      <c r="A14" s="1114">
        <v>2016</v>
      </c>
      <c r="B14" s="1124">
        <v>796.9</v>
      </c>
      <c r="C14" s="1121">
        <v>13.9</v>
      </c>
      <c r="D14" s="1124">
        <v>718.6</v>
      </c>
      <c r="E14" s="1121">
        <v>13.1</v>
      </c>
      <c r="F14" s="1124">
        <v>467.9</v>
      </c>
      <c r="G14" s="1124">
        <v>7.6</v>
      </c>
      <c r="H14" s="1123">
        <v>99.5</v>
      </c>
      <c r="I14" s="1123">
        <v>17.95</v>
      </c>
      <c r="J14" s="1123">
        <v>30.3</v>
      </c>
      <c r="K14" s="1123">
        <v>18.7</v>
      </c>
      <c r="L14" s="1119">
        <v>2875.74</v>
      </c>
      <c r="M14" s="1119">
        <v>3042.19</v>
      </c>
    </row>
    <row r="15" spans="1:13" ht="56.25" customHeight="1" x14ac:dyDescent="0.5">
      <c r="A15" s="1114" t="s">
        <v>1490</v>
      </c>
      <c r="B15" s="1124">
        <v>821</v>
      </c>
      <c r="C15" s="1124">
        <v>13.922000000000001</v>
      </c>
      <c r="D15" s="1124">
        <v>763.5</v>
      </c>
      <c r="E15" s="1124">
        <v>13.122</v>
      </c>
      <c r="F15" s="1124">
        <v>461.5</v>
      </c>
      <c r="G15" s="1124">
        <v>7.5620000000000003</v>
      </c>
      <c r="H15" s="1123">
        <v>89.806894999999997</v>
      </c>
      <c r="I15" s="1123">
        <v>14.61</v>
      </c>
      <c r="J15" s="1123">
        <v>39.19</v>
      </c>
      <c r="K15" s="1123">
        <v>16.919785000000001</v>
      </c>
      <c r="L15" s="1125">
        <v>2959.1880879999994</v>
      </c>
      <c r="M15" s="1125">
        <v>3119.71</v>
      </c>
    </row>
    <row r="16" spans="1:13" s="1130" customFormat="1" ht="56.25" customHeight="1" x14ac:dyDescent="0.5">
      <c r="A16" s="1126">
        <v>2018</v>
      </c>
      <c r="B16" s="1127">
        <v>859.2</v>
      </c>
      <c r="C16" s="1127">
        <v>13.9</v>
      </c>
      <c r="D16" s="1127">
        <v>801.5</v>
      </c>
      <c r="E16" s="1127">
        <v>13.1</v>
      </c>
      <c r="F16" s="1127">
        <v>468.2</v>
      </c>
      <c r="G16" s="1127">
        <v>8.1</v>
      </c>
      <c r="H16" s="1128">
        <v>124.54</v>
      </c>
      <c r="I16" s="1128">
        <v>15.07</v>
      </c>
      <c r="J16" s="1128">
        <v>49.42</v>
      </c>
      <c r="K16" s="1128">
        <v>22.63</v>
      </c>
      <c r="L16" s="1129">
        <v>2919.98</v>
      </c>
      <c r="M16" s="1129">
        <v>3131.64</v>
      </c>
    </row>
    <row r="17" spans="1:29" ht="56.25" customHeight="1" x14ac:dyDescent="0.5">
      <c r="A17" s="1111" t="s">
        <v>1491</v>
      </c>
      <c r="B17" s="1111"/>
      <c r="C17" s="1111"/>
      <c r="D17" s="1111"/>
      <c r="E17" s="1111"/>
      <c r="F17" s="1111"/>
      <c r="G17" s="1111" t="s">
        <v>1492</v>
      </c>
      <c r="H17" s="1111"/>
      <c r="I17" s="1111"/>
      <c r="J17" s="1111"/>
      <c r="K17" s="1111"/>
      <c r="L17" s="1111"/>
      <c r="M17" s="1111"/>
    </row>
    <row r="18" spans="1:29" x14ac:dyDescent="0.5">
      <c r="A18" s="1111" t="s">
        <v>1493</v>
      </c>
      <c r="B18" s="1111"/>
      <c r="C18" s="1111"/>
      <c r="D18" s="1111"/>
      <c r="E18" s="1111"/>
      <c r="F18" s="1111"/>
      <c r="G18" s="1111"/>
      <c r="H18" s="1131"/>
      <c r="I18" s="1111"/>
      <c r="J18" s="1111"/>
      <c r="K18" s="1111"/>
      <c r="L18" s="1111"/>
      <c r="M18" s="1111"/>
    </row>
    <row r="19" spans="1:29" ht="122.25" customHeight="1" x14ac:dyDescent="0.5">
      <c r="A19" s="1111"/>
      <c r="B19" s="1111"/>
      <c r="C19" s="1111"/>
      <c r="D19" s="1111"/>
      <c r="E19" s="1111"/>
      <c r="F19" s="1111"/>
      <c r="G19" s="1111"/>
      <c r="H19" s="1111"/>
      <c r="I19" s="1111"/>
      <c r="J19" s="1111"/>
      <c r="K19" s="1111"/>
      <c r="L19" s="1111"/>
      <c r="M19" s="1111"/>
    </row>
    <row r="20" spans="1:29" ht="122.25" customHeight="1" x14ac:dyDescent="0.5">
      <c r="A20" s="1808" t="s">
        <v>1404</v>
      </c>
      <c r="B20" s="1111"/>
      <c r="C20" s="1111"/>
      <c r="D20" s="1111"/>
      <c r="E20" s="1111"/>
      <c r="F20" s="1111"/>
      <c r="G20" s="1111"/>
      <c r="H20" s="1111"/>
      <c r="I20" s="1111"/>
      <c r="J20" s="1111"/>
      <c r="K20" s="1111"/>
      <c r="L20" s="1111"/>
      <c r="M20" s="1111"/>
    </row>
    <row r="21" spans="1:29" x14ac:dyDescent="0.5">
      <c r="A21" s="1132" t="s">
        <v>1494</v>
      </c>
      <c r="B21" s="1133"/>
      <c r="C21" s="1132"/>
      <c r="D21" s="1133"/>
      <c r="E21" s="1133"/>
      <c r="F21" s="1133"/>
      <c r="G21" s="1133"/>
      <c r="H21" s="1133"/>
      <c r="I21" s="1133"/>
    </row>
    <row r="22" spans="1:29" x14ac:dyDescent="0.5">
      <c r="J22" s="1134"/>
      <c r="K22" s="1109"/>
      <c r="M22" s="1135" t="s">
        <v>629</v>
      </c>
    </row>
    <row r="23" spans="1:29" ht="71.25" customHeight="1" x14ac:dyDescent="0.5">
      <c r="A23" s="3558" t="s">
        <v>1495</v>
      </c>
      <c r="B23" s="3559"/>
      <c r="C23" s="3560"/>
      <c r="D23" s="1136">
        <v>2009</v>
      </c>
      <c r="E23" s="1136">
        <v>2010</v>
      </c>
      <c r="F23" s="1136">
        <v>2011</v>
      </c>
      <c r="G23" s="1136">
        <v>2012</v>
      </c>
      <c r="H23" s="1136">
        <v>2013</v>
      </c>
      <c r="I23" s="1136">
        <v>2014</v>
      </c>
      <c r="J23" s="1136">
        <v>2015</v>
      </c>
      <c r="K23" s="1136">
        <v>2016</v>
      </c>
      <c r="L23" s="1136" t="s">
        <v>1496</v>
      </c>
      <c r="M23" s="1136">
        <v>2018</v>
      </c>
    </row>
    <row r="24" spans="1:29" ht="63.75" customHeight="1" x14ac:dyDescent="0.5">
      <c r="A24" s="1137" t="s">
        <v>1497</v>
      </c>
      <c r="B24" s="1138"/>
      <c r="C24" s="1139"/>
      <c r="D24" s="1140">
        <v>123.9</v>
      </c>
      <c r="E24" s="1141">
        <v>103.2</v>
      </c>
      <c r="F24" s="1141">
        <v>62.4</v>
      </c>
      <c r="G24" s="1141">
        <v>96.3</v>
      </c>
      <c r="H24" s="1141">
        <v>121.17654685287778</v>
      </c>
      <c r="I24" s="1141">
        <v>140</v>
      </c>
      <c r="J24" s="1141">
        <v>170.79899600000002</v>
      </c>
      <c r="K24" s="1141">
        <v>166.5</v>
      </c>
      <c r="L24" s="1141">
        <v>160.5</v>
      </c>
      <c r="M24" s="1141">
        <v>211.6</v>
      </c>
      <c r="N24" s="1142"/>
      <c r="S24" s="1143"/>
      <c r="T24" s="1143"/>
      <c r="U24" s="1144"/>
      <c r="AC24" s="1145"/>
    </row>
    <row r="25" spans="1:29" ht="63.75" customHeight="1" x14ac:dyDescent="0.5">
      <c r="A25" s="3564" t="s">
        <v>1498</v>
      </c>
      <c r="B25" s="3565"/>
      <c r="C25" s="3566"/>
      <c r="D25" s="1147">
        <v>122.4</v>
      </c>
      <c r="E25" s="1148">
        <v>100.7</v>
      </c>
      <c r="F25" s="1148">
        <v>56.5</v>
      </c>
      <c r="G25" s="1148">
        <v>74.099999999999994</v>
      </c>
      <c r="H25" s="1148">
        <v>94.835795999999988</v>
      </c>
      <c r="I25" s="1148">
        <v>90.8</v>
      </c>
      <c r="J25" s="1148">
        <v>121.88387200000003</v>
      </c>
      <c r="K25" s="1148">
        <v>99.5</v>
      </c>
      <c r="L25" s="1148">
        <v>89.8</v>
      </c>
      <c r="M25" s="1148">
        <v>124.5</v>
      </c>
      <c r="N25" s="1142"/>
      <c r="Q25" s="1144"/>
    </row>
    <row r="26" spans="1:29" ht="63.75" customHeight="1" x14ac:dyDescent="0.5">
      <c r="A26" s="3564" t="s">
        <v>1499</v>
      </c>
      <c r="B26" s="3565"/>
      <c r="C26" s="3566"/>
      <c r="D26" s="1147">
        <v>1.5</v>
      </c>
      <c r="E26" s="1148">
        <v>2.5</v>
      </c>
      <c r="F26" s="1148">
        <v>2.8</v>
      </c>
      <c r="G26" s="1148">
        <v>3.6</v>
      </c>
      <c r="H26" s="1148">
        <v>3.6101999999999999</v>
      </c>
      <c r="I26" s="1148">
        <v>3.2</v>
      </c>
      <c r="J26" s="1148">
        <v>2.68615</v>
      </c>
      <c r="K26" s="1148">
        <v>18</v>
      </c>
      <c r="L26" s="1148">
        <v>14.6</v>
      </c>
      <c r="M26" s="1148">
        <v>15.1</v>
      </c>
      <c r="N26" s="1142"/>
      <c r="Q26" s="1144"/>
    </row>
    <row r="27" spans="1:29" ht="63.75" customHeight="1" x14ac:dyDescent="0.5">
      <c r="A27" s="3564" t="s">
        <v>1500</v>
      </c>
      <c r="B27" s="3565"/>
      <c r="C27" s="3566"/>
      <c r="D27" s="1147" t="s">
        <v>738</v>
      </c>
      <c r="E27" s="1148" t="s">
        <v>738</v>
      </c>
      <c r="F27" s="1148">
        <v>3.1</v>
      </c>
      <c r="G27" s="1148">
        <v>17.8</v>
      </c>
      <c r="H27" s="1148">
        <v>20.014196999999999</v>
      </c>
      <c r="I27" s="1148">
        <v>21.3</v>
      </c>
      <c r="J27" s="1148">
        <v>20.358331</v>
      </c>
      <c r="K27" s="1148">
        <v>18.7</v>
      </c>
      <c r="L27" s="1148">
        <v>16.899999999999999</v>
      </c>
      <c r="M27" s="1148">
        <v>22.6</v>
      </c>
      <c r="N27" s="1142"/>
      <c r="Q27" s="1144"/>
    </row>
    <row r="28" spans="1:29" ht="63.75" customHeight="1" x14ac:dyDescent="0.5">
      <c r="A28" s="3564" t="s">
        <v>1501</v>
      </c>
      <c r="B28" s="3565"/>
      <c r="C28" s="3566"/>
      <c r="D28" s="1147" t="s">
        <v>738</v>
      </c>
      <c r="E28" s="1148" t="s">
        <v>738</v>
      </c>
      <c r="F28" s="1148" t="s">
        <v>738</v>
      </c>
      <c r="G28" s="1148">
        <v>0.9</v>
      </c>
      <c r="H28" s="1148">
        <v>2.7163538528777944</v>
      </c>
      <c r="I28" s="1148">
        <v>24.6</v>
      </c>
      <c r="J28" s="1148">
        <v>25.870642999999998</v>
      </c>
      <c r="K28" s="1148">
        <v>30.3</v>
      </c>
      <c r="L28" s="1148">
        <v>39.200000000000003</v>
      </c>
      <c r="M28" s="1148">
        <v>49.4</v>
      </c>
      <c r="N28" s="1142"/>
      <c r="Q28" s="1144"/>
    </row>
    <row r="29" spans="1:29" ht="63.75" customHeight="1" x14ac:dyDescent="0.5">
      <c r="A29" s="3567" t="s">
        <v>1502</v>
      </c>
      <c r="B29" s="3568"/>
      <c r="C29" s="3569"/>
      <c r="D29" s="1140">
        <v>2453.6</v>
      </c>
      <c r="E29" s="1141">
        <v>2585.5</v>
      </c>
      <c r="F29" s="1141">
        <v>2676.1</v>
      </c>
      <c r="G29" s="1141">
        <v>2700.8008330000002</v>
      </c>
      <c r="H29" s="1141">
        <v>2764.119177</v>
      </c>
      <c r="I29" s="1141">
        <v>2797</v>
      </c>
      <c r="J29" s="1141">
        <v>2824.7833794000003</v>
      </c>
      <c r="K29" s="1141">
        <v>2875.7</v>
      </c>
      <c r="L29" s="1141">
        <v>2959.2</v>
      </c>
      <c r="M29" s="1141">
        <v>2920</v>
      </c>
      <c r="N29" s="1142"/>
    </row>
    <row r="30" spans="1:29" ht="63.75" customHeight="1" x14ac:dyDescent="0.5">
      <c r="A30" s="3564" t="s">
        <v>1503</v>
      </c>
      <c r="B30" s="3565"/>
      <c r="C30" s="3566"/>
      <c r="D30" s="1147">
        <v>15.3</v>
      </c>
      <c r="E30" s="1148">
        <v>18.899999999999999</v>
      </c>
      <c r="F30" s="1148">
        <v>11.6</v>
      </c>
      <c r="G30" s="1148">
        <v>10.9838</v>
      </c>
      <c r="H30" s="1148">
        <v>1.6682999999999999</v>
      </c>
      <c r="I30" s="1148">
        <v>2</v>
      </c>
      <c r="J30" s="1148">
        <v>2.0057999999999998</v>
      </c>
      <c r="K30" s="1148">
        <v>2.1</v>
      </c>
      <c r="L30" s="1148">
        <v>2.7</v>
      </c>
      <c r="M30" s="1148">
        <v>1.8</v>
      </c>
      <c r="N30" s="1142"/>
    </row>
    <row r="31" spans="1:29" ht="63.75" customHeight="1" x14ac:dyDescent="0.5">
      <c r="A31" s="3564" t="s">
        <v>1504</v>
      </c>
      <c r="B31" s="3565"/>
      <c r="C31" s="3566"/>
      <c r="D31" s="1147">
        <v>938</v>
      </c>
      <c r="E31" s="1148">
        <v>976.6</v>
      </c>
      <c r="F31" s="1148">
        <v>1058.7</v>
      </c>
      <c r="G31" s="1148">
        <v>1057.0487660000001</v>
      </c>
      <c r="H31" s="1148">
        <v>1076.1130000000001</v>
      </c>
      <c r="I31" s="1148">
        <v>1079.3</v>
      </c>
      <c r="J31" s="1148">
        <v>1131.2438750000001</v>
      </c>
      <c r="K31" s="1148">
        <v>1109.8</v>
      </c>
      <c r="L31" s="1148">
        <v>1181.3</v>
      </c>
      <c r="M31" s="1148">
        <v>1221.5999999999999</v>
      </c>
      <c r="N31" s="1142"/>
      <c r="O31" s="1143"/>
      <c r="Q31" s="1144"/>
    </row>
    <row r="32" spans="1:29" ht="63.75" customHeight="1" x14ac:dyDescent="0.5">
      <c r="A32" s="3564" t="s">
        <v>1414</v>
      </c>
      <c r="B32" s="3565"/>
      <c r="C32" s="3566"/>
      <c r="D32" s="1147">
        <v>1015.3</v>
      </c>
      <c r="E32" s="1148">
        <v>1115.9000000000001</v>
      </c>
      <c r="F32" s="1148">
        <v>1119.4000000000001</v>
      </c>
      <c r="G32" s="1148">
        <v>1162.2731080000001</v>
      </c>
      <c r="H32" s="1148">
        <v>1213.5528300000001</v>
      </c>
      <c r="I32" s="1148">
        <v>1259.5</v>
      </c>
      <c r="J32" s="1148">
        <v>1181.6926880000001</v>
      </c>
      <c r="K32" s="1148">
        <v>1266.8</v>
      </c>
      <c r="L32" s="1148">
        <v>1312</v>
      </c>
      <c r="M32" s="1148">
        <v>1259.5</v>
      </c>
      <c r="N32" s="1142"/>
      <c r="O32" s="1144"/>
    </row>
    <row r="33" spans="1:19" ht="63.75" customHeight="1" x14ac:dyDescent="0.5">
      <c r="A33" s="1146" t="s">
        <v>1505</v>
      </c>
      <c r="B33" s="1149"/>
      <c r="C33" s="1150"/>
      <c r="D33" s="1147">
        <v>485</v>
      </c>
      <c r="E33" s="1148">
        <v>474.1</v>
      </c>
      <c r="F33" s="1148">
        <v>486.5</v>
      </c>
      <c r="G33" s="1148">
        <v>470.49515900000006</v>
      </c>
      <c r="H33" s="1148">
        <v>472.78504700000002</v>
      </c>
      <c r="I33" s="1148">
        <v>456.2</v>
      </c>
      <c r="J33" s="1148">
        <v>509.8410164</v>
      </c>
      <c r="K33" s="1148">
        <v>497</v>
      </c>
      <c r="L33" s="1148">
        <v>463.2</v>
      </c>
      <c r="M33" s="1148">
        <v>437.1</v>
      </c>
      <c r="N33" s="1142"/>
      <c r="Q33" s="1144"/>
    </row>
    <row r="34" spans="1:19" ht="63.75" customHeight="1" x14ac:dyDescent="0.5">
      <c r="A34" s="3558" t="s">
        <v>7</v>
      </c>
      <c r="B34" s="3559"/>
      <c r="C34" s="3560"/>
      <c r="D34" s="1151">
        <v>2577.5</v>
      </c>
      <c r="E34" s="1152">
        <v>2688.7</v>
      </c>
      <c r="F34" s="1152">
        <v>2738.6</v>
      </c>
      <c r="G34" s="1152">
        <v>2797.1008330000004</v>
      </c>
      <c r="H34" s="1152">
        <v>2885.2957238528779</v>
      </c>
      <c r="I34" s="1152">
        <v>2936.9</v>
      </c>
      <c r="J34" s="1152">
        <v>2995.5823754000003</v>
      </c>
      <c r="K34" s="1152">
        <v>3042.2</v>
      </c>
      <c r="L34" s="1152">
        <v>3119.7</v>
      </c>
      <c r="M34" s="1152">
        <v>3131.6</v>
      </c>
      <c r="N34" s="1143"/>
      <c r="O34" s="1143"/>
    </row>
    <row r="35" spans="1:19" ht="63.75" customHeight="1" x14ac:dyDescent="0.5">
      <c r="A35" s="3561" t="s">
        <v>1506</v>
      </c>
      <c r="B35" s="3562"/>
      <c r="C35" s="3563"/>
      <c r="D35" s="1153">
        <v>608.9</v>
      </c>
      <c r="E35" s="1154">
        <v>577.30000000000007</v>
      </c>
      <c r="F35" s="1154">
        <v>551.9</v>
      </c>
      <c r="G35" s="1154">
        <v>566.83327499999996</v>
      </c>
      <c r="H35" s="1154">
        <v>593.96160408647063</v>
      </c>
      <c r="I35" s="1154">
        <v>596.20000000000005</v>
      </c>
      <c r="J35" s="1154">
        <v>680.64001240000005</v>
      </c>
      <c r="K35" s="1154">
        <v>663.5</v>
      </c>
      <c r="L35" s="1154">
        <v>623.70000000000005</v>
      </c>
      <c r="M35" s="1154">
        <v>648.70000000000005</v>
      </c>
    </row>
    <row r="36" spans="1:19" ht="41.25" x14ac:dyDescent="0.5">
      <c r="A36" s="1108" t="s">
        <v>1507</v>
      </c>
    </row>
    <row r="37" spans="1:19" x14ac:dyDescent="0.5">
      <c r="L37" s="1142"/>
    </row>
    <row r="38" spans="1:19" x14ac:dyDescent="0.5">
      <c r="A38" s="1155"/>
      <c r="B38" s="1155"/>
      <c r="C38" s="1156"/>
      <c r="D38" s="1156"/>
      <c r="E38" s="1157"/>
      <c r="F38" s="1157"/>
      <c r="G38" s="1157"/>
      <c r="H38" s="1157"/>
      <c r="I38" s="1158"/>
      <c r="J38" s="1159"/>
      <c r="K38" s="1160"/>
      <c r="L38" s="1161"/>
      <c r="M38" s="1161"/>
      <c r="N38" s="1161"/>
      <c r="O38" s="1162"/>
      <c r="P38" s="1162"/>
      <c r="Q38" s="1162"/>
      <c r="R38" s="1162"/>
      <c r="S38" s="1162"/>
    </row>
    <row r="39" spans="1:19" x14ac:dyDescent="0.5">
      <c r="M39" s="1142"/>
    </row>
  </sheetData>
  <mergeCells count="24">
    <mergeCell ref="J5:J6"/>
    <mergeCell ref="H4:M4"/>
    <mergeCell ref="A25:C25"/>
    <mergeCell ref="K5:L5"/>
    <mergeCell ref="M5:M6"/>
    <mergeCell ref="A23:C23"/>
    <mergeCell ref="B5:C5"/>
    <mergeCell ref="D5:E5"/>
    <mergeCell ref="F5:F6"/>
    <mergeCell ref="G5:G6"/>
    <mergeCell ref="H5:H6"/>
    <mergeCell ref="A26:C26"/>
    <mergeCell ref="A4:A6"/>
    <mergeCell ref="B4:E4"/>
    <mergeCell ref="F4:G4"/>
    <mergeCell ref="I5:I6"/>
    <mergeCell ref="A34:C34"/>
    <mergeCell ref="A35:C35"/>
    <mergeCell ref="A27:C27"/>
    <mergeCell ref="A28:C28"/>
    <mergeCell ref="A29:C29"/>
    <mergeCell ref="A30:C30"/>
    <mergeCell ref="A31:C31"/>
    <mergeCell ref="A32:C32"/>
  </mergeCells>
  <hyperlinks>
    <hyperlink ref="A1" location="'Table of Contents'!A1" display="Back to Table of Contents"/>
    <hyperlink ref="A20" location="'Table of Contents'!A1" display="Back to Table of Contents"/>
  </hyperlinks>
  <pageMargins left="0.54" right="0.26" top="0.45" bottom="0.2" header="0.25" footer="0.1"/>
  <pageSetup paperSize="9" scale="24" orientation="portrait" r:id="rId1"/>
  <headerFooter>
    <oddHeader>&amp;C&amp;"Arial,Regular"&amp;16 &amp;"Times New Roman,Regular"&amp;18 &amp;20 &amp;22 &amp;24 &amp;26 &amp;28 &amp;36 &amp;48 77</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52"/>
  <sheetViews>
    <sheetView zoomScale="70" zoomScaleNormal="70" workbookViewId="0"/>
  </sheetViews>
  <sheetFormatPr defaultColWidth="10.28515625" defaultRowHeight="20.25" x14ac:dyDescent="0.3"/>
  <cols>
    <col min="1" max="1" width="29.5703125" style="1164" customWidth="1"/>
    <col min="2" max="6" width="13.28515625" style="1164" customWidth="1"/>
    <col min="7" max="7" width="14.42578125" style="1164" customWidth="1"/>
    <col min="8" max="10" width="13.28515625" style="1164" customWidth="1"/>
    <col min="11" max="11" width="14.5703125" style="1164" customWidth="1"/>
    <col min="12" max="12" width="1.28515625" style="1164" customWidth="1"/>
    <col min="13" max="13" width="5.140625" style="1164" customWidth="1"/>
    <col min="14" max="16384" width="10.28515625" style="1164"/>
  </cols>
  <sheetData>
    <row r="1" spans="1:12" x14ac:dyDescent="0.3">
      <c r="A1" s="970" t="s">
        <v>1404</v>
      </c>
    </row>
    <row r="2" spans="1:12" s="1165" customFormat="1" ht="20.25" customHeight="1" x14ac:dyDescent="0.3">
      <c r="A2" s="1163" t="s">
        <v>1273</v>
      </c>
      <c r="B2" s="1164"/>
      <c r="C2" s="1164"/>
      <c r="D2" s="1164"/>
    </row>
    <row r="3" spans="1:12" s="1165" customFormat="1" ht="24.75" customHeight="1" x14ac:dyDescent="0.3">
      <c r="A3" s="1164"/>
      <c r="B3" s="1166"/>
      <c r="C3" s="1166"/>
      <c r="K3" s="1166" t="s">
        <v>1455</v>
      </c>
    </row>
    <row r="4" spans="1:12" s="1165" customFormat="1" ht="30" customHeight="1" x14ac:dyDescent="0.3">
      <c r="A4" s="1167" t="s">
        <v>1508</v>
      </c>
      <c r="B4" s="1168">
        <v>2009</v>
      </c>
      <c r="C4" s="1168">
        <v>2010</v>
      </c>
      <c r="D4" s="1168">
        <v>2011</v>
      </c>
      <c r="E4" s="1168">
        <v>2012</v>
      </c>
      <c r="F4" s="1168">
        <v>2013</v>
      </c>
      <c r="G4" s="1168">
        <v>2014</v>
      </c>
      <c r="H4" s="1168">
        <v>2015</v>
      </c>
      <c r="I4" s="1168">
        <v>2016</v>
      </c>
      <c r="J4" s="1168">
        <v>2017</v>
      </c>
      <c r="K4" s="1168">
        <v>2018</v>
      </c>
    </row>
    <row r="5" spans="1:12" s="1165" customFormat="1" ht="30" customHeight="1" x14ac:dyDescent="0.3">
      <c r="A5" s="1169" t="s">
        <v>1480</v>
      </c>
      <c r="B5" s="1170">
        <v>183</v>
      </c>
      <c r="C5" s="1170">
        <v>189</v>
      </c>
      <c r="D5" s="1170">
        <v>206</v>
      </c>
      <c r="E5" s="1170">
        <v>204.5</v>
      </c>
      <c r="F5" s="1170">
        <v>207.5</v>
      </c>
      <c r="G5" s="1170">
        <v>212.5</v>
      </c>
      <c r="H5" s="1170">
        <v>220.38755520000001</v>
      </c>
      <c r="I5" s="1170">
        <v>215.2</v>
      </c>
      <c r="J5" s="1170">
        <v>229.8</v>
      </c>
      <c r="K5" s="1170">
        <v>237.4</v>
      </c>
    </row>
    <row r="6" spans="1:12" s="1165" customFormat="1" ht="30" customHeight="1" x14ac:dyDescent="0.3">
      <c r="A6" s="1171" t="s">
        <v>1477</v>
      </c>
      <c r="B6" s="1170">
        <v>2.8000000000000003</v>
      </c>
      <c r="C6" s="1170">
        <v>2</v>
      </c>
      <c r="D6" s="1170">
        <v>1.5999999999999999</v>
      </c>
      <c r="E6" s="1170">
        <v>1.9</v>
      </c>
      <c r="F6" s="1170">
        <v>1.3</v>
      </c>
      <c r="G6" s="1170">
        <v>1.2</v>
      </c>
      <c r="H6" s="1170">
        <v>1.0947591999999999</v>
      </c>
      <c r="I6" s="1170">
        <v>1</v>
      </c>
      <c r="J6" s="1170">
        <v>1.3</v>
      </c>
      <c r="K6" s="1170">
        <v>0.9</v>
      </c>
    </row>
    <row r="7" spans="1:12" s="1165" customFormat="1" ht="30" customHeight="1" x14ac:dyDescent="0.3">
      <c r="A7" s="1171" t="s">
        <v>1419</v>
      </c>
      <c r="B7" s="1170">
        <v>5.0999999999999996</v>
      </c>
      <c r="C7" s="1170">
        <v>6.3</v>
      </c>
      <c r="D7" s="1170">
        <v>3.8</v>
      </c>
      <c r="E7" s="1170">
        <v>3.6</v>
      </c>
      <c r="F7" s="1170">
        <v>0.7</v>
      </c>
      <c r="G7" s="1170">
        <v>0.7</v>
      </c>
      <c r="H7" s="1170">
        <v>0.77093120000000004</v>
      </c>
      <c r="I7" s="1170">
        <v>0.8</v>
      </c>
      <c r="J7" s="1170">
        <v>1</v>
      </c>
      <c r="K7" s="1170">
        <v>0.7</v>
      </c>
    </row>
    <row r="8" spans="1:12" s="1165" customFormat="1" ht="30" customHeight="1" x14ac:dyDescent="0.3">
      <c r="A8" s="1171" t="s">
        <v>1414</v>
      </c>
      <c r="B8" s="1170">
        <v>356</v>
      </c>
      <c r="C8" s="1170">
        <v>398.7</v>
      </c>
      <c r="D8" s="1170">
        <v>382.7</v>
      </c>
      <c r="E8" s="1170">
        <v>402.5</v>
      </c>
      <c r="F8" s="1170">
        <v>423.6</v>
      </c>
      <c r="G8" s="1170">
        <v>441</v>
      </c>
      <c r="H8" s="1170">
        <v>424.29576000000003</v>
      </c>
      <c r="I8" s="1170">
        <v>434.8</v>
      </c>
      <c r="J8" s="1170">
        <v>450.5</v>
      </c>
      <c r="K8" s="1170">
        <v>427.9</v>
      </c>
    </row>
    <row r="9" spans="1:12" s="1165" customFormat="1" ht="30" customHeight="1" x14ac:dyDescent="0.3">
      <c r="A9" s="1172" t="s">
        <v>1509</v>
      </c>
      <c r="B9" s="1170">
        <v>181.7</v>
      </c>
      <c r="C9" s="1170">
        <v>182.5</v>
      </c>
      <c r="D9" s="1170">
        <v>179.1</v>
      </c>
      <c r="E9" s="1170">
        <v>172.5</v>
      </c>
      <c r="F9" s="1170">
        <v>169</v>
      </c>
      <c r="G9" s="1170">
        <v>164.9</v>
      </c>
      <c r="H9" s="1170">
        <v>198.44816</v>
      </c>
      <c r="I9" s="1170">
        <v>180.7</v>
      </c>
      <c r="J9" s="1170">
        <v>172.6</v>
      </c>
      <c r="K9" s="1170">
        <v>161.4</v>
      </c>
    </row>
    <row r="10" spans="1:12" s="1165" customFormat="1" ht="38.25" customHeight="1" x14ac:dyDescent="0.3">
      <c r="A10" s="1173" t="s">
        <v>7</v>
      </c>
      <c r="B10" s="1174">
        <v>728.59999999999991</v>
      </c>
      <c r="C10" s="1174">
        <v>778.5</v>
      </c>
      <c r="D10" s="1174">
        <v>773.2</v>
      </c>
      <c r="E10" s="1174">
        <v>784.9</v>
      </c>
      <c r="F10" s="1174">
        <v>802.1</v>
      </c>
      <c r="G10" s="1174">
        <v>820.3</v>
      </c>
      <c r="H10" s="1174">
        <v>844.99716560000013</v>
      </c>
      <c r="I10" s="1174">
        <v>832.5</v>
      </c>
      <c r="J10" s="1174">
        <v>855.2</v>
      </c>
      <c r="K10" s="1174">
        <v>828.3</v>
      </c>
    </row>
    <row r="11" spans="1:12" ht="27" customHeight="1" x14ac:dyDescent="0.3">
      <c r="A11" s="1164" t="s">
        <v>1510</v>
      </c>
      <c r="C11" s="1175"/>
      <c r="D11" s="1175"/>
      <c r="E11" s="1175"/>
      <c r="F11" s="1175"/>
      <c r="G11" s="1175"/>
      <c r="H11" s="1175"/>
      <c r="I11" s="1175"/>
      <c r="J11" s="1175"/>
    </row>
    <row r="12" spans="1:12" ht="21" customHeight="1" x14ac:dyDescent="0.3">
      <c r="B12" s="1175"/>
      <c r="C12" s="1175"/>
      <c r="D12" s="1175"/>
      <c r="E12" s="1175"/>
      <c r="F12" s="1175"/>
      <c r="G12" s="1175"/>
      <c r="H12" s="1175"/>
      <c r="I12" s="1175"/>
      <c r="J12" s="1175"/>
      <c r="K12" s="1175"/>
    </row>
    <row r="13" spans="1:12" ht="21" customHeight="1" x14ac:dyDescent="0.3">
      <c r="A13" s="1825" t="s">
        <v>1404</v>
      </c>
      <c r="B13" s="1175"/>
      <c r="C13" s="1175"/>
      <c r="D13" s="1175"/>
      <c r="E13" s="1175"/>
      <c r="F13" s="1175"/>
      <c r="G13" s="1175"/>
      <c r="H13" s="1175"/>
      <c r="I13" s="1175"/>
      <c r="J13" s="1175"/>
      <c r="K13" s="1175"/>
    </row>
    <row r="14" spans="1:12" ht="30" customHeight="1" x14ac:dyDescent="0.3">
      <c r="A14" s="1163" t="s">
        <v>1352</v>
      </c>
      <c r="B14" s="1166"/>
      <c r="C14" s="1166"/>
      <c r="D14" s="1166"/>
      <c r="E14" s="1166"/>
      <c r="F14" s="1166"/>
      <c r="G14" s="1166"/>
      <c r="H14" s="1166"/>
      <c r="I14" s="1166"/>
      <c r="J14" s="1166"/>
      <c r="K14" s="1166"/>
      <c r="L14" s="1176"/>
    </row>
    <row r="15" spans="1:12" ht="23.25" customHeight="1" x14ac:dyDescent="0.3">
      <c r="A15" s="1163"/>
      <c r="B15" s="1166"/>
      <c r="C15" s="1166"/>
      <c r="D15" s="1166"/>
      <c r="E15" s="1166"/>
      <c r="F15" s="1166"/>
      <c r="G15" s="1166"/>
      <c r="H15" s="1166"/>
      <c r="I15" s="1165"/>
      <c r="J15" s="1166"/>
      <c r="K15" s="1166" t="s">
        <v>1455</v>
      </c>
    </row>
    <row r="16" spans="1:12" ht="27" customHeight="1" x14ac:dyDescent="0.3">
      <c r="A16" s="1167" t="s">
        <v>1511</v>
      </c>
      <c r="B16" s="1168">
        <v>2009</v>
      </c>
      <c r="C16" s="1168">
        <v>2010</v>
      </c>
      <c r="D16" s="1168">
        <v>2011</v>
      </c>
      <c r="E16" s="1168">
        <v>2012</v>
      </c>
      <c r="F16" s="1168">
        <v>2013</v>
      </c>
      <c r="G16" s="1168">
        <v>2014</v>
      </c>
      <c r="H16" s="1168">
        <v>2015</v>
      </c>
      <c r="I16" s="1168">
        <v>2016</v>
      </c>
      <c r="J16" s="1168" t="s">
        <v>1512</v>
      </c>
      <c r="K16" s="1168">
        <v>2018</v>
      </c>
    </row>
    <row r="17" spans="1:32" ht="27" customHeight="1" x14ac:dyDescent="0.3">
      <c r="A17" s="1177" t="s">
        <v>1513</v>
      </c>
      <c r="B17" s="1178">
        <v>220.4</v>
      </c>
      <c r="C17" s="1178">
        <v>231.2</v>
      </c>
      <c r="D17" s="1178">
        <v>222.4</v>
      </c>
      <c r="E17" s="1178">
        <v>215.5</v>
      </c>
      <c r="F17" s="1178">
        <v>212.3</v>
      </c>
      <c r="G17" s="1178">
        <v>210.74065999999999</v>
      </c>
      <c r="H17" s="1178">
        <v>216.22198868935197</v>
      </c>
      <c r="I17" s="1178">
        <v>206.9</v>
      </c>
      <c r="J17" s="1178">
        <v>205.8</v>
      </c>
      <c r="K17" s="1178">
        <v>203.5</v>
      </c>
      <c r="L17" s="1179"/>
      <c r="M17" s="1179"/>
      <c r="N17" s="1180"/>
      <c r="O17" s="1179"/>
      <c r="P17" s="1179"/>
      <c r="Q17" s="1179"/>
      <c r="R17" s="1179"/>
      <c r="S17" s="1179"/>
      <c r="T17" s="1179"/>
      <c r="U17" s="1179"/>
      <c r="V17" s="1179"/>
      <c r="W17" s="1179"/>
      <c r="X17" s="1179"/>
      <c r="Y17" s="1179"/>
      <c r="Z17" s="1179"/>
      <c r="AA17" s="1179"/>
      <c r="AB17" s="1179"/>
      <c r="AC17" s="1179"/>
      <c r="AD17" s="1179"/>
      <c r="AE17" s="1179"/>
      <c r="AF17" s="1179"/>
    </row>
    <row r="18" spans="1:32" ht="27" customHeight="1" x14ac:dyDescent="0.3">
      <c r="A18" s="1171" t="s">
        <v>1480</v>
      </c>
      <c r="B18" s="1181">
        <v>41.4</v>
      </c>
      <c r="C18" s="1182">
        <v>39.799999999999997</v>
      </c>
      <c r="D18" s="1182">
        <v>38.700000000000003</v>
      </c>
      <c r="E18" s="1181">
        <v>37.4</v>
      </c>
      <c r="F18" s="1181">
        <v>37.6</v>
      </c>
      <c r="G18" s="1181">
        <v>38.9</v>
      </c>
      <c r="H18" s="1181">
        <v>35.714880000000001</v>
      </c>
      <c r="I18" s="1181">
        <v>35.299999999999997</v>
      </c>
      <c r="J18" s="1181">
        <v>35.700000000000003</v>
      </c>
      <c r="K18" s="1181">
        <v>37.200000000000003</v>
      </c>
      <c r="L18" s="1179"/>
      <c r="M18" s="1179"/>
      <c r="N18" s="1183"/>
      <c r="O18" s="1179"/>
      <c r="P18" s="1179"/>
      <c r="Q18" s="1179"/>
      <c r="R18" s="1179"/>
      <c r="S18" s="1179"/>
      <c r="T18" s="1179"/>
      <c r="U18" s="1179"/>
      <c r="V18" s="1179"/>
      <c r="W18" s="1179"/>
      <c r="X18" s="1179"/>
      <c r="Y18" s="1179"/>
      <c r="Z18" s="1179"/>
      <c r="AA18" s="1179"/>
      <c r="AB18" s="1179"/>
      <c r="AC18" s="1179"/>
      <c r="AD18" s="1179"/>
      <c r="AE18" s="1179"/>
      <c r="AF18" s="1179"/>
    </row>
    <row r="19" spans="1:32" ht="27" customHeight="1" x14ac:dyDescent="0.3">
      <c r="A19" s="1171" t="s">
        <v>1477</v>
      </c>
      <c r="B19" s="1181">
        <v>46.3</v>
      </c>
      <c r="C19" s="1181">
        <v>47</v>
      </c>
      <c r="D19" s="1181">
        <v>43.5</v>
      </c>
      <c r="E19" s="1181">
        <v>41.7</v>
      </c>
      <c r="F19" s="1181">
        <v>35.799999999999997</v>
      </c>
      <c r="G19" s="1181">
        <v>36.5</v>
      </c>
      <c r="H19" s="1181">
        <v>36.957920000000001</v>
      </c>
      <c r="I19" s="1181">
        <v>35.700000000000003</v>
      </c>
      <c r="J19" s="1181">
        <v>35.9</v>
      </c>
      <c r="K19" s="1181">
        <v>35.200000000000003</v>
      </c>
      <c r="N19" s="1183"/>
    </row>
    <row r="20" spans="1:32" ht="27" customHeight="1" x14ac:dyDescent="0.3">
      <c r="A20" s="1171" t="s">
        <v>1421</v>
      </c>
      <c r="B20" s="1181">
        <v>5.4</v>
      </c>
      <c r="C20" s="1181">
        <v>5.5</v>
      </c>
      <c r="D20" s="1181">
        <v>5.7</v>
      </c>
      <c r="E20" s="1181">
        <v>5.9</v>
      </c>
      <c r="F20" s="1181">
        <v>5.8</v>
      </c>
      <c r="G20" s="1181">
        <v>5.9</v>
      </c>
      <c r="H20" s="1181">
        <v>6.1257600000000005</v>
      </c>
      <c r="I20" s="1181">
        <v>6</v>
      </c>
      <c r="J20" s="1181">
        <v>5.9</v>
      </c>
      <c r="K20" s="1181">
        <v>6.1</v>
      </c>
      <c r="N20" s="1183"/>
    </row>
    <row r="21" spans="1:32" ht="27" customHeight="1" x14ac:dyDescent="0.3">
      <c r="A21" s="1171" t="s">
        <v>1414</v>
      </c>
      <c r="B21" s="1181">
        <v>13.4</v>
      </c>
      <c r="C21" s="1181">
        <v>15.4</v>
      </c>
      <c r="D21" s="1182">
        <v>15</v>
      </c>
      <c r="E21" s="1181">
        <v>15.9</v>
      </c>
      <c r="F21" s="1181">
        <v>17.100000000000001</v>
      </c>
      <c r="G21" s="1181">
        <v>19.399999999999999</v>
      </c>
      <c r="H21" s="1181">
        <v>22.590283420000002</v>
      </c>
      <c r="I21" s="1181">
        <v>20.6</v>
      </c>
      <c r="J21" s="1181">
        <v>20.8</v>
      </c>
      <c r="K21" s="1181">
        <v>19.8</v>
      </c>
      <c r="N21" s="1183"/>
    </row>
    <row r="22" spans="1:32" ht="27" customHeight="1" x14ac:dyDescent="0.3">
      <c r="A22" s="1171" t="s">
        <v>1514</v>
      </c>
      <c r="B22" s="1184">
        <v>0.5</v>
      </c>
      <c r="C22" s="1184">
        <v>0.5</v>
      </c>
      <c r="D22" s="1184">
        <v>0.5</v>
      </c>
      <c r="E22" s="1184">
        <v>0.5</v>
      </c>
      <c r="F22" s="1184">
        <v>0.5</v>
      </c>
      <c r="G22" s="1184">
        <v>0.5</v>
      </c>
      <c r="H22" s="1184">
        <v>0.49399999999999999</v>
      </c>
      <c r="I22" s="1184">
        <v>0.5</v>
      </c>
      <c r="J22" s="1184">
        <v>0.5</v>
      </c>
      <c r="K22" s="1184">
        <v>0.5</v>
      </c>
      <c r="N22" s="1183"/>
    </row>
    <row r="23" spans="1:32" ht="27" customHeight="1" x14ac:dyDescent="0.3">
      <c r="A23" s="1171" t="s">
        <v>1413</v>
      </c>
      <c r="B23" s="1181">
        <v>77.099999999999994</v>
      </c>
      <c r="C23" s="1181">
        <v>80.3</v>
      </c>
      <c r="D23" s="1182">
        <v>79.900000000000006</v>
      </c>
      <c r="E23" s="1181">
        <v>79.900000000000006</v>
      </c>
      <c r="F23" s="1181">
        <v>82.8</v>
      </c>
      <c r="G23" s="1181">
        <v>81.2</v>
      </c>
      <c r="H23" s="1181">
        <v>82.715785269351997</v>
      </c>
      <c r="I23" s="1181">
        <v>83.4</v>
      </c>
      <c r="J23" s="1181">
        <v>85.4</v>
      </c>
      <c r="K23" s="1181">
        <v>86.1</v>
      </c>
      <c r="N23" s="1183"/>
    </row>
    <row r="24" spans="1:32" ht="27" customHeight="1" x14ac:dyDescent="0.3">
      <c r="A24" s="1185" t="s">
        <v>1515</v>
      </c>
      <c r="B24" s="1186">
        <v>36.299999999999997</v>
      </c>
      <c r="C24" s="1186">
        <v>42.6</v>
      </c>
      <c r="D24" s="1186">
        <v>39.1</v>
      </c>
      <c r="E24" s="1186">
        <v>34.1</v>
      </c>
      <c r="F24" s="1186">
        <v>32.700000000000003</v>
      </c>
      <c r="G24" s="1186">
        <v>28.5</v>
      </c>
      <c r="H24" s="1186">
        <v>31.623360000000002</v>
      </c>
      <c r="I24" s="1186">
        <v>25.4</v>
      </c>
      <c r="J24" s="1186">
        <v>21.7</v>
      </c>
      <c r="K24" s="1186">
        <v>18.7</v>
      </c>
      <c r="N24" s="1183"/>
    </row>
    <row r="25" spans="1:32" ht="27" customHeight="1" x14ac:dyDescent="0.3">
      <c r="A25" s="1187" t="s">
        <v>1516</v>
      </c>
      <c r="B25" s="1188">
        <v>394.9</v>
      </c>
      <c r="C25" s="1188">
        <v>421.6</v>
      </c>
      <c r="D25" s="1188">
        <v>435.3</v>
      </c>
      <c r="E25" s="1188">
        <v>427.3</v>
      </c>
      <c r="F25" s="1188">
        <v>438.8</v>
      </c>
      <c r="G25" s="1178">
        <v>454.1</v>
      </c>
      <c r="H25" s="1178">
        <v>463.12888680000003</v>
      </c>
      <c r="I25" s="1178">
        <v>505.6</v>
      </c>
      <c r="J25" s="1178">
        <v>530.4</v>
      </c>
      <c r="K25" s="1178">
        <v>540.1</v>
      </c>
      <c r="N25" s="1180"/>
    </row>
    <row r="26" spans="1:32" ht="27" customHeight="1" x14ac:dyDescent="0.35">
      <c r="A26" s="1189" t="s">
        <v>1517</v>
      </c>
      <c r="B26" s="1190">
        <v>276.7</v>
      </c>
      <c r="C26" s="1190">
        <v>290.60000000000002</v>
      </c>
      <c r="D26" s="1190">
        <v>293.10000000000002</v>
      </c>
      <c r="E26" s="1190">
        <v>304.2</v>
      </c>
      <c r="F26" s="1190">
        <v>310.10000000000002</v>
      </c>
      <c r="G26" s="1190">
        <v>319.10000000000002</v>
      </c>
      <c r="H26" s="1190">
        <v>330.77152180000002</v>
      </c>
      <c r="I26" s="1190">
        <v>348.7</v>
      </c>
      <c r="J26" s="1190">
        <v>360.6</v>
      </c>
      <c r="K26" s="1190">
        <v>367.6</v>
      </c>
      <c r="N26" s="1180"/>
    </row>
    <row r="27" spans="1:32" s="1194" customFormat="1" ht="27" customHeight="1" x14ac:dyDescent="0.3">
      <c r="A27" s="1191" t="s">
        <v>1518</v>
      </c>
      <c r="B27" s="1192">
        <v>5</v>
      </c>
      <c r="C27" s="1192">
        <v>5</v>
      </c>
      <c r="D27" s="1192">
        <v>4.9000000000000004</v>
      </c>
      <c r="E27" s="1192">
        <v>4.7</v>
      </c>
      <c r="F27" s="1192">
        <v>4.4000000000000004</v>
      </c>
      <c r="G27" s="1192">
        <v>4</v>
      </c>
      <c r="H27" s="1192">
        <v>3.4452000000000003</v>
      </c>
      <c r="I27" s="1192">
        <v>3.8</v>
      </c>
      <c r="J27" s="1192">
        <v>3.6</v>
      </c>
      <c r="K27" s="1193">
        <v>3.6</v>
      </c>
      <c r="N27" s="1183"/>
    </row>
    <row r="28" spans="1:32" s="1194" customFormat="1" ht="27" customHeight="1" x14ac:dyDescent="0.3">
      <c r="A28" s="1195" t="s">
        <v>1416</v>
      </c>
      <c r="B28" s="1193">
        <v>117.6</v>
      </c>
      <c r="C28" s="1193">
        <v>124.5</v>
      </c>
      <c r="D28" s="1193">
        <v>126.8</v>
      </c>
      <c r="E28" s="1193">
        <v>133.19999999999999</v>
      </c>
      <c r="F28" s="1193">
        <v>139.19999999999999</v>
      </c>
      <c r="G28" s="1193">
        <v>148.19999999999999</v>
      </c>
      <c r="H28" s="1193">
        <v>159.4</v>
      </c>
      <c r="I28" s="1193">
        <v>174.7</v>
      </c>
      <c r="J28" s="1193">
        <v>183.3</v>
      </c>
      <c r="K28" s="1192">
        <v>186.9</v>
      </c>
      <c r="N28" s="1183"/>
    </row>
    <row r="29" spans="1:32" s="1194" customFormat="1" x14ac:dyDescent="0.3">
      <c r="A29" s="1195" t="s">
        <v>1477</v>
      </c>
      <c r="B29" s="1193">
        <v>154.19999999999999</v>
      </c>
      <c r="C29" s="1193">
        <v>161.1</v>
      </c>
      <c r="D29" s="1193">
        <v>161.5</v>
      </c>
      <c r="E29" s="1193">
        <v>166.3</v>
      </c>
      <c r="F29" s="1196">
        <v>166.5</v>
      </c>
      <c r="G29" s="1193">
        <v>166.8</v>
      </c>
      <c r="H29" s="1193">
        <v>167.956435</v>
      </c>
      <c r="I29" s="1193">
        <v>170.2</v>
      </c>
      <c r="J29" s="1193">
        <v>173.7</v>
      </c>
      <c r="K29" s="1193">
        <v>177.2</v>
      </c>
      <c r="N29" s="1183"/>
    </row>
    <row r="30" spans="1:32" ht="27" customHeight="1" x14ac:dyDescent="0.3">
      <c r="A30" s="1197" t="s">
        <v>1519</v>
      </c>
      <c r="B30" s="1188">
        <v>110.5</v>
      </c>
      <c r="C30" s="1188">
        <v>123.3</v>
      </c>
      <c r="D30" s="1188">
        <v>134.30000000000001</v>
      </c>
      <c r="E30" s="1188">
        <v>115</v>
      </c>
      <c r="F30" s="1198">
        <v>120.7</v>
      </c>
      <c r="G30" s="1198">
        <v>126.8</v>
      </c>
      <c r="H30" s="1198">
        <v>124.3</v>
      </c>
      <c r="I30" s="1198">
        <v>147.6</v>
      </c>
      <c r="J30" s="1198">
        <v>160.19999999999999</v>
      </c>
      <c r="K30" s="1198">
        <v>162.5</v>
      </c>
      <c r="N30" s="1180"/>
    </row>
    <row r="31" spans="1:32" ht="37.5" x14ac:dyDescent="0.3">
      <c r="A31" s="1199" t="s">
        <v>1520</v>
      </c>
      <c r="B31" s="1200">
        <v>110.5</v>
      </c>
      <c r="C31" s="1200">
        <v>123.3</v>
      </c>
      <c r="D31" s="1200">
        <v>134.30000000000001</v>
      </c>
      <c r="E31" s="1200">
        <v>115</v>
      </c>
      <c r="F31" s="1201">
        <v>120.7</v>
      </c>
      <c r="G31" s="1202">
        <v>126.8</v>
      </c>
      <c r="H31" s="1202">
        <v>124.3372</v>
      </c>
      <c r="I31" s="1202">
        <v>147.6</v>
      </c>
      <c r="J31" s="1202">
        <v>160.19999999999999</v>
      </c>
      <c r="K31" s="1202">
        <v>162.5</v>
      </c>
      <c r="N31" s="1183"/>
    </row>
    <row r="32" spans="1:32" ht="27" customHeight="1" x14ac:dyDescent="0.3">
      <c r="A32" s="1197" t="s">
        <v>1521</v>
      </c>
      <c r="B32" s="1203">
        <v>7.7</v>
      </c>
      <c r="C32" s="1203">
        <v>7.7</v>
      </c>
      <c r="D32" s="1203">
        <v>7.8</v>
      </c>
      <c r="E32" s="1203">
        <v>8</v>
      </c>
      <c r="F32" s="1203">
        <v>8</v>
      </c>
      <c r="G32" s="1203">
        <v>8.1999999999999993</v>
      </c>
      <c r="H32" s="1203">
        <v>8.0201650000000004</v>
      </c>
      <c r="I32" s="1203">
        <v>9.3000000000000007</v>
      </c>
      <c r="J32" s="1203">
        <v>9.6</v>
      </c>
      <c r="K32" s="1203">
        <v>10</v>
      </c>
      <c r="N32" s="1180"/>
    </row>
    <row r="33" spans="1:14" ht="27" customHeight="1" x14ac:dyDescent="0.3">
      <c r="A33" s="1195" t="s">
        <v>1416</v>
      </c>
      <c r="B33" s="1193">
        <v>3</v>
      </c>
      <c r="C33" s="1193">
        <v>3.2</v>
      </c>
      <c r="D33" s="1193">
        <v>3.3</v>
      </c>
      <c r="E33" s="1193">
        <v>3.4</v>
      </c>
      <c r="F33" s="1193">
        <v>3.4</v>
      </c>
      <c r="G33" s="1204">
        <v>3.5</v>
      </c>
      <c r="H33" s="1204">
        <v>3.6666000000000003</v>
      </c>
      <c r="I33" s="1204">
        <v>4.2</v>
      </c>
      <c r="J33" s="1204">
        <v>4.4000000000000004</v>
      </c>
      <c r="K33" s="1204">
        <v>4.5999999999999996</v>
      </c>
      <c r="N33" s="1183"/>
    </row>
    <row r="34" spans="1:14" ht="27" customHeight="1" x14ac:dyDescent="0.3">
      <c r="A34" s="1195" t="s">
        <v>1477</v>
      </c>
      <c r="B34" s="1193">
        <v>1.1000000000000001</v>
      </c>
      <c r="C34" s="1193">
        <v>1.1000000000000001</v>
      </c>
      <c r="D34" s="1193">
        <v>1.1000000000000001</v>
      </c>
      <c r="E34" s="1193">
        <v>1.1000000000000001</v>
      </c>
      <c r="F34" s="1193">
        <v>1.2</v>
      </c>
      <c r="G34" s="1181">
        <v>1.2</v>
      </c>
      <c r="H34" s="1181">
        <v>1.230685</v>
      </c>
      <c r="I34" s="1181">
        <v>1.2</v>
      </c>
      <c r="J34" s="1181">
        <v>1.3</v>
      </c>
      <c r="K34" s="1181">
        <v>1.3</v>
      </c>
      <c r="N34" s="1183"/>
    </row>
    <row r="35" spans="1:14" ht="27" customHeight="1" x14ac:dyDescent="0.3">
      <c r="A35" s="1205" t="s">
        <v>1480</v>
      </c>
      <c r="B35" s="1206">
        <v>3.6</v>
      </c>
      <c r="C35" s="1206">
        <v>3.4</v>
      </c>
      <c r="D35" s="1207">
        <v>3.4</v>
      </c>
      <c r="E35" s="1206">
        <v>3.5</v>
      </c>
      <c r="F35" s="1206">
        <v>3.4</v>
      </c>
      <c r="G35" s="1186">
        <v>3.5</v>
      </c>
      <c r="H35" s="1186">
        <v>3.1228800000000003</v>
      </c>
      <c r="I35" s="1186">
        <v>3.9</v>
      </c>
      <c r="J35" s="1186">
        <v>3.9</v>
      </c>
      <c r="K35" s="1186">
        <v>4.0999999999999996</v>
      </c>
      <c r="N35" s="1183"/>
    </row>
    <row r="36" spans="1:14" ht="27" customHeight="1" x14ac:dyDescent="0.3">
      <c r="A36" s="1208" t="s">
        <v>1446</v>
      </c>
      <c r="B36" s="1203">
        <v>113.1</v>
      </c>
      <c r="C36" s="1203">
        <v>116.9</v>
      </c>
      <c r="D36" s="1203">
        <v>117.4</v>
      </c>
      <c r="E36" s="1203">
        <v>120.1</v>
      </c>
      <c r="F36" s="1203">
        <v>123.4</v>
      </c>
      <c r="G36" s="1209">
        <v>126.5</v>
      </c>
      <c r="H36" s="1209">
        <v>129.87955619447638</v>
      </c>
      <c r="I36" s="1210">
        <v>132.20556400000001</v>
      </c>
      <c r="J36" s="1210">
        <v>134.30000000000001</v>
      </c>
      <c r="K36" s="1210">
        <v>138.1</v>
      </c>
      <c r="N36" s="1180"/>
    </row>
    <row r="37" spans="1:14" ht="27" customHeight="1" x14ac:dyDescent="0.3">
      <c r="A37" s="1171" t="s">
        <v>1419</v>
      </c>
      <c r="B37" s="1181">
        <v>1.5</v>
      </c>
      <c r="C37" s="1181">
        <v>1.8</v>
      </c>
      <c r="D37" s="1181">
        <v>0.5</v>
      </c>
      <c r="E37" s="1181">
        <v>0.3</v>
      </c>
      <c r="F37" s="1181">
        <v>0.2</v>
      </c>
      <c r="G37" s="1181">
        <v>0.2</v>
      </c>
      <c r="H37" s="1181">
        <v>0.13624</v>
      </c>
      <c r="I37" s="1211">
        <v>7.3840000000000003E-2</v>
      </c>
      <c r="J37" s="1211">
        <v>7.3840000000000003E-2</v>
      </c>
      <c r="K37" s="1211">
        <v>6.0000000000000001E-3</v>
      </c>
      <c r="N37" s="1183"/>
    </row>
    <row r="38" spans="1:14" ht="27" customHeight="1" x14ac:dyDescent="0.3">
      <c r="A38" s="1171" t="s">
        <v>1421</v>
      </c>
      <c r="B38" s="1181">
        <v>46.7</v>
      </c>
      <c r="C38" s="1181">
        <v>47.6</v>
      </c>
      <c r="D38" s="1181">
        <v>48.2</v>
      </c>
      <c r="E38" s="1181">
        <v>49</v>
      </c>
      <c r="F38" s="1181">
        <v>50.1</v>
      </c>
      <c r="G38" s="1184">
        <v>51.4</v>
      </c>
      <c r="H38" s="1184">
        <v>53.020440000000001</v>
      </c>
      <c r="I38" s="1211">
        <v>53.4114</v>
      </c>
      <c r="J38" s="1211">
        <v>54</v>
      </c>
      <c r="K38" s="1211">
        <v>55.6</v>
      </c>
      <c r="N38" s="1183"/>
    </row>
    <row r="39" spans="1:14" ht="27" customHeight="1" x14ac:dyDescent="0.3">
      <c r="A39" s="1171" t="s">
        <v>1514</v>
      </c>
      <c r="B39" s="1181">
        <v>6.3</v>
      </c>
      <c r="C39" s="1181">
        <v>6.3</v>
      </c>
      <c r="D39" s="1181">
        <v>6.2</v>
      </c>
      <c r="E39" s="1181">
        <v>6.1</v>
      </c>
      <c r="F39" s="1181">
        <v>5.9</v>
      </c>
      <c r="G39" s="1181">
        <v>5.5</v>
      </c>
      <c r="H39" s="1181">
        <v>5.1775000000000002</v>
      </c>
      <c r="I39" s="1211">
        <v>5.1543199999999993</v>
      </c>
      <c r="J39" s="1211">
        <v>5.0999999999999996</v>
      </c>
      <c r="K39" s="1211">
        <v>5</v>
      </c>
      <c r="N39" s="1183"/>
    </row>
    <row r="40" spans="1:14" ht="39.75" customHeight="1" x14ac:dyDescent="0.3">
      <c r="A40" s="1171" t="s">
        <v>1522</v>
      </c>
      <c r="B40" s="1181">
        <v>0.1</v>
      </c>
      <c r="C40" s="1181">
        <v>0.1</v>
      </c>
      <c r="D40" s="1181">
        <v>0.1</v>
      </c>
      <c r="E40" s="1181">
        <v>0.1</v>
      </c>
      <c r="F40" s="1181">
        <v>0.1</v>
      </c>
      <c r="G40" s="1181">
        <v>0.1</v>
      </c>
      <c r="H40" s="1181">
        <v>7.2520000000000001E-2</v>
      </c>
      <c r="I40" s="1211">
        <v>7.0300000000000001E-2</v>
      </c>
      <c r="J40" s="1211">
        <v>7.0300000000000001E-2</v>
      </c>
      <c r="K40" s="1211">
        <v>0.1</v>
      </c>
      <c r="N40" s="1183"/>
    </row>
    <row r="41" spans="1:14" ht="27" customHeight="1" x14ac:dyDescent="0.3">
      <c r="A41" s="1185" t="s">
        <v>1413</v>
      </c>
      <c r="B41" s="1186">
        <v>58.5</v>
      </c>
      <c r="C41" s="1186">
        <v>61.1</v>
      </c>
      <c r="D41" s="1186">
        <v>62.4</v>
      </c>
      <c r="E41" s="1186">
        <v>64.7</v>
      </c>
      <c r="F41" s="1186">
        <v>67.099999999999994</v>
      </c>
      <c r="G41" s="1212">
        <v>69.3</v>
      </c>
      <c r="H41" s="1212">
        <v>71.472856194476392</v>
      </c>
      <c r="I41" s="1211">
        <v>73.495704000000003</v>
      </c>
      <c r="J41" s="1211">
        <v>75</v>
      </c>
      <c r="K41" s="1211">
        <v>77.5</v>
      </c>
      <c r="N41" s="1183"/>
    </row>
    <row r="42" spans="1:14" ht="37.5" x14ac:dyDescent="0.3">
      <c r="A42" s="1213" t="s">
        <v>1523</v>
      </c>
      <c r="B42" s="1214">
        <v>72.3</v>
      </c>
      <c r="C42" s="1214">
        <v>76.400000000000006</v>
      </c>
      <c r="D42" s="1214">
        <v>80.7</v>
      </c>
      <c r="E42" s="1214">
        <v>83.7</v>
      </c>
      <c r="F42" s="1214">
        <v>88.1</v>
      </c>
      <c r="G42" s="1214">
        <v>92.5</v>
      </c>
      <c r="H42" s="1214">
        <v>95.522956974863447</v>
      </c>
      <c r="I42" s="1215">
        <v>97.564458000000016</v>
      </c>
      <c r="J42" s="1215">
        <v>99.6</v>
      </c>
      <c r="K42" s="1215">
        <v>101.3</v>
      </c>
      <c r="N42" s="1180"/>
    </row>
    <row r="43" spans="1:14" ht="27" customHeight="1" x14ac:dyDescent="0.3">
      <c r="A43" s="1171" t="s">
        <v>1421</v>
      </c>
      <c r="B43" s="1181">
        <v>11.4</v>
      </c>
      <c r="C43" s="1181">
        <v>11.8</v>
      </c>
      <c r="D43" s="1181">
        <v>12.2</v>
      </c>
      <c r="E43" s="1181">
        <v>12.9</v>
      </c>
      <c r="F43" s="1181">
        <v>14.3</v>
      </c>
      <c r="G43" s="1181">
        <v>15.2</v>
      </c>
      <c r="H43" s="1181">
        <v>16.306920000000002</v>
      </c>
      <c r="I43" s="1211">
        <v>17.36964</v>
      </c>
      <c r="J43" s="1211">
        <v>17.5</v>
      </c>
      <c r="K43" s="1211">
        <v>18.600000000000001</v>
      </c>
      <c r="N43" s="1183"/>
    </row>
    <row r="44" spans="1:14" ht="27" customHeight="1" x14ac:dyDescent="0.3">
      <c r="A44" s="1171" t="s">
        <v>1522</v>
      </c>
      <c r="B44" s="1181">
        <v>0.3</v>
      </c>
      <c r="C44" s="1181">
        <v>0.3</v>
      </c>
      <c r="D44" s="1181">
        <v>0.3</v>
      </c>
      <c r="E44" s="1181">
        <v>0.4</v>
      </c>
      <c r="F44" s="1181">
        <v>0.4</v>
      </c>
      <c r="G44" s="1181">
        <v>0.4</v>
      </c>
      <c r="H44" s="1181">
        <v>0.33300000000000002</v>
      </c>
      <c r="I44" s="1211">
        <v>0.31080000000000002</v>
      </c>
      <c r="J44" s="1211">
        <v>0.31080000000000002</v>
      </c>
      <c r="K44" s="1211">
        <v>0.3</v>
      </c>
      <c r="N44" s="1183"/>
    </row>
    <row r="45" spans="1:14" ht="27" customHeight="1" x14ac:dyDescent="0.3">
      <c r="A45" s="1185" t="s">
        <v>1524</v>
      </c>
      <c r="B45" s="1186">
        <v>60.5</v>
      </c>
      <c r="C45" s="1186">
        <v>64.3</v>
      </c>
      <c r="D45" s="1186">
        <v>68.099999999999994</v>
      </c>
      <c r="E45" s="1186">
        <v>70.400000000000006</v>
      </c>
      <c r="F45" s="1186">
        <v>73.400000000000006</v>
      </c>
      <c r="G45" s="1186">
        <v>77</v>
      </c>
      <c r="H45" s="1186">
        <v>78.883036974863444</v>
      </c>
      <c r="I45" s="1211">
        <v>79.884018000000012</v>
      </c>
      <c r="J45" s="1211">
        <v>81.8</v>
      </c>
      <c r="K45" s="1211">
        <v>82.4</v>
      </c>
      <c r="N45" s="1183"/>
    </row>
    <row r="46" spans="1:14" ht="27" customHeight="1" x14ac:dyDescent="0.3">
      <c r="A46" s="1208" t="s">
        <v>1447</v>
      </c>
      <c r="B46" s="1203">
        <v>4.0999999999999996</v>
      </c>
      <c r="C46" s="1203">
        <v>4.4000000000000004</v>
      </c>
      <c r="D46" s="1203">
        <v>4.3</v>
      </c>
      <c r="E46" s="1203">
        <v>4.5</v>
      </c>
      <c r="F46" s="1203">
        <v>4.5</v>
      </c>
      <c r="G46" s="1216">
        <v>4.5999999999999996</v>
      </c>
      <c r="H46" s="1216">
        <v>4.2073278284388227</v>
      </c>
      <c r="I46" s="1217">
        <v>4.5</v>
      </c>
      <c r="J46" s="1217">
        <v>4.2</v>
      </c>
      <c r="K46" s="1217">
        <v>3.7</v>
      </c>
      <c r="N46" s="1180"/>
    </row>
    <row r="47" spans="1:14" ht="27" customHeight="1" x14ac:dyDescent="0.3">
      <c r="A47" s="1171" t="s">
        <v>1525</v>
      </c>
      <c r="B47" s="1181">
        <v>2.2999999999999998</v>
      </c>
      <c r="C47" s="1181">
        <v>2.2999999999999998</v>
      </c>
      <c r="D47" s="1181">
        <v>2.4</v>
      </c>
      <c r="E47" s="1181">
        <v>2.4</v>
      </c>
      <c r="F47" s="1181">
        <v>2.2999999999999998</v>
      </c>
      <c r="G47" s="1181">
        <v>2.2999999999999998</v>
      </c>
      <c r="H47" s="1181">
        <v>2.3292619999999995</v>
      </c>
      <c r="I47" s="1211">
        <v>2.3292619999999995</v>
      </c>
      <c r="J47" s="1211">
        <v>2.2000000000000002</v>
      </c>
      <c r="K47" s="1211">
        <v>2.1</v>
      </c>
      <c r="N47" s="1183"/>
    </row>
    <row r="48" spans="1:14" ht="39" customHeight="1" x14ac:dyDescent="0.3">
      <c r="A48" s="1172" t="s">
        <v>1524</v>
      </c>
      <c r="B48" s="1218">
        <v>1.8</v>
      </c>
      <c r="C48" s="1218">
        <v>2</v>
      </c>
      <c r="D48" s="1218">
        <v>1.9</v>
      </c>
      <c r="E48" s="1218">
        <v>2.1</v>
      </c>
      <c r="F48" s="1218">
        <v>2.2000000000000002</v>
      </c>
      <c r="G48" s="1186">
        <v>2.2999999999999998</v>
      </c>
      <c r="H48" s="1186">
        <v>1.8780658284388236</v>
      </c>
      <c r="I48" s="1211">
        <v>2.2000000000000002</v>
      </c>
      <c r="J48" s="1211">
        <v>2</v>
      </c>
      <c r="K48" s="1211">
        <v>1.6</v>
      </c>
      <c r="N48" s="1183"/>
    </row>
    <row r="49" spans="1:15" ht="48" customHeight="1" x14ac:dyDescent="0.3">
      <c r="A49" s="1219" t="s">
        <v>1526</v>
      </c>
      <c r="B49" s="1220">
        <v>3.8</v>
      </c>
      <c r="C49" s="1220">
        <v>3.5</v>
      </c>
      <c r="D49" s="1220">
        <v>3</v>
      </c>
      <c r="E49" s="1220">
        <v>3.4</v>
      </c>
      <c r="F49" s="1220">
        <v>3.5</v>
      </c>
      <c r="G49" s="1220">
        <v>3.4</v>
      </c>
      <c r="H49" s="1220">
        <v>3.8960300172693096</v>
      </c>
      <c r="I49" s="1220">
        <v>4.3</v>
      </c>
      <c r="J49" s="1220">
        <v>4.5</v>
      </c>
      <c r="K49" s="1220">
        <v>2.5</v>
      </c>
      <c r="N49" s="1180"/>
    </row>
    <row r="50" spans="1:15" ht="44.25" customHeight="1" x14ac:dyDescent="0.3">
      <c r="A50" s="1167" t="s">
        <v>7</v>
      </c>
      <c r="B50" s="1221">
        <v>808.6</v>
      </c>
      <c r="C50" s="1221">
        <v>854</v>
      </c>
      <c r="D50" s="1221">
        <v>863.1</v>
      </c>
      <c r="E50" s="1221">
        <v>854.5</v>
      </c>
      <c r="F50" s="1221">
        <v>870.6</v>
      </c>
      <c r="G50" s="1221">
        <v>891.8</v>
      </c>
      <c r="H50" s="1221">
        <v>912.85674650439989</v>
      </c>
      <c r="I50" s="1221">
        <v>951.1</v>
      </c>
      <c r="J50" s="1221">
        <v>978.8</v>
      </c>
      <c r="K50" s="1221">
        <v>989.2</v>
      </c>
      <c r="O50" s="1222"/>
    </row>
    <row r="51" spans="1:15" ht="27.75" customHeight="1" x14ac:dyDescent="0.3">
      <c r="A51" s="1223" t="s">
        <v>1527</v>
      </c>
      <c r="B51" s="1223" t="s">
        <v>1528</v>
      </c>
      <c r="J51" s="1224"/>
    </row>
    <row r="52" spans="1:15" x14ac:dyDescent="0.3">
      <c r="A52" s="1225"/>
      <c r="B52" s="1226"/>
      <c r="C52" s="1226"/>
      <c r="D52" s="1226"/>
      <c r="E52" s="1226"/>
      <c r="F52" s="1226"/>
      <c r="G52" s="1226"/>
      <c r="H52" s="1226"/>
      <c r="I52" s="1226"/>
      <c r="J52" s="1226"/>
      <c r="K52" s="1226"/>
    </row>
  </sheetData>
  <hyperlinks>
    <hyperlink ref="A1" location="'Table of Contents'!A1" display="Back to Table of Contents"/>
    <hyperlink ref="A13" location="'Table of Contents'!A1" display="Back to Table of Contents"/>
  </hyperlinks>
  <pageMargins left="0.65" right="0.22" top="0.57999999999999996" bottom="0.2" header="0.27" footer="0.1"/>
  <pageSetup paperSize="9" scale="55" orientation="portrait" r:id="rId1"/>
  <headerFooter alignWithMargins="0">
    <oddHeader>&amp;C&amp;"Arial,Regular"&amp;16 &amp;18 &amp;"Times New Roman,Regular"&amp;22 &amp;16 &amp;20 &amp;18 &amp;20 78</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7"/>
  <sheetViews>
    <sheetView zoomScale="90" zoomScaleNormal="90" workbookViewId="0"/>
  </sheetViews>
  <sheetFormatPr defaultRowHeight="19.5" x14ac:dyDescent="0.3"/>
  <cols>
    <col min="1" max="1" width="10.85546875" style="1229" customWidth="1"/>
    <col min="2" max="2" width="20.5703125" style="1229" customWidth="1"/>
    <col min="3" max="3" width="10" style="14" customWidth="1"/>
    <col min="4" max="4" width="10.42578125" style="14" customWidth="1"/>
    <col min="5" max="12" width="10" style="14" customWidth="1"/>
    <col min="13" max="16384" width="9.140625" style="1229"/>
  </cols>
  <sheetData>
    <row r="1" spans="1:12" x14ac:dyDescent="0.3">
      <c r="A1" s="962" t="s">
        <v>1404</v>
      </c>
    </row>
    <row r="2" spans="1:12" ht="15.75" customHeight="1" x14ac:dyDescent="0.3">
      <c r="A2" s="1227" t="s">
        <v>1274</v>
      </c>
      <c r="B2" s="1228"/>
      <c r="C2" s="1048"/>
      <c r="D2" s="1048"/>
      <c r="E2" s="1048"/>
      <c r="F2" s="1048"/>
      <c r="G2" s="1048"/>
      <c r="H2" s="1048"/>
    </row>
    <row r="3" spans="1:12" ht="28.5" customHeight="1" x14ac:dyDescent="0.3">
      <c r="A3" s="1230"/>
      <c r="B3" s="1230"/>
      <c r="L3" s="1231" t="s">
        <v>1529</v>
      </c>
    </row>
    <row r="4" spans="1:12" ht="37.5" customHeight="1" x14ac:dyDescent="0.3">
      <c r="A4" s="3584" t="s">
        <v>1511</v>
      </c>
      <c r="B4" s="3585"/>
      <c r="C4" s="1168">
        <v>2009</v>
      </c>
      <c r="D4" s="1168">
        <v>2010</v>
      </c>
      <c r="E4" s="1168">
        <v>2011</v>
      </c>
      <c r="F4" s="1168">
        <v>2012</v>
      </c>
      <c r="G4" s="1168">
        <v>2013</v>
      </c>
      <c r="H4" s="1168">
        <v>2014</v>
      </c>
      <c r="I4" s="1168">
        <v>2015</v>
      </c>
      <c r="J4" s="1168">
        <v>2016</v>
      </c>
      <c r="K4" s="1168" t="s">
        <v>1512</v>
      </c>
      <c r="L4" s="1168">
        <v>2018</v>
      </c>
    </row>
    <row r="5" spans="1:12" ht="37.5" customHeight="1" x14ac:dyDescent="0.3">
      <c r="A5" s="3586" t="s">
        <v>1513</v>
      </c>
      <c r="B5" s="3587"/>
      <c r="C5" s="1232">
        <v>220.5</v>
      </c>
      <c r="D5" s="1232">
        <v>231.2</v>
      </c>
      <c r="E5" s="1233">
        <v>222.4</v>
      </c>
      <c r="F5" s="1232">
        <v>215.4</v>
      </c>
      <c r="G5" s="1232">
        <v>212.3</v>
      </c>
      <c r="H5" s="1232">
        <v>210.7</v>
      </c>
      <c r="I5" s="1232">
        <v>216.22198868935197</v>
      </c>
      <c r="J5" s="1232">
        <v>206.9</v>
      </c>
      <c r="K5" s="1232">
        <v>205.9</v>
      </c>
      <c r="L5" s="1232">
        <v>203.5</v>
      </c>
    </row>
    <row r="6" spans="1:12" ht="37.5" customHeight="1" x14ac:dyDescent="0.3">
      <c r="A6" s="3580" t="s">
        <v>1516</v>
      </c>
      <c r="B6" s="3581"/>
      <c r="C6" s="1232">
        <v>394.9</v>
      </c>
      <c r="D6" s="1232">
        <v>421.6</v>
      </c>
      <c r="E6" s="1233">
        <v>435.3</v>
      </c>
      <c r="F6" s="1232">
        <v>427.3</v>
      </c>
      <c r="G6" s="1232">
        <v>438.8</v>
      </c>
      <c r="H6" s="1232">
        <v>454.1</v>
      </c>
      <c r="I6" s="1232">
        <v>463.12888680000003</v>
      </c>
      <c r="J6" s="1234">
        <v>505.6</v>
      </c>
      <c r="K6" s="1234">
        <v>530.4</v>
      </c>
      <c r="L6" s="1234">
        <v>540.1</v>
      </c>
    </row>
    <row r="7" spans="1:12" ht="37.5" customHeight="1" x14ac:dyDescent="0.3">
      <c r="A7" s="3588" t="s">
        <v>1530</v>
      </c>
      <c r="B7" s="3589"/>
      <c r="C7" s="1235">
        <v>276.7</v>
      </c>
      <c r="D7" s="1235">
        <v>290.60000000000002</v>
      </c>
      <c r="E7" s="1236">
        <v>293.10000000000002</v>
      </c>
      <c r="F7" s="1235">
        <v>304.2</v>
      </c>
      <c r="G7" s="1235">
        <v>310.10000000000002</v>
      </c>
      <c r="H7" s="1235">
        <v>319.10000000000002</v>
      </c>
      <c r="I7" s="1235">
        <v>330.77152180000002</v>
      </c>
      <c r="J7" s="1235">
        <v>348.7</v>
      </c>
      <c r="K7" s="1235">
        <v>360.6</v>
      </c>
      <c r="L7" s="1235">
        <v>367.6</v>
      </c>
    </row>
    <row r="8" spans="1:12" ht="37.5" customHeight="1" x14ac:dyDescent="0.3">
      <c r="A8" s="3580" t="s">
        <v>1446</v>
      </c>
      <c r="B8" s="3581"/>
      <c r="C8" s="1232">
        <v>113.1</v>
      </c>
      <c r="D8" s="1232">
        <v>116.9</v>
      </c>
      <c r="E8" s="1232">
        <v>117.4</v>
      </c>
      <c r="F8" s="1232">
        <v>120.1</v>
      </c>
      <c r="G8" s="1232">
        <v>123.4</v>
      </c>
      <c r="H8" s="1232">
        <v>126.5</v>
      </c>
      <c r="I8" s="1232">
        <v>129.87955619447638</v>
      </c>
      <c r="J8" s="1234">
        <v>132.20556400000001</v>
      </c>
      <c r="K8" s="1234">
        <v>134.30000000000001</v>
      </c>
      <c r="L8" s="1234">
        <v>138.1</v>
      </c>
    </row>
    <row r="9" spans="1:12" ht="37.5" customHeight="1" x14ac:dyDescent="0.3">
      <c r="A9" s="3578" t="s">
        <v>1531</v>
      </c>
      <c r="B9" s="3579"/>
      <c r="C9" s="1232">
        <v>72.3</v>
      </c>
      <c r="D9" s="1232">
        <v>76.400000000000006</v>
      </c>
      <c r="E9" s="1232">
        <v>80.7</v>
      </c>
      <c r="F9" s="1232">
        <v>83.7</v>
      </c>
      <c r="G9" s="1232">
        <v>88.1</v>
      </c>
      <c r="H9" s="1232">
        <v>92.5</v>
      </c>
      <c r="I9" s="1232">
        <v>95.522956974863447</v>
      </c>
      <c r="J9" s="1232">
        <v>97.6</v>
      </c>
      <c r="K9" s="1232">
        <v>99.6</v>
      </c>
      <c r="L9" s="1232">
        <v>101.3</v>
      </c>
    </row>
    <row r="10" spans="1:12" ht="37.5" customHeight="1" x14ac:dyDescent="0.3">
      <c r="A10" s="3580" t="s">
        <v>1447</v>
      </c>
      <c r="B10" s="3581"/>
      <c r="C10" s="1232">
        <v>4.0999999999999996</v>
      </c>
      <c r="D10" s="1232">
        <v>4.4000000000000004</v>
      </c>
      <c r="E10" s="1232">
        <v>4.3</v>
      </c>
      <c r="F10" s="1232">
        <v>4.5</v>
      </c>
      <c r="G10" s="1232">
        <v>4.5</v>
      </c>
      <c r="H10" s="1232">
        <v>4.5999999999999996</v>
      </c>
      <c r="I10" s="1232">
        <v>4.2073278284388227</v>
      </c>
      <c r="J10" s="1232">
        <v>4.5</v>
      </c>
      <c r="K10" s="1232">
        <v>4.2</v>
      </c>
      <c r="L10" s="1232">
        <v>3.7</v>
      </c>
    </row>
    <row r="11" spans="1:12" ht="36.75" customHeight="1" x14ac:dyDescent="0.3">
      <c r="A11" s="3582" t="s">
        <v>1526</v>
      </c>
      <c r="B11" s="3583"/>
      <c r="C11" s="1232">
        <v>3.7</v>
      </c>
      <c r="D11" s="1232">
        <v>3.6</v>
      </c>
      <c r="E11" s="1233">
        <v>3</v>
      </c>
      <c r="F11" s="1232">
        <v>3.4</v>
      </c>
      <c r="G11" s="1232">
        <v>3.5</v>
      </c>
      <c r="H11" s="1232">
        <v>3.4</v>
      </c>
      <c r="I11" s="1232">
        <v>3.8960300172693096</v>
      </c>
      <c r="J11" s="1232">
        <v>4.3</v>
      </c>
      <c r="K11" s="1232">
        <v>4.5</v>
      </c>
      <c r="L11" s="1232">
        <v>2.5</v>
      </c>
    </row>
    <row r="12" spans="1:12" ht="39" customHeight="1" x14ac:dyDescent="0.3">
      <c r="A12" s="3584" t="s">
        <v>7</v>
      </c>
      <c r="B12" s="3585"/>
      <c r="C12" s="1237">
        <v>808.6</v>
      </c>
      <c r="D12" s="1237">
        <v>854.09999999999991</v>
      </c>
      <c r="E12" s="1237">
        <v>863.1</v>
      </c>
      <c r="F12" s="1237">
        <v>854.40000000000009</v>
      </c>
      <c r="G12" s="1237">
        <v>870.6</v>
      </c>
      <c r="H12" s="1237">
        <v>891.9</v>
      </c>
      <c r="I12" s="1237">
        <v>912.85674650439989</v>
      </c>
      <c r="J12" s="1237">
        <v>951.1</v>
      </c>
      <c r="K12" s="1237">
        <v>978.8</v>
      </c>
      <c r="L12" s="1237">
        <v>989.2</v>
      </c>
    </row>
    <row r="13" spans="1:12" ht="18.75" customHeight="1" x14ac:dyDescent="0.3">
      <c r="A13" s="1238" t="s">
        <v>1453</v>
      </c>
      <c r="B13" s="1228"/>
      <c r="C13" s="1239"/>
      <c r="D13" s="1239"/>
      <c r="E13" s="1239"/>
      <c r="F13" s="1239"/>
      <c r="G13" s="1239"/>
      <c r="H13" s="1239"/>
      <c r="I13" s="1239"/>
      <c r="J13" s="1239"/>
      <c r="K13" s="1239"/>
      <c r="L13" s="1239"/>
    </row>
    <row r="14" spans="1:12" ht="18.75" customHeight="1" x14ac:dyDescent="0.3">
      <c r="A14" s="1238"/>
      <c r="B14" s="1228"/>
      <c r="C14" s="1239"/>
      <c r="D14" s="1239"/>
      <c r="E14" s="1239"/>
      <c r="F14" s="1239"/>
      <c r="G14" s="1239"/>
      <c r="H14" s="1239"/>
      <c r="I14" s="1239"/>
      <c r="J14" s="1239"/>
      <c r="K14" s="1239"/>
      <c r="L14" s="1239"/>
    </row>
    <row r="15" spans="1:12" ht="18.75" customHeight="1" x14ac:dyDescent="0.3">
      <c r="A15" s="962" t="s">
        <v>1404</v>
      </c>
      <c r="B15" s="1228"/>
      <c r="C15" s="1239"/>
      <c r="D15" s="1239"/>
      <c r="E15" s="1239"/>
      <c r="F15" s="1239"/>
      <c r="G15" s="1239"/>
      <c r="H15" s="1239"/>
      <c r="I15" s="1239"/>
      <c r="J15" s="1239"/>
      <c r="K15" s="1239"/>
      <c r="L15" s="1239"/>
    </row>
    <row r="16" spans="1:12" ht="31.5" customHeight="1" x14ac:dyDescent="0.3">
      <c r="A16" s="1227" t="s">
        <v>1275</v>
      </c>
      <c r="B16" s="1228"/>
      <c r="C16" s="1048"/>
      <c r="D16" s="1048"/>
      <c r="E16" s="1048"/>
      <c r="F16" s="1048"/>
      <c r="G16" s="1048"/>
      <c r="H16" s="1048"/>
    </row>
    <row r="17" spans="1:12" ht="12.75" customHeight="1" x14ac:dyDescent="0.3">
      <c r="A17" s="1230"/>
      <c r="B17" s="1230"/>
      <c r="C17" s="1240" t="s">
        <v>1532</v>
      </c>
      <c r="D17" s="1240"/>
      <c r="E17" s="1240"/>
      <c r="F17" s="1240"/>
      <c r="G17" s="1240"/>
      <c r="H17" s="1240"/>
    </row>
    <row r="18" spans="1:12" ht="42.75" customHeight="1" x14ac:dyDescent="0.3">
      <c r="A18" s="3584" t="s">
        <v>1511</v>
      </c>
      <c r="B18" s="3585"/>
      <c r="C18" s="1168">
        <v>2009</v>
      </c>
      <c r="D18" s="1168">
        <v>2010</v>
      </c>
      <c r="E18" s="1241">
        <v>2011</v>
      </c>
      <c r="F18" s="1168">
        <v>2012</v>
      </c>
      <c r="G18" s="1168">
        <v>2013</v>
      </c>
      <c r="H18" s="1168">
        <v>2014</v>
      </c>
      <c r="I18" s="1168">
        <v>2015</v>
      </c>
      <c r="J18" s="1168">
        <v>2016</v>
      </c>
      <c r="K18" s="1168">
        <v>2017</v>
      </c>
      <c r="L18" s="1168">
        <v>2018</v>
      </c>
    </row>
    <row r="19" spans="1:12" ht="42.75" customHeight="1" x14ac:dyDescent="0.3">
      <c r="A19" s="1242" t="s">
        <v>1513</v>
      </c>
      <c r="B19" s="1242"/>
      <c r="C19" s="1243">
        <v>27.3</v>
      </c>
      <c r="D19" s="1243">
        <v>27.1</v>
      </c>
      <c r="E19" s="1244">
        <v>25.767581971961533</v>
      </c>
      <c r="F19" s="1245">
        <v>25.2</v>
      </c>
      <c r="G19" s="1245">
        <v>24.4</v>
      </c>
      <c r="H19" s="1245">
        <v>23.6</v>
      </c>
      <c r="I19" s="1245">
        <v>23.686300125110574</v>
      </c>
      <c r="J19" s="1245">
        <v>21.8</v>
      </c>
      <c r="K19" s="1245">
        <v>21</v>
      </c>
      <c r="L19" s="1245">
        <v>20.57217953902143</v>
      </c>
    </row>
    <row r="20" spans="1:12" ht="42.75" customHeight="1" x14ac:dyDescent="0.3">
      <c r="A20" s="3580" t="s">
        <v>1516</v>
      </c>
      <c r="B20" s="3581"/>
      <c r="C20" s="1243">
        <v>48.8</v>
      </c>
      <c r="D20" s="1243">
        <v>49.4</v>
      </c>
      <c r="E20" s="1246">
        <v>50.434480361487665</v>
      </c>
      <c r="F20" s="1245">
        <v>50</v>
      </c>
      <c r="G20" s="1245">
        <v>50.4</v>
      </c>
      <c r="H20" s="1245">
        <v>50.9</v>
      </c>
      <c r="I20" s="1245">
        <v>50.734015887318392</v>
      </c>
      <c r="J20" s="1245">
        <v>53.2</v>
      </c>
      <c r="K20" s="1245">
        <v>54</v>
      </c>
      <c r="L20" s="1245">
        <v>54.599676506267691</v>
      </c>
    </row>
    <row r="21" spans="1:12" ht="42.75" customHeight="1" x14ac:dyDescent="0.3">
      <c r="A21" s="3580" t="s">
        <v>1446</v>
      </c>
      <c r="B21" s="3581"/>
      <c r="C21" s="1243">
        <v>14</v>
      </c>
      <c r="D21" s="1243">
        <v>13.7</v>
      </c>
      <c r="E21" s="1246">
        <v>13.602131850307034</v>
      </c>
      <c r="F21" s="1246">
        <v>14.1</v>
      </c>
      <c r="G21" s="1246">
        <v>14.2</v>
      </c>
      <c r="H21" s="1246">
        <v>14.2</v>
      </c>
      <c r="I21" s="1246">
        <v>14.227813585409088</v>
      </c>
      <c r="J21" s="1246">
        <v>13.9</v>
      </c>
      <c r="K21" s="1246">
        <v>13.7</v>
      </c>
      <c r="L21" s="1246">
        <v>13.960776384957541</v>
      </c>
    </row>
    <row r="22" spans="1:12" ht="42.75" customHeight="1" x14ac:dyDescent="0.3">
      <c r="A22" s="3578" t="s">
        <v>1533</v>
      </c>
      <c r="B22" s="3579"/>
      <c r="C22" s="1243">
        <v>8.9</v>
      </c>
      <c r="D22" s="1243">
        <v>8.9</v>
      </c>
      <c r="E22" s="1246">
        <v>9.3500173792144601</v>
      </c>
      <c r="F22" s="1246">
        <v>9.8000000000000007</v>
      </c>
      <c r="G22" s="1246">
        <v>10.1</v>
      </c>
      <c r="H22" s="1246">
        <v>10.4</v>
      </c>
      <c r="I22" s="1246">
        <v>10.464178233950646</v>
      </c>
      <c r="J22" s="1246">
        <v>10.199999999999999</v>
      </c>
      <c r="K22" s="1246">
        <v>10.1</v>
      </c>
      <c r="L22" s="1246">
        <v>10.240598463404771</v>
      </c>
    </row>
    <row r="23" spans="1:12" ht="37.5" customHeight="1" x14ac:dyDescent="0.3">
      <c r="A23" s="3580" t="s">
        <v>1447</v>
      </c>
      <c r="B23" s="3581"/>
      <c r="C23" s="1243">
        <v>0.5</v>
      </c>
      <c r="D23" s="1243">
        <v>0.5</v>
      </c>
      <c r="E23" s="1246">
        <v>0.49820414783918432</v>
      </c>
      <c r="F23" s="1246">
        <v>0.5</v>
      </c>
      <c r="G23" s="1246">
        <v>0.5</v>
      </c>
      <c r="H23" s="1246">
        <v>0.5</v>
      </c>
      <c r="I23" s="1246">
        <v>0.46089683233978757</v>
      </c>
      <c r="J23" s="1246">
        <v>0.5</v>
      </c>
      <c r="K23" s="1246">
        <v>0.4</v>
      </c>
      <c r="L23" s="1246">
        <v>0.3740396279822078</v>
      </c>
    </row>
    <row r="24" spans="1:12" ht="34.5" customHeight="1" x14ac:dyDescent="0.3">
      <c r="A24" s="3582" t="s">
        <v>1526</v>
      </c>
      <c r="B24" s="3583"/>
      <c r="C24" s="1243">
        <v>0.5</v>
      </c>
      <c r="D24" s="1243">
        <v>0.4</v>
      </c>
      <c r="E24" s="1246">
        <v>0.34758428919012863</v>
      </c>
      <c r="F24" s="1243">
        <v>0.4</v>
      </c>
      <c r="G24" s="1243">
        <v>0.4</v>
      </c>
      <c r="H24" s="1243">
        <v>0.4</v>
      </c>
      <c r="I24" s="1243">
        <v>0.42679533587152291</v>
      </c>
      <c r="J24" s="1243">
        <v>0.4</v>
      </c>
      <c r="K24" s="1243">
        <v>0.8</v>
      </c>
      <c r="L24" s="1243">
        <v>0.25272947836635667</v>
      </c>
    </row>
    <row r="25" spans="1:12" ht="38.25" customHeight="1" x14ac:dyDescent="0.3">
      <c r="A25" s="3584" t="s">
        <v>7</v>
      </c>
      <c r="B25" s="3585"/>
      <c r="C25" s="1247">
        <v>100</v>
      </c>
      <c r="D25" s="1247">
        <v>100.00000000000001</v>
      </c>
      <c r="E25" s="1247">
        <v>100</v>
      </c>
      <c r="F25" s="1247">
        <v>100</v>
      </c>
      <c r="G25" s="1247">
        <v>100</v>
      </c>
      <c r="H25" s="1247">
        <v>100</v>
      </c>
      <c r="I25" s="1247">
        <v>100</v>
      </c>
      <c r="J25" s="1247">
        <v>100</v>
      </c>
      <c r="K25" s="1247">
        <v>100</v>
      </c>
      <c r="L25" s="1247">
        <v>100</v>
      </c>
    </row>
    <row r="26" spans="1:12" x14ac:dyDescent="0.3">
      <c r="A26" s="1238"/>
      <c r="B26" s="1238"/>
      <c r="C26" s="1048"/>
      <c r="E26" s="1248"/>
      <c r="F26" s="1248"/>
      <c r="G26" s="1248"/>
      <c r="H26" s="1248"/>
      <c r="I26" s="1248"/>
      <c r="J26" s="1248"/>
      <c r="K26" s="1248"/>
      <c r="L26" s="1248"/>
    </row>
    <row r="27" spans="1:12" x14ac:dyDescent="0.3">
      <c r="A27" s="1238"/>
      <c r="B27" s="1238"/>
      <c r="C27" s="1048"/>
      <c r="E27" s="1248"/>
      <c r="F27" s="1248"/>
      <c r="G27" s="1248"/>
      <c r="H27" s="1248"/>
      <c r="I27" s="1248"/>
      <c r="J27" s="1248"/>
      <c r="K27" s="1248"/>
      <c r="L27" s="1248"/>
    </row>
    <row r="28" spans="1:12" x14ac:dyDescent="0.3">
      <c r="A28" s="1249"/>
      <c r="B28" s="1249"/>
      <c r="C28" s="105"/>
    </row>
    <row r="37" spans="13:13" x14ac:dyDescent="0.3">
      <c r="M37" s="1250"/>
    </row>
  </sheetData>
  <mergeCells count="16">
    <mergeCell ref="A9:B9"/>
    <mergeCell ref="A4:B4"/>
    <mergeCell ref="A5:B5"/>
    <mergeCell ref="A6:B6"/>
    <mergeCell ref="A7:B7"/>
    <mergeCell ref="A8:B8"/>
    <mergeCell ref="A22:B22"/>
    <mergeCell ref="A23:B23"/>
    <mergeCell ref="A24:B24"/>
    <mergeCell ref="A25:B25"/>
    <mergeCell ref="A10:B10"/>
    <mergeCell ref="A11:B11"/>
    <mergeCell ref="A12:B12"/>
    <mergeCell ref="A18:B18"/>
    <mergeCell ref="A20:B20"/>
    <mergeCell ref="A21:B21"/>
  </mergeCells>
  <hyperlinks>
    <hyperlink ref="A1" location="'Table of Contents'!A1" display="Back to Table of Contents"/>
    <hyperlink ref="A15" location="'Table of Contents'!A1" display="Back to Table of Contents"/>
  </hyperlinks>
  <pageMargins left="0.47" right="0.5" top="0.6" bottom="0.2" header="0.3" footer="0.1"/>
  <pageSetup paperSize="9" scale="70" orientation="portrait" r:id="rId1"/>
  <headerFooter alignWithMargins="0">
    <oddHeader>&amp;C&amp;"Arial,Regular"&amp;16 &amp;14 &amp;"Times New Roman,Regular"&amp;18 79</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3"/>
  <sheetViews>
    <sheetView zoomScale="75" zoomScaleNormal="75" workbookViewId="0"/>
  </sheetViews>
  <sheetFormatPr defaultRowHeight="15.75" x14ac:dyDescent="0.25"/>
  <cols>
    <col min="1" max="1" width="12.140625" style="1253" customWidth="1"/>
    <col min="2" max="2" width="11.140625" style="1253" customWidth="1"/>
    <col min="3" max="3" width="11.5703125" style="1253" customWidth="1"/>
    <col min="4" max="5" width="12.5703125" style="1253" customWidth="1"/>
    <col min="6" max="6" width="13" style="1253" customWidth="1"/>
    <col min="7" max="7" width="12.5703125" style="1253" customWidth="1"/>
    <col min="8" max="9" width="11.85546875" style="1253" customWidth="1"/>
    <col min="10" max="149" width="9.140625" style="1253"/>
    <col min="150" max="150" width="12.140625" style="1253" customWidth="1"/>
    <col min="151" max="151" width="11.140625" style="1253" customWidth="1"/>
    <col min="152" max="152" width="11.5703125" style="1253" customWidth="1"/>
    <col min="153" max="154" width="12.5703125" style="1253" customWidth="1"/>
    <col min="155" max="155" width="13" style="1253" customWidth="1"/>
    <col min="156" max="156" width="12.85546875" style="1253" customWidth="1"/>
    <col min="157" max="158" width="11.85546875" style="1253" customWidth="1"/>
    <col min="159" max="16384" width="9.140625" style="1253"/>
  </cols>
  <sheetData>
    <row r="1" spans="1:11" ht="27.75" customHeight="1" x14ac:dyDescent="0.25">
      <c r="A1" s="969" t="s">
        <v>1404</v>
      </c>
    </row>
    <row r="2" spans="1:11" ht="30" customHeight="1" x14ac:dyDescent="0.25">
      <c r="A2" s="1251" t="s">
        <v>1276</v>
      </c>
      <c r="B2" s="1252"/>
    </row>
    <row r="3" spans="1:11" ht="9" customHeight="1" x14ac:dyDescent="0.25"/>
    <row r="4" spans="1:11" ht="30.75" customHeight="1" x14ac:dyDescent="0.25">
      <c r="A4" s="3590" t="s">
        <v>1534</v>
      </c>
      <c r="B4" s="3590"/>
      <c r="C4" s="3590"/>
      <c r="D4" s="3590">
        <v>1995</v>
      </c>
      <c r="E4" s="3590"/>
      <c r="F4" s="1254" t="s">
        <v>1535</v>
      </c>
      <c r="G4" s="1255"/>
      <c r="H4" s="3592" t="s">
        <v>1536</v>
      </c>
      <c r="I4" s="3593"/>
    </row>
    <row r="5" spans="1:11" ht="30.75" customHeight="1" x14ac:dyDescent="0.25">
      <c r="A5" s="3591"/>
      <c r="B5" s="3591"/>
      <c r="C5" s="3591"/>
      <c r="D5" s="1256" t="s">
        <v>0</v>
      </c>
      <c r="E5" s="1256" t="s">
        <v>122</v>
      </c>
      <c r="F5" s="1256" t="s">
        <v>0</v>
      </c>
      <c r="G5" s="1256" t="s">
        <v>122</v>
      </c>
      <c r="H5" s="1256" t="s">
        <v>0</v>
      </c>
      <c r="I5" s="1256" t="s">
        <v>122</v>
      </c>
    </row>
    <row r="6" spans="1:11" ht="30.75" customHeight="1" x14ac:dyDescent="0.25">
      <c r="A6" s="1257" t="s">
        <v>1537</v>
      </c>
      <c r="B6" s="1258"/>
      <c r="C6" s="1259"/>
      <c r="D6" s="1260">
        <v>76840</v>
      </c>
      <c r="E6" s="1261">
        <v>41.2</v>
      </c>
      <c r="F6" s="1260">
        <v>72000</v>
      </c>
      <c r="G6" s="1262">
        <v>38.6</v>
      </c>
      <c r="H6" s="1263">
        <v>-4840</v>
      </c>
      <c r="I6" s="1261">
        <v>-6.3</v>
      </c>
      <c r="K6" s="1010"/>
    </row>
    <row r="7" spans="1:11" ht="30.75" customHeight="1" x14ac:dyDescent="0.25">
      <c r="A7" s="1257" t="s">
        <v>1538</v>
      </c>
      <c r="B7" s="1258"/>
      <c r="C7" s="1264"/>
      <c r="D7" s="1260">
        <v>3660</v>
      </c>
      <c r="E7" s="1261">
        <v>2</v>
      </c>
      <c r="F7" s="1260">
        <v>674</v>
      </c>
      <c r="G7" s="1262">
        <v>0.4</v>
      </c>
      <c r="H7" s="1263">
        <v>-2986</v>
      </c>
      <c r="I7" s="1261">
        <v>-81.599999999999994</v>
      </c>
      <c r="K7" s="1010"/>
    </row>
    <row r="8" spans="1:11" ht="30.75" customHeight="1" x14ac:dyDescent="0.25">
      <c r="A8" s="1257" t="s">
        <v>1539</v>
      </c>
      <c r="B8" s="1258"/>
      <c r="C8" s="1264"/>
      <c r="D8" s="1260">
        <v>6000</v>
      </c>
      <c r="E8" s="1265">
        <v>3.2</v>
      </c>
      <c r="F8" s="1260">
        <v>8000</v>
      </c>
      <c r="G8" s="1266">
        <v>4.3</v>
      </c>
      <c r="H8" s="1263">
        <v>2000</v>
      </c>
      <c r="I8" s="1265">
        <v>33.299999999999997</v>
      </c>
      <c r="K8" s="1010"/>
    </row>
    <row r="9" spans="1:11" s="1251" customFormat="1" ht="30.75" customHeight="1" x14ac:dyDescent="0.25">
      <c r="A9" s="1267" t="s">
        <v>1540</v>
      </c>
      <c r="B9" s="1268"/>
      <c r="C9" s="1269"/>
      <c r="D9" s="1270">
        <v>86500</v>
      </c>
      <c r="E9" s="1271">
        <v>46.4</v>
      </c>
      <c r="F9" s="1270">
        <v>80674</v>
      </c>
      <c r="G9" s="1272">
        <v>43.3</v>
      </c>
      <c r="H9" s="1273">
        <v>-5826</v>
      </c>
      <c r="I9" s="1274">
        <v>-6.7</v>
      </c>
      <c r="K9" s="1010"/>
    </row>
    <row r="10" spans="1:11" ht="30.75" customHeight="1" x14ac:dyDescent="0.25">
      <c r="A10" s="1257" t="s">
        <v>1541</v>
      </c>
      <c r="B10" s="1258"/>
      <c r="C10" s="1264"/>
      <c r="D10" s="1260">
        <v>57000</v>
      </c>
      <c r="E10" s="1261">
        <v>30.6</v>
      </c>
      <c r="F10" s="1260">
        <v>47200</v>
      </c>
      <c r="G10" s="1262">
        <v>25.3</v>
      </c>
      <c r="H10" s="1263">
        <v>-9800</v>
      </c>
      <c r="I10" s="1261">
        <v>-17.2</v>
      </c>
      <c r="K10" s="1010"/>
    </row>
    <row r="11" spans="1:11" ht="30.75" customHeight="1" x14ac:dyDescent="0.25">
      <c r="A11" s="1275" t="s">
        <v>1542</v>
      </c>
      <c r="B11" s="1276"/>
      <c r="C11" s="1264"/>
      <c r="D11" s="1260">
        <v>4000</v>
      </c>
      <c r="E11" s="1261">
        <v>2.1</v>
      </c>
      <c r="F11" s="1260">
        <v>4500</v>
      </c>
      <c r="G11" s="1262">
        <v>2.4</v>
      </c>
      <c r="H11" s="1263">
        <v>500</v>
      </c>
      <c r="I11" s="1261">
        <v>12.5</v>
      </c>
      <c r="K11" s="1010"/>
    </row>
    <row r="12" spans="1:11" ht="30.75" customHeight="1" x14ac:dyDescent="0.25">
      <c r="A12" s="1275" t="s">
        <v>1543</v>
      </c>
      <c r="B12" s="1276"/>
      <c r="C12" s="1264"/>
      <c r="D12" s="1260">
        <v>2600</v>
      </c>
      <c r="E12" s="1265">
        <v>1.4</v>
      </c>
      <c r="F12" s="1260">
        <v>2900</v>
      </c>
      <c r="G12" s="1266">
        <v>1.6</v>
      </c>
      <c r="H12" s="1263">
        <v>300</v>
      </c>
      <c r="I12" s="1265">
        <v>11.5</v>
      </c>
      <c r="K12" s="1010"/>
    </row>
    <row r="13" spans="1:11" ht="30.75" customHeight="1" x14ac:dyDescent="0.25">
      <c r="A13" s="1275" t="s">
        <v>1544</v>
      </c>
      <c r="B13" s="1276"/>
      <c r="C13" s="1264"/>
      <c r="D13" s="1260">
        <v>36400</v>
      </c>
      <c r="E13" s="1261">
        <v>19.5</v>
      </c>
      <c r="F13" s="1260">
        <v>46500</v>
      </c>
      <c r="G13" s="1262">
        <v>24.9</v>
      </c>
      <c r="H13" s="1263">
        <v>10100</v>
      </c>
      <c r="I13" s="1261">
        <v>27.7</v>
      </c>
      <c r="K13" s="1010"/>
    </row>
    <row r="14" spans="1:11" ht="30.75" customHeight="1" x14ac:dyDescent="0.25">
      <c r="A14" s="1257" t="s">
        <v>1545</v>
      </c>
      <c r="B14" s="1258"/>
      <c r="C14" s="1264"/>
      <c r="D14" s="1277" t="s">
        <v>747</v>
      </c>
      <c r="E14" s="1278" t="s">
        <v>747</v>
      </c>
      <c r="F14" s="1260">
        <v>4726</v>
      </c>
      <c r="G14" s="1266">
        <v>2.5</v>
      </c>
      <c r="H14" s="1279" t="s">
        <v>738</v>
      </c>
      <c r="I14" s="1278" t="s">
        <v>738</v>
      </c>
      <c r="K14" s="1010"/>
    </row>
    <row r="15" spans="1:11" ht="46.5" customHeight="1" x14ac:dyDescent="0.25">
      <c r="A15" s="3594" t="s">
        <v>7</v>
      </c>
      <c r="B15" s="3594"/>
      <c r="C15" s="3594"/>
      <c r="D15" s="1280">
        <v>186500</v>
      </c>
      <c r="E15" s="1281">
        <v>100</v>
      </c>
      <c r="F15" s="1280">
        <v>186500</v>
      </c>
      <c r="G15" s="1281">
        <v>100</v>
      </c>
      <c r="H15" s="1280">
        <v>0</v>
      </c>
      <c r="I15" s="1282">
        <v>0</v>
      </c>
    </row>
    <row r="16" spans="1:11" ht="41.25" customHeight="1" x14ac:dyDescent="0.25">
      <c r="A16" s="3595" t="s">
        <v>1546</v>
      </c>
      <c r="B16" s="3595"/>
      <c r="C16" s="3595"/>
      <c r="D16" s="3595"/>
      <c r="E16" s="3595"/>
      <c r="F16" s="3595"/>
      <c r="G16" s="3595"/>
      <c r="H16" s="3595"/>
      <c r="I16" s="3595"/>
    </row>
    <row r="17" spans="1:9" ht="21.75" customHeight="1" x14ac:dyDescent="0.25">
      <c r="A17" s="1283" t="s">
        <v>1547</v>
      </c>
      <c r="B17" s="930"/>
      <c r="C17" s="930"/>
      <c r="D17" s="930"/>
      <c r="E17" s="930"/>
      <c r="F17" s="930"/>
      <c r="G17" s="930"/>
      <c r="H17" s="930"/>
      <c r="I17" s="930"/>
    </row>
    <row r="18" spans="1:9" ht="20.25" customHeight="1" x14ac:dyDescent="0.25"/>
    <row r="19" spans="1:9" ht="13.5" customHeight="1" x14ac:dyDescent="0.25">
      <c r="A19" s="1283"/>
    </row>
    <row r="20" spans="1:9" ht="12.75" customHeight="1" x14ac:dyDescent="0.25"/>
    <row r="21" spans="1:9" ht="12.75" customHeight="1" x14ac:dyDescent="0.25"/>
    <row r="22" spans="1:9" ht="12.75" customHeight="1" x14ac:dyDescent="0.25">
      <c r="A22" s="1276"/>
      <c r="B22" s="1276"/>
      <c r="C22" s="1276"/>
      <c r="D22" s="1276"/>
      <c r="E22" s="1276"/>
      <c r="F22" s="1276"/>
      <c r="G22" s="1276"/>
      <c r="H22" s="1276"/>
    </row>
    <row r="23" spans="1:9" ht="12.75" customHeight="1" x14ac:dyDescent="0.25">
      <c r="A23" s="1276"/>
      <c r="B23" s="1276"/>
      <c r="C23" s="1276"/>
      <c r="D23" s="1276"/>
      <c r="E23" s="1276"/>
      <c r="F23" s="1276"/>
      <c r="G23" s="1276"/>
      <c r="H23" s="1276"/>
    </row>
    <row r="24" spans="1:9" ht="12.75" customHeight="1" x14ac:dyDescent="0.25">
      <c r="A24" s="1276"/>
      <c r="B24" s="1276"/>
      <c r="C24" s="1276"/>
      <c r="D24" s="1276"/>
      <c r="E24" s="1276"/>
      <c r="F24" s="1276"/>
      <c r="G24" s="1276"/>
      <c r="H24" s="1276"/>
    </row>
    <row r="25" spans="1:9" ht="12.75" customHeight="1" x14ac:dyDescent="0.25">
      <c r="A25" s="1276"/>
      <c r="B25" s="1276"/>
      <c r="C25" s="1276"/>
      <c r="D25" s="1276"/>
      <c r="E25" s="1276"/>
      <c r="F25" s="1276"/>
      <c r="G25" s="1276"/>
      <c r="H25" s="1276"/>
    </row>
    <row r="26" spans="1:9" ht="12.75" customHeight="1" x14ac:dyDescent="0.25">
      <c r="A26" s="1276"/>
      <c r="B26" s="1276"/>
      <c r="C26" s="1276"/>
      <c r="D26" s="1276"/>
      <c r="E26" s="1276"/>
      <c r="F26" s="1276"/>
      <c r="G26" s="1276"/>
      <c r="H26" s="1276"/>
    </row>
    <row r="27" spans="1:9" ht="12.75" customHeight="1" x14ac:dyDescent="0.25">
      <c r="A27" s="1276"/>
      <c r="B27" s="1276"/>
      <c r="C27" s="1276"/>
      <c r="D27" s="1276"/>
      <c r="E27" s="1276"/>
      <c r="F27" s="1276"/>
      <c r="G27" s="1276"/>
      <c r="H27" s="1276"/>
    </row>
    <row r="28" spans="1:9" ht="12.75" customHeight="1" x14ac:dyDescent="0.25">
      <c r="A28" s="1276"/>
      <c r="B28" s="1276"/>
      <c r="C28" s="1276"/>
      <c r="D28" s="1276"/>
      <c r="E28" s="1276"/>
      <c r="F28" s="1276"/>
      <c r="G28" s="1276"/>
      <c r="H28" s="1276"/>
    </row>
    <row r="29" spans="1:9" ht="12.75" customHeight="1" x14ac:dyDescent="0.25">
      <c r="A29" s="1276"/>
      <c r="B29" s="1276"/>
      <c r="C29" s="1276"/>
      <c r="D29" s="1276"/>
      <c r="E29" s="1276"/>
      <c r="F29" s="1276"/>
      <c r="G29" s="1276"/>
      <c r="H29" s="1276"/>
    </row>
    <row r="30" spans="1:9" ht="12.75" customHeight="1" x14ac:dyDescent="0.25">
      <c r="A30" s="1276"/>
      <c r="B30" s="1276"/>
      <c r="C30" s="1276"/>
      <c r="D30" s="1276"/>
      <c r="E30" s="1276"/>
      <c r="F30" s="1276"/>
      <c r="G30" s="1276"/>
      <c r="H30" s="1276"/>
    </row>
    <row r="31" spans="1:9" ht="12.75" customHeight="1" x14ac:dyDescent="0.25">
      <c r="A31" s="1276"/>
      <c r="B31" s="1276"/>
      <c r="C31" s="1276"/>
      <c r="D31" s="1276"/>
      <c r="E31" s="1276"/>
      <c r="F31" s="1276"/>
      <c r="G31" s="1276"/>
      <c r="H31" s="1276"/>
    </row>
    <row r="32" spans="1:9" ht="12.75" customHeight="1" x14ac:dyDescent="0.25">
      <c r="A32" s="1276"/>
      <c r="B32" s="1276"/>
      <c r="C32" s="1276"/>
      <c r="D32" s="1276"/>
      <c r="E32" s="1276"/>
      <c r="F32" s="1276"/>
      <c r="G32" s="1276"/>
      <c r="H32" s="1276"/>
    </row>
    <row r="33" spans="1:8" ht="12.75" customHeight="1" x14ac:dyDescent="0.25">
      <c r="A33" s="1276"/>
      <c r="B33" s="1276"/>
      <c r="C33" s="1276"/>
      <c r="D33" s="1276"/>
      <c r="E33" s="1276"/>
      <c r="F33" s="1276"/>
      <c r="G33" s="1276"/>
      <c r="H33" s="1276"/>
    </row>
    <row r="34" spans="1:8" ht="12.75" customHeight="1" x14ac:dyDescent="0.25">
      <c r="A34" s="1276"/>
      <c r="B34" s="1276"/>
      <c r="C34" s="1276"/>
      <c r="D34" s="1276"/>
      <c r="E34" s="1276"/>
      <c r="F34" s="1276"/>
      <c r="G34" s="1276"/>
      <c r="H34" s="1276"/>
    </row>
    <row r="35" spans="1:8" ht="12.75" customHeight="1" x14ac:dyDescent="0.25">
      <c r="A35" s="1276"/>
      <c r="B35" s="1276"/>
      <c r="C35" s="1276"/>
      <c r="D35" s="1276"/>
      <c r="E35" s="1276"/>
      <c r="F35" s="1276"/>
      <c r="G35" s="1276"/>
      <c r="H35" s="1276"/>
    </row>
    <row r="36" spans="1:8" ht="12.75" customHeight="1" x14ac:dyDescent="0.25">
      <c r="A36" s="1276"/>
      <c r="B36" s="1276"/>
      <c r="C36" s="1276"/>
      <c r="D36" s="1276"/>
      <c r="E36" s="1276"/>
      <c r="F36" s="1276"/>
      <c r="G36" s="1276"/>
      <c r="H36" s="1276"/>
    </row>
    <row r="37" spans="1:8" ht="12.75" customHeight="1" x14ac:dyDescent="0.25">
      <c r="A37" s="1276"/>
      <c r="B37" s="1276"/>
      <c r="C37" s="1276"/>
      <c r="D37" s="1276"/>
      <c r="E37" s="1276"/>
      <c r="F37" s="1276"/>
      <c r="G37" s="1276"/>
      <c r="H37" s="1276"/>
    </row>
    <row r="38" spans="1:8" ht="12.75" customHeight="1" x14ac:dyDescent="0.25">
      <c r="A38" s="1276"/>
      <c r="B38" s="1276"/>
      <c r="C38" s="1276"/>
      <c r="D38" s="1276"/>
      <c r="E38" s="1276"/>
      <c r="F38" s="1276"/>
      <c r="G38" s="1276"/>
      <c r="H38" s="1276"/>
    </row>
    <row r="39" spans="1:8" ht="12.75" customHeight="1" x14ac:dyDescent="0.25">
      <c r="A39" s="1276"/>
      <c r="B39" s="1276"/>
      <c r="C39" s="1276"/>
      <c r="D39" s="1276"/>
      <c r="E39" s="1276"/>
      <c r="F39" s="1276"/>
      <c r="G39" s="1276"/>
      <c r="H39" s="1276"/>
    </row>
    <row r="40" spans="1:8" ht="12.75" customHeight="1" x14ac:dyDescent="0.25">
      <c r="A40" s="1276"/>
      <c r="B40" s="1276"/>
      <c r="C40" s="1276"/>
      <c r="D40" s="1276"/>
      <c r="E40" s="1276"/>
      <c r="F40" s="1276"/>
      <c r="G40" s="1276"/>
      <c r="H40" s="1276"/>
    </row>
    <row r="41" spans="1:8" ht="12.75" customHeight="1" x14ac:dyDescent="0.25">
      <c r="A41" s="1276"/>
      <c r="B41" s="1276"/>
      <c r="C41" s="1276"/>
      <c r="D41" s="1276"/>
      <c r="E41" s="1276"/>
      <c r="F41" s="1276"/>
      <c r="G41" s="1276"/>
      <c r="H41" s="1276"/>
    </row>
    <row r="42" spans="1:8" ht="12.75" customHeight="1" x14ac:dyDescent="0.25">
      <c r="A42" s="1276"/>
      <c r="B42" s="1276"/>
      <c r="C42" s="1276"/>
      <c r="D42" s="1276"/>
      <c r="E42" s="1276"/>
      <c r="F42" s="1276"/>
      <c r="G42" s="1276"/>
      <c r="H42" s="1276"/>
    </row>
    <row r="43" spans="1:8" ht="12.75" customHeight="1" x14ac:dyDescent="0.25">
      <c r="A43" s="1276"/>
      <c r="B43" s="1276"/>
      <c r="C43" s="1276"/>
      <c r="D43" s="1276"/>
      <c r="E43" s="1276"/>
      <c r="F43" s="1276"/>
      <c r="G43" s="1276"/>
      <c r="H43" s="1276"/>
    </row>
    <row r="44" spans="1:8" ht="12.75" customHeight="1" x14ac:dyDescent="0.25">
      <c r="A44" s="1276"/>
      <c r="B44" s="1276"/>
      <c r="C44" s="1276"/>
      <c r="D44" s="1276"/>
      <c r="E44" s="1276"/>
      <c r="F44" s="1276"/>
      <c r="G44" s="1276"/>
      <c r="H44" s="1276"/>
    </row>
    <row r="45" spans="1:8" ht="12.75" customHeight="1" x14ac:dyDescent="0.25">
      <c r="A45" s="1276"/>
      <c r="B45" s="1276"/>
      <c r="C45" s="1276"/>
      <c r="D45" s="1276"/>
      <c r="E45" s="1276"/>
      <c r="F45" s="1276"/>
      <c r="G45" s="1276"/>
      <c r="H45" s="1276"/>
    </row>
    <row r="46" spans="1:8" ht="12.75" customHeight="1" x14ac:dyDescent="0.25">
      <c r="A46" s="1276"/>
      <c r="B46" s="1276"/>
      <c r="C46" s="1276"/>
      <c r="D46" s="1276"/>
      <c r="E46" s="1276"/>
      <c r="F46" s="1276"/>
      <c r="G46" s="1276"/>
      <c r="H46" s="1276"/>
    </row>
    <row r="47" spans="1:8" ht="12.75" customHeight="1" x14ac:dyDescent="0.25">
      <c r="A47" s="1276"/>
      <c r="B47" s="1276"/>
      <c r="C47" s="1276"/>
      <c r="D47" s="1276"/>
      <c r="E47" s="1276"/>
      <c r="F47" s="1276"/>
      <c r="G47" s="1276"/>
      <c r="H47" s="1276"/>
    </row>
    <row r="48" spans="1:8" ht="12.75" customHeight="1" x14ac:dyDescent="0.25">
      <c r="A48" s="1276"/>
      <c r="B48" s="1276"/>
      <c r="C48" s="1276"/>
      <c r="D48" s="1276"/>
      <c r="E48" s="1276"/>
      <c r="F48" s="1276"/>
      <c r="G48" s="1276"/>
      <c r="H48" s="1276"/>
    </row>
    <row r="49" spans="1:8" ht="12.75" customHeight="1" x14ac:dyDescent="0.25">
      <c r="A49" s="1276"/>
      <c r="B49" s="1276"/>
      <c r="C49" s="1276"/>
      <c r="D49" s="1276"/>
      <c r="E49" s="1276"/>
      <c r="F49" s="1276"/>
      <c r="G49" s="1276"/>
      <c r="H49" s="1276"/>
    </row>
    <row r="50" spans="1:8" ht="12.75" customHeight="1" x14ac:dyDescent="0.25">
      <c r="A50" s="1276"/>
      <c r="B50" s="1276"/>
      <c r="C50" s="1276"/>
      <c r="D50" s="1276"/>
      <c r="E50" s="1276"/>
      <c r="F50" s="1276"/>
      <c r="G50" s="1276"/>
      <c r="H50" s="1276"/>
    </row>
    <row r="51" spans="1:8" ht="12.75" customHeight="1" x14ac:dyDescent="0.25">
      <c r="A51" s="1276"/>
      <c r="B51" s="1276"/>
      <c r="C51" s="1276"/>
      <c r="D51" s="1276"/>
      <c r="E51" s="1276"/>
      <c r="F51" s="1276"/>
      <c r="G51" s="1276"/>
      <c r="H51" s="1276"/>
    </row>
    <row r="52" spans="1:8" ht="12.75" customHeight="1" x14ac:dyDescent="0.25">
      <c r="A52" s="1276"/>
      <c r="B52" s="1276"/>
      <c r="C52" s="1276"/>
      <c r="D52" s="1276"/>
      <c r="E52" s="1276"/>
      <c r="F52" s="1276"/>
      <c r="G52" s="1276"/>
      <c r="H52" s="1276"/>
    </row>
    <row r="53" spans="1:8" ht="12.75" customHeight="1" x14ac:dyDescent="0.25"/>
  </sheetData>
  <mergeCells count="5">
    <mergeCell ref="A4:C5"/>
    <mergeCell ref="D4:E4"/>
    <mergeCell ref="H4:I4"/>
    <mergeCell ref="A15:C15"/>
    <mergeCell ref="A16:I16"/>
  </mergeCells>
  <hyperlinks>
    <hyperlink ref="A1" location="'Table of Contents'!A1" display="Back to Table of Contents"/>
  </hyperlinks>
  <pageMargins left="0.57999999999999996" right="0.35" top="0.5" bottom="0.33" header="0.25" footer="0.125"/>
  <pageSetup paperSize="9" scale="80" orientation="portrait" r:id="rId1"/>
  <headerFooter alignWithMargins="0">
    <oddHeader>&amp;C&amp;"Times New Roman,Regular"&amp;12 &amp;14 &amp;16 &amp;14 &amp;16 80</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8"/>
  <sheetViews>
    <sheetView zoomScale="75" workbookViewId="0"/>
  </sheetViews>
  <sheetFormatPr defaultRowHeight="15" x14ac:dyDescent="0.25"/>
  <cols>
    <col min="1" max="1" width="19.7109375" style="119" customWidth="1"/>
    <col min="2" max="2" width="16.7109375" style="119" customWidth="1"/>
    <col min="3" max="3" width="17.140625" style="119" customWidth="1"/>
    <col min="4" max="4" width="17.5703125" style="119" customWidth="1"/>
    <col min="5" max="5" width="18" style="119" customWidth="1"/>
    <col min="6" max="6" width="10.28515625" style="119" bestFit="1" customWidth="1"/>
    <col min="7" max="16384" width="9.140625" style="119"/>
  </cols>
  <sheetData>
    <row r="1" spans="1:6" ht="30" customHeight="1" x14ac:dyDescent="0.3">
      <c r="A1" s="970" t="s">
        <v>1404</v>
      </c>
    </row>
    <row r="2" spans="1:6" ht="14.25" customHeight="1" x14ac:dyDescent="0.25">
      <c r="A2" s="1284" t="s">
        <v>1277</v>
      </c>
    </row>
    <row r="3" spans="1:6" ht="15" customHeight="1" x14ac:dyDescent="0.25">
      <c r="E3" s="1285" t="s">
        <v>1548</v>
      </c>
    </row>
    <row r="4" spans="1:6" ht="40.5" customHeight="1" x14ac:dyDescent="0.25">
      <c r="A4" s="1286" t="s">
        <v>17</v>
      </c>
      <c r="B4" s="1287" t="s">
        <v>1549</v>
      </c>
      <c r="C4" s="1287" t="s">
        <v>1550</v>
      </c>
      <c r="D4" s="1287" t="s">
        <v>1551</v>
      </c>
      <c r="E4" s="1288" t="s">
        <v>7</v>
      </c>
    </row>
    <row r="5" spans="1:6" ht="40.5" customHeight="1" x14ac:dyDescent="0.25">
      <c r="A5" s="1289">
        <v>2009</v>
      </c>
      <c r="B5" s="1290">
        <v>18818</v>
      </c>
      <c r="C5" s="1290">
        <v>875</v>
      </c>
      <c r="D5" s="1290">
        <v>1850</v>
      </c>
      <c r="E5" s="1291">
        <v>21543</v>
      </c>
      <c r="F5" s="1292"/>
    </row>
    <row r="6" spans="1:6" ht="40.5" customHeight="1" x14ac:dyDescent="0.25">
      <c r="A6" s="1289">
        <v>2010</v>
      </c>
      <c r="B6" s="1290">
        <v>17023</v>
      </c>
      <c r="C6" s="1290">
        <v>714</v>
      </c>
      <c r="D6" s="1290">
        <v>2110</v>
      </c>
      <c r="E6" s="1291">
        <v>19847</v>
      </c>
    </row>
    <row r="7" spans="1:6" ht="40.5" customHeight="1" x14ac:dyDescent="0.25">
      <c r="A7" s="1289">
        <v>2011</v>
      </c>
      <c r="B7" s="1290">
        <v>16864</v>
      </c>
      <c r="C7" s="1290">
        <v>889</v>
      </c>
      <c r="D7" s="1290">
        <v>2133</v>
      </c>
      <c r="E7" s="1291">
        <v>19886</v>
      </c>
    </row>
    <row r="8" spans="1:6" ht="40.5" customHeight="1" x14ac:dyDescent="0.25">
      <c r="A8" s="1289">
        <v>2012</v>
      </c>
      <c r="B8" s="1290">
        <v>16611</v>
      </c>
      <c r="C8" s="1290">
        <v>1141</v>
      </c>
      <c r="D8" s="1290">
        <v>1707</v>
      </c>
      <c r="E8" s="1291">
        <v>19459</v>
      </c>
    </row>
    <row r="9" spans="1:6" ht="40.5" customHeight="1" x14ac:dyDescent="0.25">
      <c r="A9" s="1289">
        <v>2013</v>
      </c>
      <c r="B9" s="1290">
        <v>16619</v>
      </c>
      <c r="C9" s="1290">
        <v>867</v>
      </c>
      <c r="D9" s="1290">
        <v>1684</v>
      </c>
      <c r="E9" s="1293">
        <v>19170</v>
      </c>
    </row>
    <row r="10" spans="1:6" ht="40.5" customHeight="1" x14ac:dyDescent="0.25">
      <c r="A10" s="1289">
        <v>2014</v>
      </c>
      <c r="B10" s="1290">
        <v>14884</v>
      </c>
      <c r="C10" s="1290">
        <v>569</v>
      </c>
      <c r="D10" s="1290">
        <v>1730</v>
      </c>
      <c r="E10" s="1293">
        <v>17183</v>
      </c>
    </row>
    <row r="11" spans="1:6" ht="40.5" customHeight="1" x14ac:dyDescent="0.25">
      <c r="A11" s="1289">
        <v>2015</v>
      </c>
      <c r="B11" s="1290">
        <v>14330</v>
      </c>
      <c r="C11" s="1290">
        <v>336</v>
      </c>
      <c r="D11" s="1290">
        <v>1934</v>
      </c>
      <c r="E11" s="1293">
        <v>16600</v>
      </c>
    </row>
    <row r="12" spans="1:6" ht="40.5" customHeight="1" x14ac:dyDescent="0.25">
      <c r="A12" s="1289">
        <v>2016</v>
      </c>
      <c r="B12" s="1290">
        <v>14755</v>
      </c>
      <c r="C12" s="1290">
        <v>317</v>
      </c>
      <c r="D12" s="1290">
        <v>1735</v>
      </c>
      <c r="E12" s="1293">
        <v>16807</v>
      </c>
    </row>
    <row r="13" spans="1:6" ht="40.5" customHeight="1" x14ac:dyDescent="0.25">
      <c r="A13" s="1289">
        <v>2017</v>
      </c>
      <c r="B13" s="1290">
        <v>14495</v>
      </c>
      <c r="C13" s="1290">
        <v>292</v>
      </c>
      <c r="D13" s="1290">
        <v>1668</v>
      </c>
      <c r="E13" s="1293">
        <v>16455</v>
      </c>
    </row>
    <row r="14" spans="1:6" ht="40.5" customHeight="1" x14ac:dyDescent="0.25">
      <c r="A14" s="1289">
        <v>2018</v>
      </c>
      <c r="B14" s="1290">
        <v>15270</v>
      </c>
      <c r="C14" s="1290">
        <v>275</v>
      </c>
      <c r="D14" s="1290">
        <v>1813</v>
      </c>
      <c r="E14" s="1293">
        <v>17358</v>
      </c>
    </row>
    <row r="15" spans="1:6" ht="40.5" customHeight="1" x14ac:dyDescent="0.25">
      <c r="A15" s="1294" t="s">
        <v>1552</v>
      </c>
      <c r="B15" s="1290">
        <v>15269</v>
      </c>
      <c r="C15" s="1290">
        <v>274</v>
      </c>
      <c r="D15" s="1290">
        <v>1814</v>
      </c>
      <c r="E15" s="1293">
        <v>17357</v>
      </c>
    </row>
    <row r="16" spans="1:6" ht="40.5" customHeight="1" x14ac:dyDescent="0.25">
      <c r="A16" s="1295" t="s">
        <v>67</v>
      </c>
      <c r="B16" s="1296">
        <v>4954</v>
      </c>
      <c r="C16" s="1296">
        <v>40</v>
      </c>
      <c r="D16" s="1296">
        <v>1106</v>
      </c>
      <c r="E16" s="1297">
        <f>SUM('t 2.12 '!$B16:$D16)</f>
        <v>6100</v>
      </c>
    </row>
    <row r="17" spans="1:8" ht="40.5" customHeight="1" x14ac:dyDescent="0.25">
      <c r="A17" s="1295" t="s">
        <v>68</v>
      </c>
      <c r="B17" s="1296">
        <v>2420</v>
      </c>
      <c r="C17" s="1296">
        <v>0</v>
      </c>
      <c r="D17" s="1296">
        <v>206</v>
      </c>
      <c r="E17" s="1297">
        <f>SUM('t 2.12 '!$B17:$D17)</f>
        <v>2626</v>
      </c>
    </row>
    <row r="18" spans="1:8" ht="40.5" customHeight="1" x14ac:dyDescent="0.25">
      <c r="A18" s="1295" t="s">
        <v>70</v>
      </c>
      <c r="B18" s="1296">
        <v>298</v>
      </c>
      <c r="C18" s="1296">
        <v>0</v>
      </c>
      <c r="D18" s="1296">
        <v>0</v>
      </c>
      <c r="E18" s="1297">
        <f>SUM('t 2.12 '!$B18:$D18)</f>
        <v>298</v>
      </c>
    </row>
    <row r="19" spans="1:8" ht="40.5" customHeight="1" x14ac:dyDescent="0.25">
      <c r="A19" s="1295" t="s">
        <v>66</v>
      </c>
      <c r="B19" s="1296">
        <v>3549</v>
      </c>
      <c r="C19" s="1296">
        <v>234</v>
      </c>
      <c r="D19" s="1296">
        <v>261</v>
      </c>
      <c r="E19" s="1297">
        <f>SUM('t 2.12 '!$B19:$D19)</f>
        <v>4044</v>
      </c>
    </row>
    <row r="20" spans="1:8" ht="52.5" customHeight="1" x14ac:dyDescent="0.25">
      <c r="A20" s="1295" t="s">
        <v>69</v>
      </c>
      <c r="B20" s="1296">
        <v>4048</v>
      </c>
      <c r="C20" s="1296">
        <v>0</v>
      </c>
      <c r="D20" s="1296">
        <v>241</v>
      </c>
      <c r="E20" s="1297">
        <f>SUM('t 2.12 '!$B20:$D20)</f>
        <v>4289</v>
      </c>
    </row>
    <row r="21" spans="1:8" ht="42.75" customHeight="1" x14ac:dyDescent="0.25">
      <c r="A21" s="3596" t="s">
        <v>1553</v>
      </c>
      <c r="B21" s="3596"/>
      <c r="C21" s="3596"/>
      <c r="D21" s="3596"/>
      <c r="E21" s="3596"/>
      <c r="F21" s="1298"/>
      <c r="G21" s="1298"/>
      <c r="H21" s="1298"/>
    </row>
    <row r="22" spans="1:8" ht="50.25" customHeight="1" x14ac:dyDescent="0.25">
      <c r="A22" s="1298"/>
      <c r="B22" s="1298"/>
      <c r="C22" s="1298"/>
      <c r="D22" s="1298"/>
      <c r="E22" s="1298"/>
      <c r="F22" s="1298"/>
      <c r="G22" s="1298"/>
      <c r="H22" s="1298"/>
    </row>
    <row r="23" spans="1:8" ht="50.25" customHeight="1" x14ac:dyDescent="0.25"/>
    <row r="24" spans="1:8" ht="50.25" customHeight="1" x14ac:dyDescent="0.25"/>
    <row r="25" spans="1:8" ht="50.25" customHeight="1" x14ac:dyDescent="0.25"/>
    <row r="26" spans="1:8" ht="50.25" customHeight="1" x14ac:dyDescent="0.25"/>
    <row r="27" spans="1:8" ht="50.25" customHeight="1" x14ac:dyDescent="0.25"/>
    <row r="28" spans="1:8" ht="50.25" customHeight="1" x14ac:dyDescent="0.25"/>
  </sheetData>
  <mergeCells count="1">
    <mergeCell ref="A21:E21"/>
  </mergeCells>
  <hyperlinks>
    <hyperlink ref="A1" location="'Table of Contents'!A1" display="Back to Table of Contents"/>
  </hyperlinks>
  <pageMargins left="0.5" right="0.5" top="0.56000000000000005" bottom="0.2" header="0.25" footer="0.12618110239999999"/>
  <pageSetup paperSize="9" orientation="portrait" r:id="rId1"/>
  <headerFooter alignWithMargins="0">
    <oddHeader>&amp;C&amp;"Times New Roman,Regular"&amp;12 &amp;16 &amp;14 81</oddHeader>
  </headerFooter>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5"/>
  <sheetViews>
    <sheetView workbookViewId="0"/>
  </sheetViews>
  <sheetFormatPr defaultRowHeight="20.25" x14ac:dyDescent="0.3"/>
  <cols>
    <col min="1" max="1" width="26.5703125" style="545" customWidth="1"/>
    <col min="2" max="11" width="14.5703125" style="524" customWidth="1"/>
    <col min="12" max="12" width="5.140625" style="545" customWidth="1"/>
    <col min="13" max="16384" width="9.140625" style="545"/>
  </cols>
  <sheetData>
    <row r="1" spans="1:11" ht="21.75" customHeight="1" x14ac:dyDescent="0.3">
      <c r="A1" s="962" t="s">
        <v>1404</v>
      </c>
    </row>
    <row r="2" spans="1:11" s="1165" customFormat="1" ht="52.5" customHeight="1" x14ac:dyDescent="0.3">
      <c r="A2" s="3597" t="s">
        <v>1554</v>
      </c>
      <c r="B2" s="3597"/>
      <c r="C2" s="3597"/>
      <c r="D2" s="3597"/>
      <c r="E2" s="3597"/>
      <c r="F2" s="3597"/>
      <c r="G2" s="3597"/>
      <c r="H2" s="3597"/>
      <c r="I2" s="3597"/>
      <c r="J2" s="3597"/>
      <c r="K2" s="1640"/>
    </row>
    <row r="3" spans="1:11" s="1165" customFormat="1" ht="53.25" customHeight="1" x14ac:dyDescent="0.3">
      <c r="A3" s="3598" t="s">
        <v>1555</v>
      </c>
      <c r="B3" s="2450">
        <v>2009</v>
      </c>
      <c r="C3" s="2450">
        <v>2010</v>
      </c>
      <c r="D3" s="2450">
        <v>2011</v>
      </c>
      <c r="E3" s="2450">
        <v>2012</v>
      </c>
      <c r="F3" s="2450">
        <v>2013</v>
      </c>
      <c r="G3" s="2450">
        <v>2014</v>
      </c>
      <c r="H3" s="2450">
        <v>2015</v>
      </c>
      <c r="I3" s="2450">
        <v>2016</v>
      </c>
      <c r="J3" s="2450">
        <v>2017</v>
      </c>
      <c r="K3" s="2450">
        <v>2018</v>
      </c>
    </row>
    <row r="4" spans="1:11" s="1165" customFormat="1" ht="66" customHeight="1" x14ac:dyDescent="0.3">
      <c r="A4" s="3599"/>
      <c r="B4" s="2452">
        <v>47159</v>
      </c>
      <c r="C4" s="2452">
        <v>47159</v>
      </c>
      <c r="D4" s="2452">
        <v>47140</v>
      </c>
      <c r="E4" s="2452">
        <v>47143</v>
      </c>
      <c r="F4" s="2452">
        <v>47108</v>
      </c>
      <c r="G4" s="2452">
        <v>47103</v>
      </c>
      <c r="H4" s="2452">
        <v>47069</v>
      </c>
      <c r="I4" s="2452">
        <v>47066</v>
      </c>
      <c r="J4" s="2452">
        <v>47066</v>
      </c>
      <c r="K4" s="2452">
        <v>47048</v>
      </c>
    </row>
    <row r="5" spans="1:11" s="1165" customFormat="1" ht="64.5" customHeight="1" x14ac:dyDescent="0.3">
      <c r="A5" s="2451" t="s">
        <v>1556</v>
      </c>
      <c r="B5" s="2452">
        <v>0</v>
      </c>
      <c r="C5" s="2452">
        <v>0</v>
      </c>
      <c r="D5" s="2452">
        <v>-19</v>
      </c>
      <c r="E5" s="2452">
        <v>3</v>
      </c>
      <c r="F5" s="2452">
        <v>-35</v>
      </c>
      <c r="G5" s="2452">
        <v>-5</v>
      </c>
      <c r="H5" s="2452">
        <v>-34</v>
      </c>
      <c r="I5" s="2452">
        <v>-3</v>
      </c>
      <c r="J5" s="2452">
        <v>0</v>
      </c>
      <c r="K5" s="2452">
        <v>-18</v>
      </c>
    </row>
    <row r="6" spans="1:11" s="1165" customFormat="1" ht="65.25" customHeight="1" x14ac:dyDescent="0.3">
      <c r="A6" s="2453" t="s">
        <v>1557</v>
      </c>
      <c r="B6" s="2454" t="s">
        <v>738</v>
      </c>
      <c r="C6" s="2454" t="s">
        <v>738</v>
      </c>
      <c r="D6" s="2455">
        <v>-0.04</v>
      </c>
      <c r="E6" s="2455">
        <v>0.01</v>
      </c>
      <c r="F6" s="2455">
        <v>-7.0000000000000007E-2</v>
      </c>
      <c r="G6" s="2455">
        <v>-1.0613908465653393E-2</v>
      </c>
      <c r="H6" s="2455">
        <v>-7.0000000000000007E-2</v>
      </c>
      <c r="I6" s="2455">
        <v>-0.01</v>
      </c>
      <c r="J6" s="2455" t="s">
        <v>738</v>
      </c>
      <c r="K6" s="2455">
        <v>-0.04</v>
      </c>
    </row>
    <row r="7" spans="1:11" s="1165" customFormat="1" ht="34.5" customHeight="1" x14ac:dyDescent="0.3">
      <c r="A7" s="2456" t="s">
        <v>8</v>
      </c>
      <c r="B7" s="1640"/>
      <c r="C7" s="1640"/>
      <c r="D7" s="1640"/>
      <c r="E7" s="1640"/>
      <c r="F7" s="1640"/>
      <c r="G7" s="1640"/>
      <c r="H7" s="1640"/>
      <c r="I7" s="1640"/>
      <c r="J7" s="1640"/>
      <c r="K7" s="1640"/>
    </row>
    <row r="8" spans="1:11" s="1165" customFormat="1" ht="29.25" customHeight="1" x14ac:dyDescent="0.3">
      <c r="A8" s="2457" t="s">
        <v>1404</v>
      </c>
      <c r="B8" s="1640"/>
      <c r="C8" s="1640"/>
      <c r="D8" s="1640"/>
      <c r="E8" s="1640"/>
      <c r="F8" s="1640"/>
      <c r="G8" s="1640"/>
      <c r="H8" s="1640"/>
      <c r="I8" s="1640"/>
      <c r="J8" s="1640"/>
      <c r="K8" s="1640"/>
    </row>
    <row r="9" spans="1:11" ht="26.25" customHeight="1" x14ac:dyDescent="0.3">
      <c r="A9" s="13" t="s">
        <v>3258</v>
      </c>
      <c r="B9" s="1640"/>
      <c r="C9" s="1640"/>
      <c r="D9" s="1640"/>
      <c r="E9" s="1640"/>
      <c r="F9" s="1640"/>
      <c r="G9" s="1640"/>
      <c r="H9" s="1640"/>
      <c r="I9" s="1640"/>
      <c r="J9" s="1640"/>
      <c r="K9" s="1640"/>
    </row>
    <row r="10" spans="1:11" ht="25.5" customHeight="1" x14ac:dyDescent="0.3">
      <c r="A10" s="13"/>
      <c r="B10" s="1640"/>
      <c r="C10" s="1640"/>
      <c r="D10" s="1640"/>
      <c r="E10" s="1640"/>
      <c r="F10" s="1640"/>
      <c r="G10" s="1640"/>
      <c r="H10" s="1640"/>
      <c r="I10" s="3600" t="s">
        <v>1558</v>
      </c>
      <c r="J10" s="3600"/>
      <c r="K10" s="3600"/>
    </row>
    <row r="11" spans="1:11" ht="72" customHeight="1" x14ac:dyDescent="0.3">
      <c r="A11" s="1173" t="s">
        <v>17</v>
      </c>
      <c r="B11" s="1644" t="s">
        <v>18</v>
      </c>
      <c r="C11" s="1644" t="s">
        <v>19</v>
      </c>
      <c r="D11" s="1173" t="s">
        <v>20</v>
      </c>
      <c r="E11" s="1173" t="s">
        <v>21</v>
      </c>
      <c r="F11" s="1173" t="s">
        <v>22</v>
      </c>
      <c r="G11" s="2458" t="s">
        <v>105</v>
      </c>
      <c r="H11" s="2458" t="s">
        <v>469</v>
      </c>
      <c r="I11" s="2458" t="s">
        <v>577</v>
      </c>
      <c r="J11" s="2458" t="s">
        <v>1512</v>
      </c>
      <c r="K11" s="2458" t="s">
        <v>786</v>
      </c>
    </row>
    <row r="12" spans="1:11" ht="72" customHeight="1" x14ac:dyDescent="0.3">
      <c r="A12" s="2459" t="s">
        <v>1559</v>
      </c>
      <c r="B12" s="2460">
        <v>10531</v>
      </c>
      <c r="C12" s="2460">
        <v>14328</v>
      </c>
      <c r="D12" s="2460">
        <v>10960</v>
      </c>
      <c r="E12" s="2460">
        <v>8232</v>
      </c>
      <c r="F12" s="2460">
        <v>5317</v>
      </c>
      <c r="G12" s="2460">
        <v>4847</v>
      </c>
      <c r="H12" s="2460">
        <v>3451</v>
      </c>
      <c r="I12" s="2460">
        <v>6511</v>
      </c>
      <c r="J12" s="2460">
        <v>5652</v>
      </c>
      <c r="K12" s="2460">
        <v>5293</v>
      </c>
    </row>
    <row r="13" spans="1:11" ht="72" customHeight="1" x14ac:dyDescent="0.3">
      <c r="A13" s="2461" t="s">
        <v>1560</v>
      </c>
      <c r="B13" s="2462">
        <v>3807</v>
      </c>
      <c r="C13" s="2462">
        <v>3696</v>
      </c>
      <c r="D13" s="2462">
        <v>3207</v>
      </c>
      <c r="E13" s="2462">
        <v>2354</v>
      </c>
      <c r="F13" s="2462">
        <v>948</v>
      </c>
      <c r="G13" s="2462">
        <v>976</v>
      </c>
      <c r="H13" s="2462">
        <v>598</v>
      </c>
      <c r="I13" s="2462">
        <v>1155</v>
      </c>
      <c r="J13" s="2462">
        <v>1071</v>
      </c>
      <c r="K13" s="2462">
        <v>998</v>
      </c>
    </row>
    <row r="14" spans="1:11" ht="72" customHeight="1" x14ac:dyDescent="0.3">
      <c r="A14" s="2463" t="s">
        <v>1561</v>
      </c>
      <c r="B14" s="2464">
        <v>3762</v>
      </c>
      <c r="C14" s="2464">
        <v>3231</v>
      </c>
      <c r="D14" s="2464">
        <v>3077</v>
      </c>
      <c r="E14" s="2464">
        <v>2164</v>
      </c>
      <c r="F14" s="2464">
        <v>853</v>
      </c>
      <c r="G14" s="2464">
        <v>786</v>
      </c>
      <c r="H14" s="2464">
        <v>537</v>
      </c>
      <c r="I14" s="2464">
        <v>974</v>
      </c>
      <c r="J14" s="2464">
        <v>863</v>
      </c>
      <c r="K14" s="2464">
        <v>837</v>
      </c>
    </row>
    <row r="15" spans="1:11" ht="72" customHeight="1" x14ac:dyDescent="0.3">
      <c r="A15" s="2463" t="s">
        <v>3259</v>
      </c>
      <c r="B15" s="2464">
        <v>45</v>
      </c>
      <c r="C15" s="2464">
        <v>465</v>
      </c>
      <c r="D15" s="2464">
        <v>130</v>
      </c>
      <c r="E15" s="2464">
        <v>190</v>
      </c>
      <c r="F15" s="2464">
        <v>95</v>
      </c>
      <c r="G15" s="2464">
        <v>190</v>
      </c>
      <c r="H15" s="2464">
        <v>61</v>
      </c>
      <c r="I15" s="2464">
        <v>181</v>
      </c>
      <c r="J15" s="2464">
        <v>208</v>
      </c>
      <c r="K15" s="2464">
        <v>161</v>
      </c>
    </row>
    <row r="16" spans="1:11" ht="72" customHeight="1" x14ac:dyDescent="0.3">
      <c r="A16" s="2461" t="s">
        <v>1562</v>
      </c>
      <c r="B16" s="2462">
        <v>1242</v>
      </c>
      <c r="C16" s="2462">
        <v>1220</v>
      </c>
      <c r="D16" s="2462">
        <v>1281</v>
      </c>
      <c r="E16" s="2462">
        <v>801</v>
      </c>
      <c r="F16" s="2462">
        <v>484</v>
      </c>
      <c r="G16" s="2462">
        <v>260</v>
      </c>
      <c r="H16" s="2462">
        <v>168</v>
      </c>
      <c r="I16" s="2462">
        <v>178</v>
      </c>
      <c r="J16" s="2462">
        <v>202</v>
      </c>
      <c r="K16" s="2462">
        <v>183</v>
      </c>
    </row>
    <row r="17" spans="1:11" ht="72" customHeight="1" x14ac:dyDescent="0.3">
      <c r="A17" s="2463" t="s">
        <v>1561</v>
      </c>
      <c r="B17" s="2464">
        <v>1102</v>
      </c>
      <c r="C17" s="2464">
        <v>787</v>
      </c>
      <c r="D17" s="2464">
        <v>1098</v>
      </c>
      <c r="E17" s="2464">
        <v>489</v>
      </c>
      <c r="F17" s="2464">
        <v>321</v>
      </c>
      <c r="G17" s="2464">
        <v>100</v>
      </c>
      <c r="H17" s="2464">
        <v>77</v>
      </c>
      <c r="I17" s="2464">
        <v>68</v>
      </c>
      <c r="J17" s="2465">
        <v>76</v>
      </c>
      <c r="K17" s="2464">
        <v>9</v>
      </c>
    </row>
    <row r="18" spans="1:11" ht="72" customHeight="1" x14ac:dyDescent="0.3">
      <c r="A18" s="2463" t="s">
        <v>3260</v>
      </c>
      <c r="B18" s="2464">
        <v>140</v>
      </c>
      <c r="C18" s="2464">
        <v>433</v>
      </c>
      <c r="D18" s="2464">
        <v>183</v>
      </c>
      <c r="E18" s="2464">
        <v>312</v>
      </c>
      <c r="F18" s="2464">
        <v>163</v>
      </c>
      <c r="G18" s="2464">
        <v>160</v>
      </c>
      <c r="H18" s="2464">
        <v>91</v>
      </c>
      <c r="I18" s="2464">
        <v>110</v>
      </c>
      <c r="J18" s="2465">
        <v>126</v>
      </c>
      <c r="K18" s="2464">
        <v>174</v>
      </c>
    </row>
    <row r="19" spans="1:11" ht="72" customHeight="1" x14ac:dyDescent="0.3">
      <c r="A19" s="2461" t="s">
        <v>1423</v>
      </c>
      <c r="B19" s="2462">
        <v>5482</v>
      </c>
      <c r="C19" s="2462">
        <v>9412</v>
      </c>
      <c r="D19" s="2462">
        <v>6472</v>
      </c>
      <c r="E19" s="2462">
        <v>5077</v>
      </c>
      <c r="F19" s="2462">
        <v>3885</v>
      </c>
      <c r="G19" s="2462">
        <v>3611</v>
      </c>
      <c r="H19" s="2462">
        <v>2685</v>
      </c>
      <c r="I19" s="2462">
        <v>5178</v>
      </c>
      <c r="J19" s="2462">
        <v>4379</v>
      </c>
      <c r="K19" s="2462">
        <v>4112</v>
      </c>
    </row>
    <row r="20" spans="1:11" ht="48" customHeight="1" x14ac:dyDescent="0.3">
      <c r="A20" s="2463" t="s">
        <v>1561</v>
      </c>
      <c r="B20" s="2464">
        <v>5202</v>
      </c>
      <c r="C20" s="2464">
        <v>8217</v>
      </c>
      <c r="D20" s="2464">
        <v>5965</v>
      </c>
      <c r="E20" s="2464">
        <v>4658</v>
      </c>
      <c r="F20" s="2464">
        <v>3520</v>
      </c>
      <c r="G20" s="2464">
        <v>3111</v>
      </c>
      <c r="H20" s="2464">
        <v>2512</v>
      </c>
      <c r="I20" s="2464">
        <v>4741</v>
      </c>
      <c r="J20" s="2464">
        <v>4116</v>
      </c>
      <c r="K20" s="2464">
        <v>3821</v>
      </c>
    </row>
    <row r="21" spans="1:11" ht="48" customHeight="1" x14ac:dyDescent="0.3">
      <c r="A21" s="2463" t="s">
        <v>3261</v>
      </c>
      <c r="B21" s="2466">
        <v>280</v>
      </c>
      <c r="C21" s="2466">
        <v>1195</v>
      </c>
      <c r="D21" s="2466">
        <v>507</v>
      </c>
      <c r="E21" s="2466">
        <v>419</v>
      </c>
      <c r="F21" s="2466">
        <v>365</v>
      </c>
      <c r="G21" s="2466">
        <v>500</v>
      </c>
      <c r="H21" s="2466">
        <v>173</v>
      </c>
      <c r="I21" s="2466">
        <v>437</v>
      </c>
      <c r="J21" s="2466">
        <v>263</v>
      </c>
      <c r="K21" s="2466">
        <v>291</v>
      </c>
    </row>
    <row r="22" spans="1:11" x14ac:dyDescent="0.3">
      <c r="A22" s="2467"/>
      <c r="B22" s="1640"/>
      <c r="C22" s="1640"/>
      <c r="D22" s="1640"/>
      <c r="E22" s="1640"/>
      <c r="F22" s="1640"/>
      <c r="G22" s="1640"/>
      <c r="H22" s="1640"/>
      <c r="I22" s="1640"/>
      <c r="J22" s="1640"/>
      <c r="K22" s="1640"/>
    </row>
    <row r="23" spans="1:11" ht="27.75" customHeight="1" x14ac:dyDescent="0.3">
      <c r="A23" s="2456" t="s">
        <v>8</v>
      </c>
      <c r="B23" s="1640"/>
      <c r="C23" s="1640"/>
      <c r="D23" s="1640"/>
      <c r="E23" s="1640"/>
      <c r="F23" s="1640"/>
      <c r="G23" s="1640"/>
      <c r="H23" s="1640"/>
      <c r="I23" s="1640"/>
      <c r="J23" s="1640"/>
      <c r="K23" s="1640"/>
    </row>
    <row r="24" spans="1:11" ht="22.5" x14ac:dyDescent="0.3">
      <c r="A24" s="1640" t="s">
        <v>1162</v>
      </c>
      <c r="B24" s="2468" t="s">
        <v>3262</v>
      </c>
      <c r="C24" s="2469"/>
      <c r="D24" s="1640"/>
      <c r="E24" s="1640"/>
      <c r="F24" s="1640"/>
      <c r="G24" s="1640"/>
      <c r="H24" s="1640"/>
      <c r="I24" s="1640"/>
      <c r="J24" s="1640"/>
      <c r="K24" s="1640"/>
    </row>
    <row r="25" spans="1:11" x14ac:dyDescent="0.3">
      <c r="A25" s="1299"/>
      <c r="B25" s="1299"/>
      <c r="C25" s="1299"/>
      <c r="D25" s="1299"/>
      <c r="E25" s="1299"/>
      <c r="F25" s="1299"/>
      <c r="G25" s="1299"/>
      <c r="H25" s="1299"/>
      <c r="I25" s="1299"/>
      <c r="J25" s="1299"/>
      <c r="K25" s="1299"/>
    </row>
  </sheetData>
  <mergeCells count="3">
    <mergeCell ref="A2:J2"/>
    <mergeCell ref="A3:A4"/>
    <mergeCell ref="I10:K10"/>
  </mergeCells>
  <hyperlinks>
    <hyperlink ref="A1" location="'Table of Contents'!A1" display="Back to Table of Contents"/>
    <hyperlink ref="A8" location="'Table of Contents'!A1" display="Back to Table of Contents"/>
  </hyperlinks>
  <pageMargins left="0.49" right="0.2" top="0.53" bottom="0.2" header="0.25" footer="0.1"/>
  <pageSetup paperSize="9" scale="55" orientation="portrait" r:id="rId1"/>
  <headerFooter>
    <oddHeader>&amp;C&amp;"Times New Roman,Regular"&amp;14 &amp;16 &amp;24 &amp;22 82</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AC18"/>
  <sheetViews>
    <sheetView workbookViewId="0"/>
  </sheetViews>
  <sheetFormatPr defaultRowHeight="15" x14ac:dyDescent="0.25"/>
  <cols>
    <col min="1" max="1" width="14.5703125" style="4" customWidth="1"/>
    <col min="2" max="2" width="5" style="4" customWidth="1"/>
    <col min="3" max="3" width="6" style="41" customWidth="1"/>
    <col min="4" max="4" width="5" style="4" customWidth="1"/>
    <col min="5" max="5" width="5" style="41" customWidth="1"/>
    <col min="6" max="6" width="5" style="4" customWidth="1"/>
    <col min="7" max="7" width="5" style="41" customWidth="1"/>
    <col min="8" max="8" width="5" style="4" customWidth="1"/>
    <col min="9" max="9" width="5.140625" style="41" customWidth="1"/>
    <col min="10" max="10" width="5" style="4" customWidth="1"/>
    <col min="11" max="11" width="5" style="41" customWidth="1"/>
    <col min="12" max="12" width="5" style="4" customWidth="1"/>
    <col min="13" max="13" width="5" style="41" customWidth="1"/>
    <col min="14" max="14" width="5" style="4" customWidth="1"/>
    <col min="15" max="15" width="5" style="41" customWidth="1"/>
    <col min="16" max="16" width="5" style="4" customWidth="1"/>
    <col min="17" max="17" width="5" style="41" customWidth="1"/>
    <col min="18" max="18" width="5" style="4" customWidth="1"/>
    <col min="19" max="19" width="5" style="41" customWidth="1"/>
    <col min="20" max="20" width="5" style="4" customWidth="1"/>
    <col min="21" max="21" width="5" style="41" customWidth="1"/>
    <col min="22" max="22" width="5" style="4" customWidth="1"/>
    <col min="23" max="23" width="5" style="41" customWidth="1"/>
    <col min="24" max="24" width="5" style="4" customWidth="1"/>
    <col min="25" max="25" width="5" style="41" customWidth="1"/>
    <col min="26" max="26" width="5" style="4" customWidth="1"/>
    <col min="27" max="27" width="7.28515625" style="4" customWidth="1"/>
    <col min="28" max="28" width="6.42578125" style="5" customWidth="1"/>
    <col min="29" max="16384" width="9.140625" style="4"/>
  </cols>
  <sheetData>
    <row r="1" spans="1:29" ht="14.25" customHeight="1" x14ac:dyDescent="0.25">
      <c r="A1" s="962" t="s">
        <v>1404</v>
      </c>
    </row>
    <row r="2" spans="1:29" ht="15.75" x14ac:dyDescent="0.25">
      <c r="A2" s="8" t="s">
        <v>773</v>
      </c>
      <c r="G2" s="42"/>
    </row>
    <row r="3" spans="1:29" ht="13.5" customHeight="1" x14ac:dyDescent="0.25">
      <c r="Y3" s="3138" t="s">
        <v>49</v>
      </c>
      <c r="Z3" s="3138"/>
      <c r="AA3" s="3138"/>
    </row>
    <row r="4" spans="1:29" ht="57.75" customHeight="1" x14ac:dyDescent="0.25">
      <c r="A4" s="3151" t="s">
        <v>395</v>
      </c>
      <c r="B4" s="3148" t="s">
        <v>286</v>
      </c>
      <c r="C4" s="3150"/>
      <c r="D4" s="3148" t="s">
        <v>287</v>
      </c>
      <c r="E4" s="3150"/>
      <c r="F4" s="3148" t="s">
        <v>288</v>
      </c>
      <c r="G4" s="3150"/>
      <c r="H4" s="3148" t="s">
        <v>289</v>
      </c>
      <c r="I4" s="3150"/>
      <c r="J4" s="3148" t="s">
        <v>290</v>
      </c>
      <c r="K4" s="3150"/>
      <c r="L4" s="3148" t="s">
        <v>291</v>
      </c>
      <c r="M4" s="3150"/>
      <c r="N4" s="3148" t="s">
        <v>292</v>
      </c>
      <c r="O4" s="3150"/>
      <c r="P4" s="3148" t="s">
        <v>293</v>
      </c>
      <c r="Q4" s="3150"/>
      <c r="R4" s="3148" t="s">
        <v>294</v>
      </c>
      <c r="S4" s="3150"/>
      <c r="T4" s="3148" t="s">
        <v>295</v>
      </c>
      <c r="U4" s="3150"/>
      <c r="V4" s="3148" t="s">
        <v>296</v>
      </c>
      <c r="W4" s="3150"/>
      <c r="X4" s="3148" t="s">
        <v>297</v>
      </c>
      <c r="Y4" s="3150"/>
      <c r="Z4" s="3148" t="s">
        <v>308</v>
      </c>
      <c r="AA4" s="3149"/>
      <c r="AB4" s="3145">
        <v>27</v>
      </c>
    </row>
    <row r="5" spans="1:29" s="43" customFormat="1" ht="30.75" customHeight="1" thickBot="1" x14ac:dyDescent="0.3">
      <c r="A5" s="3152"/>
      <c r="B5" s="3139" t="s">
        <v>391</v>
      </c>
      <c r="C5" s="3140"/>
      <c r="D5" s="3139" t="s">
        <v>276</v>
      </c>
      <c r="E5" s="3140"/>
      <c r="F5" s="3139" t="s">
        <v>277</v>
      </c>
      <c r="G5" s="3140"/>
      <c r="H5" s="3139" t="s">
        <v>278</v>
      </c>
      <c r="I5" s="3140"/>
      <c r="J5" s="3139" t="s">
        <v>279</v>
      </c>
      <c r="K5" s="3140"/>
      <c r="L5" s="3139" t="s">
        <v>280</v>
      </c>
      <c r="M5" s="3140"/>
      <c r="N5" s="3139" t="s">
        <v>281</v>
      </c>
      <c r="O5" s="3140"/>
      <c r="P5" s="3139" t="s">
        <v>282</v>
      </c>
      <c r="Q5" s="3140"/>
      <c r="R5" s="3139" t="s">
        <v>273</v>
      </c>
      <c r="S5" s="3140"/>
      <c r="T5" s="3139" t="s">
        <v>262</v>
      </c>
      <c r="U5" s="3140"/>
      <c r="V5" s="3139" t="s">
        <v>283</v>
      </c>
      <c r="W5" s="3140"/>
      <c r="X5" s="3139" t="s">
        <v>284</v>
      </c>
      <c r="Y5" s="3140"/>
      <c r="Z5" s="3139" t="s">
        <v>285</v>
      </c>
      <c r="AA5" s="3140"/>
      <c r="AB5" s="3145"/>
    </row>
    <row r="6" spans="1:29" s="43" customFormat="1" ht="85.5" customHeight="1" thickTop="1" x14ac:dyDescent="0.25">
      <c r="A6" s="3153"/>
      <c r="B6" s="484" t="s">
        <v>50</v>
      </c>
      <c r="C6" s="485" t="s">
        <v>163</v>
      </c>
      <c r="D6" s="484" t="s">
        <v>50</v>
      </c>
      <c r="E6" s="485" t="s">
        <v>163</v>
      </c>
      <c r="F6" s="484" t="s">
        <v>50</v>
      </c>
      <c r="G6" s="485" t="s">
        <v>163</v>
      </c>
      <c r="H6" s="484" t="s">
        <v>50</v>
      </c>
      <c r="I6" s="485" t="s">
        <v>163</v>
      </c>
      <c r="J6" s="484" t="s">
        <v>50</v>
      </c>
      <c r="K6" s="485" t="s">
        <v>163</v>
      </c>
      <c r="L6" s="484" t="s">
        <v>50</v>
      </c>
      <c r="M6" s="485" t="s">
        <v>163</v>
      </c>
      <c r="N6" s="484" t="s">
        <v>50</v>
      </c>
      <c r="O6" s="485" t="s">
        <v>163</v>
      </c>
      <c r="P6" s="484" t="s">
        <v>50</v>
      </c>
      <c r="Q6" s="485" t="s">
        <v>163</v>
      </c>
      <c r="R6" s="484" t="s">
        <v>50</v>
      </c>
      <c r="S6" s="485" t="s">
        <v>163</v>
      </c>
      <c r="T6" s="484" t="s">
        <v>50</v>
      </c>
      <c r="U6" s="485" t="s">
        <v>163</v>
      </c>
      <c r="V6" s="484" t="s">
        <v>50</v>
      </c>
      <c r="W6" s="485" t="s">
        <v>163</v>
      </c>
      <c r="X6" s="484" t="s">
        <v>50</v>
      </c>
      <c r="Y6" s="485" t="s">
        <v>163</v>
      </c>
      <c r="Z6" s="484" t="s">
        <v>50</v>
      </c>
      <c r="AA6" s="485" t="s">
        <v>163</v>
      </c>
      <c r="AB6" s="3145"/>
      <c r="AC6" s="44"/>
    </row>
    <row r="7" spans="1:29" s="43" customFormat="1" ht="34.5" customHeight="1" x14ac:dyDescent="0.25">
      <c r="A7" s="479">
        <v>2009</v>
      </c>
      <c r="B7" s="490">
        <v>30.939999999999998</v>
      </c>
      <c r="C7" s="491">
        <v>1.1000000000000014</v>
      </c>
      <c r="D7" s="490">
        <v>30.32</v>
      </c>
      <c r="E7" s="491">
        <v>0.57000000000000028</v>
      </c>
      <c r="F7" s="490">
        <v>29.72</v>
      </c>
      <c r="G7" s="491">
        <v>0.35000000000000142</v>
      </c>
      <c r="H7" s="490">
        <v>28.940000000000005</v>
      </c>
      <c r="I7" s="491">
        <v>0.39000000000000412</v>
      </c>
      <c r="J7" s="490">
        <v>27.52</v>
      </c>
      <c r="K7" s="491">
        <v>0.57000000000000028</v>
      </c>
      <c r="L7" s="490">
        <v>26.18</v>
      </c>
      <c r="M7" s="491">
        <v>0.94999999999999574</v>
      </c>
      <c r="N7" s="490">
        <v>24.240000000000002</v>
      </c>
      <c r="O7" s="491">
        <v>-5.9999999999998721E-2</v>
      </c>
      <c r="P7" s="490">
        <v>24.32</v>
      </c>
      <c r="Q7" s="491">
        <v>-5.9999999999995168E-2</v>
      </c>
      <c r="R7" s="490">
        <v>25.4</v>
      </c>
      <c r="S7" s="491">
        <v>9.9999999999997868E-2</v>
      </c>
      <c r="T7" s="490">
        <v>26.76</v>
      </c>
      <c r="U7" s="491">
        <v>0.51999999999999957</v>
      </c>
      <c r="V7" s="490">
        <v>27.74</v>
      </c>
      <c r="W7" s="491">
        <v>-0.31000000000000227</v>
      </c>
      <c r="X7" s="490">
        <v>29.580000000000002</v>
      </c>
      <c r="Y7" s="491">
        <v>0.28000000000000114</v>
      </c>
      <c r="Z7" s="490">
        <v>27.638333333333335</v>
      </c>
      <c r="AA7" s="491">
        <v>0.33833333333333471</v>
      </c>
      <c r="AB7" s="3145"/>
      <c r="AC7" s="44"/>
    </row>
    <row r="8" spans="1:29" s="43" customFormat="1" ht="34.5" customHeight="1" x14ac:dyDescent="0.25">
      <c r="A8" s="478">
        <v>2010</v>
      </c>
      <c r="B8" s="488">
        <v>29.919999999999998</v>
      </c>
      <c r="C8" s="489">
        <v>8.0000000000001847E-2</v>
      </c>
      <c r="D8" s="488">
        <v>30.325000000000003</v>
      </c>
      <c r="E8" s="489">
        <v>0.57500000000000284</v>
      </c>
      <c r="F8" s="488">
        <v>29.9</v>
      </c>
      <c r="G8" s="489">
        <v>0.53000000000000114</v>
      </c>
      <c r="H8" s="488">
        <v>29.18</v>
      </c>
      <c r="I8" s="489">
        <v>0.62999999999999901</v>
      </c>
      <c r="J8" s="488">
        <v>27.939999999999998</v>
      </c>
      <c r="K8" s="489">
        <v>0.98999999999999844</v>
      </c>
      <c r="L8" s="488">
        <v>26.459999999999997</v>
      </c>
      <c r="M8" s="489">
        <v>1.2299999999999933</v>
      </c>
      <c r="N8" s="488">
        <v>24.72</v>
      </c>
      <c r="O8" s="489">
        <v>0.41999999999999815</v>
      </c>
      <c r="P8" s="488">
        <v>24.619999999999997</v>
      </c>
      <c r="Q8" s="489">
        <v>0.24000000000000199</v>
      </c>
      <c r="R8" s="488">
        <v>25.76</v>
      </c>
      <c r="S8" s="489">
        <v>0.46000000000000085</v>
      </c>
      <c r="T8" s="488">
        <v>27.339999999999996</v>
      </c>
      <c r="U8" s="489">
        <v>1.0999999999999943</v>
      </c>
      <c r="V8" s="488">
        <v>28.060000000000002</v>
      </c>
      <c r="W8" s="489">
        <v>1.0000000000001563E-2</v>
      </c>
      <c r="X8" s="488">
        <v>29.76</v>
      </c>
      <c r="Y8" s="489">
        <v>0.46000000000000085</v>
      </c>
      <c r="Z8" s="488">
        <v>27.832083333333333</v>
      </c>
      <c r="AA8" s="489">
        <v>0.53208333333333258</v>
      </c>
      <c r="AB8" s="3145"/>
      <c r="AC8" s="44"/>
    </row>
    <row r="9" spans="1:29" s="43" customFormat="1" ht="34.5" customHeight="1" x14ac:dyDescent="0.25">
      <c r="A9" s="479">
        <v>2011</v>
      </c>
      <c r="B9" s="490">
        <v>30.1</v>
      </c>
      <c r="C9" s="491">
        <v>0.26000000000000512</v>
      </c>
      <c r="D9" s="490">
        <v>29.98</v>
      </c>
      <c r="E9" s="491">
        <v>0.23000000000000043</v>
      </c>
      <c r="F9" s="490">
        <v>29.7</v>
      </c>
      <c r="G9" s="491">
        <v>0.33000000000000185</v>
      </c>
      <c r="H9" s="490">
        <v>29.240000000000002</v>
      </c>
      <c r="I9" s="491">
        <v>0.69000000000000128</v>
      </c>
      <c r="J9" s="490">
        <v>28.040000000000003</v>
      </c>
      <c r="K9" s="491">
        <v>1.0900000000000034</v>
      </c>
      <c r="L9" s="490">
        <v>26.580000000000002</v>
      </c>
      <c r="M9" s="491">
        <v>1.3499999999999979</v>
      </c>
      <c r="N9" s="490">
        <v>25.24</v>
      </c>
      <c r="O9" s="491">
        <v>0.93999999999999773</v>
      </c>
      <c r="P9" s="490">
        <v>24.7</v>
      </c>
      <c r="Q9" s="491">
        <v>0.32000000000000384</v>
      </c>
      <c r="R9" s="490">
        <v>26</v>
      </c>
      <c r="S9" s="491">
        <v>0.69999999999999929</v>
      </c>
      <c r="T9" s="490">
        <v>27.060000000000002</v>
      </c>
      <c r="U9" s="491">
        <v>0.82000000000000028</v>
      </c>
      <c r="V9" s="490">
        <v>29.080000000000002</v>
      </c>
      <c r="W9" s="491">
        <v>1.0300000000000011</v>
      </c>
      <c r="X9" s="490">
        <v>29.139999999999997</v>
      </c>
      <c r="Y9" s="491">
        <v>-0.16000000000000369</v>
      </c>
      <c r="Z9" s="490">
        <v>27.904999999999998</v>
      </c>
      <c r="AA9" s="491">
        <v>0.60499999999999687</v>
      </c>
      <c r="AB9" s="3145"/>
      <c r="AC9" s="44"/>
    </row>
    <row r="10" spans="1:29" s="43" customFormat="1" ht="34.5" customHeight="1" x14ac:dyDescent="0.25">
      <c r="A10" s="478">
        <v>2012</v>
      </c>
      <c r="B10" s="488">
        <v>30.063225806451612</v>
      </c>
      <c r="C10" s="489">
        <v>0.22322580645161594</v>
      </c>
      <c r="D10" s="488">
        <v>30.8</v>
      </c>
      <c r="E10" s="489">
        <v>1.0500000000000007</v>
      </c>
      <c r="F10" s="488">
        <v>29.5</v>
      </c>
      <c r="G10" s="489">
        <v>0.13000000000000256</v>
      </c>
      <c r="H10" s="488">
        <v>28.6</v>
      </c>
      <c r="I10" s="489">
        <v>5.0000000000000711E-2</v>
      </c>
      <c r="J10" s="488">
        <v>26.6</v>
      </c>
      <c r="K10" s="489">
        <v>-0.34999999999999787</v>
      </c>
      <c r="L10" s="488">
        <v>25.1</v>
      </c>
      <c r="M10" s="489">
        <v>-0.13000000000000256</v>
      </c>
      <c r="N10" s="488">
        <v>24.9</v>
      </c>
      <c r="O10" s="489">
        <v>0.59999999999999787</v>
      </c>
      <c r="P10" s="488">
        <v>24.8</v>
      </c>
      <c r="Q10" s="489">
        <v>0.42000000000000526</v>
      </c>
      <c r="R10" s="488">
        <v>25.6</v>
      </c>
      <c r="S10" s="489">
        <v>0.30000000000000071</v>
      </c>
      <c r="T10" s="488">
        <v>27.2</v>
      </c>
      <c r="U10" s="489">
        <v>0.9599999999999973</v>
      </c>
      <c r="V10" s="488">
        <v>28.9</v>
      </c>
      <c r="W10" s="489">
        <v>0.84999999999999787</v>
      </c>
      <c r="X10" s="488">
        <v>29.8</v>
      </c>
      <c r="Y10" s="489">
        <v>0.5</v>
      </c>
      <c r="Z10" s="488">
        <v>27.655268817204302</v>
      </c>
      <c r="AA10" s="489">
        <v>0.35526881720430126</v>
      </c>
      <c r="AB10" s="3145"/>
      <c r="AC10" s="44"/>
    </row>
    <row r="11" spans="1:29" s="43" customFormat="1" ht="34.5" customHeight="1" x14ac:dyDescent="0.25">
      <c r="A11" s="479">
        <v>2013</v>
      </c>
      <c r="B11" s="490">
        <v>29.740000000000002</v>
      </c>
      <c r="C11" s="491">
        <v>-9.9999999999994316E-2</v>
      </c>
      <c r="D11" s="490">
        <v>29.98</v>
      </c>
      <c r="E11" s="491">
        <v>0.23000000000000043</v>
      </c>
      <c r="F11" s="490">
        <v>29.52</v>
      </c>
      <c r="G11" s="491">
        <v>0.15000000000000213</v>
      </c>
      <c r="H11" s="490">
        <v>28.119999999999997</v>
      </c>
      <c r="I11" s="491">
        <v>-0.43000000000000327</v>
      </c>
      <c r="J11" s="490">
        <v>27.059999999999995</v>
      </c>
      <c r="K11" s="491">
        <v>0.10999999999999588</v>
      </c>
      <c r="L11" s="490">
        <v>25.6</v>
      </c>
      <c r="M11" s="491">
        <v>0.36999999999999744</v>
      </c>
      <c r="N11" s="490">
        <v>24.86</v>
      </c>
      <c r="O11" s="491">
        <v>0.55999999999999872</v>
      </c>
      <c r="P11" s="490">
        <v>24.76</v>
      </c>
      <c r="Q11" s="491">
        <v>0.38000000000000611</v>
      </c>
      <c r="R11" s="490">
        <v>26.1</v>
      </c>
      <c r="S11" s="491">
        <v>0.80000000000000071</v>
      </c>
      <c r="T11" s="490">
        <v>27.540000000000003</v>
      </c>
      <c r="U11" s="491">
        <v>1.3000000000000007</v>
      </c>
      <c r="V11" s="490">
        <v>28.839999999999996</v>
      </c>
      <c r="W11" s="491">
        <v>0.78999999999999559</v>
      </c>
      <c r="X11" s="490">
        <v>29.98</v>
      </c>
      <c r="Y11" s="491">
        <v>0.67999999999999972</v>
      </c>
      <c r="Z11" s="490">
        <v>27.674999999999997</v>
      </c>
      <c r="AA11" s="491">
        <v>0.37499999999999645</v>
      </c>
      <c r="AB11" s="3145"/>
      <c r="AC11" s="44"/>
    </row>
    <row r="12" spans="1:29" s="43" customFormat="1" ht="34.5" customHeight="1" x14ac:dyDescent="0.25">
      <c r="A12" s="477">
        <v>2014</v>
      </c>
      <c r="B12" s="486">
        <v>30</v>
      </c>
      <c r="C12" s="487">
        <v>0.16000000000000369</v>
      </c>
      <c r="D12" s="486">
        <v>30.4</v>
      </c>
      <c r="E12" s="487">
        <v>0.64999999999999858</v>
      </c>
      <c r="F12" s="486">
        <v>30.1</v>
      </c>
      <c r="G12" s="487">
        <v>0.73000000000000398</v>
      </c>
      <c r="H12" s="486">
        <v>29</v>
      </c>
      <c r="I12" s="487">
        <v>0.44999999999999929</v>
      </c>
      <c r="J12" s="486">
        <v>27.5</v>
      </c>
      <c r="K12" s="487">
        <v>0.55000000000000071</v>
      </c>
      <c r="L12" s="486">
        <v>26.1</v>
      </c>
      <c r="M12" s="487">
        <v>0.86999999999999744</v>
      </c>
      <c r="N12" s="486">
        <v>25.3</v>
      </c>
      <c r="O12" s="487">
        <v>1</v>
      </c>
      <c r="P12" s="486">
        <v>25.4</v>
      </c>
      <c r="Q12" s="487">
        <v>1.0200000000000031</v>
      </c>
      <c r="R12" s="486">
        <v>26.3</v>
      </c>
      <c r="S12" s="487">
        <v>1</v>
      </c>
      <c r="T12" s="486">
        <v>28.3</v>
      </c>
      <c r="U12" s="487">
        <v>2.0599999999999987</v>
      </c>
      <c r="V12" s="486">
        <v>29.5</v>
      </c>
      <c r="W12" s="487">
        <v>1.4499999999999993</v>
      </c>
      <c r="X12" s="486">
        <v>30.1</v>
      </c>
      <c r="Y12" s="487">
        <v>0.80000000000000071</v>
      </c>
      <c r="Z12" s="486">
        <v>28.166666666666671</v>
      </c>
      <c r="AA12" s="487">
        <v>0.86666666666667069</v>
      </c>
      <c r="AB12" s="3145"/>
      <c r="AC12" s="44"/>
    </row>
    <row r="13" spans="1:29" s="43" customFormat="1" ht="34.5" customHeight="1" x14ac:dyDescent="0.25">
      <c r="A13" s="478">
        <v>2015</v>
      </c>
      <c r="B13" s="488">
        <v>29.5</v>
      </c>
      <c r="C13" s="489">
        <v>-0.30000000000000004</v>
      </c>
      <c r="D13" s="488">
        <v>29.7</v>
      </c>
      <c r="E13" s="489">
        <v>-0.1</v>
      </c>
      <c r="F13" s="488">
        <v>29.6</v>
      </c>
      <c r="G13" s="489">
        <v>0.2</v>
      </c>
      <c r="H13" s="488">
        <v>29.2</v>
      </c>
      <c r="I13" s="489">
        <v>0.60000000000000009</v>
      </c>
      <c r="J13" s="488">
        <v>27.6</v>
      </c>
      <c r="K13" s="489">
        <v>0.60000000000000009</v>
      </c>
      <c r="L13" s="488">
        <v>25.8</v>
      </c>
      <c r="M13" s="489">
        <v>0.60000000000000009</v>
      </c>
      <c r="N13" s="488">
        <v>25.1</v>
      </c>
      <c r="O13" s="489">
        <v>0.8</v>
      </c>
      <c r="P13" s="488">
        <v>25.3</v>
      </c>
      <c r="Q13" s="489">
        <v>0.9</v>
      </c>
      <c r="R13" s="488">
        <v>26.2</v>
      </c>
      <c r="S13" s="489">
        <v>0.9</v>
      </c>
      <c r="T13" s="488">
        <v>27.4</v>
      </c>
      <c r="U13" s="489">
        <v>1.2</v>
      </c>
      <c r="V13" s="488">
        <v>28.5</v>
      </c>
      <c r="W13" s="489">
        <v>0.4</v>
      </c>
      <c r="X13" s="488">
        <v>30.6</v>
      </c>
      <c r="Y13" s="489">
        <v>1.3</v>
      </c>
      <c r="Z13" s="488">
        <v>27.875000000000004</v>
      </c>
      <c r="AA13" s="489">
        <v>0.60000000000000009</v>
      </c>
      <c r="AB13" s="3145"/>
      <c r="AC13" s="44"/>
    </row>
    <row r="14" spans="1:29" s="43" customFormat="1" ht="34.5" customHeight="1" x14ac:dyDescent="0.25">
      <c r="A14" s="481">
        <v>2016</v>
      </c>
      <c r="B14" s="494">
        <v>30.9</v>
      </c>
      <c r="C14" s="495">
        <v>1.1000000000000001</v>
      </c>
      <c r="D14" s="494">
        <v>30.3</v>
      </c>
      <c r="E14" s="495">
        <v>0.5</v>
      </c>
      <c r="F14" s="494">
        <v>30.5</v>
      </c>
      <c r="G14" s="495">
        <v>1.1000000000000001</v>
      </c>
      <c r="H14" s="494">
        <v>29.5</v>
      </c>
      <c r="I14" s="495">
        <v>0.9</v>
      </c>
      <c r="J14" s="494">
        <v>26.9</v>
      </c>
      <c r="K14" s="495">
        <v>-0.1</v>
      </c>
      <c r="L14" s="494">
        <v>25.1</v>
      </c>
      <c r="M14" s="495">
        <v>-0.1</v>
      </c>
      <c r="N14" s="494">
        <v>24.1</v>
      </c>
      <c r="O14" s="495">
        <v>-0.2</v>
      </c>
      <c r="P14" s="494">
        <v>24.9</v>
      </c>
      <c r="Q14" s="495">
        <v>0.5</v>
      </c>
      <c r="R14" s="494">
        <v>25</v>
      </c>
      <c r="S14" s="495">
        <v>-0.3</v>
      </c>
      <c r="T14" s="494">
        <v>27.4</v>
      </c>
      <c r="U14" s="495">
        <v>1.2</v>
      </c>
      <c r="V14" s="494">
        <v>28.6</v>
      </c>
      <c r="W14" s="495">
        <v>0.5</v>
      </c>
      <c r="X14" s="494">
        <v>29.3</v>
      </c>
      <c r="Y14" s="495">
        <v>0</v>
      </c>
      <c r="Z14" s="494">
        <v>27.7</v>
      </c>
      <c r="AA14" s="495">
        <v>0.4</v>
      </c>
      <c r="AB14" s="3145"/>
      <c r="AC14" s="44"/>
    </row>
    <row r="15" spans="1:29" s="43" customFormat="1" ht="34.5" customHeight="1" x14ac:dyDescent="0.25">
      <c r="A15" s="481">
        <v>2017</v>
      </c>
      <c r="B15" s="494">
        <v>30.7</v>
      </c>
      <c r="C15" s="495">
        <v>0.9</v>
      </c>
      <c r="D15" s="494">
        <v>30.4</v>
      </c>
      <c r="E15" s="495">
        <v>0.6</v>
      </c>
      <c r="F15" s="494">
        <v>30.4</v>
      </c>
      <c r="G15" s="495">
        <v>1</v>
      </c>
      <c r="H15" s="494">
        <v>29.6</v>
      </c>
      <c r="I15" s="495">
        <v>1</v>
      </c>
      <c r="J15" s="494">
        <v>27.4</v>
      </c>
      <c r="K15" s="495">
        <v>0.4</v>
      </c>
      <c r="L15" s="494">
        <v>26.3</v>
      </c>
      <c r="M15" s="495">
        <v>1.1000000000000001</v>
      </c>
      <c r="N15" s="494">
        <v>25.8</v>
      </c>
      <c r="O15" s="495">
        <v>1.5</v>
      </c>
      <c r="P15" s="494">
        <v>25.7</v>
      </c>
      <c r="Q15" s="495">
        <v>1.3</v>
      </c>
      <c r="R15" s="494">
        <v>26.4</v>
      </c>
      <c r="S15" s="495">
        <v>1.1000000000000001</v>
      </c>
      <c r="T15" s="494">
        <v>27.8</v>
      </c>
      <c r="U15" s="495">
        <v>1.6</v>
      </c>
      <c r="V15" s="494">
        <v>28.5</v>
      </c>
      <c r="W15" s="495">
        <v>0.4</v>
      </c>
      <c r="X15" s="494">
        <v>30.7</v>
      </c>
      <c r="Y15" s="495">
        <v>1.4</v>
      </c>
      <c r="Z15" s="494">
        <v>28.3</v>
      </c>
      <c r="AA15" s="495">
        <v>1</v>
      </c>
      <c r="AB15" s="3145"/>
    </row>
    <row r="16" spans="1:29" s="232" customFormat="1" ht="34.5" customHeight="1" x14ac:dyDescent="0.25">
      <c r="A16" s="481">
        <v>2018</v>
      </c>
      <c r="B16" s="719">
        <v>29.747608453837596</v>
      </c>
      <c r="C16" s="720">
        <v>-0.1</v>
      </c>
      <c r="D16" s="721">
        <v>30.660833333333336</v>
      </c>
      <c r="E16" s="720">
        <v>0.9</v>
      </c>
      <c r="F16" s="719">
        <v>30.008709677419354</v>
      </c>
      <c r="G16" s="720">
        <v>0.6</v>
      </c>
      <c r="H16" s="721">
        <v>29.129000000000001</v>
      </c>
      <c r="I16" s="720">
        <v>0.5</v>
      </c>
      <c r="J16" s="719">
        <v>27.794440860215047</v>
      </c>
      <c r="K16" s="720">
        <v>0.8</v>
      </c>
      <c r="L16" s="721">
        <v>26.352430107526878</v>
      </c>
      <c r="M16" s="720">
        <v>1.2</v>
      </c>
      <c r="N16" s="719">
        <v>24.80516129032258</v>
      </c>
      <c r="O16" s="720">
        <v>0.5</v>
      </c>
      <c r="P16" s="721">
        <v>26.020967741935486</v>
      </c>
      <c r="Q16" s="720">
        <v>1.6</v>
      </c>
      <c r="R16" s="719">
        <v>26.529000000000003</v>
      </c>
      <c r="S16" s="720">
        <v>1.2</v>
      </c>
      <c r="T16" s="721">
        <v>27.599032258064518</v>
      </c>
      <c r="U16" s="720">
        <v>1.5</v>
      </c>
      <c r="V16" s="719">
        <v>29.199666666666666</v>
      </c>
      <c r="W16" s="720">
        <v>1.1000000000000001</v>
      </c>
      <c r="X16" s="721">
        <v>30.089999999999996</v>
      </c>
      <c r="Y16" s="720">
        <v>0.8</v>
      </c>
      <c r="Z16" s="722">
        <v>28.2</v>
      </c>
      <c r="AA16" s="720">
        <v>0.9</v>
      </c>
      <c r="AB16" s="3145"/>
    </row>
    <row r="17" spans="1:28" s="43" customFormat="1" ht="19.5" customHeight="1" x14ac:dyDescent="0.25">
      <c r="A17" s="116" t="s">
        <v>121</v>
      </c>
      <c r="B17" s="45"/>
      <c r="C17" s="46"/>
      <c r="D17" s="45"/>
      <c r="E17" s="46"/>
      <c r="F17" s="45"/>
      <c r="G17" s="46"/>
      <c r="I17" s="46"/>
      <c r="J17" s="45"/>
      <c r="K17" s="46"/>
      <c r="L17" s="45"/>
      <c r="M17" s="46"/>
      <c r="N17" s="45"/>
      <c r="O17" s="46"/>
      <c r="P17" s="45"/>
      <c r="Q17" s="46"/>
      <c r="R17" s="45"/>
      <c r="S17" s="46"/>
      <c r="T17" s="45"/>
      <c r="U17" s="46"/>
      <c r="V17" s="45"/>
      <c r="W17" s="46"/>
      <c r="X17" s="45"/>
      <c r="Y17" s="46"/>
      <c r="Z17" s="47"/>
      <c r="AB17" s="5"/>
    </row>
    <row r="18" spans="1:28" ht="16.5" x14ac:dyDescent="0.25">
      <c r="A18" s="7" t="s">
        <v>385</v>
      </c>
    </row>
  </sheetData>
  <mergeCells count="29">
    <mergeCell ref="A4:A6"/>
    <mergeCell ref="B5:C5"/>
    <mergeCell ref="D5:E5"/>
    <mergeCell ref="F5:G5"/>
    <mergeCell ref="H5:I5"/>
    <mergeCell ref="V5:W5"/>
    <mergeCell ref="T4:U4"/>
    <mergeCell ref="N5:O5"/>
    <mergeCell ref="P5:Q5"/>
    <mergeCell ref="R5:S5"/>
    <mergeCell ref="T5:U5"/>
    <mergeCell ref="N4:O4"/>
    <mergeCell ref="P4:Q4"/>
    <mergeCell ref="Z4:AA4"/>
    <mergeCell ref="AB4:AB16"/>
    <mergeCell ref="Z5:AA5"/>
    <mergeCell ref="Y3:AA3"/>
    <mergeCell ref="B4:C4"/>
    <mergeCell ref="D4:E4"/>
    <mergeCell ref="F4:G4"/>
    <mergeCell ref="H4:I4"/>
    <mergeCell ref="J4:K4"/>
    <mergeCell ref="L4:M4"/>
    <mergeCell ref="X5:Y5"/>
    <mergeCell ref="J5:K5"/>
    <mergeCell ref="L5:M5"/>
    <mergeCell ref="R4:S4"/>
    <mergeCell ref="V4:W4"/>
    <mergeCell ref="X4:Y4"/>
  </mergeCells>
  <hyperlinks>
    <hyperlink ref="A1" location="'Table of Contents'!A1" display="Back to Table of Contents"/>
  </hyperlinks>
  <pageMargins left="0.45" right="0.32" top="0.65" bottom="0.33" header="0" footer="0.2"/>
  <pageSetup paperSize="9" scale="9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
  <sheetViews>
    <sheetView workbookViewId="0"/>
  </sheetViews>
  <sheetFormatPr defaultRowHeight="15.75" x14ac:dyDescent="0.25"/>
  <cols>
    <col min="1" max="1" width="30.140625" style="561" customWidth="1"/>
    <col min="2" max="2" width="18.42578125" style="561" customWidth="1"/>
    <col min="3" max="3" width="17.7109375" style="561" customWidth="1"/>
    <col min="4" max="4" width="17.85546875" style="561" customWidth="1"/>
    <col min="5" max="5" width="18.140625" style="561" customWidth="1"/>
    <col min="6" max="6" width="18.28515625" style="561" customWidth="1"/>
    <col min="7" max="7" width="5.140625" customWidth="1"/>
    <col min="8" max="8" width="8.85546875" style="561" customWidth="1"/>
    <col min="9" max="16384" width="9.140625" style="561"/>
  </cols>
  <sheetData>
    <row r="1" spans="1:8" x14ac:dyDescent="0.25">
      <c r="A1" s="962" t="s">
        <v>1404</v>
      </c>
      <c r="H1" s="3601">
        <v>83</v>
      </c>
    </row>
    <row r="2" spans="1:8" ht="18.75" customHeight="1" x14ac:dyDescent="0.25">
      <c r="A2" s="1300" t="s">
        <v>1563</v>
      </c>
      <c r="G2" s="561"/>
      <c r="H2" s="3601"/>
    </row>
    <row r="3" spans="1:8" ht="24" customHeight="1" x14ac:dyDescent="0.25">
      <c r="G3" s="561"/>
      <c r="H3" s="3601"/>
    </row>
    <row r="4" spans="1:8" ht="29.25" customHeight="1" x14ac:dyDescent="0.25">
      <c r="A4" s="3602" t="s">
        <v>1564</v>
      </c>
      <c r="B4" s="3603" t="s">
        <v>1565</v>
      </c>
      <c r="C4" s="3603"/>
      <c r="D4" s="3603"/>
      <c r="E4" s="3603"/>
      <c r="F4" s="3603"/>
      <c r="G4" s="561"/>
      <c r="H4" s="3601"/>
    </row>
    <row r="5" spans="1:8" ht="24" customHeight="1" x14ac:dyDescent="0.25">
      <c r="A5" s="3602"/>
      <c r="B5" s="579">
        <v>1990</v>
      </c>
      <c r="C5" s="579">
        <v>2000</v>
      </c>
      <c r="D5" s="579">
        <v>2005</v>
      </c>
      <c r="E5" s="579">
        <v>2010</v>
      </c>
      <c r="F5" s="579">
        <v>2015</v>
      </c>
      <c r="G5" s="561"/>
      <c r="H5" s="3601"/>
    </row>
    <row r="6" spans="1:8" ht="31.5" customHeight="1" x14ac:dyDescent="0.25">
      <c r="A6" s="1301" t="s">
        <v>1566</v>
      </c>
      <c r="B6" s="1302">
        <v>12321</v>
      </c>
      <c r="C6" s="1302">
        <v>12579</v>
      </c>
      <c r="D6" s="1302">
        <v>11464</v>
      </c>
      <c r="E6" s="1302">
        <v>11518</v>
      </c>
      <c r="F6" s="1302">
        <v>11000</v>
      </c>
      <c r="G6" s="561"/>
      <c r="H6" s="3601"/>
    </row>
    <row r="7" spans="1:8" ht="31.5" customHeight="1" x14ac:dyDescent="0.25">
      <c r="A7" s="1301" t="s">
        <v>1567</v>
      </c>
      <c r="B7" s="1302">
        <v>17251</v>
      </c>
      <c r="C7" s="1302">
        <v>17610</v>
      </c>
      <c r="D7" s="1302">
        <v>16050</v>
      </c>
      <c r="E7" s="1302">
        <v>16125</v>
      </c>
      <c r="F7" s="1302">
        <v>16543</v>
      </c>
      <c r="G7" s="561"/>
      <c r="H7" s="3601"/>
    </row>
    <row r="8" spans="1:8" ht="31.5" customHeight="1" x14ac:dyDescent="0.25">
      <c r="A8" s="1301" t="s">
        <v>1568</v>
      </c>
      <c r="B8" s="1302">
        <v>8625</v>
      </c>
      <c r="C8" s="1302">
        <v>8805</v>
      </c>
      <c r="D8" s="1302">
        <v>6688</v>
      </c>
      <c r="E8" s="1302">
        <v>6719</v>
      </c>
      <c r="F8" s="1302">
        <v>6893</v>
      </c>
      <c r="G8" s="561"/>
      <c r="H8" s="3601"/>
    </row>
    <row r="9" spans="1:8" ht="31.5" customHeight="1" x14ac:dyDescent="0.25">
      <c r="A9" s="1301" t="s">
        <v>1569</v>
      </c>
      <c r="B9" s="1302">
        <v>2875</v>
      </c>
      <c r="C9" s="1302">
        <v>2935</v>
      </c>
      <c r="D9" s="1302">
        <v>2675</v>
      </c>
      <c r="E9" s="1302">
        <v>2687</v>
      </c>
      <c r="F9" s="1302">
        <v>2757</v>
      </c>
      <c r="G9" s="561"/>
      <c r="H9" s="3601"/>
    </row>
    <row r="10" spans="1:8" ht="48" customHeight="1" x14ac:dyDescent="0.25">
      <c r="A10" s="905" t="s">
        <v>1570</v>
      </c>
      <c r="B10" s="1303" t="s">
        <v>747</v>
      </c>
      <c r="C10" s="1303" t="s">
        <v>747</v>
      </c>
      <c r="D10" s="1303">
        <v>1338</v>
      </c>
      <c r="E10" s="1303">
        <v>1344</v>
      </c>
      <c r="F10" s="1303">
        <v>1378</v>
      </c>
      <c r="G10" s="561"/>
      <c r="H10" s="3601"/>
    </row>
    <row r="11" spans="1:8" ht="44.25" customHeight="1" x14ac:dyDescent="0.25">
      <c r="A11" s="579" t="s">
        <v>7</v>
      </c>
      <c r="B11" s="1304">
        <f>SUM(B6:B10)</f>
        <v>41072</v>
      </c>
      <c r="C11" s="1304">
        <f>SUM(C6:C10)</f>
        <v>41929</v>
      </c>
      <c r="D11" s="1304">
        <f>SUM(D6:D10)</f>
        <v>38215</v>
      </c>
      <c r="E11" s="1304">
        <f>SUM(E6:E10)</f>
        <v>38393</v>
      </c>
      <c r="F11" s="1304">
        <f>SUM(F6:F10)</f>
        <v>38571</v>
      </c>
      <c r="G11" s="561"/>
      <c r="H11" s="3601"/>
    </row>
    <row r="12" spans="1:8" ht="27" customHeight="1" x14ac:dyDescent="0.25">
      <c r="A12" s="1305" t="s">
        <v>1571</v>
      </c>
      <c r="B12" s="1306"/>
      <c r="C12" s="1306"/>
      <c r="D12" s="1306"/>
      <c r="E12" s="1306"/>
      <c r="F12" s="1306"/>
      <c r="G12" s="561"/>
      <c r="H12" s="3601"/>
    </row>
    <row r="13" spans="1:8" ht="27.75" customHeight="1" x14ac:dyDescent="0.25">
      <c r="A13" s="3466" t="s">
        <v>1572</v>
      </c>
      <c r="B13" s="3466"/>
      <c r="C13" s="3466"/>
      <c r="D13" s="3466"/>
      <c r="E13" s="3466"/>
      <c r="F13" s="3466"/>
      <c r="G13" s="561"/>
      <c r="H13" s="3601"/>
    </row>
    <row r="14" spans="1:8" x14ac:dyDescent="0.25">
      <c r="A14" s="1307" t="s">
        <v>576</v>
      </c>
      <c r="B14" s="1307"/>
      <c r="C14" s="1307"/>
      <c r="D14" s="1307"/>
      <c r="E14" s="1307"/>
      <c r="F14" s="1307"/>
      <c r="G14" s="561"/>
      <c r="H14" s="3601"/>
    </row>
    <row r="15" spans="1:8" ht="19.5" customHeight="1" x14ac:dyDescent="0.25">
      <c r="A15" s="3604" t="s">
        <v>1573</v>
      </c>
      <c r="B15" s="3604"/>
      <c r="C15" s="3604"/>
      <c r="D15" s="3604"/>
      <c r="E15" s="3604"/>
      <c r="F15" s="3604"/>
      <c r="G15" s="561"/>
      <c r="H15" s="3601"/>
    </row>
    <row r="16" spans="1:8" ht="20.25" customHeight="1" x14ac:dyDescent="0.25">
      <c r="A16" s="3604" t="s">
        <v>1574</v>
      </c>
      <c r="B16" s="3604"/>
      <c r="C16" s="3604"/>
      <c r="D16" s="3604"/>
      <c r="E16" s="3604"/>
      <c r="F16" s="3604"/>
      <c r="G16" s="561"/>
      <c r="H16" s="3601"/>
    </row>
    <row r="17" spans="1:8" ht="21" customHeight="1" x14ac:dyDescent="0.25">
      <c r="A17" s="3604" t="s">
        <v>1575</v>
      </c>
      <c r="B17" s="3604"/>
      <c r="C17" s="3604"/>
      <c r="D17" s="3604"/>
      <c r="E17" s="3604"/>
      <c r="F17" s="3604"/>
      <c r="G17" s="561"/>
      <c r="H17" s="3601"/>
    </row>
    <row r="18" spans="1:8" ht="21" customHeight="1" x14ac:dyDescent="0.25">
      <c r="A18" s="3604" t="s">
        <v>1576</v>
      </c>
      <c r="B18" s="3604"/>
      <c r="C18" s="3604"/>
      <c r="D18" s="3604"/>
      <c r="E18" s="3604"/>
      <c r="F18" s="3604"/>
      <c r="G18" s="561"/>
      <c r="H18" s="3601"/>
    </row>
    <row r="19" spans="1:8" x14ac:dyDescent="0.25">
      <c r="G19" s="561"/>
      <c r="H19" s="3601"/>
    </row>
    <row r="20" spans="1:8" x14ac:dyDescent="0.25">
      <c r="G20" s="561"/>
      <c r="H20" s="3601"/>
    </row>
    <row r="21" spans="1:8" x14ac:dyDescent="0.25">
      <c r="G21" s="561"/>
      <c r="H21" s="1308"/>
    </row>
    <row r="22" spans="1:8" x14ac:dyDescent="0.25">
      <c r="G22" s="561"/>
      <c r="H22" s="1308"/>
    </row>
  </sheetData>
  <mergeCells count="8">
    <mergeCell ref="H1:H20"/>
    <mergeCell ref="A4:A5"/>
    <mergeCell ref="B4:F4"/>
    <mergeCell ref="A13:F13"/>
    <mergeCell ref="A15:F15"/>
    <mergeCell ref="A16:F16"/>
    <mergeCell ref="A17:F17"/>
    <mergeCell ref="A18:F18"/>
  </mergeCells>
  <hyperlinks>
    <hyperlink ref="A1" location="'Table of Contents'!A1" display="Back to Table of Contents"/>
  </hyperlinks>
  <pageMargins left="0.7" right="0.35" top="0.56000000000000005" bottom="0.22" header="0.3" footer="0.17"/>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3"/>
  <sheetViews>
    <sheetView workbookViewId="0"/>
  </sheetViews>
  <sheetFormatPr defaultRowHeight="15.75" x14ac:dyDescent="0.25"/>
  <cols>
    <col min="1" max="1" width="6.85546875" style="1310" customWidth="1"/>
    <col min="2" max="2" width="17.5703125" style="1310" customWidth="1"/>
    <col min="3" max="3" width="7.28515625" style="1310" customWidth="1"/>
    <col min="4" max="4" width="13" style="1344" customWidth="1"/>
    <col min="5" max="5" width="12.42578125" style="1345" customWidth="1"/>
    <col min="6" max="6" width="13" style="1345" customWidth="1"/>
    <col min="7" max="7" width="12.85546875" style="1346" customWidth="1"/>
    <col min="8" max="8" width="12.28515625" style="1346" customWidth="1"/>
    <col min="9" max="10" width="13.5703125" style="1345" bestFit="1" customWidth="1"/>
    <col min="11" max="11" width="13.5703125" style="1310" bestFit="1" customWidth="1"/>
    <col min="12" max="12" width="14.28515625" style="1310" bestFit="1" customWidth="1"/>
    <col min="13" max="13" width="13.5703125" style="1310" customWidth="1"/>
    <col min="14" max="14" width="4.85546875" style="1310" customWidth="1"/>
    <col min="15" max="16384" width="9.140625" style="1310"/>
  </cols>
  <sheetData>
    <row r="1" spans="1:14" x14ac:dyDescent="0.25">
      <c r="A1" s="1809" t="s">
        <v>1404</v>
      </c>
    </row>
    <row r="2" spans="1:14" ht="18.75" x14ac:dyDescent="0.25">
      <c r="A2" s="1309" t="s">
        <v>1280</v>
      </c>
      <c r="C2" s="1311"/>
      <c r="D2" s="1312"/>
      <c r="E2" s="1311"/>
      <c r="F2" s="1311"/>
      <c r="G2" s="1313"/>
      <c r="H2" s="1313"/>
      <c r="I2" s="1314"/>
      <c r="J2" s="1314"/>
      <c r="N2" s="3605">
        <v>84</v>
      </c>
    </row>
    <row r="3" spans="1:14" s="1316" customFormat="1" ht="23.25" customHeight="1" x14ac:dyDescent="0.25">
      <c r="B3" s="1317"/>
      <c r="G3" s="937"/>
      <c r="H3" s="937"/>
      <c r="I3" s="1318"/>
      <c r="J3" s="1318"/>
      <c r="N3" s="3605"/>
    </row>
    <row r="4" spans="1:14" ht="51.75" customHeight="1" x14ac:dyDescent="0.25">
      <c r="A4" s="1319" t="s">
        <v>1577</v>
      </c>
      <c r="B4" s="1320" t="s">
        <v>1</v>
      </c>
      <c r="C4" s="1320" t="s">
        <v>93</v>
      </c>
      <c r="D4" s="1320">
        <v>2009</v>
      </c>
      <c r="E4" s="1320">
        <v>2010</v>
      </c>
      <c r="F4" s="1320">
        <v>2011</v>
      </c>
      <c r="G4" s="1320">
        <v>2012</v>
      </c>
      <c r="H4" s="1320">
        <v>2013</v>
      </c>
      <c r="I4" s="1320">
        <v>2014</v>
      </c>
      <c r="J4" s="1320">
        <v>2015</v>
      </c>
      <c r="K4" s="1320">
        <v>2016</v>
      </c>
      <c r="L4" s="1320">
        <v>2017</v>
      </c>
      <c r="M4" s="1320">
        <v>2018</v>
      </c>
      <c r="N4" s="3605"/>
    </row>
    <row r="5" spans="1:14" ht="51.75" customHeight="1" x14ac:dyDescent="0.25">
      <c r="A5" s="3606">
        <v>245</v>
      </c>
      <c r="B5" s="3608" t="s">
        <v>1578</v>
      </c>
      <c r="C5" s="1321" t="s">
        <v>637</v>
      </c>
      <c r="D5" s="1322">
        <v>77786</v>
      </c>
      <c r="E5" s="1322">
        <v>94048</v>
      </c>
      <c r="F5" s="1322">
        <v>145319</v>
      </c>
      <c r="G5" s="1322">
        <v>190313</v>
      </c>
      <c r="H5" s="1322">
        <v>91233</v>
      </c>
      <c r="I5" s="1322">
        <v>134369</v>
      </c>
      <c r="J5" s="1322">
        <v>132895</v>
      </c>
      <c r="K5" s="1322">
        <v>191551</v>
      </c>
      <c r="L5" s="1322">
        <v>967958</v>
      </c>
      <c r="M5" s="1322">
        <v>602974</v>
      </c>
      <c r="N5" s="3605"/>
    </row>
    <row r="6" spans="1:14" ht="44.25" customHeight="1" x14ac:dyDescent="0.25">
      <c r="A6" s="3607"/>
      <c r="B6" s="3609"/>
      <c r="C6" s="1323" t="s">
        <v>1579</v>
      </c>
      <c r="D6" s="1324">
        <v>1882796</v>
      </c>
      <c r="E6" s="1324">
        <v>3261796</v>
      </c>
      <c r="F6" s="1324">
        <v>3042168</v>
      </c>
      <c r="G6" s="1324">
        <v>4209849</v>
      </c>
      <c r="H6" s="1324">
        <v>1831402</v>
      </c>
      <c r="I6" s="1324">
        <v>2664482</v>
      </c>
      <c r="J6" s="1324">
        <v>3176937</v>
      </c>
      <c r="K6" s="1324">
        <v>3722574</v>
      </c>
      <c r="L6" s="1324">
        <v>15127406</v>
      </c>
      <c r="M6" s="1324">
        <v>9469380</v>
      </c>
      <c r="N6" s="3605"/>
    </row>
    <row r="7" spans="1:14" ht="51.75" customHeight="1" x14ac:dyDescent="0.25">
      <c r="A7" s="3606">
        <v>246</v>
      </c>
      <c r="B7" s="3608" t="s">
        <v>1580</v>
      </c>
      <c r="C7" s="1321" t="s">
        <v>637</v>
      </c>
      <c r="D7" s="1322">
        <v>681</v>
      </c>
      <c r="E7" s="1322">
        <v>8509</v>
      </c>
      <c r="F7" s="1322">
        <v>48870</v>
      </c>
      <c r="G7" s="1322">
        <v>32730</v>
      </c>
      <c r="H7" s="1322">
        <v>7050</v>
      </c>
      <c r="I7" s="1322">
        <v>25603</v>
      </c>
      <c r="J7" s="1322">
        <v>6721</v>
      </c>
      <c r="K7" s="1322">
        <v>8191</v>
      </c>
      <c r="L7" s="1322">
        <v>41505</v>
      </c>
      <c r="M7" s="1322">
        <v>236510</v>
      </c>
      <c r="N7" s="3605"/>
    </row>
    <row r="8" spans="1:14" ht="51.75" customHeight="1" x14ac:dyDescent="0.25">
      <c r="A8" s="3607"/>
      <c r="B8" s="3609"/>
      <c r="C8" s="1323" t="s">
        <v>1579</v>
      </c>
      <c r="D8" s="1324">
        <v>70848</v>
      </c>
      <c r="E8" s="1324">
        <v>534163</v>
      </c>
      <c r="F8" s="1324">
        <v>655039</v>
      </c>
      <c r="G8" s="1324">
        <v>1014203</v>
      </c>
      <c r="H8" s="1324">
        <v>546770</v>
      </c>
      <c r="I8" s="1324">
        <v>593223</v>
      </c>
      <c r="J8" s="1324">
        <v>390069</v>
      </c>
      <c r="K8" s="1324">
        <v>757728</v>
      </c>
      <c r="L8" s="1324">
        <v>989425</v>
      </c>
      <c r="M8" s="1324">
        <v>4674017</v>
      </c>
      <c r="N8" s="3605"/>
    </row>
    <row r="9" spans="1:14" ht="51.75" customHeight="1" x14ac:dyDescent="0.25">
      <c r="A9" s="3606">
        <v>247</v>
      </c>
      <c r="B9" s="3608" t="s">
        <v>1581</v>
      </c>
      <c r="C9" s="1321" t="s">
        <v>1582</v>
      </c>
      <c r="D9" s="1322">
        <v>8546</v>
      </c>
      <c r="E9" s="1322">
        <v>26209</v>
      </c>
      <c r="F9" s="1322">
        <v>17346</v>
      </c>
      <c r="G9" s="1322">
        <v>35295</v>
      </c>
      <c r="H9" s="1322">
        <v>58791</v>
      </c>
      <c r="I9" s="1322">
        <v>184778</v>
      </c>
      <c r="J9" s="1322">
        <v>147051</v>
      </c>
      <c r="K9" s="1322">
        <v>364366</v>
      </c>
      <c r="L9" s="1322">
        <v>477183</v>
      </c>
      <c r="M9" s="1322">
        <v>407976</v>
      </c>
      <c r="N9" s="3605"/>
    </row>
    <row r="10" spans="1:14" ht="51.75" customHeight="1" x14ac:dyDescent="0.25">
      <c r="A10" s="3607"/>
      <c r="B10" s="3609"/>
      <c r="C10" s="1323" t="s">
        <v>1579</v>
      </c>
      <c r="D10" s="1324">
        <v>101109196</v>
      </c>
      <c r="E10" s="1324">
        <v>130695638</v>
      </c>
      <c r="F10" s="1324">
        <v>157478772</v>
      </c>
      <c r="G10" s="1324">
        <v>146988925</v>
      </c>
      <c r="H10" s="1324">
        <v>127478339</v>
      </c>
      <c r="I10" s="1324">
        <v>155900555</v>
      </c>
      <c r="J10" s="1324">
        <v>92852991</v>
      </c>
      <c r="K10" s="1324">
        <v>138013543</v>
      </c>
      <c r="L10" s="1324">
        <v>136985057</v>
      </c>
      <c r="M10" s="1324">
        <v>176228352</v>
      </c>
      <c r="N10" s="3605"/>
    </row>
    <row r="11" spans="1:14" ht="51.75" customHeight="1" x14ac:dyDescent="0.25">
      <c r="A11" s="3606">
        <v>248</v>
      </c>
      <c r="B11" s="3608" t="s">
        <v>1583</v>
      </c>
      <c r="C11" s="1321" t="s">
        <v>637</v>
      </c>
      <c r="D11" s="1322">
        <v>275481</v>
      </c>
      <c r="E11" s="1322">
        <v>499150</v>
      </c>
      <c r="F11" s="1322">
        <v>286709</v>
      </c>
      <c r="G11" s="1322">
        <v>699383</v>
      </c>
      <c r="H11" s="1322">
        <v>1035993</v>
      </c>
      <c r="I11" s="1322">
        <v>725921</v>
      </c>
      <c r="J11" s="1322">
        <v>545704</v>
      </c>
      <c r="K11" s="1322">
        <v>647558</v>
      </c>
      <c r="L11" s="1322">
        <v>1141702</v>
      </c>
      <c r="M11" s="1322">
        <v>470901</v>
      </c>
      <c r="N11" s="3605"/>
    </row>
    <row r="12" spans="1:14" ht="43.5" customHeight="1" x14ac:dyDescent="0.25">
      <c r="A12" s="3607"/>
      <c r="B12" s="3609"/>
      <c r="C12" s="1323" t="s">
        <v>1579</v>
      </c>
      <c r="D12" s="1324">
        <v>17967562</v>
      </c>
      <c r="E12" s="1324">
        <v>21745842</v>
      </c>
      <c r="F12" s="1324">
        <v>18816528</v>
      </c>
      <c r="G12" s="1324">
        <v>36963586</v>
      </c>
      <c r="H12" s="1324">
        <v>54870722</v>
      </c>
      <c r="I12" s="1324">
        <v>42389983</v>
      </c>
      <c r="J12" s="1324">
        <v>34810713</v>
      </c>
      <c r="K12" s="1324">
        <v>33118214</v>
      </c>
      <c r="L12" s="1324">
        <v>55165626</v>
      </c>
      <c r="M12" s="1324">
        <v>26255211</v>
      </c>
      <c r="N12" s="3605"/>
    </row>
    <row r="13" spans="1:14" ht="51.75" customHeight="1" x14ac:dyDescent="0.25">
      <c r="A13" s="3610">
        <v>248</v>
      </c>
      <c r="B13" s="3611" t="s">
        <v>1583</v>
      </c>
      <c r="C13" s="1325" t="s">
        <v>1582</v>
      </c>
      <c r="D13" s="1326">
        <v>97599</v>
      </c>
      <c r="E13" s="1326">
        <v>647018</v>
      </c>
      <c r="F13" s="1326">
        <v>62649</v>
      </c>
      <c r="G13" s="1326">
        <v>846100</v>
      </c>
      <c r="H13" s="1326">
        <v>111893</v>
      </c>
      <c r="I13" s="1326">
        <v>378893</v>
      </c>
      <c r="J13" s="1326">
        <v>169404</v>
      </c>
      <c r="K13" s="1326">
        <v>382683</v>
      </c>
      <c r="L13" s="1326">
        <v>327653</v>
      </c>
      <c r="M13" s="1326">
        <v>129515</v>
      </c>
      <c r="N13" s="3605"/>
    </row>
    <row r="14" spans="1:14" ht="18.75" customHeight="1" x14ac:dyDescent="0.25">
      <c r="A14" s="3607"/>
      <c r="B14" s="3609"/>
      <c r="C14" s="1323" t="s">
        <v>1579</v>
      </c>
      <c r="D14" s="1324">
        <v>626934373</v>
      </c>
      <c r="E14" s="1324">
        <v>651707086</v>
      </c>
      <c r="F14" s="1324">
        <v>546306861</v>
      </c>
      <c r="G14" s="1324">
        <v>522424792</v>
      </c>
      <c r="H14" s="1324">
        <v>474963290</v>
      </c>
      <c r="I14" s="1324">
        <v>505230260</v>
      </c>
      <c r="J14" s="1324">
        <v>513310935</v>
      </c>
      <c r="K14" s="1324">
        <v>551746047</v>
      </c>
      <c r="L14" s="1324">
        <v>628223191</v>
      </c>
      <c r="M14" s="1324">
        <v>697405176</v>
      </c>
      <c r="N14" s="3605"/>
    </row>
    <row r="15" spans="1:14" ht="17.25" customHeight="1" x14ac:dyDescent="0.25">
      <c r="A15" s="567" t="s">
        <v>1584</v>
      </c>
      <c r="B15" s="1327"/>
      <c r="C15" s="1328"/>
      <c r="D15" s="1329"/>
      <c r="E15" s="1329"/>
      <c r="F15" s="1329"/>
      <c r="G15" s="1329"/>
      <c r="H15" s="1329"/>
      <c r="I15" s="1329"/>
      <c r="J15" s="1329"/>
      <c r="K15" s="1329"/>
      <c r="L15" s="1329"/>
      <c r="M15" s="1329"/>
      <c r="N15" s="3605"/>
    </row>
    <row r="16" spans="1:14" ht="18.75" customHeight="1" x14ac:dyDescent="0.25">
      <c r="A16" s="567" t="s">
        <v>1585</v>
      </c>
      <c r="B16" s="1327"/>
      <c r="C16" s="1328"/>
      <c r="D16" s="1329"/>
      <c r="E16" s="1329"/>
      <c r="F16" s="1329"/>
      <c r="G16" s="1329"/>
      <c r="H16" s="1329"/>
      <c r="I16" s="1329"/>
      <c r="J16" s="1329"/>
      <c r="K16" s="1329"/>
      <c r="L16" s="1329"/>
      <c r="M16" s="1329"/>
      <c r="N16" s="1315"/>
    </row>
    <row r="17" spans="1:14" ht="15.75" customHeight="1" x14ac:dyDescent="0.25">
      <c r="A17" s="567"/>
      <c r="B17" s="1327"/>
      <c r="C17" s="1328"/>
      <c r="D17" s="1329"/>
      <c r="E17" s="1329"/>
      <c r="F17" s="1329"/>
      <c r="G17" s="1329"/>
      <c r="H17" s="1329"/>
      <c r="I17" s="1329"/>
      <c r="J17" s="1329"/>
      <c r="K17" s="1329"/>
      <c r="L17" s="1329"/>
      <c r="M17" s="1329"/>
      <c r="N17" s="1315"/>
    </row>
    <row r="18" spans="1:14" ht="15.75" customHeight="1" x14ac:dyDescent="0.25">
      <c r="A18" s="962" t="s">
        <v>1404</v>
      </c>
      <c r="B18" s="1327"/>
      <c r="C18" s="1328"/>
      <c r="D18" s="1329"/>
      <c r="E18" s="1329"/>
      <c r="F18" s="1329"/>
      <c r="G18" s="1329"/>
      <c r="H18" s="1329"/>
      <c r="I18" s="1329"/>
      <c r="J18" s="1329"/>
      <c r="K18" s="1329"/>
      <c r="L18" s="1329"/>
      <c r="M18" s="1329"/>
      <c r="N18" s="1315"/>
    </row>
    <row r="19" spans="1:14" x14ac:dyDescent="0.25">
      <c r="A19" s="1330" t="s">
        <v>1281</v>
      </c>
      <c r="B19" s="1331"/>
      <c r="C19" s="1331"/>
      <c r="D19" s="1332"/>
      <c r="E19" s="1333"/>
      <c r="F19" s="1333"/>
      <c r="G19" s="1334"/>
      <c r="H19" s="1334"/>
      <c r="I19" s="1333"/>
      <c r="J19" s="1333"/>
      <c r="K19" s="1331"/>
      <c r="L19" s="1331"/>
      <c r="M19" s="1331"/>
      <c r="N19" s="3605">
        <v>85</v>
      </c>
    </row>
    <row r="20" spans="1:14" ht="20.25" customHeight="1" x14ac:dyDescent="0.25">
      <c r="A20" s="1335"/>
      <c r="B20" s="1331"/>
      <c r="C20" s="1331"/>
      <c r="D20" s="1332"/>
      <c r="E20" s="1333"/>
      <c r="F20" s="1333"/>
      <c r="G20" s="1334"/>
      <c r="H20" s="1334"/>
      <c r="I20" s="1333"/>
      <c r="J20" s="1333"/>
      <c r="K20" s="1331"/>
      <c r="L20" s="1331"/>
      <c r="M20" s="1331"/>
      <c r="N20" s="3605"/>
    </row>
    <row r="21" spans="1:14" ht="49.5" customHeight="1" x14ac:dyDescent="0.25">
      <c r="A21" s="1319" t="s">
        <v>1577</v>
      </c>
      <c r="B21" s="1320" t="s">
        <v>1</v>
      </c>
      <c r="C21" s="1320" t="s">
        <v>93</v>
      </c>
      <c r="D21" s="1320">
        <v>2009</v>
      </c>
      <c r="E21" s="1320">
        <v>2010</v>
      </c>
      <c r="F21" s="1320">
        <v>2011</v>
      </c>
      <c r="G21" s="1320">
        <v>2012</v>
      </c>
      <c r="H21" s="1320">
        <v>2013</v>
      </c>
      <c r="I21" s="1320">
        <v>2014</v>
      </c>
      <c r="J21" s="1320">
        <v>2015</v>
      </c>
      <c r="K21" s="1320">
        <v>2016</v>
      </c>
      <c r="L21" s="1320">
        <v>2017</v>
      </c>
      <c r="M21" s="1320">
        <v>2018</v>
      </c>
      <c r="N21" s="3605"/>
    </row>
    <row r="22" spans="1:14" ht="49.5" customHeight="1" x14ac:dyDescent="0.25">
      <c r="A22" s="3610">
        <v>245</v>
      </c>
      <c r="B22" s="3611" t="s">
        <v>1578</v>
      </c>
      <c r="C22" s="1325" t="s">
        <v>637</v>
      </c>
      <c r="D22" s="1336">
        <v>0</v>
      </c>
      <c r="E22" s="1336">
        <v>0</v>
      </c>
      <c r="F22" s="1337">
        <v>1200</v>
      </c>
      <c r="G22" s="1336">
        <v>0</v>
      </c>
      <c r="H22" s="1337">
        <v>4040</v>
      </c>
      <c r="I22" s="1336">
        <v>0</v>
      </c>
      <c r="J22" s="1336">
        <v>0</v>
      </c>
      <c r="K22" s="1336">
        <v>0</v>
      </c>
      <c r="L22" s="1336">
        <v>0</v>
      </c>
      <c r="M22" s="1336">
        <v>208</v>
      </c>
      <c r="N22" s="3605"/>
    </row>
    <row r="23" spans="1:14" ht="49.5" customHeight="1" x14ac:dyDescent="0.25">
      <c r="A23" s="3607"/>
      <c r="B23" s="3609"/>
      <c r="C23" s="1323" t="s">
        <v>1579</v>
      </c>
      <c r="D23" s="1338">
        <v>0</v>
      </c>
      <c r="E23" s="1338">
        <v>0</v>
      </c>
      <c r="F23" s="1339">
        <v>19134</v>
      </c>
      <c r="G23" s="1338">
        <v>0</v>
      </c>
      <c r="H23" s="1339">
        <v>426398</v>
      </c>
      <c r="I23" s="1338">
        <v>0</v>
      </c>
      <c r="J23" s="1338">
        <v>0</v>
      </c>
      <c r="K23" s="1338">
        <v>0</v>
      </c>
      <c r="L23" s="1338">
        <v>0</v>
      </c>
      <c r="M23" s="1338">
        <v>23283</v>
      </c>
      <c r="N23" s="3605"/>
    </row>
    <row r="24" spans="1:14" ht="49.5" customHeight="1" x14ac:dyDescent="0.25">
      <c r="A24" s="3606">
        <v>246</v>
      </c>
      <c r="B24" s="3608" t="s">
        <v>1580</v>
      </c>
      <c r="C24" s="1321" t="s">
        <v>637</v>
      </c>
      <c r="D24" s="1340">
        <v>0</v>
      </c>
      <c r="E24" s="1340">
        <v>0</v>
      </c>
      <c r="F24" s="1340">
        <v>0</v>
      </c>
      <c r="G24" s="1340">
        <v>0</v>
      </c>
      <c r="H24" s="1340">
        <v>0</v>
      </c>
      <c r="I24" s="1341">
        <v>290</v>
      </c>
      <c r="J24" s="1340">
        <v>0</v>
      </c>
      <c r="K24" s="1340">
        <v>0</v>
      </c>
      <c r="L24" s="1340">
        <v>0</v>
      </c>
      <c r="M24" s="1340">
        <v>0</v>
      </c>
      <c r="N24" s="3605"/>
    </row>
    <row r="25" spans="1:14" ht="49.5" customHeight="1" x14ac:dyDescent="0.25">
      <c r="A25" s="3607"/>
      <c r="B25" s="3609"/>
      <c r="C25" s="1323" t="s">
        <v>1586</v>
      </c>
      <c r="D25" s="1338">
        <v>0</v>
      </c>
      <c r="E25" s="1338">
        <v>0</v>
      </c>
      <c r="F25" s="1338">
        <v>0</v>
      </c>
      <c r="G25" s="1338">
        <v>0</v>
      </c>
      <c r="H25" s="1338">
        <v>0</v>
      </c>
      <c r="I25" s="1339">
        <v>13720</v>
      </c>
      <c r="J25" s="1338">
        <v>0</v>
      </c>
      <c r="K25" s="1338">
        <v>0</v>
      </c>
      <c r="L25" s="1338">
        <v>0</v>
      </c>
      <c r="M25" s="1338">
        <v>0</v>
      </c>
      <c r="N25" s="3605"/>
    </row>
    <row r="26" spans="1:14" ht="49.5" customHeight="1" x14ac:dyDescent="0.25">
      <c r="A26" s="3606">
        <v>247</v>
      </c>
      <c r="B26" s="3608" t="s">
        <v>1587</v>
      </c>
      <c r="C26" s="1321" t="s">
        <v>1582</v>
      </c>
      <c r="D26" s="1340">
        <v>0</v>
      </c>
      <c r="E26" s="1341">
        <v>3</v>
      </c>
      <c r="F26" s="1341">
        <v>30</v>
      </c>
      <c r="G26" s="1340">
        <v>0</v>
      </c>
      <c r="H26" s="1341">
        <v>16</v>
      </c>
      <c r="I26" s="1341">
        <v>48</v>
      </c>
      <c r="J26" s="1341">
        <v>9</v>
      </c>
      <c r="K26" s="1340">
        <v>0</v>
      </c>
      <c r="L26" s="1340">
        <v>0</v>
      </c>
      <c r="M26" s="1340">
        <v>0</v>
      </c>
      <c r="N26" s="3605"/>
    </row>
    <row r="27" spans="1:14" ht="49.5" customHeight="1" x14ac:dyDescent="0.25">
      <c r="A27" s="3607"/>
      <c r="B27" s="3609"/>
      <c r="C27" s="1323" t="s">
        <v>1586</v>
      </c>
      <c r="D27" s="1338">
        <v>0</v>
      </c>
      <c r="E27" s="1339">
        <v>5663</v>
      </c>
      <c r="F27" s="1339">
        <v>50000</v>
      </c>
      <c r="G27" s="1338">
        <v>0</v>
      </c>
      <c r="H27" s="1339">
        <v>295992</v>
      </c>
      <c r="I27" s="1339">
        <v>228716</v>
      </c>
      <c r="J27" s="1339">
        <v>41280</v>
      </c>
      <c r="K27" s="1338">
        <v>0</v>
      </c>
      <c r="L27" s="1338">
        <v>0</v>
      </c>
      <c r="M27" s="1338">
        <v>0</v>
      </c>
      <c r="N27" s="3605"/>
    </row>
    <row r="28" spans="1:14" ht="49.5" customHeight="1" x14ac:dyDescent="0.25">
      <c r="A28" s="3610">
        <v>248</v>
      </c>
      <c r="B28" s="3611" t="s">
        <v>1588</v>
      </c>
      <c r="C28" s="1325" t="s">
        <v>637</v>
      </c>
      <c r="D28" s="1336">
        <v>0</v>
      </c>
      <c r="E28" s="1337">
        <v>51</v>
      </c>
      <c r="F28" s="1337">
        <v>546</v>
      </c>
      <c r="G28" s="1337">
        <v>6</v>
      </c>
      <c r="H28" s="1336">
        <v>0</v>
      </c>
      <c r="I28" s="1337">
        <v>429</v>
      </c>
      <c r="J28" s="1337">
        <v>7349</v>
      </c>
      <c r="K28" s="1336">
        <v>0</v>
      </c>
      <c r="L28" s="1337">
        <v>103</v>
      </c>
      <c r="M28" s="1337">
        <v>406</v>
      </c>
      <c r="N28" s="3605"/>
    </row>
    <row r="29" spans="1:14" ht="49.5" customHeight="1" x14ac:dyDescent="0.25">
      <c r="A29" s="3610"/>
      <c r="B29" s="3611"/>
      <c r="C29" s="1325" t="s">
        <v>1586</v>
      </c>
      <c r="D29" s="1336">
        <v>0</v>
      </c>
      <c r="E29" s="1342">
        <v>6763</v>
      </c>
      <c r="F29" s="1342">
        <v>342307</v>
      </c>
      <c r="G29" s="1342">
        <v>19574</v>
      </c>
      <c r="H29" s="1336">
        <v>0</v>
      </c>
      <c r="I29" s="1342">
        <v>25000</v>
      </c>
      <c r="J29" s="1342">
        <v>1077863</v>
      </c>
      <c r="K29" s="1336">
        <v>0</v>
      </c>
      <c r="L29" s="1337">
        <v>3358</v>
      </c>
      <c r="M29" s="1337">
        <v>38188</v>
      </c>
      <c r="N29" s="3605"/>
    </row>
    <row r="30" spans="1:14" ht="49.5" customHeight="1" x14ac:dyDescent="0.25">
      <c r="A30" s="3610"/>
      <c r="B30" s="3611"/>
      <c r="C30" s="1325" t="s">
        <v>1582</v>
      </c>
      <c r="D30" s="1337">
        <v>175</v>
      </c>
      <c r="E30" s="1337">
        <v>360</v>
      </c>
      <c r="F30" s="1336">
        <v>0</v>
      </c>
      <c r="G30" s="1337">
        <v>1050</v>
      </c>
      <c r="H30" s="1337">
        <v>8</v>
      </c>
      <c r="I30" s="1337">
        <v>108</v>
      </c>
      <c r="J30" s="1337">
        <v>150</v>
      </c>
      <c r="K30" s="1337">
        <v>184</v>
      </c>
      <c r="L30" s="1336">
        <v>0</v>
      </c>
      <c r="M30" s="1336">
        <v>450</v>
      </c>
      <c r="N30" s="3605"/>
    </row>
    <row r="31" spans="1:14" ht="39" customHeight="1" x14ac:dyDescent="0.25">
      <c r="A31" s="3607"/>
      <c r="B31" s="3609"/>
      <c r="C31" s="1323" t="s">
        <v>1586</v>
      </c>
      <c r="D31" s="1339">
        <v>94280</v>
      </c>
      <c r="E31" s="1339">
        <v>158451</v>
      </c>
      <c r="F31" s="1338">
        <v>0</v>
      </c>
      <c r="G31" s="1339">
        <v>61465</v>
      </c>
      <c r="H31" s="1339">
        <v>33774</v>
      </c>
      <c r="I31" s="1339">
        <v>25000</v>
      </c>
      <c r="J31" s="1339">
        <v>27201</v>
      </c>
      <c r="K31" s="1339">
        <v>41595</v>
      </c>
      <c r="L31" s="1338">
        <v>0</v>
      </c>
      <c r="M31" s="1338">
        <v>150000</v>
      </c>
      <c r="N31" s="3605"/>
    </row>
    <row r="32" spans="1:14" x14ac:dyDescent="0.25">
      <c r="A32" s="567" t="s">
        <v>1584</v>
      </c>
      <c r="B32" s="1331"/>
      <c r="C32" s="1331"/>
      <c r="D32" s="1343"/>
      <c r="E32" s="1343"/>
      <c r="F32" s="1343"/>
      <c r="G32" s="1343"/>
      <c r="H32" s="1343"/>
      <c r="I32" s="1343"/>
      <c r="J32" s="1343"/>
      <c r="K32" s="1343"/>
      <c r="L32" s="1343"/>
      <c r="M32" s="1343"/>
      <c r="N32" s="3605"/>
    </row>
    <row r="33" spans="1:1" x14ac:dyDescent="0.25">
      <c r="A33" s="1310" t="s">
        <v>1589</v>
      </c>
    </row>
  </sheetData>
  <mergeCells count="20">
    <mergeCell ref="N19:N32"/>
    <mergeCell ref="A22:A23"/>
    <mergeCell ref="B22:B23"/>
    <mergeCell ref="A24:A25"/>
    <mergeCell ref="B24:B25"/>
    <mergeCell ref="A26:A27"/>
    <mergeCell ref="B26:B27"/>
    <mergeCell ref="A28:A31"/>
    <mergeCell ref="B28:B31"/>
    <mergeCell ref="N2:N15"/>
    <mergeCell ref="A5:A6"/>
    <mergeCell ref="B5:B6"/>
    <mergeCell ref="A7:A8"/>
    <mergeCell ref="B7:B8"/>
    <mergeCell ref="A9:A10"/>
    <mergeCell ref="B9:B10"/>
    <mergeCell ref="A11:A12"/>
    <mergeCell ref="B11:B12"/>
    <mergeCell ref="A13:A14"/>
    <mergeCell ref="B13:B14"/>
  </mergeCells>
  <hyperlinks>
    <hyperlink ref="A1" location="'Table of Contents'!A1" display="Back to Table of Contents"/>
    <hyperlink ref="A18" location="'Table of Contents'!A1" display="Back to Table of Contents"/>
  </hyperlinks>
  <pageMargins left="0.25" right="0" top="0.56999999999999995" bottom="0.37" header="0.3" footer="0.3"/>
  <pageSetup paperSize="9" scale="8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49"/>
  <sheetViews>
    <sheetView workbookViewId="0"/>
  </sheetViews>
  <sheetFormatPr defaultColWidth="11.5703125" defaultRowHeight="15.75" x14ac:dyDescent="0.25"/>
  <cols>
    <col min="1" max="1" width="33.42578125" style="1347" customWidth="1"/>
    <col min="2" max="2" width="16.7109375" style="1348" customWidth="1"/>
    <col min="3" max="3" width="11.7109375" style="1349" customWidth="1"/>
    <col min="4" max="7" width="11.5703125" style="1349" customWidth="1"/>
    <col min="8" max="12" width="11.5703125" style="1347" customWidth="1"/>
    <col min="13" max="13" width="8.140625" style="1347" customWidth="1"/>
    <col min="14" max="252" width="9.140625" style="1347" customWidth="1"/>
    <col min="253" max="253" width="35.85546875" style="1347" customWidth="1"/>
    <col min="254" max="16384" width="11.5703125" style="1347"/>
  </cols>
  <sheetData>
    <row r="1" spans="1:14" x14ac:dyDescent="0.25">
      <c r="A1" s="962" t="s">
        <v>1404</v>
      </c>
      <c r="M1" s="3612">
        <v>86</v>
      </c>
    </row>
    <row r="2" spans="1:14" x14ac:dyDescent="0.25">
      <c r="A2" s="8" t="s">
        <v>1282</v>
      </c>
      <c r="B2" s="9"/>
      <c r="C2" s="2"/>
      <c r="D2" s="2"/>
      <c r="E2" s="2"/>
      <c r="F2" s="2"/>
      <c r="G2" s="2"/>
      <c r="H2" s="2"/>
      <c r="I2" s="2"/>
      <c r="J2" s="2"/>
      <c r="K2" s="2"/>
      <c r="L2" s="2"/>
      <c r="M2" s="3612"/>
    </row>
    <row r="3" spans="1:14" ht="25.5" customHeight="1" x14ac:dyDescent="0.25">
      <c r="A3" s="2"/>
      <c r="B3" s="9"/>
      <c r="C3" s="15"/>
      <c r="D3" s="15"/>
      <c r="E3" s="15"/>
      <c r="F3" s="2"/>
      <c r="G3" s="2"/>
      <c r="H3" s="2"/>
      <c r="I3" s="15"/>
      <c r="J3" s="2"/>
      <c r="K3" s="2"/>
      <c r="L3" s="1350" t="s">
        <v>1590</v>
      </c>
      <c r="M3" s="3612"/>
    </row>
    <row r="4" spans="1:14" ht="37.5" customHeight="1" x14ac:dyDescent="0.25">
      <c r="A4" s="903" t="s">
        <v>1591</v>
      </c>
      <c r="B4" s="243" t="s">
        <v>1592</v>
      </c>
      <c r="C4" s="243" t="s">
        <v>18</v>
      </c>
      <c r="D4" s="243" t="s">
        <v>19</v>
      </c>
      <c r="E4" s="243" t="s">
        <v>20</v>
      </c>
      <c r="F4" s="243" t="s">
        <v>21</v>
      </c>
      <c r="G4" s="1351" t="s">
        <v>22</v>
      </c>
      <c r="H4" s="1351" t="s">
        <v>105</v>
      </c>
      <c r="I4" s="1351" t="s">
        <v>469</v>
      </c>
      <c r="J4" s="1351" t="s">
        <v>577</v>
      </c>
      <c r="K4" s="1351" t="s">
        <v>1593</v>
      </c>
      <c r="L4" s="1351" t="s">
        <v>1594</v>
      </c>
      <c r="M4" s="3612"/>
    </row>
    <row r="5" spans="1:14" ht="31.5" x14ac:dyDescent="0.25">
      <c r="A5" s="1352" t="s">
        <v>1595</v>
      </c>
      <c r="B5" s="1353" t="s">
        <v>1596</v>
      </c>
      <c r="C5" s="655">
        <v>820</v>
      </c>
      <c r="D5" s="655">
        <v>831</v>
      </c>
      <c r="E5" s="655">
        <v>892</v>
      </c>
      <c r="F5" s="655">
        <v>705</v>
      </c>
      <c r="G5" s="655">
        <v>559</v>
      </c>
      <c r="H5" s="1354">
        <v>459</v>
      </c>
      <c r="I5" s="1354">
        <v>609</v>
      </c>
      <c r="J5" s="1355">
        <v>614</v>
      </c>
      <c r="K5" s="1355">
        <v>568</v>
      </c>
      <c r="L5" s="1355">
        <v>843</v>
      </c>
      <c r="M5" s="3612"/>
      <c r="N5" s="1039"/>
    </row>
    <row r="6" spans="1:14" ht="27" customHeight="1" x14ac:dyDescent="0.25">
      <c r="A6" s="1356" t="s">
        <v>1597</v>
      </c>
      <c r="B6" s="1353" t="s">
        <v>1596</v>
      </c>
      <c r="C6" s="655">
        <v>650</v>
      </c>
      <c r="D6" s="655">
        <v>650</v>
      </c>
      <c r="E6" s="655">
        <v>650</v>
      </c>
      <c r="F6" s="655">
        <v>650</v>
      </c>
      <c r="G6" s="655">
        <v>650</v>
      </c>
      <c r="H6" s="1354">
        <v>650</v>
      </c>
      <c r="I6" s="1354">
        <v>650</v>
      </c>
      <c r="J6" s="655">
        <v>650</v>
      </c>
      <c r="K6" s="655">
        <v>650</v>
      </c>
      <c r="L6" s="655">
        <v>650</v>
      </c>
      <c r="M6" s="3612"/>
    </row>
    <row r="7" spans="1:14" ht="27" customHeight="1" x14ac:dyDescent="0.25">
      <c r="A7" s="1356" t="s">
        <v>1598</v>
      </c>
      <c r="B7" s="1353" t="s">
        <v>1596</v>
      </c>
      <c r="C7" s="655">
        <v>300</v>
      </c>
      <c r="D7" s="655">
        <v>300</v>
      </c>
      <c r="E7" s="655">
        <v>300</v>
      </c>
      <c r="F7" s="655">
        <v>300</v>
      </c>
      <c r="G7" s="655">
        <v>300</v>
      </c>
      <c r="H7" s="1354">
        <v>300</v>
      </c>
      <c r="I7" s="1354">
        <v>300</v>
      </c>
      <c r="J7" s="655">
        <v>300</v>
      </c>
      <c r="K7" s="655">
        <v>300</v>
      </c>
      <c r="L7" s="655">
        <v>300</v>
      </c>
      <c r="M7" s="3612"/>
    </row>
    <row r="8" spans="1:14" ht="27" customHeight="1" x14ac:dyDescent="0.25">
      <c r="A8" s="1356" t="s">
        <v>1599</v>
      </c>
      <c r="B8" s="1353" t="s">
        <v>1596</v>
      </c>
      <c r="C8" s="655">
        <v>2</v>
      </c>
      <c r="D8" s="655">
        <v>2</v>
      </c>
      <c r="E8" s="655">
        <v>2</v>
      </c>
      <c r="F8" s="655">
        <v>2</v>
      </c>
      <c r="G8" s="655">
        <v>2</v>
      </c>
      <c r="H8" s="1354">
        <v>2</v>
      </c>
      <c r="I8" s="1354">
        <v>2</v>
      </c>
      <c r="J8" s="655">
        <v>2</v>
      </c>
      <c r="K8" s="655">
        <v>2</v>
      </c>
      <c r="L8" s="655">
        <v>2</v>
      </c>
      <c r="M8" s="3612"/>
    </row>
    <row r="9" spans="1:14" ht="27.75" customHeight="1" x14ac:dyDescent="0.25">
      <c r="A9" s="1356" t="s">
        <v>1600</v>
      </c>
      <c r="B9" s="1353" t="s">
        <v>1596</v>
      </c>
      <c r="C9" s="655">
        <v>103</v>
      </c>
      <c r="D9" s="655">
        <v>65</v>
      </c>
      <c r="E9" s="655">
        <v>74</v>
      </c>
      <c r="F9" s="655">
        <v>75</v>
      </c>
      <c r="G9" s="655">
        <v>78</v>
      </c>
      <c r="H9" s="1354">
        <v>71</v>
      </c>
      <c r="I9" s="1354">
        <v>2</v>
      </c>
      <c r="J9" s="655">
        <v>3</v>
      </c>
      <c r="K9" s="655">
        <v>3</v>
      </c>
      <c r="L9" s="655">
        <v>3</v>
      </c>
      <c r="M9" s="3612"/>
    </row>
    <row r="10" spans="1:14" ht="33.75" customHeight="1" x14ac:dyDescent="0.25">
      <c r="A10" s="1356" t="s">
        <v>1601</v>
      </c>
      <c r="B10" s="1353" t="s">
        <v>1596</v>
      </c>
      <c r="C10" s="655">
        <v>330</v>
      </c>
      <c r="D10" s="655">
        <v>498</v>
      </c>
      <c r="E10" s="655">
        <v>458</v>
      </c>
      <c r="F10" s="655">
        <v>432</v>
      </c>
      <c r="G10" s="655">
        <v>314</v>
      </c>
      <c r="H10" s="1357">
        <v>701</v>
      </c>
      <c r="I10" s="1357">
        <v>767</v>
      </c>
      <c r="J10" s="1358">
        <v>1012</v>
      </c>
      <c r="K10" s="1358">
        <v>1244</v>
      </c>
      <c r="L10" s="1358">
        <v>1698</v>
      </c>
      <c r="M10" s="3612"/>
    </row>
    <row r="11" spans="1:14" ht="31.5" x14ac:dyDescent="0.25">
      <c r="A11" s="1352" t="s">
        <v>1602</v>
      </c>
      <c r="B11" s="1353" t="s">
        <v>1596</v>
      </c>
      <c r="C11" s="655">
        <v>319</v>
      </c>
      <c r="D11" s="655">
        <v>330</v>
      </c>
      <c r="E11" s="655">
        <v>258</v>
      </c>
      <c r="F11" s="655">
        <v>234</v>
      </c>
      <c r="G11" s="655">
        <v>240</v>
      </c>
      <c r="H11" s="655">
        <v>240</v>
      </c>
      <c r="I11" s="655">
        <v>240</v>
      </c>
      <c r="J11" s="655">
        <v>286</v>
      </c>
      <c r="K11" s="655">
        <v>268</v>
      </c>
      <c r="L11" s="655">
        <v>257</v>
      </c>
      <c r="M11" s="3612"/>
    </row>
    <row r="12" spans="1:14" ht="30.75" customHeight="1" x14ac:dyDescent="0.25">
      <c r="A12" s="1359" t="s">
        <v>1603</v>
      </c>
      <c r="B12" s="1353"/>
      <c r="C12" s="655"/>
      <c r="D12" s="655"/>
      <c r="E12" s="655"/>
      <c r="F12" s="655"/>
      <c r="G12" s="655"/>
      <c r="H12" s="1354"/>
      <c r="I12" s="1354"/>
      <c r="J12" s="655"/>
      <c r="K12" s="655"/>
      <c r="L12" s="655"/>
      <c r="M12" s="3612"/>
    </row>
    <row r="13" spans="1:14" ht="26.25" customHeight="1" x14ac:dyDescent="0.25">
      <c r="A13" s="1356" t="s">
        <v>1604</v>
      </c>
      <c r="B13" s="1353" t="s">
        <v>1605</v>
      </c>
      <c r="C13" s="655">
        <v>2679</v>
      </c>
      <c r="D13" s="655">
        <v>1773</v>
      </c>
      <c r="E13" s="655">
        <v>1766</v>
      </c>
      <c r="F13" s="655">
        <v>1537</v>
      </c>
      <c r="G13" s="655">
        <v>1847</v>
      </c>
      <c r="H13" s="1354">
        <v>1528</v>
      </c>
      <c r="I13" s="1354">
        <v>1035</v>
      </c>
      <c r="J13" s="655">
        <v>1135</v>
      </c>
      <c r="K13" s="655">
        <v>1216</v>
      </c>
      <c r="L13" s="655">
        <v>910</v>
      </c>
      <c r="M13" s="3612"/>
    </row>
    <row r="14" spans="1:14" ht="51" customHeight="1" x14ac:dyDescent="0.25">
      <c r="A14" s="1356" t="s">
        <v>1606</v>
      </c>
      <c r="B14" s="1360" t="s">
        <v>1607</v>
      </c>
      <c r="C14" s="655">
        <v>627</v>
      </c>
      <c r="D14" s="655">
        <v>452</v>
      </c>
      <c r="E14" s="655">
        <v>300</v>
      </c>
      <c r="F14" s="655">
        <v>355</v>
      </c>
      <c r="G14" s="655">
        <v>377</v>
      </c>
      <c r="H14" s="1354">
        <v>409</v>
      </c>
      <c r="I14" s="1354">
        <v>338</v>
      </c>
      <c r="J14" s="655">
        <v>319</v>
      </c>
      <c r="K14" s="655">
        <v>440</v>
      </c>
      <c r="L14" s="655">
        <v>361</v>
      </c>
      <c r="M14" s="3612"/>
    </row>
    <row r="15" spans="1:14" ht="60" customHeight="1" x14ac:dyDescent="0.25">
      <c r="A15" s="1352" t="s">
        <v>1608</v>
      </c>
      <c r="B15" s="1360" t="s">
        <v>1609</v>
      </c>
      <c r="C15" s="655">
        <v>437</v>
      </c>
      <c r="D15" s="655">
        <v>420</v>
      </c>
      <c r="E15" s="655">
        <v>318</v>
      </c>
      <c r="F15" s="655">
        <v>218</v>
      </c>
      <c r="G15" s="655">
        <v>273</v>
      </c>
      <c r="H15" s="1354">
        <v>252</v>
      </c>
      <c r="I15" s="1354">
        <v>222</v>
      </c>
      <c r="J15" s="655">
        <v>243</v>
      </c>
      <c r="K15" s="655">
        <v>240</v>
      </c>
      <c r="L15" s="655">
        <v>243</v>
      </c>
      <c r="M15" s="3612"/>
    </row>
    <row r="16" spans="1:14" ht="34.5" customHeight="1" x14ac:dyDescent="0.25">
      <c r="A16" s="1356" t="s">
        <v>1610</v>
      </c>
      <c r="B16" s="1360" t="s">
        <v>1607</v>
      </c>
      <c r="C16" s="655">
        <v>126</v>
      </c>
      <c r="D16" s="655">
        <v>250</v>
      </c>
      <c r="E16" s="655">
        <v>180</v>
      </c>
      <c r="F16" s="655">
        <v>234</v>
      </c>
      <c r="G16" s="655">
        <v>206</v>
      </c>
      <c r="H16" s="1354">
        <v>199</v>
      </c>
      <c r="I16" s="1354">
        <v>210</v>
      </c>
      <c r="J16" s="655">
        <v>173</v>
      </c>
      <c r="K16" s="655">
        <v>223</v>
      </c>
      <c r="L16" s="655">
        <v>401</v>
      </c>
      <c r="M16" s="3612"/>
    </row>
    <row r="17" spans="1:14" ht="27.75" customHeight="1" x14ac:dyDescent="0.25">
      <c r="A17" s="1356" t="s">
        <v>1611</v>
      </c>
      <c r="B17" s="1360" t="s">
        <v>1605</v>
      </c>
      <c r="C17" s="1361">
        <v>246</v>
      </c>
      <c r="D17" s="1361">
        <v>306</v>
      </c>
      <c r="E17" s="655" t="s">
        <v>738</v>
      </c>
      <c r="F17" s="655" t="s">
        <v>738</v>
      </c>
      <c r="G17" s="655" t="s">
        <v>738</v>
      </c>
      <c r="H17" s="655" t="s">
        <v>738</v>
      </c>
      <c r="I17" s="655" t="s">
        <v>738</v>
      </c>
      <c r="J17" s="655" t="s">
        <v>738</v>
      </c>
      <c r="K17" s="655" t="s">
        <v>738</v>
      </c>
      <c r="L17" s="655" t="s">
        <v>738</v>
      </c>
      <c r="M17" s="3612"/>
    </row>
    <row r="18" spans="1:14" ht="27.75" customHeight="1" x14ac:dyDescent="0.25">
      <c r="A18" s="1356" t="s">
        <v>1612</v>
      </c>
      <c r="B18" s="1353" t="s">
        <v>1613</v>
      </c>
      <c r="C18" s="1361" t="s">
        <v>747</v>
      </c>
      <c r="D18" s="1361">
        <v>32</v>
      </c>
      <c r="E18" s="655">
        <v>89</v>
      </c>
      <c r="F18" s="655">
        <v>36</v>
      </c>
      <c r="G18" s="1361">
        <v>68</v>
      </c>
      <c r="H18" s="1354">
        <v>43</v>
      </c>
      <c r="I18" s="1354">
        <v>103</v>
      </c>
      <c r="J18" s="655">
        <v>458</v>
      </c>
      <c r="K18" s="655">
        <v>891</v>
      </c>
      <c r="L18" s="655">
        <v>790</v>
      </c>
      <c r="M18" s="3612"/>
    </row>
    <row r="19" spans="1:14" ht="28.5" customHeight="1" x14ac:dyDescent="0.25">
      <c r="A19" s="1356" t="s">
        <v>1614</v>
      </c>
      <c r="B19" s="1353" t="s">
        <v>1605</v>
      </c>
      <c r="C19" s="655" t="s">
        <v>738</v>
      </c>
      <c r="D19" s="655" t="s">
        <v>738</v>
      </c>
      <c r="E19" s="655" t="s">
        <v>738</v>
      </c>
      <c r="F19" s="655" t="s">
        <v>738</v>
      </c>
      <c r="G19" s="655">
        <v>855</v>
      </c>
      <c r="H19" s="1354">
        <v>8676</v>
      </c>
      <c r="I19" s="1354">
        <v>9761</v>
      </c>
      <c r="J19" s="1362">
        <v>11776</v>
      </c>
      <c r="K19" s="1362">
        <v>17687</v>
      </c>
      <c r="L19" s="1362">
        <v>22750</v>
      </c>
      <c r="M19" s="3612"/>
    </row>
    <row r="20" spans="1:14" ht="39" customHeight="1" x14ac:dyDescent="0.25">
      <c r="A20" s="903" t="s">
        <v>7</v>
      </c>
      <c r="B20" s="1363"/>
      <c r="C20" s="658">
        <v>6639</v>
      </c>
      <c r="D20" s="658">
        <v>5909</v>
      </c>
      <c r="E20" s="658">
        <v>5287</v>
      </c>
      <c r="F20" s="658">
        <v>4778</v>
      </c>
      <c r="G20" s="658">
        <v>5769</v>
      </c>
      <c r="H20" s="658">
        <v>13530</v>
      </c>
      <c r="I20" s="658">
        <v>14239</v>
      </c>
      <c r="J20" s="1364">
        <v>16971</v>
      </c>
      <c r="K20" s="1364">
        <v>23732</v>
      </c>
      <c r="L20" s="1364">
        <v>29208</v>
      </c>
      <c r="M20" s="3612"/>
      <c r="N20" s="1039"/>
    </row>
    <row r="21" spans="1:14" x14ac:dyDescent="0.25">
      <c r="A21" s="1365" t="s">
        <v>1615</v>
      </c>
      <c r="B21" s="1366"/>
      <c r="C21" s="1367"/>
      <c r="D21" s="1368"/>
      <c r="E21" s="4"/>
      <c r="F21" s="4"/>
      <c r="G21" s="1369"/>
      <c r="H21" s="1369"/>
      <c r="I21" s="40"/>
      <c r="J21" s="40"/>
      <c r="K21" s="40"/>
      <c r="L21" s="40"/>
      <c r="M21" s="3612"/>
    </row>
    <row r="22" spans="1:14" s="1370" customFormat="1" ht="18" x14ac:dyDescent="0.25">
      <c r="A22" s="1370" t="s">
        <v>1616</v>
      </c>
      <c r="M22" s="3612"/>
    </row>
    <row r="23" spans="1:14" s="1370" customFormat="1" ht="18" x14ac:dyDescent="0.25">
      <c r="A23" s="1370" t="s">
        <v>1617</v>
      </c>
      <c r="M23" s="3612"/>
    </row>
    <row r="24" spans="1:14" x14ac:dyDescent="0.25">
      <c r="C24" s="4"/>
      <c r="D24" s="4"/>
      <c r="E24" s="4"/>
      <c r="F24" s="4"/>
      <c r="G24" s="4"/>
      <c r="H24" s="4"/>
      <c r="I24" s="2"/>
      <c r="J24" s="2"/>
      <c r="K24" s="2"/>
      <c r="L24" s="2"/>
      <c r="M24" s="3612"/>
    </row>
    <row r="25" spans="1:14" x14ac:dyDescent="0.25">
      <c r="A25" s="1366"/>
    </row>
    <row r="26" spans="1:14" x14ac:dyDescent="0.25">
      <c r="C26" s="1347"/>
      <c r="D26" s="1347"/>
      <c r="E26" s="1347"/>
      <c r="F26" s="1347"/>
      <c r="G26" s="1347"/>
    </row>
    <row r="27" spans="1:14" x14ac:dyDescent="0.25">
      <c r="C27" s="1347"/>
      <c r="D27" s="1347"/>
      <c r="E27" s="1347"/>
      <c r="F27" s="1347"/>
      <c r="G27" s="1347"/>
    </row>
    <row r="28" spans="1:14" x14ac:dyDescent="0.25">
      <c r="C28" s="1371"/>
      <c r="D28" s="1347"/>
      <c r="E28" s="1347"/>
      <c r="F28" s="1347"/>
      <c r="G28" s="1347"/>
    </row>
    <row r="29" spans="1:14" x14ac:dyDescent="0.25">
      <c r="C29" s="1347"/>
      <c r="D29" s="1347"/>
      <c r="E29" s="1347"/>
      <c r="F29" s="1347"/>
      <c r="G29" s="1347"/>
    </row>
    <row r="30" spans="1:14" x14ac:dyDescent="0.25">
      <c r="C30" s="1347"/>
      <c r="D30" s="1347"/>
      <c r="E30" s="1347"/>
      <c r="F30" s="1347"/>
      <c r="G30" s="1347"/>
    </row>
    <row r="31" spans="1:14" x14ac:dyDescent="0.25">
      <c r="C31" s="1347"/>
      <c r="D31" s="1347"/>
      <c r="E31" s="1347"/>
      <c r="F31" s="1347"/>
      <c r="G31" s="1347"/>
    </row>
    <row r="32" spans="1:14" x14ac:dyDescent="0.25">
      <c r="C32" s="1347"/>
      <c r="D32" s="1347"/>
      <c r="E32" s="1347"/>
      <c r="F32" s="1347"/>
      <c r="G32" s="1347"/>
    </row>
    <row r="33" spans="3:7" x14ac:dyDescent="0.25">
      <c r="C33" s="1347"/>
      <c r="D33" s="1347"/>
      <c r="E33" s="1347"/>
      <c r="F33" s="1347"/>
      <c r="G33" s="1347"/>
    </row>
    <row r="34" spans="3:7" x14ac:dyDescent="0.25">
      <c r="C34" s="1347"/>
      <c r="D34" s="1347"/>
      <c r="E34" s="1347"/>
      <c r="F34" s="1347"/>
      <c r="G34" s="1347"/>
    </row>
    <row r="35" spans="3:7" x14ac:dyDescent="0.25">
      <c r="C35" s="1347"/>
      <c r="D35" s="1347"/>
      <c r="E35" s="1347"/>
      <c r="F35" s="1347"/>
      <c r="G35" s="1347"/>
    </row>
    <row r="36" spans="3:7" x14ac:dyDescent="0.25">
      <c r="C36" s="1347"/>
      <c r="D36" s="1347"/>
      <c r="E36" s="1347"/>
      <c r="F36" s="1347"/>
      <c r="G36" s="1347"/>
    </row>
    <row r="37" spans="3:7" x14ac:dyDescent="0.25">
      <c r="C37" s="1347"/>
      <c r="D37" s="1347"/>
      <c r="E37" s="1347"/>
      <c r="F37" s="1347"/>
      <c r="G37" s="1347"/>
    </row>
    <row r="38" spans="3:7" x14ac:dyDescent="0.25">
      <c r="C38" s="1347"/>
      <c r="D38" s="1347"/>
      <c r="E38" s="1347"/>
      <c r="F38" s="1347"/>
      <c r="G38" s="1347"/>
    </row>
    <row r="39" spans="3:7" x14ac:dyDescent="0.25">
      <c r="C39" s="1347"/>
      <c r="D39" s="1347"/>
      <c r="E39" s="1347"/>
      <c r="F39" s="1347"/>
      <c r="G39" s="1347"/>
    </row>
    <row r="40" spans="3:7" x14ac:dyDescent="0.25">
      <c r="C40" s="1347"/>
      <c r="D40" s="1347"/>
      <c r="E40" s="1347"/>
      <c r="F40" s="1347"/>
      <c r="G40" s="1347"/>
    </row>
    <row r="41" spans="3:7" x14ac:dyDescent="0.25">
      <c r="C41" s="1347"/>
      <c r="D41" s="1347"/>
      <c r="E41" s="1347"/>
      <c r="F41" s="1347"/>
      <c r="G41" s="1347"/>
    </row>
    <row r="42" spans="3:7" x14ac:dyDescent="0.25">
      <c r="C42" s="1347"/>
      <c r="D42" s="1347"/>
      <c r="E42" s="1347"/>
      <c r="F42" s="1347"/>
      <c r="G42" s="1347"/>
    </row>
    <row r="43" spans="3:7" x14ac:dyDescent="0.25">
      <c r="C43" s="1347"/>
      <c r="D43" s="1347"/>
      <c r="E43" s="1347"/>
      <c r="F43" s="1347"/>
      <c r="G43" s="1347"/>
    </row>
    <row r="44" spans="3:7" x14ac:dyDescent="0.25">
      <c r="C44" s="1347"/>
      <c r="D44" s="1347"/>
      <c r="E44" s="1347"/>
      <c r="F44" s="1347"/>
      <c r="G44" s="1347"/>
    </row>
    <row r="45" spans="3:7" x14ac:dyDescent="0.25">
      <c r="C45" s="1347"/>
      <c r="D45" s="1347"/>
      <c r="E45" s="1347"/>
      <c r="F45" s="1347"/>
      <c r="G45" s="1347"/>
    </row>
    <row r="46" spans="3:7" x14ac:dyDescent="0.25">
      <c r="C46" s="1347"/>
      <c r="D46" s="1347"/>
      <c r="E46" s="1347"/>
      <c r="F46" s="1347"/>
      <c r="G46" s="1347"/>
    </row>
    <row r="47" spans="3:7" x14ac:dyDescent="0.25">
      <c r="C47" s="1347"/>
      <c r="D47" s="1347"/>
      <c r="E47" s="1347"/>
      <c r="F47" s="1347"/>
      <c r="G47" s="1347"/>
    </row>
    <row r="48" spans="3:7" x14ac:dyDescent="0.25">
      <c r="C48" s="1347"/>
      <c r="D48" s="1347"/>
      <c r="E48" s="1347"/>
      <c r="F48" s="1347"/>
      <c r="G48" s="1347"/>
    </row>
    <row r="49" spans="3:7" x14ac:dyDescent="0.25">
      <c r="C49" s="1347"/>
      <c r="D49" s="1347"/>
      <c r="E49" s="1347"/>
      <c r="F49" s="1347"/>
      <c r="G49" s="1347"/>
    </row>
  </sheetData>
  <mergeCells count="1">
    <mergeCell ref="M1:M24"/>
  </mergeCells>
  <hyperlinks>
    <hyperlink ref="A1" location="'Table of Contents'!A1" display="Back to Table of Contents"/>
  </hyperlinks>
  <pageMargins left="0.51" right="0.25" top="0.49" bottom="0.16" header="0.19" footer="0.16"/>
  <pageSetup paperSize="9" scale="80" orientation="landscape" r:id="rId1"/>
  <headerFooter alignWithMargins="0"/>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0"/>
  <sheetViews>
    <sheetView workbookViewId="0"/>
  </sheetViews>
  <sheetFormatPr defaultRowHeight="15" x14ac:dyDescent="0.25"/>
  <cols>
    <col min="1" max="1" width="20.5703125" style="4" customWidth="1"/>
    <col min="2" max="3" width="9.140625" style="4"/>
    <col min="4" max="4" width="10" style="4" customWidth="1"/>
    <col min="5" max="6" width="9.140625" style="4"/>
    <col min="7" max="7" width="9.140625" style="4" customWidth="1"/>
    <col min="8" max="8" width="10.7109375" style="4" customWidth="1"/>
    <col min="9" max="9" width="10.140625" style="4" customWidth="1"/>
    <col min="10" max="11" width="8.5703125" style="4" customWidth="1"/>
    <col min="12" max="12" width="3.28515625" style="4" customWidth="1"/>
    <col min="13" max="16384" width="9.140625" style="4"/>
  </cols>
  <sheetData>
    <row r="1" spans="1:13" x14ac:dyDescent="0.25">
      <c r="A1" s="962" t="s">
        <v>1404</v>
      </c>
    </row>
    <row r="2" spans="1:13" x14ac:dyDescent="0.25">
      <c r="A2" s="1" t="s">
        <v>1283</v>
      </c>
    </row>
    <row r="3" spans="1:13" ht="18.75" customHeight="1" x14ac:dyDescent="0.25">
      <c r="A3" s="6"/>
      <c r="B3" s="6"/>
      <c r="C3" s="6"/>
      <c r="D3" s="6"/>
      <c r="E3" s="6"/>
      <c r="F3" s="6"/>
      <c r="G3" s="6"/>
      <c r="H3" s="6"/>
      <c r="I3" s="6"/>
      <c r="J3" s="6"/>
      <c r="K3" s="6" t="s">
        <v>1618</v>
      </c>
    </row>
    <row r="4" spans="1:13" ht="29.25" customHeight="1" x14ac:dyDescent="0.25">
      <c r="A4" s="75" t="s">
        <v>1619</v>
      </c>
      <c r="B4" s="75" t="s">
        <v>18</v>
      </c>
      <c r="C4" s="75" t="s">
        <v>19</v>
      </c>
      <c r="D4" s="75" t="s">
        <v>20</v>
      </c>
      <c r="E4" s="75" t="s">
        <v>21</v>
      </c>
      <c r="F4" s="75" t="s">
        <v>22</v>
      </c>
      <c r="G4" s="75" t="s">
        <v>105</v>
      </c>
      <c r="H4" s="75">
        <v>2015</v>
      </c>
      <c r="I4" s="75">
        <v>2016</v>
      </c>
      <c r="J4" s="75">
        <v>2017</v>
      </c>
      <c r="K4" s="75">
        <v>2018</v>
      </c>
    </row>
    <row r="5" spans="1:13" ht="24" customHeight="1" x14ac:dyDescent="0.25">
      <c r="A5" s="1372" t="s">
        <v>1620</v>
      </c>
      <c r="B5" s="1373">
        <v>257.8</v>
      </c>
      <c r="C5" s="1373">
        <v>266.5</v>
      </c>
      <c r="D5" s="1373">
        <v>302.8</v>
      </c>
      <c r="E5" s="1373">
        <v>274.60000000000002</v>
      </c>
      <c r="F5" s="1373">
        <v>208.1</v>
      </c>
      <c r="G5" s="1374">
        <v>172.1</v>
      </c>
      <c r="H5" s="1374">
        <v>193.5</v>
      </c>
      <c r="I5" s="1374">
        <v>209.6</v>
      </c>
      <c r="J5" s="1374">
        <v>193.8</v>
      </c>
      <c r="K5" s="1374">
        <v>302.60000000000002</v>
      </c>
      <c r="M5" s="1375"/>
    </row>
    <row r="6" spans="1:13" ht="24" customHeight="1" x14ac:dyDescent="0.25">
      <c r="A6" s="1372" t="s">
        <v>1621</v>
      </c>
      <c r="B6" s="1373">
        <v>227.2</v>
      </c>
      <c r="C6" s="1373">
        <v>226.7</v>
      </c>
      <c r="D6" s="1373">
        <v>185.3</v>
      </c>
      <c r="E6" s="1373">
        <v>180.1</v>
      </c>
      <c r="F6" s="1373">
        <v>150.4</v>
      </c>
      <c r="G6" s="1374">
        <v>164.1</v>
      </c>
      <c r="H6" s="1374">
        <v>233.1</v>
      </c>
      <c r="I6" s="1374">
        <v>196.3</v>
      </c>
      <c r="J6" s="1374">
        <v>181.5</v>
      </c>
      <c r="K6" s="1374">
        <v>264.3</v>
      </c>
      <c r="M6" s="1375"/>
    </row>
    <row r="7" spans="1:13" ht="24" customHeight="1" x14ac:dyDescent="0.25">
      <c r="A7" s="1376" t="s">
        <v>1622</v>
      </c>
      <c r="B7" s="1373">
        <v>18.3</v>
      </c>
      <c r="C7" s="1373">
        <v>27.9</v>
      </c>
      <c r="D7" s="1373">
        <v>24.9</v>
      </c>
      <c r="E7" s="1373">
        <v>20.399999999999999</v>
      </c>
      <c r="F7" s="1373">
        <v>33.6</v>
      </c>
      <c r="G7" s="1374">
        <v>38.5</v>
      </c>
      <c r="H7" s="1374">
        <v>35.6</v>
      </c>
      <c r="I7" s="1374">
        <v>54.3</v>
      </c>
      <c r="J7" s="1374">
        <v>50.2</v>
      </c>
      <c r="K7" s="1374">
        <v>52.2</v>
      </c>
      <c r="M7" s="1375"/>
    </row>
    <row r="8" spans="1:13" ht="24" customHeight="1" x14ac:dyDescent="0.25">
      <c r="A8" s="1372" t="s">
        <v>1623</v>
      </c>
      <c r="B8" s="1373">
        <v>222.9</v>
      </c>
      <c r="C8" s="1373">
        <v>213.5</v>
      </c>
      <c r="D8" s="1373">
        <v>281</v>
      </c>
      <c r="E8" s="1373">
        <v>171</v>
      </c>
      <c r="F8" s="1373">
        <v>117.2</v>
      </c>
      <c r="G8" s="1374">
        <v>52.8</v>
      </c>
      <c r="H8" s="1374">
        <v>104.8</v>
      </c>
      <c r="I8" s="1374">
        <v>105.3</v>
      </c>
      <c r="J8" s="1374">
        <v>97.4</v>
      </c>
      <c r="K8" s="1374">
        <v>157.6</v>
      </c>
      <c r="M8" s="1375"/>
    </row>
    <row r="9" spans="1:13" ht="24" customHeight="1" x14ac:dyDescent="0.25">
      <c r="A9" s="1372" t="s">
        <v>1624</v>
      </c>
      <c r="B9" s="1373">
        <v>11.3</v>
      </c>
      <c r="C9" s="1373">
        <v>7.6</v>
      </c>
      <c r="D9" s="1373">
        <v>23.9</v>
      </c>
      <c r="E9" s="1373">
        <v>6.5</v>
      </c>
      <c r="F9" s="1373">
        <v>7.2</v>
      </c>
      <c r="G9" s="1374">
        <v>3.8</v>
      </c>
      <c r="H9" s="1374">
        <v>5.4</v>
      </c>
      <c r="I9" s="1374">
        <v>5.5</v>
      </c>
      <c r="J9" s="1374">
        <v>5.0999999999999996</v>
      </c>
      <c r="K9" s="1374">
        <v>8.1999999999999993</v>
      </c>
      <c r="M9" s="1375"/>
    </row>
    <row r="10" spans="1:13" ht="36" customHeight="1" x14ac:dyDescent="0.25">
      <c r="A10" s="1376" t="s">
        <v>1625</v>
      </c>
      <c r="B10" s="1373">
        <v>82.8</v>
      </c>
      <c r="C10" s="1373">
        <v>89.1</v>
      </c>
      <c r="D10" s="1373">
        <v>74.3</v>
      </c>
      <c r="E10" s="1373">
        <v>52</v>
      </c>
      <c r="F10" s="1373">
        <v>42.8</v>
      </c>
      <c r="G10" s="1374">
        <v>28.1</v>
      </c>
      <c r="H10" s="1374">
        <v>36.5</v>
      </c>
      <c r="I10" s="1374">
        <v>43.2</v>
      </c>
      <c r="J10" s="1374">
        <v>40</v>
      </c>
      <c r="K10" s="1374">
        <v>58</v>
      </c>
      <c r="M10" s="1375"/>
    </row>
    <row r="11" spans="1:13" ht="33.75" customHeight="1" x14ac:dyDescent="0.25">
      <c r="A11" s="75" t="s">
        <v>7</v>
      </c>
      <c r="B11" s="1377">
        <v>820.3</v>
      </c>
      <c r="C11" s="1377">
        <v>831.30000000000007</v>
      </c>
      <c r="D11" s="1377">
        <v>892.19999999999993</v>
      </c>
      <c r="E11" s="1377">
        <v>704.6</v>
      </c>
      <c r="F11" s="1377">
        <v>559.29999999999995</v>
      </c>
      <c r="G11" s="1378">
        <v>459.40000000000003</v>
      </c>
      <c r="H11" s="1378">
        <v>608.9</v>
      </c>
      <c r="I11" s="1377">
        <v>614.20000000000005</v>
      </c>
      <c r="J11" s="1377">
        <v>568</v>
      </c>
      <c r="K11" s="1377">
        <v>842.9</v>
      </c>
      <c r="M11" s="1379"/>
    </row>
    <row r="12" spans="1:13" ht="23.25" customHeight="1" x14ac:dyDescent="0.25">
      <c r="A12" s="1380" t="s">
        <v>1626</v>
      </c>
      <c r="B12" s="1381"/>
      <c r="C12" s="1381"/>
      <c r="D12" s="1381"/>
      <c r="E12" s="1381"/>
      <c r="F12" s="1381"/>
      <c r="G12" s="1381"/>
      <c r="H12" s="1381"/>
      <c r="I12" s="1381"/>
      <c r="J12" s="1382"/>
    </row>
    <row r="13" spans="1:13" ht="11.25" customHeight="1" x14ac:dyDescent="0.25"/>
    <row r="14" spans="1:13" x14ac:dyDescent="0.25">
      <c r="A14" s="962" t="s">
        <v>1404</v>
      </c>
    </row>
    <row r="15" spans="1:13" ht="24" customHeight="1" x14ac:dyDescent="0.25">
      <c r="A15" s="714" t="s">
        <v>1284</v>
      </c>
      <c r="B15" s="1"/>
      <c r="C15" s="1"/>
      <c r="K15" s="4" t="s">
        <v>1627</v>
      </c>
    </row>
    <row r="16" spans="1:13" ht="40.5" customHeight="1" x14ac:dyDescent="0.25">
      <c r="A16" s="257" t="s">
        <v>1628</v>
      </c>
      <c r="B16" s="1383" t="s">
        <v>1629</v>
      </c>
      <c r="C16" s="257" t="s">
        <v>1630</v>
      </c>
      <c r="D16" s="1384" t="s">
        <v>1631</v>
      </c>
      <c r="E16" s="1383" t="s">
        <v>1632</v>
      </c>
      <c r="F16" s="1383" t="s">
        <v>1633</v>
      </c>
      <c r="G16" s="1383" t="s">
        <v>1634</v>
      </c>
      <c r="H16" s="1383" t="s">
        <v>1635</v>
      </c>
      <c r="I16" s="1385" t="s">
        <v>1636</v>
      </c>
      <c r="J16" s="3164" t="s">
        <v>1637</v>
      </c>
      <c r="K16" s="3164"/>
    </row>
    <row r="17" spans="1:13" ht="24" customHeight="1" x14ac:dyDescent="0.25">
      <c r="A17" s="1386">
        <v>2009</v>
      </c>
      <c r="B17" s="1387">
        <v>1835</v>
      </c>
      <c r="C17" s="1387">
        <v>237</v>
      </c>
      <c r="D17" s="1387">
        <v>390</v>
      </c>
      <c r="E17" s="1388">
        <v>0</v>
      </c>
      <c r="F17" s="1388">
        <v>0</v>
      </c>
      <c r="G17" s="1387">
        <v>0</v>
      </c>
      <c r="H17" s="1387">
        <v>161</v>
      </c>
      <c r="I17" s="1389">
        <v>0</v>
      </c>
      <c r="J17" s="3658">
        <v>2623</v>
      </c>
      <c r="K17" s="3659"/>
    </row>
    <row r="18" spans="1:13" ht="24" customHeight="1" x14ac:dyDescent="0.25">
      <c r="A18" s="1386">
        <v>2010</v>
      </c>
      <c r="B18" s="1387">
        <v>737</v>
      </c>
      <c r="C18" s="1387">
        <v>741</v>
      </c>
      <c r="D18" s="1387">
        <v>366</v>
      </c>
      <c r="E18" s="1388">
        <v>0</v>
      </c>
      <c r="F18" s="1388">
        <v>0</v>
      </c>
      <c r="G18" s="1388">
        <v>0</v>
      </c>
      <c r="H18" s="1388">
        <v>0</v>
      </c>
      <c r="I18" s="1389">
        <v>0</v>
      </c>
      <c r="J18" s="3658">
        <v>1844</v>
      </c>
      <c r="K18" s="3659"/>
    </row>
    <row r="19" spans="1:13" ht="24" customHeight="1" x14ac:dyDescent="0.25">
      <c r="A19" s="1386">
        <v>2011</v>
      </c>
      <c r="B19" s="1387">
        <v>885</v>
      </c>
      <c r="C19" s="1387">
        <v>868</v>
      </c>
      <c r="D19" s="1387">
        <v>255</v>
      </c>
      <c r="E19" s="1388">
        <v>1</v>
      </c>
      <c r="F19" s="1388">
        <v>7</v>
      </c>
      <c r="G19" s="1388">
        <v>1</v>
      </c>
      <c r="H19" s="1388">
        <v>0</v>
      </c>
      <c r="I19" s="1389">
        <v>167</v>
      </c>
      <c r="J19" s="3658">
        <v>2184</v>
      </c>
      <c r="K19" s="3659"/>
    </row>
    <row r="20" spans="1:13" ht="24" customHeight="1" x14ac:dyDescent="0.25">
      <c r="A20" s="1386">
        <v>2012</v>
      </c>
      <c r="B20" s="1387">
        <v>1062</v>
      </c>
      <c r="C20" s="1387">
        <v>545</v>
      </c>
      <c r="D20" s="1387">
        <v>179</v>
      </c>
      <c r="E20" s="1388">
        <v>5</v>
      </c>
      <c r="F20" s="1388">
        <v>7</v>
      </c>
      <c r="G20" s="1388">
        <v>0</v>
      </c>
      <c r="H20" s="1388">
        <v>0</v>
      </c>
      <c r="I20" s="1389">
        <v>223</v>
      </c>
      <c r="J20" s="3658">
        <v>2021</v>
      </c>
      <c r="K20" s="3659"/>
    </row>
    <row r="21" spans="1:13" ht="24" customHeight="1" x14ac:dyDescent="0.25">
      <c r="A21" s="1386">
        <v>2013</v>
      </c>
      <c r="B21" s="1387">
        <v>989</v>
      </c>
      <c r="C21" s="1387">
        <v>1008</v>
      </c>
      <c r="D21" s="1387">
        <v>227</v>
      </c>
      <c r="E21" s="1387">
        <v>8</v>
      </c>
      <c r="F21" s="1387">
        <v>7</v>
      </c>
      <c r="G21" s="1388">
        <v>0</v>
      </c>
      <c r="H21" s="1388">
        <v>0</v>
      </c>
      <c r="I21" s="1389">
        <v>81</v>
      </c>
      <c r="J21" s="3658">
        <v>2320</v>
      </c>
      <c r="K21" s="3659"/>
    </row>
    <row r="22" spans="1:13" ht="21" customHeight="1" x14ac:dyDescent="0.25">
      <c r="A22" s="1386">
        <v>2014</v>
      </c>
      <c r="B22" s="1387">
        <v>825</v>
      </c>
      <c r="C22" s="1387">
        <v>905</v>
      </c>
      <c r="D22" s="1387">
        <v>242</v>
      </c>
      <c r="E22" s="1387">
        <v>10</v>
      </c>
      <c r="F22" s="1387">
        <v>4</v>
      </c>
      <c r="G22" s="1388">
        <v>0</v>
      </c>
      <c r="H22" s="1388">
        <v>0</v>
      </c>
      <c r="I22" s="1389">
        <v>95</v>
      </c>
      <c r="J22" s="3658">
        <v>2081</v>
      </c>
      <c r="K22" s="3659"/>
    </row>
    <row r="23" spans="1:13" ht="18.75" customHeight="1" x14ac:dyDescent="0.25">
      <c r="A23" s="1386">
        <v>2015</v>
      </c>
      <c r="B23" s="1387">
        <v>699</v>
      </c>
      <c r="C23" s="1387">
        <v>561</v>
      </c>
      <c r="D23" s="1387">
        <v>214</v>
      </c>
      <c r="E23" s="1387">
        <v>3</v>
      </c>
      <c r="F23" s="1387">
        <v>0</v>
      </c>
      <c r="G23" s="1388">
        <v>0</v>
      </c>
      <c r="H23" s="1388">
        <v>0</v>
      </c>
      <c r="I23" s="1389">
        <v>111</v>
      </c>
      <c r="J23" s="3658">
        <v>1588</v>
      </c>
      <c r="K23" s="3659"/>
    </row>
    <row r="24" spans="1:13" ht="20.25" customHeight="1" x14ac:dyDescent="0.25">
      <c r="A24" s="1386">
        <v>2016</v>
      </c>
      <c r="B24" s="1387">
        <v>453</v>
      </c>
      <c r="C24" s="1387">
        <v>831</v>
      </c>
      <c r="D24" s="1387">
        <v>238</v>
      </c>
      <c r="E24" s="1387">
        <v>10</v>
      </c>
      <c r="F24" s="1387">
        <v>0</v>
      </c>
      <c r="G24" s="1388">
        <v>0</v>
      </c>
      <c r="H24" s="1388">
        <v>0</v>
      </c>
      <c r="I24" s="1389">
        <v>107</v>
      </c>
      <c r="J24" s="3658">
        <v>1639</v>
      </c>
      <c r="K24" s="3659"/>
    </row>
    <row r="25" spans="1:13" x14ac:dyDescent="0.25">
      <c r="A25" s="1386">
        <v>2017</v>
      </c>
      <c r="B25" s="1387">
        <v>914</v>
      </c>
      <c r="C25" s="1387">
        <v>640</v>
      </c>
      <c r="D25" s="1387">
        <v>233</v>
      </c>
      <c r="E25" s="1387">
        <v>6</v>
      </c>
      <c r="F25" s="1387">
        <v>0.26</v>
      </c>
      <c r="G25" s="1388">
        <v>0</v>
      </c>
      <c r="H25" s="1388">
        <v>0</v>
      </c>
      <c r="I25" s="1389">
        <v>86</v>
      </c>
      <c r="J25" s="3658">
        <v>1879</v>
      </c>
      <c r="K25" s="3659"/>
    </row>
    <row r="26" spans="1:13" ht="20.25" customHeight="1" x14ac:dyDescent="0.25">
      <c r="A26" s="1390" t="s">
        <v>1638</v>
      </c>
      <c r="B26" s="1391">
        <v>381</v>
      </c>
      <c r="C26" s="1391">
        <v>927</v>
      </c>
      <c r="D26" s="1391">
        <v>271</v>
      </c>
      <c r="E26" s="1391">
        <v>23</v>
      </c>
      <c r="F26" s="1391">
        <v>0</v>
      </c>
      <c r="G26" s="1392">
        <v>1</v>
      </c>
      <c r="H26" s="1392">
        <v>0</v>
      </c>
      <c r="I26" s="1393">
        <v>261</v>
      </c>
      <c r="J26" s="3653">
        <v>1864</v>
      </c>
      <c r="K26" s="3654"/>
      <c r="M26" s="522"/>
    </row>
    <row r="27" spans="1:13" x14ac:dyDescent="0.25">
      <c r="A27" s="1365" t="s">
        <v>1615</v>
      </c>
      <c r="B27" s="6"/>
      <c r="C27" s="6"/>
      <c r="D27" s="6"/>
      <c r="E27" s="6"/>
      <c r="F27" s="6"/>
      <c r="G27" s="6"/>
      <c r="H27" s="6"/>
      <c r="I27" s="6"/>
      <c r="J27" s="6"/>
      <c r="K27" s="6"/>
    </row>
    <row r="28" spans="1:13" ht="21.75" customHeight="1" x14ac:dyDescent="0.25">
      <c r="A28" s="4" t="s">
        <v>1639</v>
      </c>
      <c r="B28" s="6"/>
      <c r="C28" s="6"/>
      <c r="D28" s="6"/>
      <c r="E28" s="4" t="s">
        <v>1640</v>
      </c>
      <c r="F28" s="6"/>
      <c r="G28" s="6"/>
      <c r="H28" s="6"/>
      <c r="I28" s="6"/>
      <c r="J28" s="6"/>
      <c r="K28" s="6"/>
    </row>
    <row r="29" spans="1:13" ht="17.25" customHeight="1" x14ac:dyDescent="0.25">
      <c r="A29" s="1394" t="s">
        <v>1641</v>
      </c>
      <c r="C29" s="6"/>
      <c r="D29" s="6"/>
      <c r="G29" s="6"/>
      <c r="H29" s="6"/>
      <c r="I29" s="6"/>
      <c r="J29" s="6"/>
      <c r="K29" s="6"/>
    </row>
    <row r="30" spans="1:13" ht="18.75" customHeight="1" x14ac:dyDescent="0.25">
      <c r="A30" s="1810" t="s">
        <v>1404</v>
      </c>
      <c r="B30" s="6"/>
      <c r="C30" s="6"/>
      <c r="D30" s="6"/>
      <c r="E30" s="6"/>
      <c r="F30" s="6"/>
      <c r="G30" s="6"/>
      <c r="H30" s="6"/>
      <c r="I30" s="6"/>
      <c r="J30" s="6"/>
      <c r="K30" s="6"/>
    </row>
    <row r="31" spans="1:13" ht="33.75" customHeight="1" x14ac:dyDescent="0.25">
      <c r="A31" s="1395" t="s">
        <v>1285</v>
      </c>
    </row>
    <row r="32" spans="1:13" ht="31.5" customHeight="1" x14ac:dyDescent="0.25">
      <c r="A32" s="257" t="s">
        <v>1642</v>
      </c>
      <c r="B32" s="257" t="s">
        <v>93</v>
      </c>
      <c r="C32" s="3655">
        <v>2014</v>
      </c>
      <c r="D32" s="3656"/>
      <c r="E32" s="3655">
        <v>2015</v>
      </c>
      <c r="F32" s="3656"/>
      <c r="G32" s="3655">
        <v>2016</v>
      </c>
      <c r="H32" s="3656"/>
      <c r="I32" s="3655">
        <v>2017</v>
      </c>
      <c r="J32" s="3657"/>
      <c r="K32" s="3655">
        <v>2018</v>
      </c>
      <c r="L32" s="3657"/>
    </row>
    <row r="33" spans="1:12" ht="33.75" customHeight="1" x14ac:dyDescent="0.25">
      <c r="A33" s="1396" t="s">
        <v>1643</v>
      </c>
      <c r="B33" s="1397" t="s">
        <v>1618</v>
      </c>
      <c r="C33" s="3645">
        <v>70</v>
      </c>
      <c r="D33" s="3646"/>
      <c r="E33" s="3647" t="s">
        <v>1644</v>
      </c>
      <c r="F33" s="3648"/>
      <c r="G33" s="3645">
        <v>3.3</v>
      </c>
      <c r="H33" s="3646"/>
      <c r="I33" s="3649">
        <v>3</v>
      </c>
      <c r="J33" s="3650"/>
      <c r="K33" s="3651">
        <v>3</v>
      </c>
      <c r="L33" s="3652"/>
    </row>
    <row r="34" spans="1:12" ht="32.25" customHeight="1" x14ac:dyDescent="0.25">
      <c r="A34" s="1396" t="s">
        <v>1645</v>
      </c>
      <c r="B34" s="1397" t="s">
        <v>1618</v>
      </c>
      <c r="C34" s="3635">
        <v>0.5</v>
      </c>
      <c r="D34" s="3636"/>
      <c r="E34" s="3637">
        <v>8.5999999999999993E-2</v>
      </c>
      <c r="F34" s="3638"/>
      <c r="G34" s="3639" t="s">
        <v>1646</v>
      </c>
      <c r="H34" s="3640"/>
      <c r="I34" s="3641">
        <v>0.32400000000000001</v>
      </c>
      <c r="J34" s="3642"/>
      <c r="K34" s="3643">
        <v>0.4</v>
      </c>
      <c r="L34" s="3644"/>
    </row>
    <row r="35" spans="1:12" ht="36.75" customHeight="1" x14ac:dyDescent="0.25">
      <c r="A35" s="1396" t="s">
        <v>1647</v>
      </c>
      <c r="B35" s="1397" t="s">
        <v>1618</v>
      </c>
      <c r="C35" s="3621">
        <v>1</v>
      </c>
      <c r="D35" s="3622"/>
      <c r="E35" s="3623">
        <v>1</v>
      </c>
      <c r="F35" s="3624"/>
      <c r="G35" s="3621">
        <v>1</v>
      </c>
      <c r="H35" s="3622"/>
      <c r="I35" s="3631">
        <v>1</v>
      </c>
      <c r="J35" s="3632"/>
      <c r="K35" s="3633">
        <v>1</v>
      </c>
      <c r="L35" s="3634"/>
    </row>
    <row r="36" spans="1:12" ht="35.25" customHeight="1" x14ac:dyDescent="0.25">
      <c r="A36" s="1396" t="s">
        <v>1648</v>
      </c>
      <c r="B36" s="1397" t="s">
        <v>1618</v>
      </c>
      <c r="C36" s="3621">
        <v>1</v>
      </c>
      <c r="D36" s="3622"/>
      <c r="E36" s="3623">
        <v>1</v>
      </c>
      <c r="F36" s="3624"/>
      <c r="G36" s="3621">
        <v>1</v>
      </c>
      <c r="H36" s="3622"/>
      <c r="I36" s="3631">
        <v>1</v>
      </c>
      <c r="J36" s="3632"/>
      <c r="K36" s="3633">
        <v>1</v>
      </c>
      <c r="L36" s="3634"/>
    </row>
    <row r="37" spans="1:12" ht="45" x14ac:dyDescent="0.25">
      <c r="A37" s="1396" t="s">
        <v>1649</v>
      </c>
      <c r="B37" s="1397" t="s">
        <v>1618</v>
      </c>
      <c r="C37" s="3621">
        <v>701</v>
      </c>
      <c r="D37" s="3622"/>
      <c r="E37" s="3623">
        <v>767</v>
      </c>
      <c r="F37" s="3624"/>
      <c r="G37" s="3625">
        <v>1012</v>
      </c>
      <c r="H37" s="3626"/>
      <c r="I37" s="3627">
        <v>1244</v>
      </c>
      <c r="J37" s="3628"/>
      <c r="K37" s="3629">
        <v>1698</v>
      </c>
      <c r="L37" s="3630"/>
    </row>
    <row r="38" spans="1:12" ht="24.75" customHeight="1" x14ac:dyDescent="0.25">
      <c r="A38" s="1398" t="s">
        <v>1650</v>
      </c>
      <c r="B38" s="1399" t="s">
        <v>93</v>
      </c>
      <c r="C38" s="3613">
        <v>85000</v>
      </c>
      <c r="D38" s="3614"/>
      <c r="E38" s="3615">
        <v>85000</v>
      </c>
      <c r="F38" s="3616"/>
      <c r="G38" s="3613">
        <v>85000</v>
      </c>
      <c r="H38" s="3614"/>
      <c r="I38" s="3617">
        <v>200000</v>
      </c>
      <c r="J38" s="3618"/>
      <c r="K38" s="3619">
        <v>600000</v>
      </c>
      <c r="L38" s="3620"/>
    </row>
    <row r="39" spans="1:12" x14ac:dyDescent="0.25">
      <c r="A39" s="1365" t="s">
        <v>1615</v>
      </c>
    </row>
    <row r="40" spans="1:12" ht="21.75" customHeight="1" x14ac:dyDescent="0.25">
      <c r="A40" s="1400" t="s">
        <v>1651</v>
      </c>
      <c r="G40" s="4" t="s">
        <v>1652</v>
      </c>
      <c r="I40" s="1401" t="s">
        <v>1653</v>
      </c>
    </row>
  </sheetData>
  <mergeCells count="46">
    <mergeCell ref="J16:K16"/>
    <mergeCell ref="J17:K17"/>
    <mergeCell ref="J18:K18"/>
    <mergeCell ref="J19:K19"/>
    <mergeCell ref="J20:K20"/>
    <mergeCell ref="J21:K21"/>
    <mergeCell ref="J22:K22"/>
    <mergeCell ref="J23:K23"/>
    <mergeCell ref="J24:K24"/>
    <mergeCell ref="J25:K25"/>
    <mergeCell ref="J26:K26"/>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5:D35"/>
    <mergeCell ref="E35:F35"/>
    <mergeCell ref="G35:H35"/>
    <mergeCell ref="I35:J35"/>
    <mergeCell ref="K35:L35"/>
    <mergeCell ref="C36:D36"/>
    <mergeCell ref="E36:F36"/>
    <mergeCell ref="G36:H36"/>
    <mergeCell ref="I36:J36"/>
    <mergeCell ref="K36:L36"/>
    <mergeCell ref="C37:D37"/>
    <mergeCell ref="E37:F37"/>
    <mergeCell ref="G37:H37"/>
    <mergeCell ref="I37:J37"/>
    <mergeCell ref="K37:L37"/>
    <mergeCell ref="C38:D38"/>
    <mergeCell ref="E38:F38"/>
    <mergeCell ref="G38:H38"/>
    <mergeCell ref="I38:J38"/>
    <mergeCell ref="K38:L38"/>
  </mergeCells>
  <hyperlinks>
    <hyperlink ref="A1" location="'Table of Contents'!A1" display="Back to Table of Contents"/>
    <hyperlink ref="A14" location="'Table of Contents'!A1" display="Back to Table of Contents"/>
    <hyperlink ref="A30" location="'Table of Contents'!A1" display="Back to Table of Contents"/>
  </hyperlinks>
  <pageMargins left="0.49" right="0.15" top="0.5" bottom="0.1" header="0.25" footer="0.25"/>
  <pageSetup paperSize="9" scale="82" orientation="portrait" r:id="rId1"/>
  <headerFooter>
    <oddHeader>&amp;C&amp;"Times New Roman,Regular"&amp;14  87</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3"/>
  <sheetViews>
    <sheetView zoomScale="60" zoomScaleNormal="60" workbookViewId="0"/>
  </sheetViews>
  <sheetFormatPr defaultRowHeight="20.25" x14ac:dyDescent="0.3"/>
  <cols>
    <col min="1" max="1" width="37.7109375" style="1165" customWidth="1"/>
    <col min="2" max="2" width="14.5703125" style="1165" customWidth="1"/>
    <col min="3" max="3" width="16.28515625" style="1165" customWidth="1"/>
    <col min="4" max="11" width="14.5703125" style="1165" customWidth="1"/>
    <col min="12" max="16384" width="9.140625" style="1165"/>
  </cols>
  <sheetData>
    <row r="1" spans="1:11" ht="30" customHeight="1" x14ac:dyDescent="0.35">
      <c r="A1" s="1806" t="s">
        <v>1404</v>
      </c>
    </row>
    <row r="2" spans="1:11" ht="37.5" customHeight="1" x14ac:dyDescent="0.4">
      <c r="A2" s="1402" t="s">
        <v>1286</v>
      </c>
      <c r="B2" s="1403"/>
      <c r="C2" s="1403"/>
      <c r="D2" s="1403"/>
      <c r="E2" s="1403"/>
      <c r="F2" s="1403"/>
      <c r="G2" s="1403"/>
      <c r="H2" s="1403"/>
      <c r="I2" s="1403"/>
      <c r="J2" s="1403"/>
      <c r="K2" s="1403"/>
    </row>
    <row r="3" spans="1:11" ht="53.25" customHeight="1" x14ac:dyDescent="0.4">
      <c r="A3" s="1404"/>
      <c r="B3" s="1403"/>
      <c r="C3" s="1403"/>
      <c r="D3" s="1403"/>
      <c r="E3" s="1403"/>
      <c r="F3" s="1403"/>
      <c r="G3" s="1403"/>
      <c r="H3" s="1403"/>
      <c r="I3" s="1403"/>
      <c r="J3" s="1403"/>
      <c r="K3" s="1403"/>
    </row>
    <row r="4" spans="1:11" ht="76.5" customHeight="1" x14ac:dyDescent="0.3">
      <c r="A4" s="1405" t="s">
        <v>17</v>
      </c>
      <c r="B4" s="1405" t="s">
        <v>18</v>
      </c>
      <c r="C4" s="1405" t="s">
        <v>19</v>
      </c>
      <c r="D4" s="1405" t="s">
        <v>20</v>
      </c>
      <c r="E4" s="1405" t="s">
        <v>21</v>
      </c>
      <c r="F4" s="1405" t="s">
        <v>22</v>
      </c>
      <c r="G4" s="1405" t="s">
        <v>105</v>
      </c>
      <c r="H4" s="1405" t="s">
        <v>469</v>
      </c>
      <c r="I4" s="1405" t="s">
        <v>577</v>
      </c>
      <c r="J4" s="1405" t="s">
        <v>1654</v>
      </c>
      <c r="K4" s="1405" t="s">
        <v>1655</v>
      </c>
    </row>
    <row r="5" spans="1:11" ht="76.5" customHeight="1" x14ac:dyDescent="0.4">
      <c r="A5" s="1406" t="s">
        <v>1433</v>
      </c>
      <c r="B5" s="1407"/>
      <c r="C5" s="1407"/>
      <c r="D5" s="1407"/>
      <c r="E5" s="1407"/>
      <c r="F5" s="1408"/>
      <c r="G5" s="1408"/>
      <c r="H5" s="1408"/>
      <c r="I5" s="1409"/>
      <c r="J5" s="1409"/>
      <c r="K5" s="1409"/>
    </row>
    <row r="6" spans="1:11" ht="76.5" customHeight="1" x14ac:dyDescent="0.3">
      <c r="A6" s="1410" t="s">
        <v>1656</v>
      </c>
      <c r="B6" s="1411">
        <v>139000</v>
      </c>
      <c r="C6" s="1411">
        <v>156000</v>
      </c>
      <c r="D6" s="1411">
        <v>163000</v>
      </c>
      <c r="E6" s="1411">
        <v>158000</v>
      </c>
      <c r="F6" s="1412">
        <v>169000</v>
      </c>
      <c r="G6" s="1412">
        <v>179000</v>
      </c>
      <c r="H6" s="1412">
        <v>178000</v>
      </c>
      <c r="I6" s="1411">
        <v>181000</v>
      </c>
      <c r="J6" s="1411">
        <v>161000</v>
      </c>
      <c r="K6" s="1411">
        <v>160000</v>
      </c>
    </row>
    <row r="7" spans="1:11" ht="76.5" customHeight="1" x14ac:dyDescent="0.3">
      <c r="A7" s="1410" t="s">
        <v>1657</v>
      </c>
      <c r="B7" s="1411">
        <v>7055</v>
      </c>
      <c r="C7" s="1411">
        <v>7869</v>
      </c>
      <c r="D7" s="1411">
        <v>9280</v>
      </c>
      <c r="E7" s="1413">
        <v>10968</v>
      </c>
      <c r="F7" s="1412">
        <v>11880</v>
      </c>
      <c r="G7" s="1412">
        <v>10353</v>
      </c>
      <c r="H7" s="1412">
        <v>9913</v>
      </c>
      <c r="I7" s="1411">
        <v>11132</v>
      </c>
      <c r="J7" s="1411">
        <v>12548</v>
      </c>
      <c r="K7" s="1411">
        <v>10601</v>
      </c>
    </row>
    <row r="8" spans="1:11" ht="76.5" customHeight="1" x14ac:dyDescent="0.3">
      <c r="A8" s="1406" t="s">
        <v>1658</v>
      </c>
      <c r="B8" s="1414"/>
      <c r="C8" s="1414"/>
      <c r="D8" s="1414"/>
      <c r="E8" s="1414"/>
      <c r="F8" s="1415"/>
      <c r="G8" s="1415"/>
      <c r="H8" s="1415"/>
      <c r="I8" s="1415"/>
      <c r="J8" s="1415"/>
      <c r="K8" s="1415"/>
    </row>
    <row r="9" spans="1:11" ht="76.5" customHeight="1" x14ac:dyDescent="0.3">
      <c r="A9" s="1410" t="s">
        <v>1656</v>
      </c>
      <c r="B9" s="1411">
        <v>87820</v>
      </c>
      <c r="C9" s="1411">
        <v>101927</v>
      </c>
      <c r="D9" s="1411">
        <v>89490</v>
      </c>
      <c r="E9" s="1413">
        <v>102363</v>
      </c>
      <c r="F9" s="1412">
        <v>108420</v>
      </c>
      <c r="G9" s="1412">
        <v>126620</v>
      </c>
      <c r="H9" s="1412">
        <v>134412</v>
      </c>
      <c r="I9" s="1411">
        <v>137532</v>
      </c>
      <c r="J9" s="1411">
        <v>121094</v>
      </c>
      <c r="K9" s="1411">
        <v>119497</v>
      </c>
    </row>
    <row r="10" spans="1:11" ht="76.5" customHeight="1" x14ac:dyDescent="0.3">
      <c r="A10" s="1410" t="s">
        <v>1657</v>
      </c>
      <c r="B10" s="1411">
        <v>9017</v>
      </c>
      <c r="C10" s="1411">
        <v>10182</v>
      </c>
      <c r="D10" s="1411">
        <v>9481</v>
      </c>
      <c r="E10" s="1411">
        <v>12735</v>
      </c>
      <c r="F10" s="1412">
        <v>14599</v>
      </c>
      <c r="G10" s="1412">
        <v>13934</v>
      </c>
      <c r="H10" s="1412">
        <v>13475</v>
      </c>
      <c r="I10" s="1411">
        <v>14077</v>
      </c>
      <c r="J10" s="1411">
        <v>14265</v>
      </c>
      <c r="K10" s="1411">
        <v>14917</v>
      </c>
    </row>
    <row r="11" spans="1:11" ht="75.75" customHeight="1" x14ac:dyDescent="0.3">
      <c r="A11" s="1416" t="s">
        <v>1659</v>
      </c>
      <c r="B11" s="1411">
        <v>1962</v>
      </c>
      <c r="C11" s="1411">
        <v>2313</v>
      </c>
      <c r="D11" s="1411">
        <v>201</v>
      </c>
      <c r="E11" s="1413">
        <v>1767</v>
      </c>
      <c r="F11" s="1412">
        <v>2719</v>
      </c>
      <c r="G11" s="1412">
        <v>3581</v>
      </c>
      <c r="H11" s="1412">
        <v>3562</v>
      </c>
      <c r="I11" s="1417">
        <v>2945</v>
      </c>
      <c r="J11" s="1417">
        <v>1717</v>
      </c>
      <c r="K11" s="1417">
        <v>4316</v>
      </c>
    </row>
    <row r="12" spans="1:11" ht="43.5" customHeight="1" x14ac:dyDescent="0.4">
      <c r="A12" s="3660" t="s">
        <v>1615</v>
      </c>
      <c r="B12" s="3660"/>
      <c r="C12" s="3660"/>
      <c r="D12" s="3660"/>
      <c r="E12" s="3660"/>
      <c r="F12" s="3660"/>
      <c r="G12" s="3660"/>
      <c r="H12" s="3660"/>
      <c r="I12" s="3660"/>
      <c r="J12" s="3660"/>
      <c r="K12" s="3660"/>
    </row>
    <row r="13" spans="1:11" ht="25.5" customHeight="1" x14ac:dyDescent="0.35">
      <c r="A13" s="1418" t="s">
        <v>1660</v>
      </c>
      <c r="B13" s="1419"/>
      <c r="C13" s="1419"/>
      <c r="D13" s="1419"/>
      <c r="E13" s="1419"/>
      <c r="F13" s="1419"/>
      <c r="G13" s="1419"/>
      <c r="H13" s="1419"/>
      <c r="I13" s="1419"/>
      <c r="J13" s="1419"/>
      <c r="K13" s="1419"/>
    </row>
  </sheetData>
  <mergeCells count="1">
    <mergeCell ref="A12:K12"/>
  </mergeCells>
  <hyperlinks>
    <hyperlink ref="A1" location="'Table of Contents'!A1" display="Back to Table of Contents"/>
  </hyperlinks>
  <pageMargins left="0.55000000000000004" right="0.55000000000000004" top="0.56999999999999995" bottom="0.15748031500000001" header="0.2" footer="0.1"/>
  <pageSetup paperSize="9" scale="49" orientation="portrait" r:id="rId1"/>
  <headerFooter alignWithMargins="0">
    <oddHeader>&amp;C&amp;"Times New Roman,Regular"&amp;14 &amp;16 &amp;18 &amp;16 &amp;18 &amp;20 &amp;22 88</oddHeader>
  </headerFooter>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9"/>
  <sheetViews>
    <sheetView workbookViewId="0"/>
  </sheetViews>
  <sheetFormatPr defaultRowHeight="15" x14ac:dyDescent="0.25"/>
  <cols>
    <col min="1" max="1" width="12.85546875" style="1420" customWidth="1"/>
    <col min="2" max="2" width="13.7109375" style="1420" customWidth="1"/>
    <col min="3" max="3" width="12.140625" style="1420" customWidth="1"/>
    <col min="4" max="4" width="13.85546875" style="1420" customWidth="1"/>
    <col min="5" max="5" width="12.28515625" style="1420" customWidth="1"/>
    <col min="6" max="6" width="12.7109375" style="1420" customWidth="1"/>
    <col min="7" max="8" width="13.140625" style="1420" customWidth="1"/>
    <col min="9" max="9" width="13.140625" style="1421" customWidth="1"/>
    <col min="10" max="10" width="15" style="1421" customWidth="1"/>
    <col min="11" max="11" width="6.140625" style="1421" customWidth="1"/>
    <col min="12" max="16384" width="9.140625" style="1420"/>
  </cols>
  <sheetData>
    <row r="1" spans="1:17" ht="22.5" customHeight="1" x14ac:dyDescent="0.25">
      <c r="A1" s="962" t="s">
        <v>1404</v>
      </c>
    </row>
    <row r="2" spans="1:17" ht="21.75" customHeight="1" x14ac:dyDescent="0.25">
      <c r="A2" s="1422" t="s">
        <v>1287</v>
      </c>
      <c r="B2" s="1423"/>
      <c r="C2" s="1423"/>
      <c r="D2" s="1423"/>
      <c r="E2" s="1423"/>
      <c r="F2" s="1423"/>
      <c r="G2" s="1424"/>
    </row>
    <row r="3" spans="1:17" ht="9" customHeight="1" x14ac:dyDescent="0.25">
      <c r="A3" s="1422"/>
      <c r="B3" s="1423"/>
      <c r="C3" s="1423"/>
      <c r="D3" s="1423"/>
      <c r="E3" s="1423"/>
      <c r="F3" s="1423"/>
      <c r="G3" s="1424"/>
    </row>
    <row r="4" spans="1:17" ht="6" customHeight="1" x14ac:dyDescent="0.25"/>
    <row r="5" spans="1:17" ht="30" customHeight="1" x14ac:dyDescent="0.25">
      <c r="A5" s="3662" t="s">
        <v>17</v>
      </c>
      <c r="B5" s="3663" t="s">
        <v>1661</v>
      </c>
      <c r="C5" s="3664"/>
      <c r="D5" s="1425" t="s">
        <v>1662</v>
      </c>
      <c r="E5" s="3665" t="s">
        <v>1663</v>
      </c>
      <c r="F5" s="3665"/>
      <c r="G5" s="3663" t="s">
        <v>1664</v>
      </c>
      <c r="H5" s="3664"/>
      <c r="I5" s="3663" t="s">
        <v>1665</v>
      </c>
      <c r="J5" s="3664"/>
      <c r="K5" s="3661">
        <v>89</v>
      </c>
    </row>
    <row r="6" spans="1:17" ht="42.75" x14ac:dyDescent="0.25">
      <c r="A6" s="3662"/>
      <c r="B6" s="1426" t="s">
        <v>1666</v>
      </c>
      <c r="C6" s="1426" t="s">
        <v>1667</v>
      </c>
      <c r="D6" s="1426" t="s">
        <v>1668</v>
      </c>
      <c r="E6" s="1426" t="s">
        <v>1666</v>
      </c>
      <c r="F6" s="1426" t="s">
        <v>1667</v>
      </c>
      <c r="G6" s="1426" t="s">
        <v>1666</v>
      </c>
      <c r="H6" s="1426" t="s">
        <v>1667</v>
      </c>
      <c r="I6" s="1426" t="s">
        <v>1669</v>
      </c>
      <c r="J6" s="1426" t="s">
        <v>1667</v>
      </c>
      <c r="K6" s="3661"/>
    </row>
    <row r="7" spans="1:17" ht="39.75" customHeight="1" x14ac:dyDescent="0.25">
      <c r="A7" s="1427">
        <v>2009</v>
      </c>
      <c r="B7" s="1428">
        <v>60380</v>
      </c>
      <c r="C7" s="1428">
        <v>4667235</v>
      </c>
      <c r="D7" s="1428">
        <v>467234</v>
      </c>
      <c r="E7" s="1429">
        <v>255</v>
      </c>
      <c r="F7" s="1429">
        <v>345</v>
      </c>
      <c r="G7" s="1430">
        <v>7082.8</v>
      </c>
      <c r="H7" s="1431">
        <v>113943</v>
      </c>
      <c r="I7" s="1429">
        <v>713</v>
      </c>
      <c r="J7" s="1428">
        <v>7663</v>
      </c>
      <c r="K7" s="3661"/>
    </row>
    <row r="8" spans="1:17" ht="39.75" customHeight="1" x14ac:dyDescent="0.25">
      <c r="A8" s="1432">
        <v>2010</v>
      </c>
      <c r="B8" s="1428">
        <v>58709</v>
      </c>
      <c r="C8" s="1428">
        <v>4365833</v>
      </c>
      <c r="D8" s="1428">
        <v>452473</v>
      </c>
      <c r="E8" s="1429">
        <v>210</v>
      </c>
      <c r="F8" s="1429">
        <v>282</v>
      </c>
      <c r="G8" s="1430">
        <v>7569.8</v>
      </c>
      <c r="H8" s="1431">
        <v>114844</v>
      </c>
      <c r="I8" s="1429">
        <v>698</v>
      </c>
      <c r="J8" s="1428">
        <v>7370</v>
      </c>
      <c r="K8" s="3661"/>
    </row>
    <row r="9" spans="1:17" ht="39.75" customHeight="1" x14ac:dyDescent="0.25">
      <c r="A9" s="1432">
        <v>2011</v>
      </c>
      <c r="B9" s="1428">
        <v>56668</v>
      </c>
      <c r="C9" s="1428">
        <v>4230174</v>
      </c>
      <c r="D9" s="1428">
        <v>435310</v>
      </c>
      <c r="E9" s="1429">
        <v>222</v>
      </c>
      <c r="F9" s="1429">
        <v>345</v>
      </c>
      <c r="G9" s="1430">
        <v>7483.8</v>
      </c>
      <c r="H9" s="1431">
        <v>115934</v>
      </c>
      <c r="I9" s="1429">
        <v>651</v>
      </c>
      <c r="J9" s="1428">
        <v>8975</v>
      </c>
      <c r="K9" s="3661"/>
    </row>
    <row r="10" spans="1:17" ht="39.75" customHeight="1" x14ac:dyDescent="0.25">
      <c r="A10" s="1432">
        <v>2012</v>
      </c>
      <c r="B10" s="1428">
        <v>54140</v>
      </c>
      <c r="C10" s="1428">
        <v>3947285</v>
      </c>
      <c r="D10" s="1428">
        <v>409200</v>
      </c>
      <c r="E10" s="1429">
        <v>173</v>
      </c>
      <c r="F10" s="1429">
        <v>245</v>
      </c>
      <c r="G10" s="1430">
        <v>8124.3</v>
      </c>
      <c r="H10" s="1431">
        <v>121106</v>
      </c>
      <c r="I10" s="1429">
        <v>669</v>
      </c>
      <c r="J10" s="1428">
        <v>7947</v>
      </c>
      <c r="K10" s="3661"/>
    </row>
    <row r="11" spans="1:17" ht="39.75" customHeight="1" x14ac:dyDescent="0.25">
      <c r="A11" s="1432">
        <v>2013</v>
      </c>
      <c r="B11" s="1428">
        <v>53464</v>
      </c>
      <c r="C11" s="1428">
        <v>3815782</v>
      </c>
      <c r="D11" s="1428">
        <v>404713</v>
      </c>
      <c r="E11" s="1433">
        <v>2</v>
      </c>
      <c r="F11" s="1433">
        <v>1</v>
      </c>
      <c r="G11" s="1430">
        <v>8189.4</v>
      </c>
      <c r="H11" s="1431">
        <v>118121</v>
      </c>
      <c r="I11" s="1429">
        <v>672</v>
      </c>
      <c r="J11" s="1428">
        <v>7981</v>
      </c>
      <c r="K11" s="3661"/>
    </row>
    <row r="12" spans="1:17" ht="39.75" customHeight="1" x14ac:dyDescent="0.25">
      <c r="A12" s="1432">
        <v>2014</v>
      </c>
      <c r="B12" s="1428">
        <v>50694</v>
      </c>
      <c r="C12" s="1428">
        <v>4044422</v>
      </c>
      <c r="D12" s="1428">
        <v>400173</v>
      </c>
      <c r="E12" s="1433" t="s">
        <v>27</v>
      </c>
      <c r="F12" s="1433" t="s">
        <v>27</v>
      </c>
      <c r="G12" s="1430">
        <v>8459</v>
      </c>
      <c r="H12" s="1431">
        <v>113957</v>
      </c>
      <c r="I12" s="1429">
        <v>672</v>
      </c>
      <c r="J12" s="1434">
        <v>7607</v>
      </c>
      <c r="K12" s="3661"/>
    </row>
    <row r="13" spans="1:17" ht="39.75" customHeight="1" x14ac:dyDescent="0.25">
      <c r="A13" s="1432">
        <v>2015</v>
      </c>
      <c r="B13" s="1428">
        <v>52387</v>
      </c>
      <c r="C13" s="1428">
        <v>4009232</v>
      </c>
      <c r="D13" s="1428">
        <v>366070</v>
      </c>
      <c r="E13" s="1433" t="s">
        <v>27</v>
      </c>
      <c r="F13" s="1433" t="s">
        <v>27</v>
      </c>
      <c r="G13" s="1430">
        <v>8077</v>
      </c>
      <c r="H13" s="1431">
        <v>102663</v>
      </c>
      <c r="I13" s="1429">
        <v>574</v>
      </c>
      <c r="J13" s="1434">
        <v>6732</v>
      </c>
      <c r="K13" s="3661"/>
    </row>
    <row r="14" spans="1:17" ht="39.75" customHeight="1" x14ac:dyDescent="0.25">
      <c r="A14" s="1435">
        <v>2016</v>
      </c>
      <c r="B14" s="1428">
        <v>51476</v>
      </c>
      <c r="C14" s="1428">
        <v>3798448</v>
      </c>
      <c r="D14" s="1428">
        <v>386277</v>
      </c>
      <c r="E14" s="1433" t="s">
        <v>27</v>
      </c>
      <c r="F14" s="1433" t="s">
        <v>27</v>
      </c>
      <c r="G14" s="1430">
        <v>7766</v>
      </c>
      <c r="H14" s="1431">
        <v>106271</v>
      </c>
      <c r="I14" s="1429">
        <v>622</v>
      </c>
      <c r="J14" s="1434">
        <v>7301</v>
      </c>
      <c r="K14" s="3661"/>
      <c r="P14" s="1436"/>
    </row>
    <row r="15" spans="1:17" ht="39.75" customHeight="1" x14ac:dyDescent="0.25">
      <c r="A15" s="1435" t="s">
        <v>1670</v>
      </c>
      <c r="B15" s="1428">
        <v>49974</v>
      </c>
      <c r="C15" s="1428">
        <v>3713331</v>
      </c>
      <c r="D15" s="1428">
        <v>355213</v>
      </c>
      <c r="E15" s="1433" t="s">
        <v>27</v>
      </c>
      <c r="F15" s="1433" t="s">
        <v>27</v>
      </c>
      <c r="G15" s="1430">
        <v>7780</v>
      </c>
      <c r="H15" s="1431">
        <v>106621</v>
      </c>
      <c r="I15" s="1429">
        <v>622</v>
      </c>
      <c r="J15" s="1434">
        <v>7309</v>
      </c>
      <c r="K15" s="3661"/>
      <c r="N15" s="1436"/>
      <c r="P15" s="1436"/>
      <c r="Q15" s="1437"/>
    </row>
    <row r="16" spans="1:17" ht="34.5" customHeight="1" x14ac:dyDescent="0.25">
      <c r="A16" s="1438" t="s">
        <v>1671</v>
      </c>
      <c r="B16" s="1439">
        <v>47678</v>
      </c>
      <c r="C16" s="1439">
        <v>3154516</v>
      </c>
      <c r="D16" s="1439">
        <v>323406</v>
      </c>
      <c r="E16" s="1440" t="s">
        <v>27</v>
      </c>
      <c r="F16" s="1440" t="s">
        <v>27</v>
      </c>
      <c r="G16" s="1441">
        <v>7646</v>
      </c>
      <c r="H16" s="1442">
        <v>96847</v>
      </c>
      <c r="I16" s="1443">
        <v>656</v>
      </c>
      <c r="J16" s="1444">
        <v>8056</v>
      </c>
      <c r="K16" s="3661"/>
      <c r="N16" s="1436"/>
      <c r="P16" s="1436"/>
      <c r="Q16" s="1437"/>
    </row>
    <row r="17" spans="1:11" ht="16.5" x14ac:dyDescent="0.25">
      <c r="A17" s="1445" t="s">
        <v>1672</v>
      </c>
      <c r="I17" s="1446"/>
      <c r="J17" s="1447"/>
      <c r="K17" s="3661"/>
    </row>
    <row r="18" spans="1:11" x14ac:dyDescent="0.25">
      <c r="A18" s="1448" t="s">
        <v>1673</v>
      </c>
      <c r="B18" s="7"/>
      <c r="D18" s="1449"/>
      <c r="E18" s="1421"/>
      <c r="G18" s="1450"/>
      <c r="H18" s="1450"/>
      <c r="I18" s="1450"/>
      <c r="J18" s="1450"/>
      <c r="K18" s="3661"/>
    </row>
    <row r="19" spans="1:11" x14ac:dyDescent="0.25">
      <c r="B19" s="1375"/>
      <c r="C19" s="1375"/>
      <c r="D19" s="1375"/>
    </row>
  </sheetData>
  <mergeCells count="6">
    <mergeCell ref="K5:K18"/>
    <mergeCell ref="A5:A6"/>
    <mergeCell ref="B5:C5"/>
    <mergeCell ref="E5:F5"/>
    <mergeCell ref="G5:H5"/>
    <mergeCell ref="I5:J5"/>
  </mergeCells>
  <hyperlinks>
    <hyperlink ref="A1" location="'Table of Contents'!A1" display="Back to Table of Contents"/>
  </hyperlinks>
  <pageMargins left="0.52" right="0.26" top="0.55000000000000004" bottom="0.3" header="0.21" footer="0.15"/>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65"/>
  <sheetViews>
    <sheetView workbookViewId="0"/>
  </sheetViews>
  <sheetFormatPr defaultColWidth="10.5703125" defaultRowHeight="15" x14ac:dyDescent="0.25"/>
  <cols>
    <col min="1" max="1" width="23" style="1451" customWidth="1"/>
    <col min="2" max="2" width="11.28515625" style="1451" customWidth="1"/>
    <col min="3" max="3" width="13.42578125" style="1451" customWidth="1"/>
    <col min="4" max="4" width="11.5703125" style="1451" customWidth="1"/>
    <col min="5" max="5" width="13" style="1451" customWidth="1"/>
    <col min="6" max="6" width="11.5703125" style="1451" customWidth="1"/>
    <col min="7" max="7" width="12.85546875" style="1451" customWidth="1"/>
    <col min="8" max="8" width="11.5703125" style="1451" customWidth="1"/>
    <col min="9" max="9" width="12.42578125" style="1451" customWidth="1"/>
    <col min="10" max="10" width="11.5703125" style="1451" customWidth="1"/>
    <col min="11" max="11" width="14" style="1451" customWidth="1"/>
    <col min="12" max="12" width="8.7109375" style="1451" customWidth="1"/>
    <col min="13" max="16384" width="10.5703125" style="1451"/>
  </cols>
  <sheetData>
    <row r="1" spans="1:12" ht="15" customHeight="1" x14ac:dyDescent="0.25">
      <c r="A1" s="962" t="s">
        <v>1404</v>
      </c>
    </row>
    <row r="2" spans="1:12" ht="15" customHeight="1" x14ac:dyDescent="0.25">
      <c r="A2" s="1452" t="s">
        <v>1674</v>
      </c>
    </row>
    <row r="3" spans="1:12" ht="3" customHeight="1" x14ac:dyDescent="0.25">
      <c r="C3" s="1453"/>
      <c r="D3" s="1454"/>
      <c r="E3" s="1454"/>
      <c r="F3" s="1455"/>
      <c r="G3" s="1455"/>
      <c r="I3" s="3671" t="s">
        <v>1675</v>
      </c>
      <c r="J3" s="3671"/>
      <c r="K3" s="3671"/>
    </row>
    <row r="4" spans="1:12" ht="21.75" customHeight="1" x14ac:dyDescent="0.25">
      <c r="C4" s="1453"/>
      <c r="D4" s="1454"/>
      <c r="E4" s="1454"/>
      <c r="F4" s="1454"/>
      <c r="G4" s="1454"/>
      <c r="H4" s="1454"/>
      <c r="I4" s="1454"/>
      <c r="J4" s="1454"/>
      <c r="K4" s="1456" t="s">
        <v>1676</v>
      </c>
    </row>
    <row r="5" spans="1:12" ht="21.75" customHeight="1" x14ac:dyDescent="0.25">
      <c r="A5" s="1457" t="s">
        <v>1677</v>
      </c>
      <c r="B5" s="3669">
        <v>2014</v>
      </c>
      <c r="C5" s="3670"/>
      <c r="D5" s="3669">
        <v>2015</v>
      </c>
      <c r="E5" s="3670"/>
      <c r="F5" s="3669">
        <v>2016</v>
      </c>
      <c r="G5" s="3670"/>
      <c r="H5" s="3668">
        <v>2017</v>
      </c>
      <c r="I5" s="3668"/>
      <c r="J5" s="3668">
        <v>2018</v>
      </c>
      <c r="K5" s="3668"/>
      <c r="L5" s="3666">
        <v>90</v>
      </c>
    </row>
    <row r="6" spans="1:12" s="1459" customFormat="1" ht="15.75" customHeight="1" x14ac:dyDescent="0.25">
      <c r="A6" s="1457"/>
      <c r="B6" s="1458" t="s">
        <v>45</v>
      </c>
      <c r="C6" s="1458" t="s">
        <v>1566</v>
      </c>
      <c r="D6" s="1458" t="s">
        <v>45</v>
      </c>
      <c r="E6" s="1458" t="s">
        <v>1566</v>
      </c>
      <c r="F6" s="1458" t="s">
        <v>45</v>
      </c>
      <c r="G6" s="1458" t="s">
        <v>1566</v>
      </c>
      <c r="H6" s="1458" t="s">
        <v>45</v>
      </c>
      <c r="I6" s="1458" t="s">
        <v>1566</v>
      </c>
      <c r="J6" s="1458" t="s">
        <v>45</v>
      </c>
      <c r="K6" s="1458" t="s">
        <v>1566</v>
      </c>
      <c r="L6" s="3666"/>
    </row>
    <row r="7" spans="1:12" s="1459" customFormat="1" ht="18" customHeight="1" x14ac:dyDescent="0.25">
      <c r="A7" s="1460" t="s">
        <v>1678</v>
      </c>
      <c r="B7" s="1461"/>
      <c r="C7" s="1461"/>
      <c r="D7" s="1461"/>
      <c r="E7" s="1461"/>
      <c r="F7" s="1461"/>
      <c r="G7" s="1461"/>
      <c r="H7" s="1462"/>
      <c r="I7" s="1462"/>
      <c r="J7" s="1462"/>
      <c r="K7" s="1462"/>
      <c r="L7" s="3666"/>
    </row>
    <row r="8" spans="1:12" ht="18" customHeight="1" x14ac:dyDescent="0.25">
      <c r="A8" s="1463" t="s">
        <v>1679</v>
      </c>
      <c r="B8" s="1464">
        <v>301.4899999999999</v>
      </c>
      <c r="C8" s="1464">
        <v>1429.9599999999996</v>
      </c>
      <c r="D8" s="1464">
        <v>264.25</v>
      </c>
      <c r="E8" s="1464">
        <v>1232.48</v>
      </c>
      <c r="F8" s="1464">
        <v>260</v>
      </c>
      <c r="G8" s="1464">
        <v>1435</v>
      </c>
      <c r="H8" s="1465">
        <v>299</v>
      </c>
      <c r="I8" s="1465">
        <v>1792</v>
      </c>
      <c r="J8" s="1465">
        <v>259</v>
      </c>
      <c r="K8" s="1465">
        <v>1442</v>
      </c>
      <c r="L8" s="3666"/>
    </row>
    <row r="9" spans="1:12" ht="18" customHeight="1" x14ac:dyDescent="0.25">
      <c r="A9" s="1463" t="s">
        <v>1680</v>
      </c>
      <c r="B9" s="1464">
        <v>46.13</v>
      </c>
      <c r="C9" s="1464">
        <v>638.40000000000009</v>
      </c>
      <c r="D9" s="1464">
        <v>40.020000000000003</v>
      </c>
      <c r="E9" s="1464">
        <v>555.76</v>
      </c>
      <c r="F9" s="1464">
        <v>39</v>
      </c>
      <c r="G9" s="1464">
        <v>615</v>
      </c>
      <c r="H9" s="1465">
        <v>41</v>
      </c>
      <c r="I9" s="1465">
        <v>589</v>
      </c>
      <c r="J9" s="1465">
        <v>39</v>
      </c>
      <c r="K9" s="1465">
        <v>497</v>
      </c>
      <c r="L9" s="3666"/>
    </row>
    <row r="10" spans="1:12" ht="18" customHeight="1" x14ac:dyDescent="0.25">
      <c r="A10" s="1463" t="s">
        <v>1681</v>
      </c>
      <c r="B10" s="1464">
        <v>217.45000000000005</v>
      </c>
      <c r="C10" s="1464">
        <v>1433.8099999999997</v>
      </c>
      <c r="D10" s="1464">
        <v>206.33</v>
      </c>
      <c r="E10" s="1464">
        <v>1386.84</v>
      </c>
      <c r="F10" s="1464">
        <v>223</v>
      </c>
      <c r="G10" s="1464">
        <v>1690</v>
      </c>
      <c r="H10" s="1465">
        <v>234</v>
      </c>
      <c r="I10" s="1465">
        <v>2007</v>
      </c>
      <c r="J10" s="1465">
        <v>211</v>
      </c>
      <c r="K10" s="1465">
        <v>1826</v>
      </c>
      <c r="L10" s="3666"/>
    </row>
    <row r="11" spans="1:12" ht="18" customHeight="1" x14ac:dyDescent="0.25">
      <c r="A11" s="1463" t="s">
        <v>1682</v>
      </c>
      <c r="B11" s="1464">
        <v>287.62999999999948</v>
      </c>
      <c r="C11" s="1464">
        <v>3548.66</v>
      </c>
      <c r="D11" s="1464">
        <v>270</v>
      </c>
      <c r="E11" s="1464">
        <v>2504</v>
      </c>
      <c r="F11" s="1465">
        <v>288</v>
      </c>
      <c r="G11" s="1465">
        <v>2738</v>
      </c>
      <c r="H11" s="1465">
        <v>273</v>
      </c>
      <c r="I11" s="1465">
        <v>3099</v>
      </c>
      <c r="J11" s="1465">
        <v>255</v>
      </c>
      <c r="K11" s="1465">
        <v>2495</v>
      </c>
      <c r="L11" s="3666"/>
    </row>
    <row r="12" spans="1:12" ht="18" customHeight="1" x14ac:dyDescent="0.25">
      <c r="A12" s="1463" t="s">
        <v>1683</v>
      </c>
      <c r="B12" s="1464">
        <v>22.999999999999996</v>
      </c>
      <c r="C12" s="1464">
        <v>287.05000000000007</v>
      </c>
      <c r="D12" s="1464">
        <v>11.87</v>
      </c>
      <c r="E12" s="1464">
        <v>179.36</v>
      </c>
      <c r="F12" s="1464">
        <v>20</v>
      </c>
      <c r="G12" s="1464">
        <v>337</v>
      </c>
      <c r="H12" s="1465">
        <v>23</v>
      </c>
      <c r="I12" s="1465">
        <v>394</v>
      </c>
      <c r="J12" s="1465">
        <v>10</v>
      </c>
      <c r="K12" s="1465">
        <v>105</v>
      </c>
      <c r="L12" s="3666"/>
    </row>
    <row r="13" spans="1:12" ht="18" customHeight="1" x14ac:dyDescent="0.25">
      <c r="A13" s="1463" t="s">
        <v>1684</v>
      </c>
      <c r="B13" s="1464">
        <v>228.76</v>
      </c>
      <c r="C13" s="1464">
        <v>4279.3099999999995</v>
      </c>
      <c r="D13" s="1464">
        <v>240.07</v>
      </c>
      <c r="E13" s="1464">
        <v>3869.84</v>
      </c>
      <c r="F13" s="1464">
        <v>253</v>
      </c>
      <c r="G13" s="1464">
        <v>4659</v>
      </c>
      <c r="H13" s="1465">
        <v>256</v>
      </c>
      <c r="I13" s="1465">
        <v>4779</v>
      </c>
      <c r="J13" s="1465">
        <v>235</v>
      </c>
      <c r="K13" s="1465">
        <v>3642</v>
      </c>
      <c r="L13" s="3666"/>
    </row>
    <row r="14" spans="1:12" ht="18" customHeight="1" x14ac:dyDescent="0.25">
      <c r="A14" s="1463" t="s">
        <v>1685</v>
      </c>
      <c r="B14" s="1464">
        <v>397.21999999999997</v>
      </c>
      <c r="C14" s="1464">
        <v>5956.5800000000008</v>
      </c>
      <c r="D14" s="1464">
        <v>394.41</v>
      </c>
      <c r="E14" s="1464">
        <v>5152.92</v>
      </c>
      <c r="F14" s="1464">
        <v>388</v>
      </c>
      <c r="G14" s="1464">
        <v>5105</v>
      </c>
      <c r="H14" s="1465">
        <v>392</v>
      </c>
      <c r="I14" s="1465">
        <v>5353</v>
      </c>
      <c r="J14" s="1465">
        <v>385</v>
      </c>
      <c r="K14" s="1465">
        <v>4628</v>
      </c>
      <c r="L14" s="3666"/>
    </row>
    <row r="15" spans="1:12" ht="18" customHeight="1" x14ac:dyDescent="0.25">
      <c r="A15" s="1463" t="s">
        <v>1686</v>
      </c>
      <c r="B15" s="1464">
        <v>319.48999999999995</v>
      </c>
      <c r="C15" s="1464">
        <v>4429.99</v>
      </c>
      <c r="D15" s="1464">
        <v>308.52999999999997</v>
      </c>
      <c r="E15" s="1464">
        <v>4183.75</v>
      </c>
      <c r="F15" s="1464">
        <v>298</v>
      </c>
      <c r="G15" s="1464">
        <v>5135</v>
      </c>
      <c r="H15" s="1465">
        <v>317</v>
      </c>
      <c r="I15" s="1465">
        <v>4625</v>
      </c>
      <c r="J15" s="1465">
        <v>357</v>
      </c>
      <c r="K15" s="1465">
        <v>4863</v>
      </c>
      <c r="L15" s="3666"/>
    </row>
    <row r="16" spans="1:12" ht="18" customHeight="1" x14ac:dyDescent="0.25">
      <c r="A16" s="1463" t="s">
        <v>1687</v>
      </c>
      <c r="B16" s="1464">
        <v>115.11000000000001</v>
      </c>
      <c r="C16" s="1464">
        <v>2105.2599999999998</v>
      </c>
      <c r="D16" s="1464">
        <v>106.33</v>
      </c>
      <c r="E16" s="1464">
        <v>1920.81</v>
      </c>
      <c r="F16" s="1464">
        <v>105</v>
      </c>
      <c r="G16" s="1464">
        <v>1963</v>
      </c>
      <c r="H16" s="1465">
        <v>103</v>
      </c>
      <c r="I16" s="1465">
        <v>1723</v>
      </c>
      <c r="J16" s="1465">
        <v>90</v>
      </c>
      <c r="K16" s="1465">
        <v>1382</v>
      </c>
      <c r="L16" s="3666"/>
    </row>
    <row r="17" spans="1:12" ht="18" customHeight="1" x14ac:dyDescent="0.25">
      <c r="A17" s="1463" t="s">
        <v>1688</v>
      </c>
      <c r="B17" s="1464">
        <v>257.20999999999964</v>
      </c>
      <c r="C17" s="1464">
        <v>1513.7700000000004</v>
      </c>
      <c r="D17" s="1464">
        <v>246</v>
      </c>
      <c r="E17" s="1464">
        <v>1415</v>
      </c>
      <c r="F17" s="1464">
        <v>236</v>
      </c>
      <c r="G17" s="1464">
        <v>1549</v>
      </c>
      <c r="H17" s="1465">
        <v>251</v>
      </c>
      <c r="I17" s="1465">
        <v>1916</v>
      </c>
      <c r="J17" s="1465">
        <v>237</v>
      </c>
      <c r="K17" s="1465">
        <v>1315</v>
      </c>
      <c r="L17" s="3666"/>
    </row>
    <row r="18" spans="1:12" ht="18" customHeight="1" x14ac:dyDescent="0.25">
      <c r="A18" s="1463" t="s">
        <v>1689</v>
      </c>
      <c r="B18" s="1464">
        <v>49.239999999999853</v>
      </c>
      <c r="C18" s="1464">
        <v>156.16999999999965</v>
      </c>
      <c r="D18" s="1464">
        <v>26.87</v>
      </c>
      <c r="E18" s="1464">
        <v>75.86</v>
      </c>
      <c r="F18" s="1464">
        <v>28</v>
      </c>
      <c r="G18" s="1464">
        <v>84</v>
      </c>
      <c r="H18" s="1465">
        <v>30</v>
      </c>
      <c r="I18" s="1465">
        <v>115</v>
      </c>
      <c r="J18" s="1465">
        <v>27</v>
      </c>
      <c r="K18" s="1465">
        <v>74</v>
      </c>
      <c r="L18" s="3666"/>
    </row>
    <row r="19" spans="1:12" ht="18" customHeight="1" x14ac:dyDescent="0.25">
      <c r="A19" s="1463" t="s">
        <v>1690</v>
      </c>
      <c r="B19" s="1464">
        <v>316.77000000000004</v>
      </c>
      <c r="C19" s="1464">
        <v>3783.99</v>
      </c>
      <c r="D19" s="1464">
        <v>505.85</v>
      </c>
      <c r="E19" s="1464">
        <v>4589.68</v>
      </c>
      <c r="F19" s="1464">
        <v>192</v>
      </c>
      <c r="G19" s="1464">
        <v>2383</v>
      </c>
      <c r="H19" s="1465">
        <v>256</v>
      </c>
      <c r="I19" s="1465">
        <v>3181</v>
      </c>
      <c r="J19" s="1465">
        <v>239</v>
      </c>
      <c r="K19" s="1465">
        <v>3675</v>
      </c>
      <c r="L19" s="3666"/>
    </row>
    <row r="20" spans="1:12" ht="18" customHeight="1" x14ac:dyDescent="0.25">
      <c r="A20" s="1463" t="s">
        <v>1691</v>
      </c>
      <c r="B20" s="1464">
        <v>493.98000000000019</v>
      </c>
      <c r="C20" s="1464">
        <v>6652.18</v>
      </c>
      <c r="D20" s="1464">
        <v>438.82</v>
      </c>
      <c r="E20" s="1464">
        <v>5251.28</v>
      </c>
      <c r="F20" s="1464">
        <v>390</v>
      </c>
      <c r="G20" s="1464">
        <v>4587</v>
      </c>
      <c r="H20" s="1465">
        <v>395</v>
      </c>
      <c r="I20" s="1465">
        <v>5197</v>
      </c>
      <c r="J20" s="1465">
        <v>409</v>
      </c>
      <c r="K20" s="1465">
        <v>4165</v>
      </c>
      <c r="L20" s="3666"/>
    </row>
    <row r="21" spans="1:12" ht="18" customHeight="1" x14ac:dyDescent="0.25">
      <c r="A21" s="1463" t="s">
        <v>1692</v>
      </c>
      <c r="B21" s="1464">
        <v>145.67999999999992</v>
      </c>
      <c r="C21" s="1464">
        <v>1459.9</v>
      </c>
      <c r="D21" s="1464">
        <v>147.9</v>
      </c>
      <c r="E21" s="1464">
        <v>1162.1099999999999</v>
      </c>
      <c r="F21" s="1464">
        <v>131</v>
      </c>
      <c r="G21" s="1464">
        <v>1161</v>
      </c>
      <c r="H21" s="1465">
        <v>158</v>
      </c>
      <c r="I21" s="1465">
        <v>1498</v>
      </c>
      <c r="J21" s="1465">
        <v>135</v>
      </c>
      <c r="K21" s="1465">
        <v>1071</v>
      </c>
      <c r="L21" s="3666"/>
    </row>
    <row r="22" spans="1:12" ht="18" customHeight="1" x14ac:dyDescent="0.25">
      <c r="A22" s="1463" t="s">
        <v>1693</v>
      </c>
      <c r="B22" s="1464">
        <v>26.53</v>
      </c>
      <c r="C22" s="1464">
        <v>340.33000000000004</v>
      </c>
      <c r="D22" s="1464">
        <v>33.74</v>
      </c>
      <c r="E22" s="1464">
        <v>435.5</v>
      </c>
      <c r="F22" s="1464">
        <v>58</v>
      </c>
      <c r="G22" s="1464">
        <v>820</v>
      </c>
      <c r="H22" s="1465">
        <v>27</v>
      </c>
      <c r="I22" s="1465">
        <v>333</v>
      </c>
      <c r="J22" s="1465">
        <v>36</v>
      </c>
      <c r="K22" s="1465">
        <v>334</v>
      </c>
      <c r="L22" s="3666"/>
    </row>
    <row r="23" spans="1:12" ht="18" customHeight="1" x14ac:dyDescent="0.25">
      <c r="A23" s="1463" t="s">
        <v>1694</v>
      </c>
      <c r="B23" s="1464">
        <v>33.840000000000003</v>
      </c>
      <c r="C23" s="1464">
        <v>389.85</v>
      </c>
      <c r="D23" s="1464">
        <v>28.43</v>
      </c>
      <c r="E23" s="1464">
        <v>329.9</v>
      </c>
      <c r="F23" s="1464">
        <v>28</v>
      </c>
      <c r="G23" s="1464">
        <v>331</v>
      </c>
      <c r="H23" s="1465">
        <v>29</v>
      </c>
      <c r="I23" s="1465">
        <v>294</v>
      </c>
      <c r="J23" s="1465">
        <v>38</v>
      </c>
      <c r="K23" s="1465">
        <v>294</v>
      </c>
      <c r="L23" s="3666"/>
    </row>
    <row r="24" spans="1:12" ht="18" customHeight="1" x14ac:dyDescent="0.25">
      <c r="A24" s="1463" t="s">
        <v>1695</v>
      </c>
      <c r="B24" s="1464">
        <v>27.310000000000002</v>
      </c>
      <c r="C24" s="1464">
        <v>163.25000000000009</v>
      </c>
      <c r="D24" s="1464">
        <v>13.25</v>
      </c>
      <c r="E24" s="1464">
        <v>84.57</v>
      </c>
      <c r="F24" s="1464">
        <v>18</v>
      </c>
      <c r="G24" s="1464">
        <v>120</v>
      </c>
      <c r="H24" s="1465">
        <v>14</v>
      </c>
      <c r="I24" s="1465">
        <v>96</v>
      </c>
      <c r="J24" s="1465">
        <v>10</v>
      </c>
      <c r="K24" s="1465">
        <v>71</v>
      </c>
      <c r="L24" s="3666"/>
    </row>
    <row r="25" spans="1:12" ht="18" customHeight="1" x14ac:dyDescent="0.25">
      <c r="A25" s="1463" t="s">
        <v>1696</v>
      </c>
      <c r="B25" s="1464">
        <v>34.29</v>
      </c>
      <c r="C25" s="1464">
        <v>534.76</v>
      </c>
      <c r="D25" s="1464">
        <v>51.75</v>
      </c>
      <c r="E25" s="1464">
        <v>553.19000000000005</v>
      </c>
      <c r="F25" s="1464">
        <v>52</v>
      </c>
      <c r="G25" s="1464">
        <v>726</v>
      </c>
      <c r="H25" s="1465">
        <v>48</v>
      </c>
      <c r="I25" s="1465">
        <v>562</v>
      </c>
      <c r="J25" s="1465">
        <v>40</v>
      </c>
      <c r="K25" s="1465">
        <v>368</v>
      </c>
      <c r="L25" s="3666"/>
    </row>
    <row r="26" spans="1:12" ht="18" customHeight="1" x14ac:dyDescent="0.25">
      <c r="A26" s="1463" t="s">
        <v>1697</v>
      </c>
      <c r="B26" s="1464">
        <v>42.720000000000006</v>
      </c>
      <c r="C26" s="1464">
        <v>394.92999999999995</v>
      </c>
      <c r="D26" s="1464">
        <v>39.200000000000003</v>
      </c>
      <c r="E26" s="1464">
        <v>258.45</v>
      </c>
      <c r="F26" s="1465">
        <v>27</v>
      </c>
      <c r="G26" s="1465">
        <v>186</v>
      </c>
      <c r="H26" s="1465">
        <v>36</v>
      </c>
      <c r="I26" s="1465">
        <v>280</v>
      </c>
      <c r="J26" s="1465">
        <v>27</v>
      </c>
      <c r="K26" s="1465">
        <v>197</v>
      </c>
      <c r="L26" s="3666"/>
    </row>
    <row r="27" spans="1:12" ht="18" customHeight="1" x14ac:dyDescent="0.25">
      <c r="A27" s="1463" t="s">
        <v>1698</v>
      </c>
      <c r="B27" s="1464">
        <v>1.3299999999999998</v>
      </c>
      <c r="C27" s="1464">
        <v>5.7700000000000005</v>
      </c>
      <c r="D27" s="1464">
        <v>5.41</v>
      </c>
      <c r="E27" s="1464">
        <v>14.87</v>
      </c>
      <c r="F27" s="1464">
        <v>1</v>
      </c>
      <c r="G27" s="1464">
        <v>2</v>
      </c>
      <c r="H27" s="1465">
        <v>1</v>
      </c>
      <c r="I27" s="1465">
        <v>2</v>
      </c>
      <c r="J27" s="1465">
        <v>1</v>
      </c>
      <c r="K27" s="1465">
        <v>1</v>
      </c>
      <c r="L27" s="3666"/>
    </row>
    <row r="28" spans="1:12" ht="18" customHeight="1" x14ac:dyDescent="0.25">
      <c r="A28" s="1463" t="s">
        <v>1699</v>
      </c>
      <c r="B28" s="1464">
        <v>240.15000000000003</v>
      </c>
      <c r="C28" s="1464">
        <v>618.35</v>
      </c>
      <c r="D28" s="1464">
        <v>98.61</v>
      </c>
      <c r="E28" s="1464">
        <v>188.97</v>
      </c>
      <c r="F28" s="1464">
        <v>56</v>
      </c>
      <c r="G28" s="1464">
        <v>149</v>
      </c>
      <c r="H28" s="1465">
        <v>91</v>
      </c>
      <c r="I28" s="1465">
        <v>269</v>
      </c>
      <c r="J28" s="1465">
        <v>87</v>
      </c>
      <c r="K28" s="1465">
        <v>214</v>
      </c>
      <c r="L28" s="3666"/>
    </row>
    <row r="29" spans="1:12" ht="18" customHeight="1" x14ac:dyDescent="0.25">
      <c r="A29" s="1463" t="s">
        <v>1700</v>
      </c>
      <c r="B29" s="1464">
        <v>18.590000000000003</v>
      </c>
      <c r="C29" s="1464">
        <v>188.44</v>
      </c>
      <c r="D29" s="1464">
        <v>18.399999999999999</v>
      </c>
      <c r="E29" s="1464">
        <v>133.97</v>
      </c>
      <c r="F29" s="1464">
        <v>17</v>
      </c>
      <c r="G29" s="1464">
        <v>173</v>
      </c>
      <c r="H29" s="1465">
        <v>16</v>
      </c>
      <c r="I29" s="1465">
        <v>133</v>
      </c>
      <c r="J29" s="1465">
        <v>9</v>
      </c>
      <c r="K29" s="1465">
        <v>71</v>
      </c>
      <c r="L29" s="3666"/>
    </row>
    <row r="30" spans="1:12" x14ac:dyDescent="0.25">
      <c r="A30" s="1463" t="s">
        <v>1701</v>
      </c>
      <c r="B30" s="1464">
        <v>216.85999999999942</v>
      </c>
      <c r="C30" s="1464">
        <v>1381.3799999999992</v>
      </c>
      <c r="D30" s="1464">
        <v>220.65</v>
      </c>
      <c r="E30" s="1464">
        <v>1395.7</v>
      </c>
      <c r="F30" s="1464">
        <v>213</v>
      </c>
      <c r="G30" s="1464">
        <v>1490</v>
      </c>
      <c r="H30" s="1465">
        <v>209</v>
      </c>
      <c r="I30" s="1465">
        <v>1711</v>
      </c>
      <c r="J30" s="1465">
        <v>185</v>
      </c>
      <c r="K30" s="1465">
        <v>995</v>
      </c>
      <c r="L30" s="3666"/>
    </row>
    <row r="31" spans="1:12" s="1459" customFormat="1" x14ac:dyDescent="0.25">
      <c r="A31" s="1466" t="s">
        <v>1702</v>
      </c>
      <c r="B31" s="1467">
        <v>135.03999999999991</v>
      </c>
      <c r="C31" s="1467">
        <v>1398.3099999999995</v>
      </c>
      <c r="D31" s="1467">
        <v>113.6</v>
      </c>
      <c r="E31" s="1467">
        <v>918.52</v>
      </c>
      <c r="F31" s="1467">
        <v>133</v>
      </c>
      <c r="G31" s="1467">
        <v>1664</v>
      </c>
      <c r="H31" s="1468">
        <v>149</v>
      </c>
      <c r="I31" s="1468">
        <v>1717</v>
      </c>
      <c r="J31" s="1468">
        <v>112</v>
      </c>
      <c r="K31" s="1468">
        <v>1077</v>
      </c>
      <c r="L31" s="3666"/>
    </row>
    <row r="32" spans="1:12" x14ac:dyDescent="0.25">
      <c r="A32" s="1466" t="s">
        <v>1703</v>
      </c>
      <c r="B32" s="1467">
        <v>68.97999999999999</v>
      </c>
      <c r="C32" s="1467">
        <v>625.29</v>
      </c>
      <c r="D32" s="1467">
        <v>70.91</v>
      </c>
      <c r="E32" s="1467">
        <v>450.92</v>
      </c>
      <c r="F32" s="1467">
        <v>61</v>
      </c>
      <c r="G32" s="1467">
        <v>415</v>
      </c>
      <c r="H32" s="1468">
        <v>59</v>
      </c>
      <c r="I32" s="1468">
        <v>442</v>
      </c>
      <c r="J32" s="1468">
        <v>64</v>
      </c>
      <c r="K32" s="1468">
        <v>387</v>
      </c>
      <c r="L32" s="3666"/>
    </row>
    <row r="33" spans="1:12" ht="15" customHeight="1" x14ac:dyDescent="0.25">
      <c r="A33" s="1469" t="s">
        <v>1704</v>
      </c>
      <c r="B33" s="1470">
        <v>30.970000000000002</v>
      </c>
      <c r="C33" s="1470">
        <v>465.72</v>
      </c>
      <c r="D33" s="1470">
        <v>52.63</v>
      </c>
      <c r="E33" s="1470">
        <v>894.29</v>
      </c>
      <c r="F33" s="1470">
        <v>45</v>
      </c>
      <c r="G33" s="1470">
        <v>574</v>
      </c>
      <c r="H33" s="1471">
        <v>35</v>
      </c>
      <c r="I33" s="1471">
        <v>465</v>
      </c>
      <c r="J33" s="1471">
        <v>56</v>
      </c>
      <c r="K33" s="1471">
        <v>681</v>
      </c>
      <c r="L33" s="3666"/>
    </row>
    <row r="34" spans="1:12" x14ac:dyDescent="0.25">
      <c r="A34" s="1472" t="s">
        <v>1705</v>
      </c>
      <c r="C34" s="1473"/>
      <c r="D34" s="1473"/>
      <c r="K34" s="1474"/>
      <c r="L34" s="3667">
        <v>91</v>
      </c>
    </row>
    <row r="35" spans="1:12" x14ac:dyDescent="0.25">
      <c r="A35" s="1472"/>
      <c r="K35" s="1459"/>
      <c r="L35" s="3667"/>
    </row>
    <row r="36" spans="1:12" x14ac:dyDescent="0.25">
      <c r="A36" s="1472"/>
      <c r="K36" s="1459"/>
      <c r="L36" s="3667"/>
    </row>
    <row r="37" spans="1:12" x14ac:dyDescent="0.25">
      <c r="A37" s="1472"/>
      <c r="K37" s="1459"/>
      <c r="L37" s="3667"/>
    </row>
    <row r="38" spans="1:12" ht="15.75" x14ac:dyDescent="0.25">
      <c r="A38" s="1452" t="s">
        <v>1706</v>
      </c>
      <c r="C38" s="1453"/>
      <c r="D38" s="1454"/>
      <c r="E38" s="1454"/>
      <c r="F38" s="1455"/>
      <c r="G38" s="1455"/>
      <c r="I38" s="1455"/>
      <c r="J38" s="1455"/>
      <c r="K38" s="1475"/>
      <c r="L38" s="3667"/>
    </row>
    <row r="39" spans="1:12" ht="25.5" customHeight="1" x14ac:dyDescent="0.25">
      <c r="C39" s="1453"/>
      <c r="D39" s="1454"/>
      <c r="E39" s="1454"/>
      <c r="F39" s="1454"/>
      <c r="G39" s="1454"/>
      <c r="I39" s="1476"/>
      <c r="K39" s="1456" t="s">
        <v>1676</v>
      </c>
      <c r="L39" s="3667"/>
    </row>
    <row r="40" spans="1:12" ht="16.5" customHeight="1" x14ac:dyDescent="0.25">
      <c r="A40" s="3668" t="s">
        <v>1677</v>
      </c>
      <c r="B40" s="3669">
        <v>2014</v>
      </c>
      <c r="C40" s="3670"/>
      <c r="D40" s="3669">
        <v>2015</v>
      </c>
      <c r="E40" s="3670"/>
      <c r="F40" s="3669">
        <v>2016</v>
      </c>
      <c r="G40" s="3670"/>
      <c r="H40" s="3668">
        <v>2017</v>
      </c>
      <c r="I40" s="3668"/>
      <c r="J40" s="3668">
        <v>2018</v>
      </c>
      <c r="K40" s="3668"/>
      <c r="L40" s="3666"/>
    </row>
    <row r="41" spans="1:12" ht="16.5" customHeight="1" x14ac:dyDescent="0.25">
      <c r="A41" s="3668"/>
      <c r="B41" s="1458" t="s">
        <v>45</v>
      </c>
      <c r="C41" s="1458" t="s">
        <v>1566</v>
      </c>
      <c r="D41" s="1458" t="s">
        <v>45</v>
      </c>
      <c r="E41" s="1458" t="s">
        <v>1566</v>
      </c>
      <c r="F41" s="1458" t="s">
        <v>45</v>
      </c>
      <c r="G41" s="1458" t="s">
        <v>1566</v>
      </c>
      <c r="H41" s="1458" t="s">
        <v>45</v>
      </c>
      <c r="I41" s="1458" t="s">
        <v>1566</v>
      </c>
      <c r="J41" s="1458" t="s">
        <v>45</v>
      </c>
      <c r="K41" s="1458" t="s">
        <v>1566</v>
      </c>
      <c r="L41" s="3666"/>
    </row>
    <row r="42" spans="1:12" ht="24.75" customHeight="1" x14ac:dyDescent="0.25">
      <c r="A42" s="1477" t="s">
        <v>1678</v>
      </c>
      <c r="B42" s="1461"/>
      <c r="C42" s="1461"/>
      <c r="D42" s="1461"/>
      <c r="E42" s="1461"/>
      <c r="F42" s="1461"/>
      <c r="G42" s="1461"/>
      <c r="H42" s="1461"/>
      <c r="I42" s="1461"/>
      <c r="J42" s="1461"/>
      <c r="K42" s="1461"/>
      <c r="L42" s="3666"/>
    </row>
    <row r="43" spans="1:12" ht="24.75" customHeight="1" x14ac:dyDescent="0.25">
      <c r="A43" s="1466" t="s">
        <v>1707</v>
      </c>
      <c r="B43" s="1467">
        <v>282.43</v>
      </c>
      <c r="C43" s="1467">
        <v>5912.4299999999994</v>
      </c>
      <c r="D43" s="1467">
        <v>283</v>
      </c>
      <c r="E43" s="1467">
        <v>6898</v>
      </c>
      <c r="F43" s="1467">
        <v>278</v>
      </c>
      <c r="G43" s="1467">
        <v>6388</v>
      </c>
      <c r="H43" s="1468">
        <v>247</v>
      </c>
      <c r="I43" s="1468">
        <v>5134</v>
      </c>
      <c r="J43" s="1468">
        <v>275</v>
      </c>
      <c r="K43" s="1468">
        <v>3440</v>
      </c>
      <c r="L43" s="3666"/>
    </row>
    <row r="44" spans="1:12" ht="24.75" customHeight="1" x14ac:dyDescent="0.25">
      <c r="A44" s="1478" t="s">
        <v>1708</v>
      </c>
      <c r="B44" s="1479">
        <v>158.47</v>
      </c>
      <c r="C44" s="1479">
        <v>3807.8599999999992</v>
      </c>
      <c r="D44" s="1480">
        <v>254.45</v>
      </c>
      <c r="E44" s="1479">
        <v>6398.15</v>
      </c>
      <c r="F44" s="1480">
        <v>180</v>
      </c>
      <c r="G44" s="1479">
        <v>4797</v>
      </c>
      <c r="H44" s="1480">
        <v>165</v>
      </c>
      <c r="I44" s="1480">
        <v>4095</v>
      </c>
      <c r="J44" s="1480">
        <v>200</v>
      </c>
      <c r="K44" s="1480">
        <v>2511</v>
      </c>
      <c r="L44" s="3666"/>
    </row>
    <row r="45" spans="1:12" ht="24.75" customHeight="1" x14ac:dyDescent="0.25">
      <c r="A45" s="1466" t="s">
        <v>1709</v>
      </c>
      <c r="B45" s="1467">
        <v>119.28999999999999</v>
      </c>
      <c r="C45" s="1467">
        <v>950.90999999999985</v>
      </c>
      <c r="D45" s="1467">
        <v>125.05</v>
      </c>
      <c r="E45" s="1467">
        <v>864.81</v>
      </c>
      <c r="F45" s="1467">
        <v>126</v>
      </c>
      <c r="G45" s="1467">
        <v>916</v>
      </c>
      <c r="H45" s="1468">
        <v>124</v>
      </c>
      <c r="I45" s="1468">
        <v>946</v>
      </c>
      <c r="J45" s="1468">
        <v>140</v>
      </c>
      <c r="K45" s="1468">
        <v>846</v>
      </c>
      <c r="L45" s="3666"/>
    </row>
    <row r="46" spans="1:12" ht="24.75" customHeight="1" x14ac:dyDescent="0.25">
      <c r="A46" s="1466" t="s">
        <v>1710</v>
      </c>
      <c r="B46" s="1467">
        <v>52.370000000000005</v>
      </c>
      <c r="C46" s="1467">
        <v>716.09</v>
      </c>
      <c r="D46" s="1467">
        <v>44.82</v>
      </c>
      <c r="E46" s="1467">
        <v>499.76</v>
      </c>
      <c r="F46" s="1467">
        <v>45</v>
      </c>
      <c r="G46" s="1467">
        <v>638</v>
      </c>
      <c r="H46" s="1468">
        <v>53</v>
      </c>
      <c r="I46" s="1468">
        <v>813</v>
      </c>
      <c r="J46" s="1468">
        <v>41</v>
      </c>
      <c r="K46" s="1468">
        <v>482</v>
      </c>
      <c r="L46" s="3666"/>
    </row>
    <row r="47" spans="1:12" ht="24.75" customHeight="1" x14ac:dyDescent="0.25">
      <c r="A47" s="1466" t="s">
        <v>1711</v>
      </c>
      <c r="B47" s="1467">
        <v>150.64000000000001</v>
      </c>
      <c r="C47" s="1467">
        <v>1450.59</v>
      </c>
      <c r="D47" s="1467">
        <v>179</v>
      </c>
      <c r="E47" s="1467">
        <v>1855.13</v>
      </c>
      <c r="F47" s="1467">
        <v>184</v>
      </c>
      <c r="G47" s="1467">
        <v>2183</v>
      </c>
      <c r="H47" s="1468">
        <v>186</v>
      </c>
      <c r="I47" s="1468">
        <v>2290</v>
      </c>
      <c r="J47" s="1468">
        <v>181</v>
      </c>
      <c r="K47" s="1468">
        <v>1785</v>
      </c>
      <c r="L47" s="3666"/>
    </row>
    <row r="48" spans="1:12" ht="24.75" customHeight="1" x14ac:dyDescent="0.25">
      <c r="A48" s="1466" t="s">
        <v>1712</v>
      </c>
      <c r="B48" s="1467">
        <v>820.75000000000011</v>
      </c>
      <c r="C48" s="1467">
        <v>19404.180000000004</v>
      </c>
      <c r="D48" s="1467">
        <v>706.86</v>
      </c>
      <c r="E48" s="1467">
        <v>16426.63</v>
      </c>
      <c r="F48" s="1468">
        <v>765</v>
      </c>
      <c r="G48" s="1468">
        <v>16326</v>
      </c>
      <c r="H48" s="1468">
        <v>710</v>
      </c>
      <c r="I48" s="1468">
        <v>14124</v>
      </c>
      <c r="J48" s="1468">
        <v>719</v>
      </c>
      <c r="K48" s="1468">
        <v>17033</v>
      </c>
      <c r="L48" s="3666"/>
    </row>
    <row r="49" spans="1:12" ht="24.75" customHeight="1" x14ac:dyDescent="0.25">
      <c r="A49" s="1466" t="s">
        <v>1713</v>
      </c>
      <c r="B49" s="1467">
        <v>476.79000000000019</v>
      </c>
      <c r="C49" s="1467">
        <v>6979.7999999999993</v>
      </c>
      <c r="D49" s="1467">
        <v>423</v>
      </c>
      <c r="E49" s="1467">
        <v>5713.12</v>
      </c>
      <c r="F49" s="1467">
        <v>526</v>
      </c>
      <c r="G49" s="1467">
        <v>7002</v>
      </c>
      <c r="H49" s="1468">
        <v>535</v>
      </c>
      <c r="I49" s="1468">
        <v>7948</v>
      </c>
      <c r="J49" s="1468">
        <v>543</v>
      </c>
      <c r="K49" s="1468">
        <v>6805</v>
      </c>
      <c r="L49" s="3666"/>
    </row>
    <row r="50" spans="1:12" ht="24.75" customHeight="1" x14ac:dyDescent="0.25">
      <c r="A50" s="1466" t="s">
        <v>1714</v>
      </c>
      <c r="B50" s="1467">
        <v>411.62999999999994</v>
      </c>
      <c r="C50" s="1467">
        <v>1185.7200000000003</v>
      </c>
      <c r="D50" s="1467">
        <v>340</v>
      </c>
      <c r="E50" s="1467">
        <v>657</v>
      </c>
      <c r="F50" s="1467">
        <v>161</v>
      </c>
      <c r="G50" s="1467">
        <v>352</v>
      </c>
      <c r="H50" s="1468">
        <v>56</v>
      </c>
      <c r="I50" s="1468">
        <v>160</v>
      </c>
      <c r="J50" s="1468">
        <v>13</v>
      </c>
      <c r="K50" s="1468">
        <v>19</v>
      </c>
      <c r="L50" s="3666"/>
    </row>
    <row r="51" spans="1:12" ht="24.75" customHeight="1" x14ac:dyDescent="0.25">
      <c r="A51" s="1466" t="s">
        <v>1715</v>
      </c>
      <c r="B51" s="1467">
        <v>79.34999999999998</v>
      </c>
      <c r="C51" s="1467">
        <v>659.36</v>
      </c>
      <c r="D51" s="1467">
        <v>91.65</v>
      </c>
      <c r="E51" s="1467">
        <v>701.94</v>
      </c>
      <c r="F51" s="1467">
        <v>76</v>
      </c>
      <c r="G51" s="1467">
        <v>554</v>
      </c>
      <c r="H51" s="1468">
        <v>60</v>
      </c>
      <c r="I51" s="1468">
        <v>499</v>
      </c>
      <c r="J51" s="1468">
        <v>60</v>
      </c>
      <c r="K51" s="1468">
        <v>447</v>
      </c>
      <c r="L51" s="3666"/>
    </row>
    <row r="52" spans="1:12" ht="24.75" customHeight="1" x14ac:dyDescent="0.25">
      <c r="A52" s="1466" t="s">
        <v>1716</v>
      </c>
      <c r="B52" s="1467">
        <v>1.07</v>
      </c>
      <c r="C52" s="1467">
        <v>4.2</v>
      </c>
      <c r="D52" s="1467">
        <v>0</v>
      </c>
      <c r="E52" s="1467">
        <v>0</v>
      </c>
      <c r="F52" s="1467">
        <v>0</v>
      </c>
      <c r="G52" s="1467">
        <v>0</v>
      </c>
      <c r="H52" s="1468">
        <v>1</v>
      </c>
      <c r="I52" s="1468">
        <v>7</v>
      </c>
      <c r="J52" s="1468">
        <v>1</v>
      </c>
      <c r="K52" s="1468">
        <v>6</v>
      </c>
      <c r="L52" s="3666"/>
    </row>
    <row r="53" spans="1:12" ht="24.75" customHeight="1" x14ac:dyDescent="0.25">
      <c r="A53" s="1466" t="s">
        <v>1717</v>
      </c>
      <c r="B53" s="1467">
        <v>58.72</v>
      </c>
      <c r="C53" s="1467">
        <v>780.43999999999994</v>
      </c>
      <c r="D53" s="1467">
        <v>52</v>
      </c>
      <c r="E53" s="1467">
        <v>686.08</v>
      </c>
      <c r="F53" s="1467">
        <v>41</v>
      </c>
      <c r="G53" s="1467">
        <v>471</v>
      </c>
      <c r="H53" s="1468">
        <v>41</v>
      </c>
      <c r="I53" s="1468">
        <v>458</v>
      </c>
      <c r="J53" s="1468">
        <v>54</v>
      </c>
      <c r="K53" s="1468">
        <v>583</v>
      </c>
      <c r="L53" s="3666"/>
    </row>
    <row r="54" spans="1:12" ht="24.75" customHeight="1" x14ac:dyDescent="0.25">
      <c r="A54" s="1466" t="s">
        <v>1718</v>
      </c>
      <c r="B54" s="1467">
        <v>856.54</v>
      </c>
      <c r="C54" s="1467">
        <v>10997.369999999999</v>
      </c>
      <c r="D54" s="1467">
        <v>740</v>
      </c>
      <c r="E54" s="1467">
        <v>8525</v>
      </c>
      <c r="F54" s="1467">
        <v>730</v>
      </c>
      <c r="G54" s="1468">
        <v>10136</v>
      </c>
      <c r="H54" s="1468">
        <v>722</v>
      </c>
      <c r="I54" s="1468">
        <v>10651</v>
      </c>
      <c r="J54" s="1468">
        <v>683</v>
      </c>
      <c r="K54" s="1468">
        <v>9190</v>
      </c>
      <c r="L54" s="3666"/>
    </row>
    <row r="55" spans="1:12" ht="24.75" customHeight="1" x14ac:dyDescent="0.25">
      <c r="A55" s="1478" t="s">
        <v>1708</v>
      </c>
      <c r="B55" s="1479">
        <v>822.44999999999993</v>
      </c>
      <c r="C55" s="1479">
        <v>10629.05</v>
      </c>
      <c r="D55" s="1479">
        <v>681.88</v>
      </c>
      <c r="E55" s="1479">
        <v>8053.84</v>
      </c>
      <c r="F55" s="1480">
        <v>719</v>
      </c>
      <c r="G55" s="1480">
        <v>10048</v>
      </c>
      <c r="H55" s="1480">
        <v>720</v>
      </c>
      <c r="I55" s="1480">
        <v>10615</v>
      </c>
      <c r="J55" s="1480">
        <v>682</v>
      </c>
      <c r="K55" s="1480">
        <v>9186</v>
      </c>
      <c r="L55" s="3666"/>
    </row>
    <row r="56" spans="1:12" ht="24.75" customHeight="1" x14ac:dyDescent="0.25">
      <c r="A56" s="1466" t="s">
        <v>1719</v>
      </c>
      <c r="B56" s="1467">
        <v>159.41999999999993</v>
      </c>
      <c r="C56" s="1467">
        <v>1114.0299999999997</v>
      </c>
      <c r="D56" s="1467">
        <v>145.19</v>
      </c>
      <c r="E56" s="1467">
        <v>1037.8399999999999</v>
      </c>
      <c r="F56" s="1467">
        <v>134</v>
      </c>
      <c r="G56" s="1467">
        <v>1019</v>
      </c>
      <c r="H56" s="1468">
        <v>149</v>
      </c>
      <c r="I56" s="1468">
        <v>1213</v>
      </c>
      <c r="J56" s="1468">
        <v>145</v>
      </c>
      <c r="K56" s="1468">
        <v>880</v>
      </c>
      <c r="L56" s="3666"/>
    </row>
    <row r="57" spans="1:12" ht="24.75" customHeight="1" x14ac:dyDescent="0.25">
      <c r="A57" s="1466" t="s">
        <v>1720</v>
      </c>
      <c r="B57" s="1467">
        <v>450.09000000000026</v>
      </c>
      <c r="C57" s="1467">
        <v>10787.73</v>
      </c>
      <c r="D57" s="1467">
        <v>522.95000000000005</v>
      </c>
      <c r="E57" s="1467">
        <v>11693.19</v>
      </c>
      <c r="F57" s="1467">
        <v>417</v>
      </c>
      <c r="G57" s="1467">
        <v>9707</v>
      </c>
      <c r="H57" s="1468">
        <v>401</v>
      </c>
      <c r="I57" s="1468">
        <v>8760</v>
      </c>
      <c r="J57" s="1468">
        <v>502</v>
      </c>
      <c r="K57" s="1468">
        <v>10043</v>
      </c>
      <c r="L57" s="3666"/>
    </row>
    <row r="58" spans="1:12" ht="24.75" customHeight="1" x14ac:dyDescent="0.25">
      <c r="A58" s="1481" t="s">
        <v>1721</v>
      </c>
      <c r="B58" s="1467"/>
      <c r="C58" s="1467"/>
      <c r="D58" s="1467"/>
      <c r="E58" s="1467"/>
      <c r="F58" s="1467"/>
      <c r="G58" s="1467"/>
      <c r="H58" s="1468"/>
      <c r="I58" s="1468"/>
      <c r="J58" s="1468"/>
      <c r="K58" s="1468"/>
      <c r="L58" s="3666"/>
    </row>
    <row r="59" spans="1:12" ht="24.75" customHeight="1" x14ac:dyDescent="0.25">
      <c r="A59" s="1482" t="s">
        <v>1722</v>
      </c>
      <c r="B59" s="1467">
        <v>50694</v>
      </c>
      <c r="C59" s="1467">
        <v>4044422</v>
      </c>
      <c r="D59" s="1467">
        <v>52387</v>
      </c>
      <c r="E59" s="1467">
        <v>4009232</v>
      </c>
      <c r="F59" s="1468">
        <v>51476</v>
      </c>
      <c r="G59" s="1468">
        <v>3798448</v>
      </c>
      <c r="H59" s="1468">
        <v>49974</v>
      </c>
      <c r="I59" s="1468">
        <v>3713331</v>
      </c>
      <c r="J59" s="1468">
        <v>47678</v>
      </c>
      <c r="K59" s="1468">
        <v>3154516</v>
      </c>
      <c r="L59" s="3666"/>
    </row>
    <row r="60" spans="1:12" ht="24.75" customHeight="1" x14ac:dyDescent="0.25">
      <c r="A60" s="1482" t="s">
        <v>1723</v>
      </c>
      <c r="B60" s="1467">
        <v>672</v>
      </c>
      <c r="C60" s="1467">
        <v>7607</v>
      </c>
      <c r="D60" s="1467">
        <v>574</v>
      </c>
      <c r="E60" s="1467">
        <v>6732</v>
      </c>
      <c r="F60" s="1467">
        <v>622</v>
      </c>
      <c r="G60" s="1467">
        <v>7301</v>
      </c>
      <c r="H60" s="1468">
        <v>622</v>
      </c>
      <c r="I60" s="1468">
        <v>7309</v>
      </c>
      <c r="J60" s="1468">
        <v>656</v>
      </c>
      <c r="K60" s="1468">
        <v>8056</v>
      </c>
      <c r="L60" s="3666"/>
    </row>
    <row r="61" spans="1:12" ht="24" customHeight="1" x14ac:dyDescent="0.25">
      <c r="A61" s="1466" t="s">
        <v>1724</v>
      </c>
      <c r="B61" s="1467">
        <v>463.96999999999991</v>
      </c>
      <c r="C61" s="1467">
        <v>8832.59</v>
      </c>
      <c r="D61" s="1467">
        <v>469.78</v>
      </c>
      <c r="E61" s="1467">
        <v>7965.39</v>
      </c>
      <c r="F61" s="1468">
        <v>459</v>
      </c>
      <c r="G61" s="1468">
        <v>7731</v>
      </c>
      <c r="H61" s="1468">
        <v>507</v>
      </c>
      <c r="I61" s="1468">
        <v>8644</v>
      </c>
      <c r="J61" s="1468">
        <v>492</v>
      </c>
      <c r="K61" s="1468">
        <v>7333</v>
      </c>
      <c r="L61" s="3666"/>
    </row>
    <row r="62" spans="1:12" x14ac:dyDescent="0.25">
      <c r="A62" s="1469"/>
      <c r="B62" s="1470"/>
      <c r="C62" s="1470"/>
      <c r="D62" s="1470"/>
      <c r="E62" s="1470"/>
      <c r="F62" s="1470"/>
      <c r="G62" s="1470"/>
      <c r="H62" s="1470"/>
      <c r="I62" s="1470"/>
      <c r="J62" s="1470"/>
      <c r="K62" s="1470"/>
      <c r="L62" s="3666"/>
    </row>
    <row r="63" spans="1:12" ht="16.5" x14ac:dyDescent="0.25">
      <c r="A63" s="1472" t="s">
        <v>1705</v>
      </c>
      <c r="B63" s="1483"/>
      <c r="C63" s="1483"/>
      <c r="D63" s="1473" t="s">
        <v>1725</v>
      </c>
      <c r="E63" s="1473" t="s">
        <v>1726</v>
      </c>
      <c r="F63" s="1484"/>
      <c r="G63" s="1484"/>
      <c r="H63" s="1484"/>
      <c r="I63" s="1484"/>
      <c r="J63" s="1484"/>
      <c r="K63" s="1484"/>
    </row>
    <row r="64" spans="1:12" x14ac:dyDescent="0.25">
      <c r="B64" s="1485"/>
      <c r="D64" s="1485"/>
      <c r="F64" s="1485"/>
      <c r="H64" s="1485"/>
      <c r="J64" s="1485"/>
    </row>
    <row r="65" spans="4:4" x14ac:dyDescent="0.25">
      <c r="D65" s="1485"/>
    </row>
  </sheetData>
  <mergeCells count="14">
    <mergeCell ref="I3:K3"/>
    <mergeCell ref="B5:C5"/>
    <mergeCell ref="D5:E5"/>
    <mergeCell ref="F5:G5"/>
    <mergeCell ref="H5:I5"/>
    <mergeCell ref="J5:K5"/>
    <mergeCell ref="L5:L33"/>
    <mergeCell ref="L34:L62"/>
    <mergeCell ref="A40:A41"/>
    <mergeCell ref="B40:C40"/>
    <mergeCell ref="D40:E40"/>
    <mergeCell ref="F40:G40"/>
    <mergeCell ref="H40:I40"/>
    <mergeCell ref="J40:K40"/>
  </mergeCells>
  <hyperlinks>
    <hyperlink ref="A1" location="'Table of Contents'!A1" display="Back to Table of Contents"/>
  </hyperlinks>
  <pageMargins left="0.5" right="0.2" top="0.42" bottom="0.36" header="0.27" footer="0.3"/>
  <pageSetup paperSize="9" scale="9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1"/>
  <sheetViews>
    <sheetView workbookViewId="0"/>
  </sheetViews>
  <sheetFormatPr defaultRowHeight="15" x14ac:dyDescent="0.25"/>
  <cols>
    <col min="1" max="1" width="26.7109375" style="567" customWidth="1"/>
    <col min="2" max="7" width="10.42578125" style="1486" customWidth="1"/>
    <col min="8" max="10" width="10.42578125" style="567" customWidth="1"/>
    <col min="11" max="11" width="10.42578125" style="1486" customWidth="1"/>
    <col min="12" max="12" width="6.42578125" style="760" customWidth="1"/>
    <col min="13" max="16384" width="9.140625" style="567"/>
  </cols>
  <sheetData>
    <row r="1" spans="1:12" ht="21.75" customHeight="1" x14ac:dyDescent="0.25">
      <c r="A1" s="962" t="s">
        <v>1404</v>
      </c>
      <c r="L1" s="3672">
        <v>92</v>
      </c>
    </row>
    <row r="2" spans="1:12" ht="15.75" customHeight="1" x14ac:dyDescent="0.25">
      <c r="A2" s="1487" t="s">
        <v>1288</v>
      </c>
      <c r="B2" s="1488"/>
      <c r="C2" s="1488"/>
      <c r="D2" s="1488"/>
      <c r="E2" s="1488"/>
      <c r="F2" s="1488"/>
      <c r="G2" s="1488"/>
      <c r="H2" s="1488"/>
      <c r="I2" s="1488"/>
      <c r="J2" s="1488"/>
      <c r="K2" s="1489"/>
      <c r="L2" s="3672"/>
    </row>
    <row r="3" spans="1:12" ht="14.25" customHeight="1" x14ac:dyDescent="0.25">
      <c r="A3" s="1487"/>
      <c r="B3" s="1488"/>
      <c r="C3" s="1488"/>
      <c r="D3" s="1488"/>
      <c r="E3" s="1488"/>
      <c r="F3" s="1488"/>
      <c r="G3" s="1488"/>
      <c r="H3" s="1488"/>
      <c r="I3" s="1488"/>
      <c r="J3" s="1488"/>
      <c r="K3" s="1490" t="s">
        <v>1618</v>
      </c>
      <c r="L3" s="3672"/>
    </row>
    <row r="4" spans="1:12" s="1492" customFormat="1" ht="24" customHeight="1" x14ac:dyDescent="0.2">
      <c r="A4" s="1287" t="s">
        <v>1727</v>
      </c>
      <c r="B4" s="1491">
        <v>2009</v>
      </c>
      <c r="C4" s="1491">
        <v>2010</v>
      </c>
      <c r="D4" s="1491">
        <v>2011</v>
      </c>
      <c r="E4" s="1491">
        <v>2012</v>
      </c>
      <c r="F4" s="1491">
        <v>2013</v>
      </c>
      <c r="G4" s="1491">
        <v>2014</v>
      </c>
      <c r="H4" s="1491">
        <v>2015</v>
      </c>
      <c r="I4" s="1491">
        <v>2016</v>
      </c>
      <c r="J4" s="1491">
        <v>2017</v>
      </c>
      <c r="K4" s="1491">
        <v>2018</v>
      </c>
      <c r="L4" s="3672"/>
    </row>
    <row r="5" spans="1:12" ht="16.5" customHeight="1" x14ac:dyDescent="0.25">
      <c r="A5" s="1493" t="s">
        <v>1728</v>
      </c>
      <c r="B5" s="1494"/>
      <c r="C5" s="1494"/>
      <c r="D5" s="1494"/>
      <c r="E5" s="1494"/>
      <c r="F5" s="1494"/>
      <c r="G5" s="1495"/>
      <c r="H5" s="1495"/>
      <c r="I5" s="1495"/>
      <c r="J5" s="1495"/>
      <c r="K5" s="1495"/>
      <c r="L5" s="3672"/>
    </row>
    <row r="6" spans="1:12" ht="16.5" customHeight="1" x14ac:dyDescent="0.25">
      <c r="A6" s="1496" t="s">
        <v>1729</v>
      </c>
      <c r="B6" s="1497">
        <v>166018</v>
      </c>
      <c r="C6" s="1497">
        <v>163540</v>
      </c>
      <c r="D6" s="1497">
        <v>107263</v>
      </c>
      <c r="E6" s="1497">
        <v>166558</v>
      </c>
      <c r="F6" s="1497">
        <v>163422</v>
      </c>
      <c r="G6" s="1497">
        <v>143049</v>
      </c>
      <c r="H6" s="1497">
        <v>167553</v>
      </c>
      <c r="I6" s="1497">
        <v>130353</v>
      </c>
      <c r="J6" s="1497">
        <v>197301</v>
      </c>
      <c r="K6" s="1497">
        <v>128152</v>
      </c>
      <c r="L6" s="3672"/>
    </row>
    <row r="7" spans="1:12" ht="16.5" customHeight="1" x14ac:dyDescent="0.25">
      <c r="A7" s="1496" t="s">
        <v>1730</v>
      </c>
      <c r="B7" s="1497">
        <v>22</v>
      </c>
      <c r="C7" s="1497">
        <v>26</v>
      </c>
      <c r="D7" s="1497">
        <v>23508</v>
      </c>
      <c r="E7" s="1497">
        <v>1981</v>
      </c>
      <c r="F7" s="1497">
        <v>4334</v>
      </c>
      <c r="G7" s="1497">
        <v>2728</v>
      </c>
      <c r="H7" s="1497">
        <v>678</v>
      </c>
      <c r="I7" s="1497">
        <v>512</v>
      </c>
      <c r="J7" s="1497">
        <v>272</v>
      </c>
      <c r="K7" s="1497">
        <v>390</v>
      </c>
      <c r="L7" s="3672"/>
    </row>
    <row r="8" spans="1:12" ht="16.5" customHeight="1" x14ac:dyDescent="0.25">
      <c r="A8" s="1496" t="s">
        <v>1731</v>
      </c>
      <c r="B8" s="1497">
        <v>23300</v>
      </c>
      <c r="C8" s="1497">
        <v>17175</v>
      </c>
      <c r="D8" s="1497">
        <v>18965</v>
      </c>
      <c r="E8" s="1497">
        <v>17509</v>
      </c>
      <c r="F8" s="1497">
        <v>20343</v>
      </c>
      <c r="G8" s="1497">
        <v>19374</v>
      </c>
      <c r="H8" s="1497">
        <v>20067</v>
      </c>
      <c r="I8" s="1497">
        <v>20873</v>
      </c>
      <c r="J8" s="1497">
        <v>18409</v>
      </c>
      <c r="K8" s="1497">
        <v>24823</v>
      </c>
      <c r="L8" s="3672"/>
    </row>
    <row r="9" spans="1:12" ht="16.5" customHeight="1" x14ac:dyDescent="0.25">
      <c r="A9" s="1496" t="s">
        <v>1732</v>
      </c>
      <c r="B9" s="1497">
        <v>54033</v>
      </c>
      <c r="C9" s="1497">
        <v>63455</v>
      </c>
      <c r="D9" s="1497">
        <v>39209</v>
      </c>
      <c r="E9" s="1497">
        <v>38284</v>
      </c>
      <c r="F9" s="1497">
        <v>39894</v>
      </c>
      <c r="G9" s="1497">
        <v>37719</v>
      </c>
      <c r="H9" s="1497">
        <v>39548</v>
      </c>
      <c r="I9" s="1497">
        <v>35600</v>
      </c>
      <c r="J9" s="1497">
        <v>36236</v>
      </c>
      <c r="K9" s="1497">
        <v>35869</v>
      </c>
      <c r="L9" s="3672"/>
    </row>
    <row r="10" spans="1:12" ht="16.5" customHeight="1" x14ac:dyDescent="0.25">
      <c r="A10" s="1496" t="s">
        <v>1733</v>
      </c>
      <c r="B10" s="1498">
        <v>81538</v>
      </c>
      <c r="C10" s="1497">
        <v>94617</v>
      </c>
      <c r="D10" s="1498">
        <v>92777</v>
      </c>
      <c r="E10" s="1498">
        <v>93367</v>
      </c>
      <c r="F10" s="1498">
        <v>99741</v>
      </c>
      <c r="G10" s="1497">
        <v>90225</v>
      </c>
      <c r="H10" s="1497">
        <v>109758</v>
      </c>
      <c r="I10" s="1497">
        <v>95153</v>
      </c>
      <c r="J10" s="1497">
        <v>109485</v>
      </c>
      <c r="K10" s="1497">
        <v>113029</v>
      </c>
      <c r="L10" s="3672"/>
    </row>
    <row r="11" spans="1:12" ht="16.5" customHeight="1" x14ac:dyDescent="0.25">
      <c r="A11" s="1496" t="s">
        <v>1734</v>
      </c>
      <c r="B11" s="1497">
        <v>201</v>
      </c>
      <c r="C11" s="1497">
        <v>261</v>
      </c>
      <c r="D11" s="1497">
        <v>191</v>
      </c>
      <c r="E11" s="1497">
        <v>94</v>
      </c>
      <c r="F11" s="1497">
        <v>180</v>
      </c>
      <c r="G11" s="1497">
        <v>53</v>
      </c>
      <c r="H11" s="1497">
        <v>108</v>
      </c>
      <c r="I11" s="1497">
        <v>123</v>
      </c>
      <c r="J11" s="1497">
        <v>117</v>
      </c>
      <c r="K11" s="1497">
        <v>156</v>
      </c>
      <c r="L11" s="3672"/>
    </row>
    <row r="12" spans="1:12" ht="16.5" customHeight="1" x14ac:dyDescent="0.25">
      <c r="A12" s="1496" t="s">
        <v>1735</v>
      </c>
      <c r="B12" s="1497">
        <v>5567</v>
      </c>
      <c r="C12" s="1497">
        <v>5994</v>
      </c>
      <c r="D12" s="1497">
        <v>5842</v>
      </c>
      <c r="E12" s="1497">
        <v>5175</v>
      </c>
      <c r="F12" s="1497">
        <v>5026</v>
      </c>
      <c r="G12" s="1497">
        <v>5188</v>
      </c>
      <c r="H12" s="1497">
        <v>5131</v>
      </c>
      <c r="I12" s="1497">
        <v>5801</v>
      </c>
      <c r="J12" s="1497">
        <v>5661</v>
      </c>
      <c r="K12" s="1497">
        <v>6528</v>
      </c>
      <c r="L12" s="3672"/>
    </row>
    <row r="13" spans="1:12" ht="16.5" customHeight="1" x14ac:dyDescent="0.25">
      <c r="A13" s="1496" t="s">
        <v>1736</v>
      </c>
      <c r="B13" s="1497">
        <v>149</v>
      </c>
      <c r="C13" s="1497">
        <v>148</v>
      </c>
      <c r="D13" s="1497">
        <v>93</v>
      </c>
      <c r="E13" s="1497">
        <v>172</v>
      </c>
      <c r="F13" s="1497">
        <v>199</v>
      </c>
      <c r="G13" s="1497">
        <v>26</v>
      </c>
      <c r="H13" s="1497">
        <v>238</v>
      </c>
      <c r="I13" s="1497">
        <v>176</v>
      </c>
      <c r="J13" s="1497">
        <v>342</v>
      </c>
      <c r="K13" s="1497">
        <v>251</v>
      </c>
      <c r="L13" s="3672"/>
    </row>
    <row r="14" spans="1:12" ht="16.5" customHeight="1" x14ac:dyDescent="0.25">
      <c r="A14" s="1496" t="s">
        <v>1737</v>
      </c>
      <c r="B14" s="1497">
        <v>606</v>
      </c>
      <c r="C14" s="1497">
        <v>579</v>
      </c>
      <c r="D14" s="1497">
        <v>801</v>
      </c>
      <c r="E14" s="1497">
        <v>1384</v>
      </c>
      <c r="F14" s="1497">
        <v>1585</v>
      </c>
      <c r="G14" s="1497">
        <v>1594</v>
      </c>
      <c r="H14" s="1497">
        <v>1588</v>
      </c>
      <c r="I14" s="1497">
        <v>1770</v>
      </c>
      <c r="J14" s="1497">
        <v>1204</v>
      </c>
      <c r="K14" s="1497">
        <v>1429</v>
      </c>
      <c r="L14" s="3672"/>
    </row>
    <row r="15" spans="1:12" ht="16.5" customHeight="1" x14ac:dyDescent="0.25">
      <c r="A15" s="1496" t="s">
        <v>1738</v>
      </c>
      <c r="B15" s="1497">
        <v>15864</v>
      </c>
      <c r="C15" s="1497">
        <v>16098</v>
      </c>
      <c r="D15" s="1497">
        <v>16854</v>
      </c>
      <c r="E15" s="1497">
        <v>18643</v>
      </c>
      <c r="F15" s="1497">
        <v>18092</v>
      </c>
      <c r="G15" s="1497">
        <v>19133</v>
      </c>
      <c r="H15" s="1497">
        <v>18390</v>
      </c>
      <c r="I15" s="1497">
        <v>20173</v>
      </c>
      <c r="J15" s="1497">
        <v>21392</v>
      </c>
      <c r="K15" s="1497">
        <v>22073</v>
      </c>
      <c r="L15" s="3672"/>
    </row>
    <row r="16" spans="1:12" ht="16.5" customHeight="1" x14ac:dyDescent="0.25">
      <c r="A16" s="1499" t="s">
        <v>1739</v>
      </c>
      <c r="B16" s="1497"/>
      <c r="C16" s="1497"/>
      <c r="D16" s="1497"/>
      <c r="E16" s="1497"/>
      <c r="F16" s="1497"/>
      <c r="G16" s="1497"/>
      <c r="H16" s="1497"/>
      <c r="I16" s="1497"/>
      <c r="J16" s="1497"/>
      <c r="K16" s="1497"/>
      <c r="L16" s="3672"/>
    </row>
    <row r="17" spans="1:12" ht="16.5" customHeight="1" x14ac:dyDescent="0.25">
      <c r="A17" s="1500" t="s">
        <v>1740</v>
      </c>
      <c r="B17" s="1497">
        <v>8808</v>
      </c>
      <c r="C17" s="1497">
        <v>7690</v>
      </c>
      <c r="D17" s="1497">
        <v>8272</v>
      </c>
      <c r="E17" s="1497">
        <v>8824</v>
      </c>
      <c r="F17" s="1497">
        <v>6676</v>
      </c>
      <c r="G17" s="1497">
        <v>7462</v>
      </c>
      <c r="H17" s="1497">
        <v>11236</v>
      </c>
      <c r="I17" s="1497">
        <v>12224</v>
      </c>
      <c r="J17" s="1497">
        <v>9176</v>
      </c>
      <c r="K17" s="1497">
        <v>11410</v>
      </c>
      <c r="L17" s="3672"/>
    </row>
    <row r="18" spans="1:12" ht="16.5" customHeight="1" x14ac:dyDescent="0.25">
      <c r="A18" s="1496" t="s">
        <v>1741</v>
      </c>
      <c r="B18" s="1497">
        <v>339</v>
      </c>
      <c r="C18" s="1497">
        <v>517</v>
      </c>
      <c r="D18" s="1497">
        <v>454</v>
      </c>
      <c r="E18" s="1497">
        <v>405</v>
      </c>
      <c r="F18" s="1497">
        <v>427</v>
      </c>
      <c r="G18" s="1497">
        <v>340</v>
      </c>
      <c r="H18" s="1497">
        <v>475</v>
      </c>
      <c r="I18" s="1497">
        <v>358</v>
      </c>
      <c r="J18" s="1497">
        <v>464</v>
      </c>
      <c r="K18" s="1497">
        <v>375</v>
      </c>
      <c r="L18" s="3672"/>
    </row>
    <row r="19" spans="1:12" ht="16.5" customHeight="1" x14ac:dyDescent="0.25">
      <c r="A19" s="1493" t="s">
        <v>1742</v>
      </c>
      <c r="B19" s="1501"/>
      <c r="C19" s="1497"/>
      <c r="D19" s="1501"/>
      <c r="E19" s="1501"/>
      <c r="F19" s="1501"/>
      <c r="G19" s="1497"/>
      <c r="H19" s="1497"/>
      <c r="I19" s="1497"/>
      <c r="J19" s="1497"/>
      <c r="K19" s="1497"/>
      <c r="L19" s="3672"/>
    </row>
    <row r="20" spans="1:12" ht="16.5" customHeight="1" x14ac:dyDescent="0.25">
      <c r="A20" s="1500" t="s">
        <v>1743</v>
      </c>
      <c r="B20" s="1497">
        <v>33299</v>
      </c>
      <c r="C20" s="1497">
        <v>26945</v>
      </c>
      <c r="D20" s="1497">
        <v>17689</v>
      </c>
      <c r="E20" s="1497">
        <v>18601</v>
      </c>
      <c r="F20" s="1497">
        <v>29857</v>
      </c>
      <c r="G20" s="1497">
        <v>67236</v>
      </c>
      <c r="H20" s="1497">
        <v>92500</v>
      </c>
      <c r="I20" s="1497">
        <v>107020</v>
      </c>
      <c r="J20" s="1497">
        <v>111415</v>
      </c>
      <c r="K20" s="1497">
        <v>22598</v>
      </c>
      <c r="L20" s="3672"/>
    </row>
    <row r="21" spans="1:12" ht="16.5" customHeight="1" x14ac:dyDescent="0.25">
      <c r="A21" s="1500" t="s">
        <v>1744</v>
      </c>
      <c r="B21" s="1497">
        <v>572</v>
      </c>
      <c r="C21" s="1497">
        <v>834</v>
      </c>
      <c r="D21" s="1497">
        <v>685</v>
      </c>
      <c r="E21" s="1497">
        <v>596</v>
      </c>
      <c r="F21" s="1497">
        <v>331</v>
      </c>
      <c r="G21" s="1497">
        <v>548</v>
      </c>
      <c r="H21" s="1497">
        <v>292</v>
      </c>
      <c r="I21" s="1497">
        <v>371</v>
      </c>
      <c r="J21" s="1497">
        <v>332</v>
      </c>
      <c r="K21" s="1497">
        <v>288</v>
      </c>
      <c r="L21" s="3672"/>
    </row>
    <row r="22" spans="1:12" ht="16.5" customHeight="1" x14ac:dyDescent="0.25">
      <c r="A22" s="1496" t="s">
        <v>1745</v>
      </c>
      <c r="B22" s="1497">
        <v>1815</v>
      </c>
      <c r="C22" s="1497">
        <v>2061</v>
      </c>
      <c r="D22" s="1497">
        <v>1902</v>
      </c>
      <c r="E22" s="1497">
        <v>2318</v>
      </c>
      <c r="F22" s="1497">
        <v>2319</v>
      </c>
      <c r="G22" s="1497">
        <v>2146</v>
      </c>
      <c r="H22" s="1497">
        <v>2210</v>
      </c>
      <c r="I22" s="1497">
        <v>2224</v>
      </c>
      <c r="J22" s="1497">
        <v>2051</v>
      </c>
      <c r="K22" s="1497">
        <v>2259</v>
      </c>
      <c r="L22" s="3672"/>
    </row>
    <row r="23" spans="1:12" ht="16.5" customHeight="1" x14ac:dyDescent="0.25">
      <c r="A23" s="1496" t="s">
        <v>1746</v>
      </c>
      <c r="B23" s="1497">
        <v>90</v>
      </c>
      <c r="C23" s="1497">
        <v>121</v>
      </c>
      <c r="D23" s="1497">
        <v>113</v>
      </c>
      <c r="E23" s="1497">
        <v>233</v>
      </c>
      <c r="F23" s="1497">
        <v>217.29499999999999</v>
      </c>
      <c r="G23" s="1497">
        <v>202</v>
      </c>
      <c r="H23" s="1497">
        <v>265</v>
      </c>
      <c r="I23" s="1497">
        <v>283</v>
      </c>
      <c r="J23" s="1497">
        <v>356</v>
      </c>
      <c r="K23" s="1497">
        <v>431</v>
      </c>
      <c r="L23" s="3672"/>
    </row>
    <row r="24" spans="1:12" ht="16.5" customHeight="1" x14ac:dyDescent="0.25">
      <c r="A24" s="1499" t="s">
        <v>1747</v>
      </c>
      <c r="B24" s="1497"/>
      <c r="C24" s="1497"/>
      <c r="D24" s="1497"/>
      <c r="E24" s="1497"/>
      <c r="F24" s="1497"/>
      <c r="G24" s="1497"/>
      <c r="H24" s="1497"/>
      <c r="I24" s="1497"/>
      <c r="J24" s="1497"/>
      <c r="K24" s="1497"/>
      <c r="L24" s="3672"/>
    </row>
    <row r="25" spans="1:12" ht="16.5" customHeight="1" x14ac:dyDescent="0.25">
      <c r="A25" s="1496" t="s">
        <v>1748</v>
      </c>
      <c r="B25" s="1497">
        <v>1293</v>
      </c>
      <c r="C25" s="1497">
        <v>1089</v>
      </c>
      <c r="D25" s="1497">
        <v>1306</v>
      </c>
      <c r="E25" s="1497">
        <v>1279</v>
      </c>
      <c r="F25" s="1497">
        <v>1111</v>
      </c>
      <c r="G25" s="1497">
        <v>1347</v>
      </c>
      <c r="H25" s="1497">
        <v>1368</v>
      </c>
      <c r="I25" s="1497">
        <v>1194</v>
      </c>
      <c r="J25" s="1497">
        <v>1187</v>
      </c>
      <c r="K25" s="1497">
        <v>997</v>
      </c>
      <c r="L25" s="3672"/>
    </row>
    <row r="26" spans="1:12" ht="16.5" customHeight="1" x14ac:dyDescent="0.25">
      <c r="A26" s="1496" t="s">
        <v>1749</v>
      </c>
      <c r="B26" s="1497">
        <v>1094</v>
      </c>
      <c r="C26" s="1497">
        <v>2588</v>
      </c>
      <c r="D26" s="1497">
        <v>1576</v>
      </c>
      <c r="E26" s="1497">
        <v>1704</v>
      </c>
      <c r="F26" s="1497">
        <v>2297</v>
      </c>
      <c r="G26" s="1497">
        <v>1494</v>
      </c>
      <c r="H26" s="1497">
        <v>2018</v>
      </c>
      <c r="I26" s="1497">
        <v>1185</v>
      </c>
      <c r="J26" s="1497">
        <v>2261</v>
      </c>
      <c r="K26" s="1497">
        <v>1024</v>
      </c>
      <c r="L26" s="3672"/>
    </row>
    <row r="27" spans="1:12" ht="16.5" customHeight="1" x14ac:dyDescent="0.25">
      <c r="A27" s="1496" t="s">
        <v>1750</v>
      </c>
      <c r="B27" s="1497">
        <v>3529</v>
      </c>
      <c r="C27" s="1497">
        <v>3048</v>
      </c>
      <c r="D27" s="1497">
        <v>3067</v>
      </c>
      <c r="E27" s="1497">
        <v>2910</v>
      </c>
      <c r="F27" s="1497">
        <v>3427</v>
      </c>
      <c r="G27" s="1497">
        <v>3563</v>
      </c>
      <c r="H27" s="1497">
        <v>2964</v>
      </c>
      <c r="I27" s="1497">
        <v>3339</v>
      </c>
      <c r="J27" s="1497">
        <v>3398</v>
      </c>
      <c r="K27" s="1497">
        <v>3027</v>
      </c>
      <c r="L27" s="3672"/>
    </row>
    <row r="28" spans="1:12" ht="16.5" customHeight="1" x14ac:dyDescent="0.25">
      <c r="A28" s="1496" t="s">
        <v>1751</v>
      </c>
      <c r="B28" s="1497">
        <v>4162</v>
      </c>
      <c r="C28" s="1497">
        <v>4745</v>
      </c>
      <c r="D28" s="1497">
        <v>4052</v>
      </c>
      <c r="E28" s="1497">
        <v>4485</v>
      </c>
      <c r="F28" s="1497">
        <v>4647</v>
      </c>
      <c r="G28" s="1497">
        <v>4396</v>
      </c>
      <c r="H28" s="1497">
        <v>4126</v>
      </c>
      <c r="I28" s="1497">
        <v>4909</v>
      </c>
      <c r="J28" s="1497">
        <v>4811</v>
      </c>
      <c r="K28" s="1497">
        <v>4499</v>
      </c>
      <c r="L28" s="3672"/>
    </row>
    <row r="29" spans="1:12" x14ac:dyDescent="0.25">
      <c r="A29" s="1502" t="s">
        <v>1752</v>
      </c>
      <c r="B29" s="1503">
        <v>1920</v>
      </c>
      <c r="C29" s="1503">
        <v>2019</v>
      </c>
      <c r="D29" s="1503">
        <v>2200</v>
      </c>
      <c r="E29" s="1503">
        <v>1977</v>
      </c>
      <c r="F29" s="1503">
        <v>2112</v>
      </c>
      <c r="G29" s="1503">
        <v>2046</v>
      </c>
      <c r="H29" s="1503">
        <v>1969</v>
      </c>
      <c r="I29" s="1503">
        <v>2084</v>
      </c>
      <c r="J29" s="1503">
        <v>1859</v>
      </c>
      <c r="K29" s="1503">
        <v>2015</v>
      </c>
      <c r="L29" s="3672"/>
    </row>
    <row r="30" spans="1:12" x14ac:dyDescent="0.25">
      <c r="A30" s="1504"/>
      <c r="B30" s="1505"/>
      <c r="C30" s="1505"/>
      <c r="D30" s="1505"/>
      <c r="E30" s="1505"/>
      <c r="F30" s="1505"/>
      <c r="G30" s="1505"/>
      <c r="H30" s="1505"/>
      <c r="I30" s="1505"/>
      <c r="J30" s="1505"/>
      <c r="K30" s="1505"/>
      <c r="L30" s="3672"/>
    </row>
    <row r="31" spans="1:12" ht="15.75" customHeight="1" x14ac:dyDescent="0.25">
      <c r="A31" s="1504"/>
      <c r="B31" s="1505"/>
      <c r="C31" s="1505"/>
      <c r="D31" s="1505"/>
      <c r="E31" s="1505"/>
      <c r="F31" s="1505"/>
      <c r="G31" s="1505"/>
      <c r="H31" s="1505"/>
      <c r="I31" s="1505"/>
      <c r="J31" s="1505"/>
      <c r="K31" s="1505"/>
      <c r="L31" s="3672"/>
    </row>
    <row r="32" spans="1:12" ht="15.75" customHeight="1" x14ac:dyDescent="0.25">
      <c r="A32" s="1504"/>
      <c r="B32" s="1505"/>
      <c r="C32" s="1505"/>
      <c r="D32" s="1505"/>
      <c r="E32" s="1505"/>
      <c r="F32" s="1505"/>
      <c r="G32" s="1505"/>
      <c r="H32" s="1505"/>
      <c r="I32" s="1505"/>
      <c r="J32" s="1505"/>
      <c r="K32" s="1505"/>
      <c r="L32" s="3672"/>
    </row>
    <row r="33" spans="1:12" ht="15.75" customHeight="1" x14ac:dyDescent="0.25">
      <c r="A33" s="1504"/>
      <c r="B33" s="1505"/>
      <c r="C33" s="1505"/>
      <c r="D33" s="1505"/>
      <c r="E33" s="1505"/>
      <c r="F33" s="1505"/>
      <c r="G33" s="1505"/>
      <c r="H33" s="1505"/>
      <c r="I33" s="1505"/>
      <c r="J33" s="1505"/>
      <c r="K33" s="1505"/>
      <c r="L33" s="3672"/>
    </row>
    <row r="34" spans="1:12" ht="15.75" customHeight="1" x14ac:dyDescent="0.25">
      <c r="A34" s="1504"/>
      <c r="B34" s="1505"/>
      <c r="C34" s="1505"/>
      <c r="D34" s="1505"/>
      <c r="E34" s="1505"/>
      <c r="F34" s="1505"/>
      <c r="G34" s="1505"/>
      <c r="H34" s="1505"/>
      <c r="I34" s="1505"/>
      <c r="J34" s="1505"/>
      <c r="K34" s="1505"/>
      <c r="L34" s="3672"/>
    </row>
    <row r="35" spans="1:12" ht="15.75" customHeight="1" x14ac:dyDescent="0.25">
      <c r="A35" s="1487" t="s">
        <v>1753</v>
      </c>
      <c r="B35" s="1488"/>
      <c r="C35" s="1488"/>
      <c r="D35" s="1488"/>
      <c r="E35" s="1488"/>
      <c r="F35" s="1488"/>
      <c r="G35" s="1488"/>
      <c r="H35" s="1488"/>
      <c r="I35" s="1488"/>
      <c r="J35" s="1488"/>
      <c r="L35" s="3672">
        <v>93</v>
      </c>
    </row>
    <row r="36" spans="1:12" ht="17.25" customHeight="1" x14ac:dyDescent="0.25">
      <c r="A36" s="1487"/>
      <c r="B36" s="1488"/>
      <c r="C36" s="1488"/>
      <c r="D36" s="1488"/>
      <c r="E36" s="1488"/>
      <c r="F36" s="1488"/>
      <c r="G36" s="1488"/>
      <c r="H36" s="1488"/>
      <c r="I36" s="1488"/>
      <c r="J36" s="1488"/>
      <c r="K36" s="1490" t="s">
        <v>1618</v>
      </c>
      <c r="L36" s="3672"/>
    </row>
    <row r="37" spans="1:12" s="1492" customFormat="1" ht="16.5" customHeight="1" x14ac:dyDescent="0.2">
      <c r="A37" s="1287" t="s">
        <v>1727</v>
      </c>
      <c r="B37" s="1491">
        <v>2009</v>
      </c>
      <c r="C37" s="1491">
        <v>2010</v>
      </c>
      <c r="D37" s="1491">
        <v>2011</v>
      </c>
      <c r="E37" s="1491">
        <v>2012</v>
      </c>
      <c r="F37" s="1491">
        <v>2013</v>
      </c>
      <c r="G37" s="1491">
        <v>2014</v>
      </c>
      <c r="H37" s="1491">
        <v>2015</v>
      </c>
      <c r="I37" s="1491">
        <v>2016</v>
      </c>
      <c r="J37" s="1491">
        <v>2017</v>
      </c>
      <c r="K37" s="1491">
        <v>2018</v>
      </c>
      <c r="L37" s="3672"/>
    </row>
    <row r="38" spans="1:12" ht="16.5" customHeight="1" x14ac:dyDescent="0.25">
      <c r="A38" s="1499" t="s">
        <v>1754</v>
      </c>
      <c r="B38" s="1497"/>
      <c r="C38" s="1497"/>
      <c r="D38" s="1497"/>
      <c r="E38" s="1497"/>
      <c r="F38" s="1497"/>
      <c r="G38" s="1506"/>
      <c r="H38" s="1506"/>
      <c r="I38" s="1506"/>
      <c r="J38" s="1506"/>
      <c r="K38" s="1506"/>
      <c r="L38" s="3672"/>
    </row>
    <row r="39" spans="1:12" ht="16.5" customHeight="1" x14ac:dyDescent="0.25">
      <c r="A39" s="1496" t="s">
        <v>1755</v>
      </c>
      <c r="B39" s="1497">
        <v>254</v>
      </c>
      <c r="C39" s="1497">
        <v>269</v>
      </c>
      <c r="D39" s="1497">
        <v>312</v>
      </c>
      <c r="E39" s="1497">
        <v>255</v>
      </c>
      <c r="F39" s="1497">
        <v>292</v>
      </c>
      <c r="G39" s="1506">
        <v>337</v>
      </c>
      <c r="H39" s="1506">
        <v>259</v>
      </c>
      <c r="I39" s="1506">
        <v>334</v>
      </c>
      <c r="J39" s="1506">
        <v>369</v>
      </c>
      <c r="K39" s="1506">
        <v>315</v>
      </c>
      <c r="L39" s="3672"/>
    </row>
    <row r="40" spans="1:12" ht="16.5" customHeight="1" x14ac:dyDescent="0.25">
      <c r="A40" s="1499" t="s">
        <v>1756</v>
      </c>
      <c r="B40" s="1501"/>
      <c r="C40" s="1497"/>
      <c r="D40" s="1501"/>
      <c r="E40" s="1501"/>
      <c r="F40" s="1501"/>
      <c r="G40" s="1506"/>
      <c r="H40" s="1506"/>
      <c r="I40" s="1506"/>
      <c r="J40" s="1506"/>
      <c r="K40" s="1506"/>
      <c r="L40" s="3672"/>
    </row>
    <row r="41" spans="1:12" ht="16.5" customHeight="1" x14ac:dyDescent="0.25">
      <c r="A41" s="1496" t="s">
        <v>1757</v>
      </c>
      <c r="B41" s="1506">
        <v>1636</v>
      </c>
      <c r="C41" s="1497">
        <v>1307</v>
      </c>
      <c r="D41" s="1506">
        <v>1284</v>
      </c>
      <c r="E41" s="1506">
        <v>1533</v>
      </c>
      <c r="F41" s="1506">
        <v>1477</v>
      </c>
      <c r="G41" s="1506">
        <v>1421</v>
      </c>
      <c r="H41" s="1506">
        <v>1380</v>
      </c>
      <c r="I41" s="1506">
        <v>1376</v>
      </c>
      <c r="J41" s="1506">
        <v>1461</v>
      </c>
      <c r="K41" s="1506">
        <v>1303</v>
      </c>
      <c r="L41" s="3672"/>
    </row>
    <row r="42" spans="1:12" ht="16.5" customHeight="1" x14ac:dyDescent="0.25">
      <c r="A42" s="1496" t="s">
        <v>1758</v>
      </c>
      <c r="B42" s="1506">
        <v>1137</v>
      </c>
      <c r="C42" s="1497">
        <v>1573</v>
      </c>
      <c r="D42" s="1506">
        <v>1637</v>
      </c>
      <c r="E42" s="1506">
        <v>1346</v>
      </c>
      <c r="F42" s="1506">
        <v>1659</v>
      </c>
      <c r="G42" s="1506">
        <v>1192</v>
      </c>
      <c r="H42" s="1506">
        <v>1245</v>
      </c>
      <c r="I42" s="1506">
        <v>1415</v>
      </c>
      <c r="J42" s="1506">
        <v>1371</v>
      </c>
      <c r="K42" s="1506">
        <v>1531</v>
      </c>
      <c r="L42" s="3672"/>
    </row>
    <row r="43" spans="1:12" ht="16.5" customHeight="1" x14ac:dyDescent="0.25">
      <c r="A43" s="1496" t="s">
        <v>1759</v>
      </c>
      <c r="B43" s="1497">
        <v>544</v>
      </c>
      <c r="C43" s="1497">
        <v>473</v>
      </c>
      <c r="D43" s="1506">
        <v>491</v>
      </c>
      <c r="E43" s="1506">
        <v>876</v>
      </c>
      <c r="F43" s="1506">
        <v>653</v>
      </c>
      <c r="G43" s="1506">
        <v>700</v>
      </c>
      <c r="H43" s="1506">
        <v>710</v>
      </c>
      <c r="I43" s="1506">
        <v>988</v>
      </c>
      <c r="J43" s="1506">
        <v>601</v>
      </c>
      <c r="K43" s="1506">
        <v>778</v>
      </c>
      <c r="L43" s="3672"/>
    </row>
    <row r="44" spans="1:12" ht="16.5" customHeight="1" x14ac:dyDescent="0.25">
      <c r="A44" s="1499" t="s">
        <v>1760</v>
      </c>
      <c r="B44" s="1506"/>
      <c r="C44" s="1497"/>
      <c r="D44" s="1506"/>
      <c r="E44" s="1506"/>
      <c r="F44" s="1501"/>
      <c r="G44" s="1506"/>
      <c r="H44" s="1506"/>
      <c r="I44" s="1506"/>
      <c r="J44" s="1506"/>
      <c r="K44" s="1506"/>
      <c r="L44" s="3672"/>
    </row>
    <row r="45" spans="1:12" ht="16.5" customHeight="1" x14ac:dyDescent="0.25">
      <c r="A45" s="1507" t="s">
        <v>1761</v>
      </c>
      <c r="B45" s="1506"/>
      <c r="C45" s="1497"/>
      <c r="D45" s="1506"/>
      <c r="E45" s="1506"/>
      <c r="F45" s="1501"/>
      <c r="G45" s="1506"/>
      <c r="H45" s="1506"/>
      <c r="I45" s="1506"/>
      <c r="J45" s="1506"/>
      <c r="K45" s="1506"/>
      <c r="L45" s="3672"/>
    </row>
    <row r="46" spans="1:12" ht="16.5" customHeight="1" x14ac:dyDescent="0.25">
      <c r="A46" s="1508" t="s">
        <v>1762</v>
      </c>
      <c r="B46" s="1506">
        <v>28</v>
      </c>
      <c r="C46" s="1497">
        <v>12</v>
      </c>
      <c r="D46" s="1506">
        <v>17</v>
      </c>
      <c r="E46" s="1506">
        <v>18</v>
      </c>
      <c r="F46" s="1506">
        <v>16</v>
      </c>
      <c r="G46" s="1506">
        <v>20</v>
      </c>
      <c r="H46" s="1506">
        <v>69</v>
      </c>
      <c r="I46" s="1506">
        <v>70</v>
      </c>
      <c r="J46" s="1506">
        <v>44</v>
      </c>
      <c r="K46" s="1506">
        <v>57</v>
      </c>
      <c r="L46" s="3672"/>
    </row>
    <row r="47" spans="1:12" ht="16.5" customHeight="1" x14ac:dyDescent="0.25">
      <c r="A47" s="1508" t="s">
        <v>1763</v>
      </c>
      <c r="B47" s="1506">
        <v>185</v>
      </c>
      <c r="C47" s="1497">
        <v>31</v>
      </c>
      <c r="D47" s="1506">
        <v>8</v>
      </c>
      <c r="E47" s="1506">
        <v>12</v>
      </c>
      <c r="F47" s="1506">
        <v>231</v>
      </c>
      <c r="G47" s="1506">
        <v>74</v>
      </c>
      <c r="H47" s="1506">
        <v>316</v>
      </c>
      <c r="I47" s="1506">
        <v>184</v>
      </c>
      <c r="J47" s="1506">
        <v>49</v>
      </c>
      <c r="K47" s="1506">
        <v>276</v>
      </c>
      <c r="L47" s="3672"/>
    </row>
    <row r="48" spans="1:12" ht="16.5" customHeight="1" x14ac:dyDescent="0.25">
      <c r="A48" s="1508" t="s">
        <v>1764</v>
      </c>
      <c r="B48" s="1506">
        <v>36</v>
      </c>
      <c r="C48" s="1497">
        <v>34</v>
      </c>
      <c r="D48" s="1506">
        <v>37</v>
      </c>
      <c r="E48" s="1506">
        <v>38</v>
      </c>
      <c r="F48" s="1506">
        <v>48</v>
      </c>
      <c r="G48" s="1506">
        <v>48</v>
      </c>
      <c r="H48" s="1506">
        <v>63</v>
      </c>
      <c r="I48" s="1506">
        <v>83</v>
      </c>
      <c r="J48" s="1506">
        <v>90</v>
      </c>
      <c r="K48" s="1506">
        <v>115</v>
      </c>
      <c r="L48" s="3672"/>
    </row>
    <row r="49" spans="1:12" ht="16.5" customHeight="1" x14ac:dyDescent="0.25">
      <c r="A49" s="1508" t="s">
        <v>1765</v>
      </c>
      <c r="B49" s="1506">
        <v>3</v>
      </c>
      <c r="C49" s="1497">
        <v>1</v>
      </c>
      <c r="D49" s="1506">
        <v>6</v>
      </c>
      <c r="E49" s="1506">
        <v>5</v>
      </c>
      <c r="F49" s="1497">
        <v>0</v>
      </c>
      <c r="G49" s="1506">
        <v>1</v>
      </c>
      <c r="H49" s="1506">
        <v>4</v>
      </c>
      <c r="I49" s="1506">
        <v>1</v>
      </c>
      <c r="J49" s="1506">
        <v>3</v>
      </c>
      <c r="K49" s="1506">
        <v>1</v>
      </c>
      <c r="L49" s="3672"/>
    </row>
    <row r="50" spans="1:12" ht="16.5" customHeight="1" x14ac:dyDescent="0.25">
      <c r="A50" s="1508" t="s">
        <v>1766</v>
      </c>
      <c r="B50" s="1497">
        <v>119</v>
      </c>
      <c r="C50" s="1497">
        <v>109</v>
      </c>
      <c r="D50" s="1506">
        <v>87</v>
      </c>
      <c r="E50" s="1506">
        <v>101</v>
      </c>
      <c r="F50" s="1506">
        <v>168</v>
      </c>
      <c r="G50" s="1506">
        <v>119</v>
      </c>
      <c r="H50" s="1506">
        <v>0</v>
      </c>
      <c r="I50" s="1506">
        <v>155</v>
      </c>
      <c r="J50" s="1506">
        <v>0</v>
      </c>
      <c r="K50" s="1506">
        <v>0</v>
      </c>
      <c r="L50" s="3672"/>
    </row>
    <row r="51" spans="1:12" ht="16.5" customHeight="1" x14ac:dyDescent="0.25">
      <c r="A51" s="1508" t="s">
        <v>1767</v>
      </c>
      <c r="B51" s="1506">
        <v>12840</v>
      </c>
      <c r="C51" s="1497">
        <v>11345</v>
      </c>
      <c r="D51" s="1506">
        <v>11573</v>
      </c>
      <c r="E51" s="1506">
        <v>9505</v>
      </c>
      <c r="F51" s="1506">
        <v>8660</v>
      </c>
      <c r="G51" s="1506">
        <v>10915</v>
      </c>
      <c r="H51" s="1506">
        <v>10836</v>
      </c>
      <c r="I51" s="1506">
        <v>11717</v>
      </c>
      <c r="J51" s="1506">
        <v>12281</v>
      </c>
      <c r="K51" s="1506">
        <v>14528</v>
      </c>
      <c r="L51" s="3672"/>
    </row>
    <row r="52" spans="1:12" ht="16.5" customHeight="1" x14ac:dyDescent="0.25">
      <c r="A52" s="1508" t="s">
        <v>1768</v>
      </c>
      <c r="B52" s="1497">
        <v>0</v>
      </c>
      <c r="C52" s="1497">
        <v>5</v>
      </c>
      <c r="D52" s="1497">
        <v>16</v>
      </c>
      <c r="E52" s="1497">
        <v>30</v>
      </c>
      <c r="F52" s="1497">
        <v>56</v>
      </c>
      <c r="G52" s="1506">
        <v>44</v>
      </c>
      <c r="H52" s="1506">
        <v>0</v>
      </c>
      <c r="I52" s="1506">
        <v>0</v>
      </c>
      <c r="J52" s="1506">
        <v>0</v>
      </c>
      <c r="K52" s="1506">
        <v>0</v>
      </c>
      <c r="L52" s="3672"/>
    </row>
    <row r="53" spans="1:12" ht="16.5" customHeight="1" x14ac:dyDescent="0.25">
      <c r="A53" s="1508" t="s">
        <v>1769</v>
      </c>
      <c r="B53" s="1497">
        <v>220</v>
      </c>
      <c r="C53" s="1497">
        <v>192</v>
      </c>
      <c r="D53" s="1497">
        <v>233</v>
      </c>
      <c r="E53" s="1497">
        <v>311</v>
      </c>
      <c r="F53" s="1497">
        <v>215</v>
      </c>
      <c r="G53" s="1506">
        <v>280</v>
      </c>
      <c r="H53" s="1506">
        <v>444</v>
      </c>
      <c r="I53" s="1506">
        <v>386</v>
      </c>
      <c r="J53" s="1506">
        <v>388</v>
      </c>
      <c r="K53" s="1506">
        <v>560</v>
      </c>
      <c r="L53" s="3672"/>
    </row>
    <row r="54" spans="1:12" ht="35.25" customHeight="1" x14ac:dyDescent="0.25">
      <c r="A54" s="1509" t="s">
        <v>1770</v>
      </c>
      <c r="B54" s="1501"/>
      <c r="C54" s="1497"/>
      <c r="D54" s="1501"/>
      <c r="E54" s="1501"/>
      <c r="F54" s="1501"/>
      <c r="G54" s="1506"/>
      <c r="H54" s="1506"/>
      <c r="I54" s="1506"/>
      <c r="J54" s="1506"/>
      <c r="K54" s="1506"/>
      <c r="L54" s="3672"/>
    </row>
    <row r="55" spans="1:12" ht="16.5" customHeight="1" x14ac:dyDescent="0.25">
      <c r="A55" s="1508" t="s">
        <v>1771</v>
      </c>
      <c r="B55" s="1506">
        <v>4</v>
      </c>
      <c r="C55" s="1497">
        <v>29</v>
      </c>
      <c r="D55" s="1506">
        <v>30</v>
      </c>
      <c r="E55" s="1506">
        <v>27</v>
      </c>
      <c r="F55" s="1506">
        <v>23</v>
      </c>
      <c r="G55" s="1506">
        <v>18</v>
      </c>
      <c r="H55" s="1506">
        <v>28</v>
      </c>
      <c r="I55" s="1506">
        <v>26</v>
      </c>
      <c r="J55" s="1506">
        <v>39</v>
      </c>
      <c r="K55" s="1506">
        <v>19</v>
      </c>
      <c r="L55" s="3672"/>
    </row>
    <row r="56" spans="1:12" ht="16.5" customHeight="1" x14ac:dyDescent="0.25">
      <c r="A56" s="1508" t="s">
        <v>1772</v>
      </c>
      <c r="B56" s="1506">
        <v>974</v>
      </c>
      <c r="C56" s="1497">
        <v>1186</v>
      </c>
      <c r="D56" s="1506">
        <v>1239</v>
      </c>
      <c r="E56" s="1506">
        <v>1048</v>
      </c>
      <c r="F56" s="1506">
        <v>1287</v>
      </c>
      <c r="G56" s="1506">
        <v>1191</v>
      </c>
      <c r="H56" s="1506">
        <v>1286</v>
      </c>
      <c r="I56" s="1506">
        <v>1317</v>
      </c>
      <c r="J56" s="1506">
        <v>1356</v>
      </c>
      <c r="K56" s="1506">
        <v>1302</v>
      </c>
      <c r="L56" s="3672"/>
    </row>
    <row r="57" spans="1:12" ht="16.5" customHeight="1" x14ac:dyDescent="0.25">
      <c r="A57" s="1508" t="s">
        <v>1773</v>
      </c>
      <c r="B57" s="1506">
        <v>2163</v>
      </c>
      <c r="C57" s="1497">
        <v>2686</v>
      </c>
      <c r="D57" s="1506">
        <v>3087</v>
      </c>
      <c r="E57" s="1506">
        <v>3467</v>
      </c>
      <c r="F57" s="1506">
        <v>3386</v>
      </c>
      <c r="G57" s="1506">
        <v>4074</v>
      </c>
      <c r="H57" s="1506">
        <v>4129</v>
      </c>
      <c r="I57" s="1506">
        <v>4273</v>
      </c>
      <c r="J57" s="1506">
        <v>5136</v>
      </c>
      <c r="K57" s="1506">
        <v>5065</v>
      </c>
      <c r="L57" s="3672"/>
    </row>
    <row r="58" spans="1:12" ht="16.5" customHeight="1" x14ac:dyDescent="0.25">
      <c r="A58" s="1508" t="s">
        <v>1774</v>
      </c>
      <c r="B58" s="1506">
        <v>1268</v>
      </c>
      <c r="C58" s="1497">
        <v>1095</v>
      </c>
      <c r="D58" s="1506">
        <v>1450</v>
      </c>
      <c r="E58" s="1506">
        <v>1381</v>
      </c>
      <c r="F58" s="1506">
        <v>1346</v>
      </c>
      <c r="G58" s="1506">
        <v>1345</v>
      </c>
      <c r="H58" s="1506">
        <v>1156</v>
      </c>
      <c r="I58" s="1506">
        <v>1485</v>
      </c>
      <c r="J58" s="1506">
        <v>1501</v>
      </c>
      <c r="K58" s="1506">
        <v>1414</v>
      </c>
      <c r="L58" s="3672"/>
    </row>
    <row r="59" spans="1:12" ht="16.5" customHeight="1" x14ac:dyDescent="0.25">
      <c r="A59" s="1508" t="s">
        <v>1775</v>
      </c>
      <c r="B59" s="1506">
        <v>4362</v>
      </c>
      <c r="C59" s="1497">
        <v>6211</v>
      </c>
      <c r="D59" s="1506">
        <v>3983</v>
      </c>
      <c r="E59" s="1506">
        <v>5443</v>
      </c>
      <c r="F59" s="1506">
        <v>6125</v>
      </c>
      <c r="G59" s="1506">
        <v>7714</v>
      </c>
      <c r="H59" s="1506">
        <v>9500</v>
      </c>
      <c r="I59" s="1506">
        <v>7864</v>
      </c>
      <c r="J59" s="1506">
        <v>8452</v>
      </c>
      <c r="K59" s="1506">
        <v>10611</v>
      </c>
      <c r="L59" s="3672"/>
    </row>
    <row r="60" spans="1:12" ht="16.5" customHeight="1" x14ac:dyDescent="0.25">
      <c r="A60" s="1510" t="s">
        <v>1776</v>
      </c>
      <c r="B60" s="1506">
        <v>3658</v>
      </c>
      <c r="C60" s="1497">
        <v>4027</v>
      </c>
      <c r="D60" s="1506">
        <v>4257</v>
      </c>
      <c r="E60" s="1506">
        <v>5351</v>
      </c>
      <c r="F60" s="1506">
        <v>5695</v>
      </c>
      <c r="G60" s="1506">
        <v>6444</v>
      </c>
      <c r="H60" s="1506">
        <v>7027</v>
      </c>
      <c r="I60" s="1506">
        <v>7716</v>
      </c>
      <c r="J60" s="1506">
        <v>7932</v>
      </c>
      <c r="K60" s="1506">
        <v>8583</v>
      </c>
      <c r="L60" s="3672"/>
    </row>
    <row r="61" spans="1:12" x14ac:dyDescent="0.25">
      <c r="A61" s="1511" t="s">
        <v>1777</v>
      </c>
      <c r="B61" s="1506">
        <v>1031</v>
      </c>
      <c r="C61" s="1497">
        <v>998</v>
      </c>
      <c r="D61" s="1506">
        <v>1114</v>
      </c>
      <c r="E61" s="1506">
        <v>1067</v>
      </c>
      <c r="F61" s="1506">
        <v>1304</v>
      </c>
      <c r="G61" s="1506">
        <v>1330</v>
      </c>
      <c r="H61" s="1506">
        <v>1734</v>
      </c>
      <c r="I61" s="1506">
        <v>1811</v>
      </c>
      <c r="J61" s="1506">
        <v>1857</v>
      </c>
      <c r="K61" s="1506">
        <v>2391</v>
      </c>
      <c r="L61" s="3672"/>
    </row>
    <row r="62" spans="1:12" x14ac:dyDescent="0.25">
      <c r="A62" s="1512"/>
      <c r="B62" s="1513"/>
      <c r="C62" s="1514"/>
      <c r="D62" s="1513"/>
      <c r="E62" s="1513"/>
      <c r="F62" s="1513"/>
      <c r="G62" s="1513"/>
      <c r="H62" s="1513"/>
      <c r="I62" s="1513"/>
      <c r="J62" s="1513"/>
      <c r="K62" s="1513"/>
      <c r="L62" s="3672"/>
    </row>
    <row r="63" spans="1:12" x14ac:dyDescent="0.25">
      <c r="A63" s="1515"/>
      <c r="B63" s="1516"/>
      <c r="C63" s="1516"/>
      <c r="D63" s="1505"/>
      <c r="E63" s="1505"/>
      <c r="F63" s="1505"/>
      <c r="G63" s="1505"/>
      <c r="H63" s="1505"/>
      <c r="I63" s="1505"/>
      <c r="J63" s="1505"/>
      <c r="K63" s="1517"/>
      <c r="L63" s="3672"/>
    </row>
    <row r="64" spans="1:12" x14ac:dyDescent="0.25">
      <c r="A64" s="1515"/>
      <c r="B64" s="1516"/>
      <c r="C64" s="1516"/>
      <c r="D64" s="1505"/>
      <c r="E64" s="1505"/>
      <c r="F64" s="1505"/>
      <c r="G64" s="1505"/>
      <c r="H64" s="1505"/>
      <c r="I64" s="1505"/>
      <c r="J64" s="1505"/>
      <c r="K64" s="1505"/>
      <c r="L64" s="3672"/>
    </row>
    <row r="65" spans="1:12" x14ac:dyDescent="0.25">
      <c r="A65" s="1515"/>
      <c r="B65" s="1516"/>
      <c r="C65" s="1516"/>
      <c r="D65" s="1505"/>
      <c r="E65" s="1505"/>
      <c r="F65" s="1505"/>
      <c r="G65" s="1505"/>
      <c r="H65" s="1505"/>
      <c r="I65" s="1505"/>
      <c r="J65" s="1505"/>
      <c r="K65" s="1505"/>
      <c r="L65" s="3672"/>
    </row>
    <row r="66" spans="1:12" x14ac:dyDescent="0.25">
      <c r="A66" s="1515"/>
      <c r="B66" s="1516"/>
      <c r="C66" s="1516"/>
      <c r="D66" s="1505"/>
      <c r="E66" s="1505"/>
      <c r="F66" s="1505"/>
      <c r="G66" s="1505"/>
      <c r="H66" s="1505"/>
      <c r="I66" s="1505"/>
      <c r="J66" s="1505"/>
      <c r="K66" s="1505"/>
      <c r="L66" s="3672"/>
    </row>
    <row r="67" spans="1:12" ht="15.75" customHeight="1" x14ac:dyDescent="0.25">
      <c r="A67" s="1515"/>
      <c r="B67" s="1516"/>
      <c r="C67" s="1516"/>
      <c r="D67" s="1505"/>
      <c r="E67" s="1505"/>
      <c r="F67" s="1505"/>
      <c r="G67" s="1505"/>
      <c r="H67" s="1505"/>
      <c r="I67" s="1505"/>
      <c r="J67" s="1505"/>
      <c r="K67" s="1505"/>
      <c r="L67" s="3672"/>
    </row>
    <row r="68" spans="1:12" ht="15.75" customHeight="1" x14ac:dyDescent="0.25">
      <c r="A68" s="1515"/>
      <c r="B68" s="1516"/>
      <c r="C68" s="1516"/>
      <c r="D68" s="1505"/>
      <c r="E68" s="1505"/>
      <c r="F68" s="1505"/>
      <c r="G68" s="1505"/>
      <c r="H68" s="1505"/>
      <c r="I68" s="1505"/>
      <c r="J68" s="1505"/>
      <c r="K68" s="1505"/>
      <c r="L68" s="3672"/>
    </row>
    <row r="69" spans="1:12" ht="15.75" customHeight="1" x14ac:dyDescent="0.25">
      <c r="A69" s="1515"/>
      <c r="B69" s="1516"/>
      <c r="C69" s="1516"/>
      <c r="D69" s="1505"/>
      <c r="E69" s="1505"/>
      <c r="F69" s="1505"/>
      <c r="G69" s="1505"/>
      <c r="H69" s="1505"/>
      <c r="I69" s="1505"/>
      <c r="J69" s="1505"/>
      <c r="K69" s="1505"/>
      <c r="L69" s="3673">
        <v>94</v>
      </c>
    </row>
    <row r="70" spans="1:12" ht="15.75" customHeight="1" x14ac:dyDescent="0.25">
      <c r="A70" s="1487" t="s">
        <v>1753</v>
      </c>
      <c r="B70" s="1488"/>
      <c r="C70" s="1488"/>
      <c r="D70" s="1488"/>
      <c r="E70" s="1488"/>
      <c r="F70" s="1488"/>
      <c r="G70" s="1488"/>
      <c r="H70" s="1488"/>
      <c r="I70" s="1488"/>
      <c r="J70" s="1488"/>
      <c r="L70" s="3673"/>
    </row>
    <row r="71" spans="1:12" ht="19.5" customHeight="1" x14ac:dyDescent="0.25">
      <c r="A71" s="1487"/>
      <c r="B71" s="1488"/>
      <c r="C71" s="1488"/>
      <c r="D71" s="1488"/>
      <c r="E71" s="1488"/>
      <c r="F71" s="1488"/>
      <c r="G71" s="1488"/>
      <c r="H71" s="1488"/>
      <c r="I71" s="1488"/>
      <c r="J71" s="1488"/>
      <c r="K71" s="1490" t="s">
        <v>1618</v>
      </c>
      <c r="L71" s="3673"/>
    </row>
    <row r="72" spans="1:12" s="1492" customFormat="1" ht="16.5" customHeight="1" x14ac:dyDescent="0.2">
      <c r="A72" s="1287" t="s">
        <v>1727</v>
      </c>
      <c r="B72" s="1491">
        <v>2009</v>
      </c>
      <c r="C72" s="1491">
        <v>2010</v>
      </c>
      <c r="D72" s="1491">
        <v>2011</v>
      </c>
      <c r="E72" s="1491">
        <v>2012</v>
      </c>
      <c r="F72" s="1491">
        <v>2013</v>
      </c>
      <c r="G72" s="1491">
        <v>2014</v>
      </c>
      <c r="H72" s="1491">
        <v>2015</v>
      </c>
      <c r="I72" s="1491">
        <v>2016</v>
      </c>
      <c r="J72" s="1491">
        <v>2017</v>
      </c>
      <c r="K72" s="1491">
        <v>2018</v>
      </c>
      <c r="L72" s="3673"/>
    </row>
    <row r="73" spans="1:12" ht="16.5" customHeight="1" x14ac:dyDescent="0.25">
      <c r="A73" s="1499" t="s">
        <v>1778</v>
      </c>
      <c r="B73" s="1518"/>
      <c r="C73" s="1495"/>
      <c r="D73" s="1518"/>
      <c r="E73" s="1518"/>
      <c r="F73" s="1518"/>
      <c r="G73" s="1518"/>
      <c r="H73" s="1518"/>
      <c r="I73" s="1518"/>
      <c r="J73" s="1518"/>
      <c r="K73" s="1518"/>
      <c r="L73" s="3673"/>
    </row>
    <row r="74" spans="1:12" ht="16.5" customHeight="1" x14ac:dyDescent="0.25">
      <c r="A74" s="1507" t="s">
        <v>1761</v>
      </c>
      <c r="B74" s="1495"/>
      <c r="C74" s="1495"/>
      <c r="D74" s="1518"/>
      <c r="E74" s="1518"/>
      <c r="F74" s="1518"/>
      <c r="G74" s="1518"/>
      <c r="H74" s="1518"/>
      <c r="I74" s="1518"/>
      <c r="J74" s="1518"/>
      <c r="K74" s="1518"/>
      <c r="L74" s="3673"/>
    </row>
    <row r="75" spans="1:12" ht="16.5" customHeight="1" x14ac:dyDescent="0.25">
      <c r="A75" s="1508" t="s">
        <v>1779</v>
      </c>
      <c r="B75" s="1519">
        <v>4452</v>
      </c>
      <c r="C75" s="1520">
        <v>4102</v>
      </c>
      <c r="D75" s="1520">
        <v>4220</v>
      </c>
      <c r="E75" s="1520">
        <v>4970</v>
      </c>
      <c r="F75" s="1520">
        <v>5013</v>
      </c>
      <c r="G75" s="1519">
        <v>4764</v>
      </c>
      <c r="H75" s="1519">
        <v>4821</v>
      </c>
      <c r="I75" s="1519">
        <v>5128</v>
      </c>
      <c r="J75" s="1519">
        <v>5379</v>
      </c>
      <c r="K75" s="1519">
        <v>4939</v>
      </c>
      <c r="L75" s="3673"/>
    </row>
    <row r="76" spans="1:12" ht="16.5" customHeight="1" x14ac:dyDescent="0.25">
      <c r="A76" s="1508" t="s">
        <v>1780</v>
      </c>
      <c r="B76" s="1520">
        <v>679</v>
      </c>
      <c r="C76" s="1520">
        <v>656</v>
      </c>
      <c r="D76" s="1520">
        <v>705</v>
      </c>
      <c r="E76" s="1520">
        <v>772</v>
      </c>
      <c r="F76" s="1520">
        <v>817</v>
      </c>
      <c r="G76" s="1519">
        <v>1010</v>
      </c>
      <c r="H76" s="1519">
        <v>1270</v>
      </c>
      <c r="I76" s="1519">
        <v>1342</v>
      </c>
      <c r="J76" s="1519">
        <v>1382</v>
      </c>
      <c r="K76" s="1519">
        <v>1573</v>
      </c>
      <c r="L76" s="3673"/>
    </row>
    <row r="77" spans="1:12" ht="16.5" customHeight="1" x14ac:dyDescent="0.25">
      <c r="A77" s="1508" t="s">
        <v>1781</v>
      </c>
      <c r="B77" s="1520">
        <v>1478</v>
      </c>
      <c r="C77" s="1520">
        <v>2150</v>
      </c>
      <c r="D77" s="1520">
        <v>1716</v>
      </c>
      <c r="E77" s="1520">
        <v>1965</v>
      </c>
      <c r="F77" s="1520">
        <v>2223</v>
      </c>
      <c r="G77" s="1519">
        <v>2831</v>
      </c>
      <c r="H77" s="1519">
        <v>2176</v>
      </c>
      <c r="I77" s="1519">
        <v>2096</v>
      </c>
      <c r="J77" s="1519">
        <v>1961</v>
      </c>
      <c r="K77" s="1519">
        <v>2856</v>
      </c>
      <c r="L77" s="3673"/>
    </row>
    <row r="78" spans="1:12" ht="16.5" customHeight="1" x14ac:dyDescent="0.25">
      <c r="A78" s="1508" t="s">
        <v>1782</v>
      </c>
      <c r="B78" s="1520">
        <v>782</v>
      </c>
      <c r="C78" s="1520">
        <v>783</v>
      </c>
      <c r="D78" s="1520">
        <v>812</v>
      </c>
      <c r="E78" s="1520">
        <v>828</v>
      </c>
      <c r="F78" s="1520">
        <v>902</v>
      </c>
      <c r="G78" s="1519">
        <v>1020</v>
      </c>
      <c r="H78" s="1519">
        <v>815</v>
      </c>
      <c r="I78" s="1519">
        <v>863</v>
      </c>
      <c r="J78" s="1519">
        <v>830</v>
      </c>
      <c r="K78" s="1519">
        <v>928</v>
      </c>
      <c r="L78" s="3673"/>
    </row>
    <row r="79" spans="1:12" ht="16.5" customHeight="1" x14ac:dyDescent="0.25">
      <c r="A79" s="1508" t="s">
        <v>1783</v>
      </c>
      <c r="B79" s="1520">
        <v>6138</v>
      </c>
      <c r="C79" s="1520">
        <v>4950</v>
      </c>
      <c r="D79" s="1520">
        <v>5368</v>
      </c>
      <c r="E79" s="1520">
        <v>5253</v>
      </c>
      <c r="F79" s="1520">
        <v>6020</v>
      </c>
      <c r="G79" s="1519">
        <v>5322</v>
      </c>
      <c r="H79" s="1519">
        <v>6053</v>
      </c>
      <c r="I79" s="1519">
        <v>5877</v>
      </c>
      <c r="J79" s="1519">
        <v>5823</v>
      </c>
      <c r="K79" s="1519">
        <v>5239</v>
      </c>
      <c r="L79" s="3673"/>
    </row>
    <row r="80" spans="1:12" ht="16.5" customHeight="1" x14ac:dyDescent="0.25">
      <c r="A80" s="1508" t="s">
        <v>1784</v>
      </c>
      <c r="B80" s="1520">
        <v>1625</v>
      </c>
      <c r="C80" s="1520">
        <v>1671</v>
      </c>
      <c r="D80" s="1520">
        <v>1526</v>
      </c>
      <c r="E80" s="1520">
        <v>1818</v>
      </c>
      <c r="F80" s="1520">
        <v>1835</v>
      </c>
      <c r="G80" s="1519">
        <v>1835</v>
      </c>
      <c r="H80" s="1519">
        <v>1895</v>
      </c>
      <c r="I80" s="1519">
        <v>2126</v>
      </c>
      <c r="J80" s="1519">
        <v>2056</v>
      </c>
      <c r="K80" s="1519">
        <v>1894</v>
      </c>
      <c r="L80" s="3673"/>
    </row>
    <row r="81" spans="1:12" ht="16.5" customHeight="1" x14ac:dyDescent="0.25">
      <c r="A81" s="1508" t="s">
        <v>1785</v>
      </c>
      <c r="B81" s="1521">
        <v>0</v>
      </c>
      <c r="C81" s="1521">
        <v>0</v>
      </c>
      <c r="D81" s="1522">
        <v>1</v>
      </c>
      <c r="E81" s="1522">
        <v>3</v>
      </c>
      <c r="F81" s="1522">
        <v>1</v>
      </c>
      <c r="G81" s="1523">
        <v>2</v>
      </c>
      <c r="H81" s="1523">
        <v>2</v>
      </c>
      <c r="I81" s="1523">
        <v>2</v>
      </c>
      <c r="J81" s="1523">
        <v>1</v>
      </c>
      <c r="K81" s="1523">
        <v>1</v>
      </c>
      <c r="L81" s="3673"/>
    </row>
    <row r="82" spans="1:12" ht="16.5" customHeight="1" x14ac:dyDescent="0.25">
      <c r="A82" s="1511" t="s">
        <v>1786</v>
      </c>
      <c r="B82" s="1520">
        <v>3454</v>
      </c>
      <c r="C82" s="1520">
        <v>3637</v>
      </c>
      <c r="D82" s="1520">
        <v>3518</v>
      </c>
      <c r="E82" s="1520">
        <v>4004</v>
      </c>
      <c r="F82" s="1520">
        <v>3862</v>
      </c>
      <c r="G82" s="1519">
        <v>4387</v>
      </c>
      <c r="H82" s="1519">
        <v>4413</v>
      </c>
      <c r="I82" s="1519">
        <v>5029</v>
      </c>
      <c r="J82" s="1519">
        <v>5353</v>
      </c>
      <c r="K82" s="1519">
        <v>5616</v>
      </c>
      <c r="L82" s="3673"/>
    </row>
    <row r="83" spans="1:12" ht="16.5" customHeight="1" x14ac:dyDescent="0.25">
      <c r="A83" s="1507" t="s">
        <v>1787</v>
      </c>
      <c r="B83" s="1520"/>
      <c r="C83" s="1520"/>
      <c r="D83" s="1520"/>
      <c r="E83" s="1520"/>
      <c r="F83" s="1520"/>
      <c r="G83" s="1519"/>
      <c r="H83" s="1519"/>
      <c r="I83" s="1519"/>
      <c r="J83" s="1519"/>
      <c r="K83" s="1519"/>
      <c r="L83" s="3673"/>
    </row>
    <row r="84" spans="1:12" ht="16.5" customHeight="1" x14ac:dyDescent="0.25">
      <c r="A84" s="1508" t="s">
        <v>1788</v>
      </c>
      <c r="B84" s="1520">
        <v>241</v>
      </c>
      <c r="C84" s="1520">
        <v>261</v>
      </c>
      <c r="D84" s="1520">
        <v>186</v>
      </c>
      <c r="E84" s="1522">
        <v>244</v>
      </c>
      <c r="F84" s="1524">
        <v>228</v>
      </c>
      <c r="G84" s="1523">
        <v>275</v>
      </c>
      <c r="H84" s="1523">
        <v>243</v>
      </c>
      <c r="I84" s="1523">
        <v>263</v>
      </c>
      <c r="J84" s="1523">
        <v>303</v>
      </c>
      <c r="K84" s="1523">
        <v>288</v>
      </c>
      <c r="L84" s="3673"/>
    </row>
    <row r="85" spans="1:12" ht="16.5" customHeight="1" x14ac:dyDescent="0.25">
      <c r="A85" s="1508" t="s">
        <v>1789</v>
      </c>
      <c r="B85" s="1520">
        <v>644</v>
      </c>
      <c r="C85" s="1520">
        <v>950</v>
      </c>
      <c r="D85" s="1520">
        <v>760</v>
      </c>
      <c r="E85" s="1522">
        <v>1098</v>
      </c>
      <c r="F85" s="1522">
        <v>1020</v>
      </c>
      <c r="G85" s="1523">
        <v>1035</v>
      </c>
      <c r="H85" s="1523">
        <v>1135</v>
      </c>
      <c r="I85" s="1523">
        <v>1231</v>
      </c>
      <c r="J85" s="1523">
        <v>1081</v>
      </c>
      <c r="K85" s="1523">
        <v>1288</v>
      </c>
      <c r="L85" s="3673"/>
    </row>
    <row r="86" spans="1:12" ht="16.5" customHeight="1" x14ac:dyDescent="0.25">
      <c r="A86" s="1508" t="s">
        <v>1790</v>
      </c>
      <c r="B86" s="1519">
        <v>2664</v>
      </c>
      <c r="C86" s="1520">
        <v>2350</v>
      </c>
      <c r="D86" s="1519">
        <v>2347</v>
      </c>
      <c r="E86" s="1522">
        <v>2433</v>
      </c>
      <c r="F86" s="1522">
        <v>2176</v>
      </c>
      <c r="G86" s="1523">
        <v>2481</v>
      </c>
      <c r="H86" s="1523">
        <v>2526</v>
      </c>
      <c r="I86" s="1523">
        <v>2729</v>
      </c>
      <c r="J86" s="1523">
        <v>2584</v>
      </c>
      <c r="K86" s="1523">
        <v>2026</v>
      </c>
      <c r="L86" s="3673"/>
    </row>
    <row r="87" spans="1:12" ht="16.5" customHeight="1" x14ac:dyDescent="0.25">
      <c r="A87" s="1511" t="s">
        <v>1791</v>
      </c>
      <c r="B87" s="1519">
        <v>6347</v>
      </c>
      <c r="C87" s="1520">
        <v>6300</v>
      </c>
      <c r="D87" s="1519">
        <v>6424</v>
      </c>
      <c r="E87" s="1522">
        <v>7760</v>
      </c>
      <c r="F87" s="1522">
        <v>81574</v>
      </c>
      <c r="G87" s="1523">
        <v>32775</v>
      </c>
      <c r="H87" s="1523">
        <v>11109</v>
      </c>
      <c r="I87" s="1523">
        <v>10863</v>
      </c>
      <c r="J87" s="1523">
        <v>6472</v>
      </c>
      <c r="K87" s="1523">
        <v>6668</v>
      </c>
      <c r="L87" s="3673"/>
    </row>
    <row r="88" spans="1:12" ht="16.5" customHeight="1" x14ac:dyDescent="0.25">
      <c r="A88" s="1508" t="s">
        <v>1532</v>
      </c>
      <c r="B88" s="1525"/>
      <c r="C88" s="1520"/>
      <c r="D88" s="1525"/>
      <c r="E88" s="1525"/>
      <c r="F88" s="1522"/>
      <c r="G88" s="1523"/>
      <c r="H88" s="1523"/>
      <c r="I88" s="1523"/>
      <c r="J88" s="1523"/>
      <c r="K88" s="1523"/>
      <c r="L88" s="3673"/>
    </row>
    <row r="89" spans="1:12" ht="16.5" customHeight="1" x14ac:dyDescent="0.25">
      <c r="A89" s="1499" t="s">
        <v>1792</v>
      </c>
      <c r="B89" s="1525"/>
      <c r="C89" s="1520"/>
      <c r="D89" s="1525"/>
      <c r="E89" s="1525"/>
      <c r="F89" s="1525"/>
      <c r="G89" s="1519"/>
      <c r="H89" s="1519"/>
      <c r="I89" s="1519"/>
      <c r="J89" s="1519"/>
      <c r="K89" s="1519"/>
      <c r="L89" s="3673"/>
    </row>
    <row r="90" spans="1:12" ht="16.5" customHeight="1" x14ac:dyDescent="0.25">
      <c r="A90" s="902" t="s">
        <v>1793</v>
      </c>
      <c r="B90" s="1520">
        <v>28</v>
      </c>
      <c r="C90" s="1520">
        <v>41</v>
      </c>
      <c r="D90" s="1520">
        <v>48</v>
      </c>
      <c r="E90" s="1520">
        <v>47</v>
      </c>
      <c r="F90" s="1520">
        <v>78</v>
      </c>
      <c r="G90" s="1519">
        <v>69</v>
      </c>
      <c r="H90" s="1519">
        <v>145</v>
      </c>
      <c r="I90" s="1519">
        <v>270</v>
      </c>
      <c r="J90" s="1519">
        <v>394</v>
      </c>
      <c r="K90" s="1519">
        <v>483</v>
      </c>
      <c r="L90" s="3673"/>
    </row>
    <row r="91" spans="1:12" ht="35.25" customHeight="1" x14ac:dyDescent="0.25">
      <c r="A91" s="902" t="s">
        <v>1794</v>
      </c>
      <c r="B91" s="1520">
        <v>643</v>
      </c>
      <c r="C91" s="1520">
        <v>499</v>
      </c>
      <c r="D91" s="1520">
        <v>572</v>
      </c>
      <c r="E91" s="1520">
        <v>581</v>
      </c>
      <c r="F91" s="1520">
        <v>645</v>
      </c>
      <c r="G91" s="1519">
        <v>671</v>
      </c>
      <c r="H91" s="1519">
        <v>730</v>
      </c>
      <c r="I91" s="1519">
        <v>995</v>
      </c>
      <c r="J91" s="1519">
        <v>1064</v>
      </c>
      <c r="K91" s="1519">
        <v>1230</v>
      </c>
      <c r="L91" s="3673"/>
    </row>
    <row r="92" spans="1:12" ht="30.75" customHeight="1" x14ac:dyDescent="0.25">
      <c r="A92" s="1526" t="s">
        <v>1795</v>
      </c>
      <c r="B92" s="1520">
        <v>1980</v>
      </c>
      <c r="C92" s="1520">
        <v>1886</v>
      </c>
      <c r="D92" s="1522">
        <v>2010</v>
      </c>
      <c r="E92" s="1522">
        <v>2145</v>
      </c>
      <c r="F92" s="1520">
        <v>2358</v>
      </c>
      <c r="G92" s="1519">
        <v>2486</v>
      </c>
      <c r="H92" s="1519">
        <v>2468</v>
      </c>
      <c r="I92" s="1519">
        <v>2851</v>
      </c>
      <c r="J92" s="1519">
        <v>2808</v>
      </c>
      <c r="K92" s="1519">
        <v>3265</v>
      </c>
      <c r="L92" s="3673"/>
    </row>
    <row r="93" spans="1:12" ht="16.5" customHeight="1" x14ac:dyDescent="0.25">
      <c r="A93" s="1493" t="s">
        <v>1796</v>
      </c>
      <c r="B93" s="1519"/>
      <c r="C93" s="1520"/>
      <c r="D93" s="1519"/>
      <c r="E93" s="1519"/>
      <c r="F93" s="1519"/>
      <c r="G93" s="1519"/>
      <c r="H93" s="1519"/>
      <c r="I93" s="1519"/>
      <c r="J93" s="1519"/>
      <c r="K93" s="1519"/>
      <c r="L93" s="3673"/>
    </row>
    <row r="94" spans="1:12" ht="16.5" customHeight="1" x14ac:dyDescent="0.25">
      <c r="A94" s="902" t="s">
        <v>1797</v>
      </c>
      <c r="B94" s="1520">
        <v>295</v>
      </c>
      <c r="C94" s="1520">
        <v>252</v>
      </c>
      <c r="D94" s="1519">
        <v>187</v>
      </c>
      <c r="E94" s="1519">
        <v>158</v>
      </c>
      <c r="F94" s="1519">
        <v>155</v>
      </c>
      <c r="G94" s="1519">
        <v>229</v>
      </c>
      <c r="H94" s="1519">
        <v>282</v>
      </c>
      <c r="I94" s="1519">
        <v>300</v>
      </c>
      <c r="J94" s="1519">
        <v>313</v>
      </c>
      <c r="K94" s="1519">
        <v>294</v>
      </c>
      <c r="L94" s="3673"/>
    </row>
    <row r="95" spans="1:12" ht="16.5" customHeight="1" x14ac:dyDescent="0.25">
      <c r="A95" s="902" t="s">
        <v>1695</v>
      </c>
      <c r="B95" s="1520">
        <v>1649</v>
      </c>
      <c r="C95" s="1520">
        <v>1792</v>
      </c>
      <c r="D95" s="1520">
        <v>1571</v>
      </c>
      <c r="E95" s="1520">
        <v>1624</v>
      </c>
      <c r="F95" s="1520">
        <v>1570</v>
      </c>
      <c r="G95" s="1519">
        <v>1683</v>
      </c>
      <c r="H95" s="1519">
        <v>1624</v>
      </c>
      <c r="I95" s="1519">
        <v>1834</v>
      </c>
      <c r="J95" s="1519">
        <v>1693</v>
      </c>
      <c r="K95" s="1519">
        <v>1813</v>
      </c>
      <c r="L95" s="3673"/>
    </row>
    <row r="96" spans="1:12" ht="16.5" customHeight="1" x14ac:dyDescent="0.25">
      <c r="A96" s="902" t="s">
        <v>1696</v>
      </c>
      <c r="B96" s="1520">
        <v>9</v>
      </c>
      <c r="C96" s="1520">
        <v>3</v>
      </c>
      <c r="D96" s="1520">
        <v>23</v>
      </c>
      <c r="E96" s="1520">
        <v>9</v>
      </c>
      <c r="F96" s="1520">
        <v>14</v>
      </c>
      <c r="G96" s="1519">
        <v>13</v>
      </c>
      <c r="H96" s="1519">
        <v>21</v>
      </c>
      <c r="I96" s="1519">
        <v>16</v>
      </c>
      <c r="J96" s="1519">
        <v>15</v>
      </c>
      <c r="K96" s="1519">
        <v>24</v>
      </c>
      <c r="L96" s="3673"/>
    </row>
    <row r="97" spans="1:12" ht="16.5" customHeight="1" x14ac:dyDescent="0.25">
      <c r="A97" s="902" t="s">
        <v>1798</v>
      </c>
      <c r="B97" s="1520">
        <v>481</v>
      </c>
      <c r="C97" s="1520">
        <v>469</v>
      </c>
      <c r="D97" s="1520">
        <v>364</v>
      </c>
      <c r="E97" s="1520">
        <v>399</v>
      </c>
      <c r="F97" s="1520">
        <v>423</v>
      </c>
      <c r="G97" s="1519">
        <v>376</v>
      </c>
      <c r="H97" s="1519">
        <v>357</v>
      </c>
      <c r="I97" s="1519">
        <v>515</v>
      </c>
      <c r="J97" s="1519">
        <v>435</v>
      </c>
      <c r="K97" s="1519">
        <v>533</v>
      </c>
      <c r="L97" s="3673"/>
    </row>
    <row r="98" spans="1:12" x14ac:dyDescent="0.25">
      <c r="A98" s="1527" t="s">
        <v>1799</v>
      </c>
      <c r="B98" s="1528">
        <v>1319</v>
      </c>
      <c r="C98" s="1528">
        <v>1382</v>
      </c>
      <c r="D98" s="1528">
        <v>1562</v>
      </c>
      <c r="E98" s="1528">
        <v>1626</v>
      </c>
      <c r="F98" s="1528">
        <v>1398</v>
      </c>
      <c r="G98" s="1529">
        <v>1672</v>
      </c>
      <c r="H98" s="1529">
        <v>1768</v>
      </c>
      <c r="I98" s="1529">
        <v>1858</v>
      </c>
      <c r="J98" s="1529">
        <v>1715</v>
      </c>
      <c r="K98" s="1529">
        <v>1562</v>
      </c>
      <c r="L98" s="3673"/>
    </row>
    <row r="99" spans="1:12" x14ac:dyDescent="0.25">
      <c r="L99" s="3673"/>
    </row>
    <row r="100" spans="1:12" x14ac:dyDescent="0.25">
      <c r="L100" s="3673"/>
    </row>
    <row r="101" spans="1:12" x14ac:dyDescent="0.25">
      <c r="L101" s="3673"/>
    </row>
  </sheetData>
  <mergeCells count="3">
    <mergeCell ref="L1:L34"/>
    <mergeCell ref="L35:L68"/>
    <mergeCell ref="L69:L101"/>
  </mergeCells>
  <hyperlinks>
    <hyperlink ref="A1" location="'Table of Contents'!A1" display="Back to Table of Contents"/>
  </hyperlinks>
  <pageMargins left="0.54" right="0.3" top="0.32" bottom="0.2" header="0.3" footer="0.1"/>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95"/>
  <sheetViews>
    <sheetView zoomScale="90" zoomScaleNormal="90" workbookViewId="0"/>
  </sheetViews>
  <sheetFormatPr defaultRowHeight="15" x14ac:dyDescent="0.25"/>
  <cols>
    <col min="1" max="1" width="33.5703125" style="567" customWidth="1"/>
    <col min="2" max="11" width="11" style="1557" customWidth="1"/>
    <col min="12" max="12" width="9.7109375" style="760" customWidth="1"/>
    <col min="13" max="16384" width="9.140625" style="567"/>
  </cols>
  <sheetData>
    <row r="1" spans="1:12" x14ac:dyDescent="0.25">
      <c r="A1" s="962" t="s">
        <v>1404</v>
      </c>
    </row>
    <row r="2" spans="1:12" x14ac:dyDescent="0.25">
      <c r="A2" s="1530" t="s">
        <v>1800</v>
      </c>
      <c r="B2" s="1531"/>
      <c r="C2" s="1531"/>
      <c r="D2" s="1531"/>
      <c r="E2" s="1531"/>
      <c r="F2" s="1531"/>
      <c r="G2" s="1531"/>
      <c r="H2" s="1531"/>
      <c r="I2" s="1531"/>
      <c r="J2" s="1531"/>
      <c r="K2" s="1532"/>
    </row>
    <row r="3" spans="1:12" ht="18" customHeight="1" x14ac:dyDescent="0.25">
      <c r="A3" s="1530"/>
      <c r="B3" s="1531"/>
      <c r="C3" s="1531"/>
      <c r="D3" s="1531"/>
      <c r="E3" s="1531"/>
      <c r="F3" s="1531"/>
      <c r="G3" s="1531"/>
      <c r="H3" s="1531"/>
      <c r="I3" s="1531"/>
      <c r="J3" s="1531"/>
      <c r="K3" s="1533" t="s">
        <v>1618</v>
      </c>
      <c r="L3" s="1534"/>
    </row>
    <row r="4" spans="1:12" s="1492" customFormat="1" ht="18.75" customHeight="1" x14ac:dyDescent="0.2">
      <c r="A4" s="1287" t="s">
        <v>1727</v>
      </c>
      <c r="B4" s="1491">
        <v>2009</v>
      </c>
      <c r="C4" s="1491">
        <v>2010</v>
      </c>
      <c r="D4" s="1491">
        <v>2011</v>
      </c>
      <c r="E4" s="1491">
        <v>2012</v>
      </c>
      <c r="F4" s="1491">
        <v>2013</v>
      </c>
      <c r="G4" s="1491">
        <v>2014</v>
      </c>
      <c r="H4" s="1491">
        <v>2015</v>
      </c>
      <c r="I4" s="1491">
        <v>2016</v>
      </c>
      <c r="J4" s="1491">
        <v>2017</v>
      </c>
      <c r="K4" s="1491">
        <v>2018</v>
      </c>
      <c r="L4" s="3674">
        <v>95</v>
      </c>
    </row>
    <row r="5" spans="1:12" ht="18.75" customHeight="1" x14ac:dyDescent="0.25">
      <c r="A5" s="1535" t="s">
        <v>1801</v>
      </c>
      <c r="B5" s="1536"/>
      <c r="C5" s="1536"/>
      <c r="D5" s="1536"/>
      <c r="E5" s="1536"/>
      <c r="F5" s="1536"/>
      <c r="G5" s="1537"/>
      <c r="H5" s="1537"/>
      <c r="I5" s="1537"/>
      <c r="J5" s="1537"/>
      <c r="K5" s="1537"/>
      <c r="L5" s="3674"/>
    </row>
    <row r="6" spans="1:12" ht="18.75" customHeight="1" x14ac:dyDescent="0.25">
      <c r="A6" s="1496" t="s">
        <v>1729</v>
      </c>
      <c r="B6" s="1497">
        <v>0</v>
      </c>
      <c r="C6" s="1506">
        <v>0</v>
      </c>
      <c r="D6" s="1506">
        <v>0</v>
      </c>
      <c r="E6" s="1506">
        <v>2</v>
      </c>
      <c r="F6" s="1506">
        <v>0</v>
      </c>
      <c r="G6" s="1506">
        <v>0</v>
      </c>
      <c r="H6" s="1506">
        <v>0</v>
      </c>
      <c r="I6" s="1506">
        <v>0</v>
      </c>
      <c r="J6" s="1506">
        <v>0</v>
      </c>
      <c r="K6" s="1506">
        <v>0</v>
      </c>
      <c r="L6" s="3674"/>
    </row>
    <row r="7" spans="1:12" ht="18.75" customHeight="1" x14ac:dyDescent="0.25">
      <c r="A7" s="1496" t="s">
        <v>1730</v>
      </c>
      <c r="B7" s="1497">
        <v>22811</v>
      </c>
      <c r="C7" s="1506">
        <v>25900</v>
      </c>
      <c r="D7" s="1506">
        <v>15542</v>
      </c>
      <c r="E7" s="1506">
        <v>19370</v>
      </c>
      <c r="F7" s="1506">
        <v>18988</v>
      </c>
      <c r="G7" s="1506">
        <v>16918</v>
      </c>
      <c r="H7" s="1506">
        <v>21244</v>
      </c>
      <c r="I7" s="1506">
        <v>15016</v>
      </c>
      <c r="J7" s="1506">
        <v>14892</v>
      </c>
      <c r="K7" s="1506">
        <v>11611</v>
      </c>
      <c r="L7" s="3674"/>
    </row>
    <row r="8" spans="1:12" ht="18.75" customHeight="1" x14ac:dyDescent="0.25">
      <c r="A8" s="1496" t="s">
        <v>1802</v>
      </c>
      <c r="B8" s="1497">
        <v>0</v>
      </c>
      <c r="C8" s="1506">
        <v>0</v>
      </c>
      <c r="D8" s="1506">
        <v>0</v>
      </c>
      <c r="E8" s="1506">
        <v>0</v>
      </c>
      <c r="F8" s="1506">
        <v>69</v>
      </c>
      <c r="G8" s="1506">
        <v>3</v>
      </c>
      <c r="H8" s="1506">
        <v>21</v>
      </c>
      <c r="I8" s="1506">
        <v>35</v>
      </c>
      <c r="J8" s="1506">
        <v>6</v>
      </c>
      <c r="K8" s="1506">
        <v>0</v>
      </c>
      <c r="L8" s="3674"/>
    </row>
    <row r="9" spans="1:12" ht="18.75" customHeight="1" x14ac:dyDescent="0.25">
      <c r="A9" s="1496" t="s">
        <v>1803</v>
      </c>
      <c r="B9" s="1497">
        <v>1540</v>
      </c>
      <c r="C9" s="1506">
        <v>788</v>
      </c>
      <c r="D9" s="1506">
        <v>1025</v>
      </c>
      <c r="E9" s="1506">
        <v>93</v>
      </c>
      <c r="F9" s="1506">
        <v>693</v>
      </c>
      <c r="G9" s="1506">
        <v>1165</v>
      </c>
      <c r="H9" s="1506">
        <v>38</v>
      </c>
      <c r="I9" s="1506">
        <v>702</v>
      </c>
      <c r="J9" s="1506">
        <v>56</v>
      </c>
      <c r="K9" s="1506">
        <v>13</v>
      </c>
      <c r="L9" s="3674"/>
    </row>
    <row r="10" spans="1:12" ht="18.75" customHeight="1" x14ac:dyDescent="0.25">
      <c r="A10" s="1496" t="s">
        <v>1733</v>
      </c>
      <c r="B10" s="1497">
        <v>58</v>
      </c>
      <c r="C10" s="1506">
        <v>3</v>
      </c>
      <c r="D10" s="1506">
        <v>684</v>
      </c>
      <c r="E10" s="1506">
        <v>560</v>
      </c>
      <c r="F10" s="1506">
        <v>1287</v>
      </c>
      <c r="G10" s="1506">
        <v>0</v>
      </c>
      <c r="H10" s="1506">
        <v>0</v>
      </c>
      <c r="I10" s="1506">
        <v>9</v>
      </c>
      <c r="J10" s="1506">
        <v>0</v>
      </c>
      <c r="K10" s="1506">
        <v>238</v>
      </c>
      <c r="L10" s="3674"/>
    </row>
    <row r="11" spans="1:12" ht="18.75" customHeight="1" x14ac:dyDescent="0.25">
      <c r="A11" s="1496" t="s">
        <v>1734</v>
      </c>
      <c r="B11" s="1497">
        <v>1</v>
      </c>
      <c r="C11" s="1506">
        <v>0</v>
      </c>
      <c r="D11" s="1506">
        <v>0</v>
      </c>
      <c r="E11" s="1506">
        <v>0</v>
      </c>
      <c r="F11" s="1506">
        <v>0</v>
      </c>
      <c r="G11" s="1506">
        <v>0</v>
      </c>
      <c r="H11" s="1506">
        <v>0</v>
      </c>
      <c r="I11" s="1506">
        <v>0</v>
      </c>
      <c r="J11" s="1506">
        <v>0</v>
      </c>
      <c r="K11" s="1506">
        <v>0</v>
      </c>
      <c r="L11" s="3674"/>
    </row>
    <row r="12" spans="1:12" ht="18.75" customHeight="1" x14ac:dyDescent="0.25">
      <c r="A12" s="1496" t="s">
        <v>1735</v>
      </c>
      <c r="B12" s="1497">
        <v>0</v>
      </c>
      <c r="C12" s="1506">
        <v>1</v>
      </c>
      <c r="D12" s="1506">
        <v>55</v>
      </c>
      <c r="E12" s="1506">
        <v>0</v>
      </c>
      <c r="F12" s="1506">
        <v>0</v>
      </c>
      <c r="G12" s="1506">
        <v>0</v>
      </c>
      <c r="H12" s="1506">
        <v>0</v>
      </c>
      <c r="I12" s="1506">
        <v>0</v>
      </c>
      <c r="J12" s="1506">
        <v>0</v>
      </c>
      <c r="K12" s="1506">
        <v>0</v>
      </c>
      <c r="L12" s="3674"/>
    </row>
    <row r="13" spans="1:12" ht="18.75" customHeight="1" x14ac:dyDescent="0.25">
      <c r="A13" s="1496" t="s">
        <v>1736</v>
      </c>
      <c r="B13" s="1497">
        <v>0</v>
      </c>
      <c r="C13" s="1506">
        <v>0</v>
      </c>
      <c r="D13" s="1506">
        <v>0</v>
      </c>
      <c r="E13" s="1506">
        <v>0</v>
      </c>
      <c r="F13" s="1506">
        <v>0</v>
      </c>
      <c r="G13" s="1506">
        <v>0</v>
      </c>
      <c r="H13" s="1506">
        <v>0</v>
      </c>
      <c r="I13" s="1506">
        <v>0</v>
      </c>
      <c r="J13" s="1506">
        <v>0</v>
      </c>
      <c r="K13" s="1506">
        <v>0</v>
      </c>
      <c r="L13" s="3674"/>
    </row>
    <row r="14" spans="1:12" ht="18.75" customHeight="1" x14ac:dyDescent="0.25">
      <c r="A14" s="1496" t="s">
        <v>1737</v>
      </c>
      <c r="B14" s="1497">
        <v>5</v>
      </c>
      <c r="C14" s="1506">
        <v>770</v>
      </c>
      <c r="D14" s="1506">
        <v>22</v>
      </c>
      <c r="E14" s="1506">
        <v>5</v>
      </c>
      <c r="F14" s="1506">
        <v>5</v>
      </c>
      <c r="G14" s="1506">
        <v>12</v>
      </c>
      <c r="H14" s="1506">
        <v>13</v>
      </c>
      <c r="I14" s="1506">
        <v>6</v>
      </c>
      <c r="J14" s="1506">
        <v>18</v>
      </c>
      <c r="K14" s="1506">
        <v>11</v>
      </c>
      <c r="L14" s="3674"/>
    </row>
    <row r="15" spans="1:12" ht="18.75" customHeight="1" x14ac:dyDescent="0.25">
      <c r="A15" s="1496" t="s">
        <v>1738</v>
      </c>
      <c r="B15" s="1497">
        <v>6336</v>
      </c>
      <c r="C15" s="1506">
        <v>8051</v>
      </c>
      <c r="D15" s="1506">
        <v>9934</v>
      </c>
      <c r="E15" s="1506">
        <v>11012</v>
      </c>
      <c r="F15" s="1506">
        <v>12724</v>
      </c>
      <c r="G15" s="1506">
        <v>12724</v>
      </c>
      <c r="H15" s="1506">
        <v>10385</v>
      </c>
      <c r="I15" s="1506">
        <v>11612</v>
      </c>
      <c r="J15" s="1506">
        <v>10619</v>
      </c>
      <c r="K15" s="1506">
        <v>12712</v>
      </c>
      <c r="L15" s="3674"/>
    </row>
    <row r="16" spans="1:12" ht="18.75" customHeight="1" x14ac:dyDescent="0.25">
      <c r="A16" s="1499" t="s">
        <v>1804</v>
      </c>
      <c r="B16" s="1497"/>
      <c r="C16" s="1506"/>
      <c r="D16" s="1506"/>
      <c r="E16" s="1506"/>
      <c r="F16" s="1506"/>
      <c r="G16" s="1506"/>
      <c r="H16" s="1506"/>
      <c r="I16" s="1506"/>
      <c r="J16" s="1506"/>
      <c r="K16" s="1506"/>
      <c r="L16" s="3674"/>
    </row>
    <row r="17" spans="1:12" ht="18.75" customHeight="1" x14ac:dyDescent="0.25">
      <c r="A17" s="1500" t="s">
        <v>1740</v>
      </c>
      <c r="B17" s="1497">
        <v>0</v>
      </c>
      <c r="C17" s="1506">
        <v>0</v>
      </c>
      <c r="D17" s="1506">
        <v>0</v>
      </c>
      <c r="E17" s="1506">
        <v>106</v>
      </c>
      <c r="F17" s="1506">
        <v>16</v>
      </c>
      <c r="G17" s="1506">
        <v>0</v>
      </c>
      <c r="H17" s="1506">
        <v>0</v>
      </c>
      <c r="I17" s="1506">
        <v>0</v>
      </c>
      <c r="J17" s="1506">
        <v>0</v>
      </c>
      <c r="K17" s="1506">
        <v>0</v>
      </c>
      <c r="L17" s="3674"/>
    </row>
    <row r="18" spans="1:12" ht="18.75" customHeight="1" x14ac:dyDescent="0.25">
      <c r="A18" s="1496" t="s">
        <v>1741</v>
      </c>
      <c r="B18" s="1497">
        <v>10</v>
      </c>
      <c r="C18" s="1506">
        <v>0</v>
      </c>
      <c r="D18" s="1506">
        <v>0</v>
      </c>
      <c r="E18" s="1506">
        <v>0</v>
      </c>
      <c r="F18" s="1506">
        <v>0</v>
      </c>
      <c r="G18" s="1506">
        <v>0</v>
      </c>
      <c r="H18" s="1506">
        <v>0</v>
      </c>
      <c r="I18" s="1506">
        <v>0</v>
      </c>
      <c r="J18" s="1506">
        <v>2</v>
      </c>
      <c r="K18" s="1506">
        <v>1</v>
      </c>
      <c r="L18" s="3674"/>
    </row>
    <row r="19" spans="1:12" ht="18.75" customHeight="1" x14ac:dyDescent="0.25">
      <c r="A19" s="1493" t="s">
        <v>1805</v>
      </c>
      <c r="B19" s="1497"/>
      <c r="C19" s="1506"/>
      <c r="D19" s="1506"/>
      <c r="E19" s="1506"/>
      <c r="F19" s="1506"/>
      <c r="G19" s="1506"/>
      <c r="H19" s="1506"/>
      <c r="I19" s="1506"/>
      <c r="J19" s="1506"/>
      <c r="K19" s="1506"/>
      <c r="L19" s="3674"/>
    </row>
    <row r="20" spans="1:12" ht="18.75" customHeight="1" x14ac:dyDescent="0.25">
      <c r="A20" s="1500" t="s">
        <v>1743</v>
      </c>
      <c r="B20" s="1497">
        <v>343541</v>
      </c>
      <c r="C20" s="1506">
        <v>435105</v>
      </c>
      <c r="D20" s="1506">
        <v>410877</v>
      </c>
      <c r="E20" s="1506">
        <v>357724</v>
      </c>
      <c r="F20" s="1506">
        <v>420909</v>
      </c>
      <c r="G20" s="1506">
        <v>421717</v>
      </c>
      <c r="H20" s="1506">
        <v>438292</v>
      </c>
      <c r="I20" s="1506">
        <v>444815</v>
      </c>
      <c r="J20" s="1506">
        <v>439854</v>
      </c>
      <c r="K20" s="1506">
        <v>278915</v>
      </c>
      <c r="L20" s="3674"/>
    </row>
    <row r="21" spans="1:12" ht="18.75" customHeight="1" x14ac:dyDescent="0.25">
      <c r="A21" s="1500" t="s">
        <v>1744</v>
      </c>
      <c r="B21" s="1497">
        <v>25</v>
      </c>
      <c r="C21" s="1506">
        <v>50</v>
      </c>
      <c r="D21" s="1506">
        <v>66</v>
      </c>
      <c r="E21" s="1506">
        <v>62</v>
      </c>
      <c r="F21" s="1506">
        <v>11</v>
      </c>
      <c r="G21" s="1506">
        <v>15</v>
      </c>
      <c r="H21" s="1506">
        <v>0</v>
      </c>
      <c r="I21" s="1506">
        <v>26</v>
      </c>
      <c r="J21" s="1506">
        <v>24</v>
      </c>
      <c r="K21" s="1506">
        <v>10</v>
      </c>
      <c r="L21" s="3674"/>
    </row>
    <row r="22" spans="1:12" ht="18.75" customHeight="1" x14ac:dyDescent="0.25">
      <c r="A22" s="1496" t="s">
        <v>1745</v>
      </c>
      <c r="B22" s="1497">
        <v>179</v>
      </c>
      <c r="C22" s="1506">
        <v>745</v>
      </c>
      <c r="D22" s="1506">
        <v>749</v>
      </c>
      <c r="E22" s="1506">
        <v>718</v>
      </c>
      <c r="F22" s="1506">
        <v>786</v>
      </c>
      <c r="G22" s="1506">
        <v>786</v>
      </c>
      <c r="H22" s="1506">
        <v>325</v>
      </c>
      <c r="I22" s="1506">
        <v>314</v>
      </c>
      <c r="J22" s="1506">
        <v>226</v>
      </c>
      <c r="K22" s="1506">
        <v>143</v>
      </c>
      <c r="L22" s="3674"/>
    </row>
    <row r="23" spans="1:12" ht="18.75" customHeight="1" x14ac:dyDescent="0.25">
      <c r="A23" s="1496" t="s">
        <v>1746</v>
      </c>
      <c r="B23" s="1497">
        <v>1</v>
      </c>
      <c r="C23" s="1506">
        <v>3</v>
      </c>
      <c r="D23" s="1506">
        <v>3</v>
      </c>
      <c r="E23" s="1506">
        <v>1</v>
      </c>
      <c r="F23" s="1506">
        <v>2</v>
      </c>
      <c r="G23" s="1506">
        <v>2</v>
      </c>
      <c r="H23" s="1506">
        <v>3</v>
      </c>
      <c r="I23" s="1506">
        <v>5</v>
      </c>
      <c r="J23" s="1506">
        <v>4</v>
      </c>
      <c r="K23" s="1506">
        <v>2</v>
      </c>
      <c r="L23" s="3674"/>
    </row>
    <row r="24" spans="1:12" ht="18.75" customHeight="1" x14ac:dyDescent="0.25">
      <c r="A24" s="1499" t="s">
        <v>1806</v>
      </c>
      <c r="B24" s="1497"/>
      <c r="C24" s="1506"/>
      <c r="D24" s="1506"/>
      <c r="E24" s="1506"/>
      <c r="F24" s="1506"/>
      <c r="G24" s="1506"/>
      <c r="H24" s="1506"/>
      <c r="I24" s="1506"/>
      <c r="J24" s="1506"/>
      <c r="K24" s="1506"/>
      <c r="L24" s="3674"/>
    </row>
    <row r="25" spans="1:12" ht="18.75" customHeight="1" x14ac:dyDescent="0.25">
      <c r="A25" s="1496" t="s">
        <v>1748</v>
      </c>
      <c r="B25" s="1497">
        <v>25</v>
      </c>
      <c r="C25" s="1506">
        <v>31</v>
      </c>
      <c r="D25" s="1506">
        <v>75</v>
      </c>
      <c r="E25" s="1506">
        <v>82</v>
      </c>
      <c r="F25" s="1506">
        <v>135</v>
      </c>
      <c r="G25" s="1506">
        <v>74</v>
      </c>
      <c r="H25" s="1506">
        <v>104</v>
      </c>
      <c r="I25" s="1506">
        <v>28</v>
      </c>
      <c r="J25" s="1506">
        <v>60</v>
      </c>
      <c r="K25" s="1506">
        <v>53</v>
      </c>
      <c r="L25" s="3674"/>
    </row>
    <row r="26" spans="1:12" ht="18.75" customHeight="1" x14ac:dyDescent="0.25">
      <c r="A26" s="1496" t="s">
        <v>1749</v>
      </c>
      <c r="B26" s="1497">
        <v>74</v>
      </c>
      <c r="C26" s="1506">
        <v>443</v>
      </c>
      <c r="D26" s="1506">
        <v>628</v>
      </c>
      <c r="E26" s="1506">
        <v>253</v>
      </c>
      <c r="F26" s="1506">
        <v>675</v>
      </c>
      <c r="G26" s="1506">
        <v>259</v>
      </c>
      <c r="H26" s="1506">
        <v>249</v>
      </c>
      <c r="I26" s="1506">
        <v>50</v>
      </c>
      <c r="J26" s="1506">
        <v>102</v>
      </c>
      <c r="K26" s="1506">
        <v>106</v>
      </c>
      <c r="L26" s="3674"/>
    </row>
    <row r="27" spans="1:12" ht="18.75" customHeight="1" x14ac:dyDescent="0.25">
      <c r="A27" s="1496" t="s">
        <v>1750</v>
      </c>
      <c r="B27" s="1497">
        <v>9</v>
      </c>
      <c r="C27" s="1506">
        <v>4</v>
      </c>
      <c r="D27" s="1506">
        <v>6</v>
      </c>
      <c r="E27" s="1506">
        <v>2</v>
      </c>
      <c r="F27" s="1506">
        <v>170</v>
      </c>
      <c r="G27" s="1506">
        <v>145</v>
      </c>
      <c r="H27" s="1506">
        <v>69</v>
      </c>
      <c r="I27" s="1506">
        <v>283</v>
      </c>
      <c r="J27" s="1506">
        <v>81</v>
      </c>
      <c r="K27" s="1506">
        <v>73</v>
      </c>
      <c r="L27" s="3674"/>
    </row>
    <row r="28" spans="1:12" ht="18.75" customHeight="1" x14ac:dyDescent="0.25">
      <c r="A28" s="1496" t="s">
        <v>1751</v>
      </c>
      <c r="B28" s="1497">
        <v>3</v>
      </c>
      <c r="C28" s="1506">
        <v>2</v>
      </c>
      <c r="D28" s="1506">
        <v>3</v>
      </c>
      <c r="E28" s="1506">
        <v>3</v>
      </c>
      <c r="F28" s="1506">
        <v>1.877</v>
      </c>
      <c r="G28" s="1506">
        <v>9</v>
      </c>
      <c r="H28" s="1506">
        <v>0</v>
      </c>
      <c r="I28" s="1506">
        <v>3</v>
      </c>
      <c r="J28" s="1506">
        <v>1</v>
      </c>
      <c r="K28" s="1506">
        <v>1</v>
      </c>
      <c r="L28" s="3674"/>
    </row>
    <row r="29" spans="1:12" ht="18.75" customHeight="1" x14ac:dyDescent="0.25">
      <c r="A29" s="1502" t="s">
        <v>1752</v>
      </c>
      <c r="B29" s="1503">
        <v>3</v>
      </c>
      <c r="C29" s="1538">
        <v>0</v>
      </c>
      <c r="D29" s="1538">
        <v>5</v>
      </c>
      <c r="E29" s="1538">
        <v>1</v>
      </c>
      <c r="F29" s="1538">
        <v>1</v>
      </c>
      <c r="G29" s="1538">
        <v>5</v>
      </c>
      <c r="H29" s="1538">
        <v>1</v>
      </c>
      <c r="I29" s="1538">
        <v>1</v>
      </c>
      <c r="J29" s="1538">
        <v>2</v>
      </c>
      <c r="K29" s="1538">
        <v>2</v>
      </c>
      <c r="L29" s="3674"/>
    </row>
    <row r="30" spans="1:12" ht="18.75" customHeight="1" x14ac:dyDescent="0.25">
      <c r="A30" s="1504"/>
      <c r="B30" s="1539"/>
      <c r="C30" s="1539"/>
      <c r="D30" s="1539"/>
      <c r="E30" s="1539"/>
      <c r="F30" s="1539"/>
      <c r="G30" s="1539"/>
      <c r="H30" s="1539"/>
      <c r="I30" s="1539"/>
      <c r="J30" s="1539"/>
      <c r="K30" s="1539"/>
      <c r="L30" s="1540"/>
    </row>
    <row r="31" spans="1:12" ht="12.75" customHeight="1" x14ac:dyDescent="0.25">
      <c r="A31" s="1530" t="s">
        <v>1807</v>
      </c>
      <c r="B31" s="1531"/>
      <c r="C31" s="1531"/>
      <c r="D31" s="1531"/>
      <c r="E31" s="1531"/>
      <c r="F31" s="1531"/>
      <c r="G31" s="1531"/>
      <c r="H31" s="1531"/>
      <c r="I31" s="1531"/>
      <c r="J31" s="1531"/>
      <c r="K31" s="1532"/>
    </row>
    <row r="32" spans="1:12" ht="19.5" customHeight="1" x14ac:dyDescent="0.25">
      <c r="A32" s="1541"/>
      <c r="B32" s="1542"/>
      <c r="C32" s="1542"/>
      <c r="D32" s="1542"/>
      <c r="E32" s="1542"/>
      <c r="F32" s="1542"/>
      <c r="G32" s="1542"/>
      <c r="H32" s="1542"/>
      <c r="I32" s="1542"/>
      <c r="J32" s="1542"/>
      <c r="K32" s="1543" t="s">
        <v>1618</v>
      </c>
    </row>
    <row r="33" spans="1:12" s="1492" customFormat="1" ht="21" customHeight="1" x14ac:dyDescent="0.2">
      <c r="A33" s="1287" t="s">
        <v>1727</v>
      </c>
      <c r="B33" s="1491">
        <v>2009</v>
      </c>
      <c r="C33" s="1491">
        <v>2010</v>
      </c>
      <c r="D33" s="1491">
        <v>2011</v>
      </c>
      <c r="E33" s="1491">
        <v>2012</v>
      </c>
      <c r="F33" s="1491">
        <v>2013</v>
      </c>
      <c r="G33" s="1491">
        <v>2014</v>
      </c>
      <c r="H33" s="1491">
        <v>2015</v>
      </c>
      <c r="I33" s="1491">
        <v>2016</v>
      </c>
      <c r="J33" s="1491">
        <v>2017</v>
      </c>
      <c r="K33" s="1491">
        <v>2018</v>
      </c>
      <c r="L33" s="3674">
        <v>96</v>
      </c>
    </row>
    <row r="34" spans="1:12" ht="21" customHeight="1" x14ac:dyDescent="0.25">
      <c r="A34" s="1499" t="s">
        <v>1808</v>
      </c>
      <c r="B34" s="1544"/>
      <c r="C34" s="1544"/>
      <c r="D34" s="1544"/>
      <c r="E34" s="1544"/>
      <c r="F34" s="1544"/>
      <c r="G34" s="1544"/>
      <c r="H34" s="1544"/>
      <c r="I34" s="1544"/>
      <c r="J34" s="1544"/>
      <c r="K34" s="1544"/>
      <c r="L34" s="3674"/>
    </row>
    <row r="35" spans="1:12" ht="21" customHeight="1" x14ac:dyDescent="0.25">
      <c r="A35" s="1496" t="s">
        <v>1809</v>
      </c>
      <c r="B35" s="1520">
        <v>6</v>
      </c>
      <c r="C35" s="1520">
        <v>6</v>
      </c>
      <c r="D35" s="1520">
        <v>2</v>
      </c>
      <c r="E35" s="1520">
        <v>1</v>
      </c>
      <c r="F35" s="1520">
        <v>1</v>
      </c>
      <c r="G35" s="1520">
        <v>2</v>
      </c>
      <c r="H35" s="1520">
        <v>0</v>
      </c>
      <c r="I35" s="1520">
        <v>1</v>
      </c>
      <c r="J35" s="1520">
        <v>1</v>
      </c>
      <c r="K35" s="1520">
        <v>1</v>
      </c>
      <c r="L35" s="3674"/>
    </row>
    <row r="36" spans="1:12" ht="21" customHeight="1" x14ac:dyDescent="0.25">
      <c r="A36" s="1499" t="s">
        <v>1810</v>
      </c>
      <c r="B36" s="1520"/>
      <c r="C36" s="1520"/>
      <c r="D36" s="1520"/>
      <c r="E36" s="1520"/>
      <c r="F36" s="1520"/>
      <c r="G36" s="1520"/>
      <c r="H36" s="1520"/>
      <c r="I36" s="1520"/>
      <c r="J36" s="1520"/>
      <c r="K36" s="1520"/>
      <c r="L36" s="3674"/>
    </row>
    <row r="37" spans="1:12" ht="21" customHeight="1" x14ac:dyDescent="0.25">
      <c r="A37" s="1496" t="s">
        <v>1811</v>
      </c>
      <c r="B37" s="1520">
        <v>4</v>
      </c>
      <c r="C37" s="1520">
        <v>2</v>
      </c>
      <c r="D37" s="1520">
        <v>0</v>
      </c>
      <c r="E37" s="1520">
        <v>4</v>
      </c>
      <c r="F37" s="1520">
        <v>1</v>
      </c>
      <c r="G37" s="1520">
        <v>0</v>
      </c>
      <c r="H37" s="1520">
        <v>0</v>
      </c>
      <c r="I37" s="1520">
        <v>2</v>
      </c>
      <c r="J37" s="1520">
        <v>1</v>
      </c>
      <c r="K37" s="1520">
        <v>1</v>
      </c>
      <c r="L37" s="3674"/>
    </row>
    <row r="38" spans="1:12" ht="21" customHeight="1" x14ac:dyDescent="0.25">
      <c r="A38" s="1496" t="s">
        <v>1812</v>
      </c>
      <c r="B38" s="1520">
        <v>2</v>
      </c>
      <c r="C38" s="1520">
        <v>40</v>
      </c>
      <c r="D38" s="1520">
        <v>47</v>
      </c>
      <c r="E38" s="1520">
        <v>0</v>
      </c>
      <c r="F38" s="1520">
        <v>0</v>
      </c>
      <c r="G38" s="1520">
        <v>22</v>
      </c>
      <c r="H38" s="1520">
        <v>3</v>
      </c>
      <c r="I38" s="1520">
        <v>2</v>
      </c>
      <c r="J38" s="1520">
        <v>1</v>
      </c>
      <c r="K38" s="1520">
        <v>135</v>
      </c>
      <c r="L38" s="3674"/>
    </row>
    <row r="39" spans="1:12" ht="21" customHeight="1" x14ac:dyDescent="0.25">
      <c r="A39" s="1496" t="s">
        <v>1813</v>
      </c>
      <c r="B39" s="1520">
        <v>2</v>
      </c>
      <c r="C39" s="1520">
        <v>1</v>
      </c>
      <c r="D39" s="1520">
        <v>93</v>
      </c>
      <c r="E39" s="1520">
        <v>5</v>
      </c>
      <c r="F39" s="1520">
        <v>12</v>
      </c>
      <c r="G39" s="1520">
        <v>0</v>
      </c>
      <c r="H39" s="1520">
        <v>2</v>
      </c>
      <c r="I39" s="1520">
        <v>3</v>
      </c>
      <c r="J39" s="1520">
        <v>2</v>
      </c>
      <c r="K39" s="1520">
        <v>1</v>
      </c>
      <c r="L39" s="3674"/>
    </row>
    <row r="40" spans="1:12" ht="21" customHeight="1" x14ac:dyDescent="0.25">
      <c r="A40" s="1499" t="s">
        <v>1814</v>
      </c>
      <c r="B40" s="1520"/>
      <c r="C40" s="1520"/>
      <c r="D40" s="1520"/>
      <c r="E40" s="1520"/>
      <c r="F40" s="1520"/>
      <c r="G40" s="1520"/>
      <c r="H40" s="1520"/>
      <c r="I40" s="1520"/>
      <c r="J40" s="1520"/>
      <c r="K40" s="1520"/>
      <c r="L40" s="3674"/>
    </row>
    <row r="41" spans="1:12" ht="21" customHeight="1" x14ac:dyDescent="0.25">
      <c r="A41" s="1545" t="s">
        <v>1761</v>
      </c>
      <c r="B41" s="1520"/>
      <c r="C41" s="1520"/>
      <c r="D41" s="1520"/>
      <c r="E41" s="1520"/>
      <c r="F41" s="1520"/>
      <c r="G41" s="1520"/>
      <c r="H41" s="1520"/>
      <c r="I41" s="1520"/>
      <c r="J41" s="1520"/>
      <c r="K41" s="1520"/>
      <c r="L41" s="3674"/>
    </row>
    <row r="42" spans="1:12" ht="21" customHeight="1" x14ac:dyDescent="0.25">
      <c r="A42" s="1496" t="s">
        <v>1815</v>
      </c>
      <c r="B42" s="1520">
        <v>0</v>
      </c>
      <c r="C42" s="1520">
        <v>18</v>
      </c>
      <c r="D42" s="1520">
        <v>0</v>
      </c>
      <c r="E42" s="1520">
        <v>0</v>
      </c>
      <c r="F42" s="1520">
        <v>0</v>
      </c>
      <c r="G42" s="1520">
        <v>0</v>
      </c>
      <c r="H42" s="1520">
        <v>0</v>
      </c>
      <c r="I42" s="1520">
        <v>1</v>
      </c>
      <c r="J42" s="1520">
        <v>0</v>
      </c>
      <c r="K42" s="1520">
        <v>0</v>
      </c>
      <c r="L42" s="3674"/>
    </row>
    <row r="43" spans="1:12" ht="21" customHeight="1" x14ac:dyDescent="0.25">
      <c r="A43" s="1496" t="s">
        <v>1816</v>
      </c>
      <c r="B43" s="1520">
        <v>0</v>
      </c>
      <c r="C43" s="1520">
        <v>1</v>
      </c>
      <c r="D43" s="1520">
        <v>0</v>
      </c>
      <c r="E43" s="1520">
        <v>0</v>
      </c>
      <c r="F43" s="1520">
        <v>0</v>
      </c>
      <c r="G43" s="1520">
        <v>0</v>
      </c>
      <c r="H43" s="1520">
        <v>0</v>
      </c>
      <c r="I43" s="1520">
        <v>1</v>
      </c>
      <c r="J43" s="1520">
        <v>1</v>
      </c>
      <c r="K43" s="1520">
        <v>0</v>
      </c>
      <c r="L43" s="3674"/>
    </row>
    <row r="44" spans="1:12" ht="21" customHeight="1" x14ac:dyDescent="0.25">
      <c r="A44" s="1496" t="s">
        <v>1817</v>
      </c>
      <c r="B44" s="1520">
        <v>6</v>
      </c>
      <c r="C44" s="1520">
        <v>8</v>
      </c>
      <c r="D44" s="1520">
        <v>10</v>
      </c>
      <c r="E44" s="1520">
        <v>4</v>
      </c>
      <c r="F44" s="1520">
        <v>3</v>
      </c>
      <c r="G44" s="1520">
        <v>0</v>
      </c>
      <c r="H44" s="1520">
        <v>0</v>
      </c>
      <c r="I44" s="1520">
        <v>2</v>
      </c>
      <c r="J44" s="1520">
        <v>0</v>
      </c>
      <c r="K44" s="1520">
        <v>0</v>
      </c>
      <c r="L44" s="3674"/>
    </row>
    <row r="45" spans="1:12" ht="21" customHeight="1" x14ac:dyDescent="0.25">
      <c r="A45" s="1496" t="s">
        <v>1818</v>
      </c>
      <c r="B45" s="1520">
        <v>38</v>
      </c>
      <c r="C45" s="1520">
        <v>14</v>
      </c>
      <c r="D45" s="1520">
        <v>0</v>
      </c>
      <c r="E45" s="1520">
        <v>2</v>
      </c>
      <c r="F45" s="1520">
        <v>4.47</v>
      </c>
      <c r="G45" s="1520">
        <v>28</v>
      </c>
      <c r="H45" s="1520">
        <v>0</v>
      </c>
      <c r="I45" s="1520">
        <v>0</v>
      </c>
      <c r="J45" s="1520">
        <v>0</v>
      </c>
      <c r="K45" s="1520">
        <v>0</v>
      </c>
      <c r="L45" s="3674"/>
    </row>
    <row r="46" spans="1:12" ht="21" customHeight="1" x14ac:dyDescent="0.25">
      <c r="A46" s="1496" t="s">
        <v>1819</v>
      </c>
      <c r="B46" s="1520">
        <v>35</v>
      </c>
      <c r="C46" s="1520">
        <v>42</v>
      </c>
      <c r="D46" s="1520">
        <v>62</v>
      </c>
      <c r="E46" s="1520">
        <v>73</v>
      </c>
      <c r="F46" s="1520">
        <v>53</v>
      </c>
      <c r="G46" s="1520">
        <v>55</v>
      </c>
      <c r="H46" s="1520">
        <v>36</v>
      </c>
      <c r="I46" s="1520">
        <v>50</v>
      </c>
      <c r="J46" s="1520">
        <v>39</v>
      </c>
      <c r="K46" s="1520">
        <v>36</v>
      </c>
      <c r="L46" s="3674"/>
    </row>
    <row r="47" spans="1:12" ht="21" customHeight="1" x14ac:dyDescent="0.25">
      <c r="A47" s="1546" t="s">
        <v>1820</v>
      </c>
      <c r="B47" s="1520"/>
      <c r="C47" s="1520"/>
      <c r="D47" s="1520"/>
      <c r="E47" s="1520"/>
      <c r="F47" s="1520"/>
      <c r="G47" s="1520"/>
      <c r="H47" s="1520"/>
      <c r="I47" s="1520"/>
      <c r="J47" s="1520"/>
      <c r="K47" s="1520"/>
      <c r="L47" s="3674"/>
    </row>
    <row r="48" spans="1:12" ht="21" customHeight="1" x14ac:dyDescent="0.25">
      <c r="A48" s="1496" t="s">
        <v>1821</v>
      </c>
      <c r="B48" s="1520">
        <v>3</v>
      </c>
      <c r="C48" s="1520">
        <v>26</v>
      </c>
      <c r="D48" s="1520">
        <v>8</v>
      </c>
      <c r="E48" s="1520">
        <v>35</v>
      </c>
      <c r="F48" s="1520">
        <v>37</v>
      </c>
      <c r="G48" s="1520">
        <v>34</v>
      </c>
      <c r="H48" s="1520">
        <v>56</v>
      </c>
      <c r="I48" s="1520">
        <v>33</v>
      </c>
      <c r="J48" s="1520">
        <v>16</v>
      </c>
      <c r="K48" s="1520">
        <v>1</v>
      </c>
      <c r="L48" s="3674"/>
    </row>
    <row r="49" spans="1:12" ht="21" customHeight="1" x14ac:dyDescent="0.25">
      <c r="A49" s="1496" t="s">
        <v>1740</v>
      </c>
      <c r="B49" s="1520">
        <v>13</v>
      </c>
      <c r="C49" s="1520">
        <v>10</v>
      </c>
      <c r="D49" s="1520">
        <v>13</v>
      </c>
      <c r="E49" s="1520">
        <v>33</v>
      </c>
      <c r="F49" s="1520">
        <v>15</v>
      </c>
      <c r="G49" s="1520">
        <v>19</v>
      </c>
      <c r="H49" s="1520">
        <v>15</v>
      </c>
      <c r="I49" s="1520">
        <v>14</v>
      </c>
      <c r="J49" s="1520">
        <v>16</v>
      </c>
      <c r="K49" s="1520">
        <v>21</v>
      </c>
      <c r="L49" s="3674"/>
    </row>
    <row r="50" spans="1:12" ht="21" customHeight="1" x14ac:dyDescent="0.25">
      <c r="A50" s="1496" t="s">
        <v>1822</v>
      </c>
      <c r="B50" s="1520">
        <v>1</v>
      </c>
      <c r="C50" s="1520">
        <v>12</v>
      </c>
      <c r="D50" s="1520">
        <v>32</v>
      </c>
      <c r="E50" s="1520">
        <v>83</v>
      </c>
      <c r="F50" s="1520">
        <v>93</v>
      </c>
      <c r="G50" s="1520">
        <v>55</v>
      </c>
      <c r="H50" s="1520">
        <v>100</v>
      </c>
      <c r="I50" s="1520">
        <v>9</v>
      </c>
      <c r="J50" s="1520">
        <v>47</v>
      </c>
      <c r="K50" s="1520">
        <v>1</v>
      </c>
      <c r="L50" s="3674"/>
    </row>
    <row r="51" spans="1:12" ht="21" customHeight="1" x14ac:dyDescent="0.25">
      <c r="A51" s="1496" t="s">
        <v>1823</v>
      </c>
      <c r="B51" s="1520">
        <v>13</v>
      </c>
      <c r="C51" s="1520">
        <v>46</v>
      </c>
      <c r="D51" s="1520">
        <v>108</v>
      </c>
      <c r="E51" s="1520">
        <v>167</v>
      </c>
      <c r="F51" s="1520">
        <v>114</v>
      </c>
      <c r="G51" s="1520">
        <v>136</v>
      </c>
      <c r="H51" s="1520">
        <v>113</v>
      </c>
      <c r="I51" s="1520">
        <v>129</v>
      </c>
      <c r="J51" s="1520">
        <v>47</v>
      </c>
      <c r="K51" s="1520">
        <v>7</v>
      </c>
      <c r="L51" s="3674"/>
    </row>
    <row r="52" spans="1:12" ht="21" customHeight="1" x14ac:dyDescent="0.25">
      <c r="A52" s="1547" t="s">
        <v>1824</v>
      </c>
      <c r="B52" s="1520">
        <v>87</v>
      </c>
      <c r="C52" s="1520">
        <v>118</v>
      </c>
      <c r="D52" s="1520">
        <v>126</v>
      </c>
      <c r="E52" s="1520">
        <v>269</v>
      </c>
      <c r="F52" s="1520">
        <v>197</v>
      </c>
      <c r="G52" s="1520">
        <v>359</v>
      </c>
      <c r="H52" s="1520">
        <v>289</v>
      </c>
      <c r="I52" s="1520">
        <v>393</v>
      </c>
      <c r="J52" s="1520">
        <v>243</v>
      </c>
      <c r="K52" s="1520">
        <v>93</v>
      </c>
      <c r="L52" s="3674"/>
    </row>
    <row r="53" spans="1:12" ht="21" customHeight="1" x14ac:dyDescent="0.25">
      <c r="A53" s="1500" t="s">
        <v>1825</v>
      </c>
      <c r="B53" s="1520">
        <v>15</v>
      </c>
      <c r="C53" s="1520">
        <v>0</v>
      </c>
      <c r="D53" s="1520">
        <v>29</v>
      </c>
      <c r="E53" s="1520">
        <v>33</v>
      </c>
      <c r="F53" s="1520">
        <v>21</v>
      </c>
      <c r="G53" s="1520">
        <v>1</v>
      </c>
      <c r="H53" s="1520">
        <v>3</v>
      </c>
      <c r="I53" s="1520">
        <v>12</v>
      </c>
      <c r="J53" s="1520">
        <v>28</v>
      </c>
      <c r="K53" s="1520">
        <v>21</v>
      </c>
      <c r="L53" s="3674"/>
    </row>
    <row r="54" spans="1:12" ht="21" customHeight="1" x14ac:dyDescent="0.25">
      <c r="A54" s="1499" t="s">
        <v>1826</v>
      </c>
      <c r="B54" s="1520"/>
      <c r="C54" s="1520"/>
      <c r="D54" s="1520"/>
      <c r="E54" s="1520"/>
      <c r="F54" s="1520"/>
      <c r="G54" s="1520"/>
      <c r="H54" s="1520"/>
      <c r="I54" s="1520"/>
      <c r="J54" s="1520"/>
      <c r="K54" s="1520"/>
      <c r="L54" s="3674"/>
    </row>
    <row r="55" spans="1:12" ht="21" customHeight="1" x14ac:dyDescent="0.25">
      <c r="A55" s="1545" t="s">
        <v>1761</v>
      </c>
      <c r="B55" s="1520"/>
      <c r="C55" s="1520"/>
      <c r="D55" s="1520"/>
      <c r="E55" s="1520"/>
      <c r="F55" s="1520"/>
      <c r="G55" s="1520"/>
      <c r="H55" s="1520"/>
      <c r="I55" s="1520"/>
      <c r="J55" s="1520"/>
      <c r="K55" s="1520"/>
      <c r="L55" s="3674"/>
    </row>
    <row r="56" spans="1:12" ht="21" customHeight="1" x14ac:dyDescent="0.25">
      <c r="A56" s="1496" t="s">
        <v>1827</v>
      </c>
      <c r="B56" s="1520">
        <v>42</v>
      </c>
      <c r="C56" s="1520">
        <v>10</v>
      </c>
      <c r="D56" s="1520">
        <v>21</v>
      </c>
      <c r="E56" s="1520">
        <v>2</v>
      </c>
      <c r="F56" s="1520">
        <v>2</v>
      </c>
      <c r="G56" s="1520">
        <v>0</v>
      </c>
      <c r="H56" s="1520">
        <v>0</v>
      </c>
      <c r="I56" s="1520">
        <v>0</v>
      </c>
      <c r="J56" s="1520">
        <v>0</v>
      </c>
      <c r="K56" s="1520">
        <v>0</v>
      </c>
      <c r="L56" s="3674"/>
    </row>
    <row r="57" spans="1:12" ht="21" customHeight="1" x14ac:dyDescent="0.25">
      <c r="A57" s="1496" t="s">
        <v>1828</v>
      </c>
      <c r="B57" s="1520">
        <v>2</v>
      </c>
      <c r="C57" s="1520">
        <v>4</v>
      </c>
      <c r="D57" s="1520">
        <v>0</v>
      </c>
      <c r="E57" s="1520">
        <v>2</v>
      </c>
      <c r="F57" s="1520">
        <v>2</v>
      </c>
      <c r="G57" s="1520">
        <v>0</v>
      </c>
      <c r="H57" s="1520">
        <v>0</v>
      </c>
      <c r="I57" s="1520">
        <v>0</v>
      </c>
      <c r="J57" s="1520">
        <v>0</v>
      </c>
      <c r="K57" s="1520">
        <v>1</v>
      </c>
    </row>
    <row r="58" spans="1:12" ht="26.25" customHeight="1" x14ac:dyDescent="0.25">
      <c r="A58" s="1502" t="s">
        <v>1829</v>
      </c>
      <c r="B58" s="1528">
        <v>0</v>
      </c>
      <c r="C58" s="1528">
        <v>0</v>
      </c>
      <c r="D58" s="1528">
        <v>4</v>
      </c>
      <c r="E58" s="1528">
        <v>14</v>
      </c>
      <c r="F58" s="1528">
        <v>14</v>
      </c>
      <c r="G58" s="1528">
        <v>0</v>
      </c>
      <c r="H58" s="1528">
        <v>0</v>
      </c>
      <c r="I58" s="1528">
        <v>0</v>
      </c>
      <c r="J58" s="1528">
        <v>0</v>
      </c>
      <c r="K58" s="1528">
        <v>0</v>
      </c>
      <c r="L58" s="1548"/>
    </row>
    <row r="59" spans="1:12" ht="12" customHeight="1" x14ac:dyDescent="0.25">
      <c r="A59" s="1549"/>
      <c r="B59" s="1550"/>
      <c r="C59" s="1550"/>
      <c r="D59" s="1550"/>
      <c r="E59" s="1551"/>
      <c r="F59" s="1552"/>
      <c r="G59" s="1552"/>
      <c r="H59" s="1550"/>
      <c r="I59" s="1553"/>
      <c r="J59" s="1554"/>
      <c r="K59" s="1554"/>
      <c r="L59" s="1534"/>
    </row>
    <row r="60" spans="1:12" ht="12" customHeight="1" x14ac:dyDescent="0.25">
      <c r="A60" s="1549"/>
      <c r="B60" s="1550"/>
      <c r="C60" s="1550"/>
      <c r="D60" s="1550"/>
      <c r="E60" s="1551"/>
      <c r="F60" s="1552"/>
      <c r="G60" s="1552"/>
      <c r="H60" s="1550"/>
      <c r="I60" s="1553"/>
      <c r="J60" s="1554"/>
      <c r="K60" s="1554"/>
      <c r="L60" s="1534"/>
    </row>
    <row r="61" spans="1:12" ht="12" customHeight="1" x14ac:dyDescent="0.25">
      <c r="A61" s="1549"/>
      <c r="B61" s="1550"/>
      <c r="C61" s="1550"/>
      <c r="D61" s="1550"/>
      <c r="E61" s="1551"/>
      <c r="F61" s="1552"/>
      <c r="G61" s="1552"/>
      <c r="H61" s="1550"/>
      <c r="I61" s="1553"/>
      <c r="J61" s="1554"/>
      <c r="K61" s="1554"/>
      <c r="L61" s="1534"/>
    </row>
    <row r="62" spans="1:12" ht="16.5" customHeight="1" x14ac:dyDescent="0.25">
      <c r="A62" s="1555" t="s">
        <v>1830</v>
      </c>
      <c r="B62" s="1542"/>
      <c r="C62" s="1542"/>
      <c r="D62" s="1542"/>
      <c r="E62" s="1542"/>
      <c r="F62" s="1542"/>
      <c r="G62" s="1542"/>
      <c r="H62" s="1542"/>
      <c r="I62" s="1542"/>
      <c r="J62" s="1542"/>
      <c r="K62" s="1543" t="s">
        <v>1618</v>
      </c>
    </row>
    <row r="63" spans="1:12" s="1492" customFormat="1" ht="17.25" customHeight="1" x14ac:dyDescent="0.2">
      <c r="A63" s="1287" t="s">
        <v>1727</v>
      </c>
      <c r="B63" s="1491">
        <v>2009</v>
      </c>
      <c r="C63" s="1491">
        <v>2010</v>
      </c>
      <c r="D63" s="1491">
        <v>2011</v>
      </c>
      <c r="E63" s="1491">
        <v>2012</v>
      </c>
      <c r="F63" s="1491">
        <v>2013</v>
      </c>
      <c r="G63" s="1491">
        <v>2014</v>
      </c>
      <c r="H63" s="1491">
        <v>2015</v>
      </c>
      <c r="I63" s="1491">
        <v>2016</v>
      </c>
      <c r="J63" s="1491">
        <v>2017</v>
      </c>
      <c r="K63" s="1491">
        <v>2018</v>
      </c>
      <c r="L63" s="3672">
        <v>97</v>
      </c>
    </row>
    <row r="64" spans="1:12" ht="17.25" customHeight="1" x14ac:dyDescent="0.25">
      <c r="A64" s="1496" t="s">
        <v>1831</v>
      </c>
      <c r="B64" s="1506">
        <v>0</v>
      </c>
      <c r="C64" s="1497">
        <v>3</v>
      </c>
      <c r="D64" s="1497">
        <v>14</v>
      </c>
      <c r="E64" s="1497">
        <v>4</v>
      </c>
      <c r="F64" s="1497">
        <v>4</v>
      </c>
      <c r="G64" s="1506">
        <v>0</v>
      </c>
      <c r="H64" s="1506">
        <v>0</v>
      </c>
      <c r="I64" s="1506">
        <v>0</v>
      </c>
      <c r="J64" s="1497">
        <v>0</v>
      </c>
      <c r="K64" s="1497">
        <v>1</v>
      </c>
      <c r="L64" s="3672"/>
    </row>
    <row r="65" spans="1:12" ht="17.25" customHeight="1" x14ac:dyDescent="0.25">
      <c r="A65" s="1496" t="s">
        <v>1832</v>
      </c>
      <c r="B65" s="1506">
        <v>21</v>
      </c>
      <c r="C65" s="1497">
        <v>9</v>
      </c>
      <c r="D65" s="1506">
        <v>0</v>
      </c>
      <c r="E65" s="1506">
        <v>0</v>
      </c>
      <c r="F65" s="1506">
        <v>0</v>
      </c>
      <c r="G65" s="1506">
        <v>0</v>
      </c>
      <c r="H65" s="1506">
        <v>0</v>
      </c>
      <c r="I65" s="1506">
        <v>0</v>
      </c>
      <c r="J65" s="1497">
        <v>0</v>
      </c>
      <c r="K65" s="1497">
        <v>0</v>
      </c>
      <c r="L65" s="3672"/>
    </row>
    <row r="66" spans="1:12" ht="17.25" customHeight="1" x14ac:dyDescent="0.25">
      <c r="A66" s="1496" t="s">
        <v>1833</v>
      </c>
      <c r="B66" s="1506">
        <v>7</v>
      </c>
      <c r="C66" s="1506">
        <v>0</v>
      </c>
      <c r="D66" s="1506">
        <v>0</v>
      </c>
      <c r="E66" s="1497">
        <v>6</v>
      </c>
      <c r="F66" s="1497">
        <v>6</v>
      </c>
      <c r="G66" s="1506">
        <v>0</v>
      </c>
      <c r="H66" s="1506">
        <v>0</v>
      </c>
      <c r="I66" s="1506">
        <v>0</v>
      </c>
      <c r="J66" s="1497">
        <v>0</v>
      </c>
      <c r="K66" s="1497">
        <v>0</v>
      </c>
      <c r="L66" s="3672"/>
    </row>
    <row r="67" spans="1:12" ht="17.25" customHeight="1" x14ac:dyDescent="0.25">
      <c r="A67" s="1496" t="s">
        <v>1834</v>
      </c>
      <c r="B67" s="1497">
        <v>721</v>
      </c>
      <c r="C67" s="1497">
        <v>1122</v>
      </c>
      <c r="D67" s="1497">
        <v>1440</v>
      </c>
      <c r="E67" s="1497">
        <v>1638</v>
      </c>
      <c r="F67" s="1497">
        <v>1708</v>
      </c>
      <c r="G67" s="1497">
        <v>1816</v>
      </c>
      <c r="H67" s="1506">
        <v>0</v>
      </c>
      <c r="I67" s="1497">
        <v>1834</v>
      </c>
      <c r="J67" s="1497">
        <v>2</v>
      </c>
      <c r="K67" s="1497">
        <v>1736</v>
      </c>
      <c r="L67" s="3672"/>
    </row>
    <row r="68" spans="1:12" ht="17.25" customHeight="1" x14ac:dyDescent="0.25">
      <c r="A68" s="1500" t="s">
        <v>1835</v>
      </c>
      <c r="B68" s="1497">
        <v>310</v>
      </c>
      <c r="C68" s="1497">
        <v>419</v>
      </c>
      <c r="D68" s="1497">
        <v>360</v>
      </c>
      <c r="E68" s="1497">
        <v>542</v>
      </c>
      <c r="F68" s="1497">
        <v>482</v>
      </c>
      <c r="G68" s="1497">
        <v>385</v>
      </c>
      <c r="H68" s="1497">
        <v>324</v>
      </c>
      <c r="I68" s="1497">
        <v>473</v>
      </c>
      <c r="J68" s="1497">
        <v>215</v>
      </c>
      <c r="K68" s="1497">
        <v>451</v>
      </c>
      <c r="L68" s="3672"/>
    </row>
    <row r="69" spans="1:12" ht="17.25" customHeight="1" x14ac:dyDescent="0.25">
      <c r="A69" s="1545" t="s">
        <v>1787</v>
      </c>
      <c r="B69" s="1497"/>
      <c r="C69" s="1497"/>
      <c r="D69" s="1497"/>
      <c r="E69" s="1497"/>
      <c r="F69" s="1497"/>
      <c r="G69" s="1497"/>
      <c r="H69" s="1501"/>
      <c r="I69" s="1501"/>
      <c r="J69" s="1501"/>
      <c r="K69" s="1501"/>
      <c r="L69" s="3672"/>
    </row>
    <row r="70" spans="1:12" ht="17.25" customHeight="1" x14ac:dyDescent="0.25">
      <c r="A70" s="1496" t="s">
        <v>1836</v>
      </c>
      <c r="B70" s="1497">
        <v>2</v>
      </c>
      <c r="C70" s="1506">
        <v>0</v>
      </c>
      <c r="D70" s="1497">
        <v>1</v>
      </c>
      <c r="E70" s="1497">
        <v>5</v>
      </c>
      <c r="F70" s="1498">
        <v>1</v>
      </c>
      <c r="G70" s="1497">
        <v>8</v>
      </c>
      <c r="H70" s="1497">
        <v>12</v>
      </c>
      <c r="I70" s="1497">
        <v>11</v>
      </c>
      <c r="J70" s="1497">
        <v>4</v>
      </c>
      <c r="K70" s="1497">
        <v>2</v>
      </c>
      <c r="L70" s="3672"/>
    </row>
    <row r="71" spans="1:12" ht="17.25" customHeight="1" x14ac:dyDescent="0.25">
      <c r="A71" s="1496" t="s">
        <v>1837</v>
      </c>
      <c r="B71" s="1497">
        <v>42</v>
      </c>
      <c r="C71" s="1497">
        <v>14</v>
      </c>
      <c r="D71" s="1497">
        <v>7</v>
      </c>
      <c r="E71" s="1497">
        <v>3</v>
      </c>
      <c r="F71" s="1497">
        <v>2</v>
      </c>
      <c r="G71" s="1497">
        <v>4</v>
      </c>
      <c r="H71" s="1497">
        <v>1</v>
      </c>
      <c r="I71" s="1497">
        <v>3</v>
      </c>
      <c r="J71" s="1497">
        <v>2</v>
      </c>
      <c r="K71" s="1497">
        <v>6</v>
      </c>
      <c r="L71" s="3672"/>
    </row>
    <row r="72" spans="1:12" ht="17.25" customHeight="1" x14ac:dyDescent="0.25">
      <c r="A72" s="1496" t="s">
        <v>1838</v>
      </c>
      <c r="B72" s="1506">
        <v>57</v>
      </c>
      <c r="C72" s="1497">
        <v>58</v>
      </c>
      <c r="D72" s="1506">
        <v>56</v>
      </c>
      <c r="E72" s="1506">
        <v>55</v>
      </c>
      <c r="F72" s="1506">
        <v>94</v>
      </c>
      <c r="G72" s="1497">
        <v>68</v>
      </c>
      <c r="H72" s="1497">
        <v>96</v>
      </c>
      <c r="I72" s="1497">
        <v>102</v>
      </c>
      <c r="J72" s="1497">
        <v>49</v>
      </c>
      <c r="K72" s="1497">
        <v>18</v>
      </c>
      <c r="L72" s="3672"/>
    </row>
    <row r="73" spans="1:12" ht="19.5" customHeight="1" x14ac:dyDescent="0.25">
      <c r="A73" s="1500" t="s">
        <v>1839</v>
      </c>
      <c r="B73" s="1506">
        <v>77</v>
      </c>
      <c r="C73" s="1497">
        <v>33</v>
      </c>
      <c r="D73" s="1506">
        <v>288</v>
      </c>
      <c r="E73" s="1506">
        <v>399</v>
      </c>
      <c r="F73" s="1506">
        <v>131</v>
      </c>
      <c r="G73" s="1497">
        <v>102</v>
      </c>
      <c r="H73" s="1497">
        <v>149</v>
      </c>
      <c r="I73" s="1497">
        <v>159</v>
      </c>
      <c r="J73" s="1497">
        <v>34</v>
      </c>
      <c r="K73" s="1497">
        <v>35</v>
      </c>
      <c r="L73" s="3672"/>
    </row>
    <row r="74" spans="1:12" ht="7.5" customHeight="1" x14ac:dyDescent="0.25">
      <c r="A74" s="1508" t="s">
        <v>1532</v>
      </c>
      <c r="B74" s="1497"/>
      <c r="C74" s="1497"/>
      <c r="D74" s="1501"/>
      <c r="E74" s="1497"/>
      <c r="F74" s="1506"/>
      <c r="G74" s="1506"/>
      <c r="H74" s="1506"/>
      <c r="I74" s="1506"/>
      <c r="J74" s="1506"/>
      <c r="K74" s="1506"/>
      <c r="L74" s="3672"/>
    </row>
    <row r="75" spans="1:12" ht="17.25" customHeight="1" x14ac:dyDescent="0.25">
      <c r="A75" s="1499" t="s">
        <v>1840</v>
      </c>
      <c r="B75" s="1501"/>
      <c r="C75" s="1497"/>
      <c r="D75" s="1501"/>
      <c r="E75" s="1501"/>
      <c r="F75" s="1501"/>
      <c r="G75" s="1497"/>
      <c r="H75" s="1497"/>
      <c r="I75" s="1497"/>
      <c r="J75" s="1497"/>
      <c r="K75" s="1497"/>
      <c r="L75" s="3672"/>
    </row>
    <row r="76" spans="1:12" ht="17.25" customHeight="1" x14ac:dyDescent="0.25">
      <c r="A76" s="1496" t="s">
        <v>1793</v>
      </c>
      <c r="B76" s="1497">
        <v>40</v>
      </c>
      <c r="C76" s="1497">
        <v>38</v>
      </c>
      <c r="D76" s="1497">
        <v>35</v>
      </c>
      <c r="E76" s="1497">
        <v>38</v>
      </c>
      <c r="F76" s="1497">
        <v>69</v>
      </c>
      <c r="G76" s="1497">
        <v>53</v>
      </c>
      <c r="H76" s="1497">
        <v>42</v>
      </c>
      <c r="I76" s="1497">
        <v>42</v>
      </c>
      <c r="J76" s="1497">
        <v>47</v>
      </c>
      <c r="K76" s="1497">
        <v>33</v>
      </c>
      <c r="L76" s="3672"/>
    </row>
    <row r="77" spans="1:12" ht="29.25" customHeight="1" x14ac:dyDescent="0.25">
      <c r="A77" s="1496" t="s">
        <v>1794</v>
      </c>
      <c r="B77" s="1497">
        <v>12</v>
      </c>
      <c r="C77" s="1497">
        <v>17</v>
      </c>
      <c r="D77" s="1497">
        <v>14</v>
      </c>
      <c r="E77" s="1497">
        <v>34</v>
      </c>
      <c r="F77" s="1497">
        <v>10</v>
      </c>
      <c r="G77" s="1497">
        <v>17</v>
      </c>
      <c r="H77" s="1497">
        <v>13</v>
      </c>
      <c r="I77" s="1497">
        <v>11</v>
      </c>
      <c r="J77" s="1497">
        <v>16</v>
      </c>
      <c r="K77" s="1497">
        <v>16</v>
      </c>
      <c r="L77" s="3672"/>
    </row>
    <row r="78" spans="1:12" ht="33.75" customHeight="1" x14ac:dyDescent="0.25">
      <c r="A78" s="1547" t="s">
        <v>1841</v>
      </c>
      <c r="B78" s="1497">
        <v>17</v>
      </c>
      <c r="C78" s="1497">
        <v>25</v>
      </c>
      <c r="D78" s="1497">
        <v>48</v>
      </c>
      <c r="E78" s="1497">
        <v>28</v>
      </c>
      <c r="F78" s="1497">
        <v>14</v>
      </c>
      <c r="G78" s="1497">
        <v>188</v>
      </c>
      <c r="H78" s="1497">
        <v>39</v>
      </c>
      <c r="I78" s="1497">
        <v>61</v>
      </c>
      <c r="J78" s="1497">
        <v>11</v>
      </c>
      <c r="K78" s="1497">
        <v>4</v>
      </c>
      <c r="L78" s="3672"/>
    </row>
    <row r="79" spans="1:12" ht="17.25" customHeight="1" x14ac:dyDescent="0.25">
      <c r="A79" s="1493" t="s">
        <v>1842</v>
      </c>
      <c r="B79" s="1556"/>
      <c r="C79" s="1497"/>
      <c r="D79" s="1556"/>
      <c r="E79" s="1497"/>
      <c r="F79" s="1497"/>
      <c r="G79" s="1556"/>
      <c r="H79" s="1556"/>
      <c r="I79" s="1556"/>
      <c r="J79" s="1556"/>
      <c r="K79" s="1556"/>
      <c r="L79" s="3672"/>
    </row>
    <row r="80" spans="1:12" ht="17.25" customHeight="1" x14ac:dyDescent="0.25">
      <c r="A80" s="1496" t="s">
        <v>1797</v>
      </c>
      <c r="B80" s="1506">
        <v>0</v>
      </c>
      <c r="C80" s="1497">
        <v>24</v>
      </c>
      <c r="D80" s="1497">
        <v>21</v>
      </c>
      <c r="E80" s="1497">
        <v>17</v>
      </c>
      <c r="F80" s="1497">
        <v>10</v>
      </c>
      <c r="G80" s="1497">
        <v>7</v>
      </c>
      <c r="H80" s="1497">
        <v>2</v>
      </c>
      <c r="I80" s="1497">
        <v>5</v>
      </c>
      <c r="J80" s="1497">
        <v>3</v>
      </c>
      <c r="K80" s="1497">
        <v>0</v>
      </c>
      <c r="L80" s="3672"/>
    </row>
    <row r="81" spans="1:13" ht="17.25" customHeight="1" x14ac:dyDescent="0.25">
      <c r="A81" s="1496" t="s">
        <v>1695</v>
      </c>
      <c r="B81" s="1506">
        <v>21</v>
      </c>
      <c r="C81" s="1497">
        <v>10</v>
      </c>
      <c r="D81" s="1506">
        <v>1</v>
      </c>
      <c r="E81" s="1506">
        <v>1</v>
      </c>
      <c r="F81" s="1506">
        <v>0</v>
      </c>
      <c r="G81" s="1506">
        <v>0</v>
      </c>
      <c r="H81" s="1506">
        <v>0</v>
      </c>
      <c r="I81" s="1506">
        <v>0</v>
      </c>
      <c r="J81" s="1497">
        <v>0</v>
      </c>
      <c r="K81" s="1497">
        <v>0</v>
      </c>
      <c r="L81" s="3672"/>
    </row>
    <row r="82" spans="1:13" ht="17.25" customHeight="1" x14ac:dyDescent="0.25">
      <c r="A82" s="1496" t="s">
        <v>1696</v>
      </c>
      <c r="B82" s="1506">
        <v>0</v>
      </c>
      <c r="C82" s="1506">
        <v>0</v>
      </c>
      <c r="D82" s="1497">
        <v>9</v>
      </c>
      <c r="E82" s="1497">
        <v>17</v>
      </c>
      <c r="F82" s="1497">
        <v>12</v>
      </c>
      <c r="G82" s="1506">
        <v>0</v>
      </c>
      <c r="H82" s="1506">
        <v>0</v>
      </c>
      <c r="I82" s="1497">
        <v>1</v>
      </c>
      <c r="J82" s="1497">
        <v>0</v>
      </c>
      <c r="K82" s="1497">
        <v>0</v>
      </c>
      <c r="L82" s="3672"/>
    </row>
    <row r="83" spans="1:13" ht="17.25" customHeight="1" x14ac:dyDescent="0.25">
      <c r="A83" s="1496" t="s">
        <v>1798</v>
      </c>
      <c r="B83" s="1506">
        <v>85</v>
      </c>
      <c r="C83" s="1497">
        <v>76</v>
      </c>
      <c r="D83" s="1506">
        <v>27</v>
      </c>
      <c r="E83" s="1506">
        <v>83</v>
      </c>
      <c r="F83" s="1506">
        <v>45</v>
      </c>
      <c r="G83" s="1497">
        <v>76</v>
      </c>
      <c r="H83" s="1497">
        <v>78</v>
      </c>
      <c r="I83" s="1497">
        <v>43</v>
      </c>
      <c r="J83" s="1497">
        <v>25</v>
      </c>
      <c r="K83" s="1497">
        <v>44</v>
      </c>
      <c r="L83" s="3672"/>
    </row>
    <row r="84" spans="1:13" ht="19.5" customHeight="1" x14ac:dyDescent="0.25">
      <c r="A84" s="1502" t="s">
        <v>1799</v>
      </c>
      <c r="B84" s="1538">
        <v>43</v>
      </c>
      <c r="C84" s="1503">
        <v>116</v>
      </c>
      <c r="D84" s="1538">
        <v>56</v>
      </c>
      <c r="E84" s="1538">
        <v>276</v>
      </c>
      <c r="F84" s="1538">
        <v>50</v>
      </c>
      <c r="G84" s="1503">
        <v>100</v>
      </c>
      <c r="H84" s="1503">
        <v>251</v>
      </c>
      <c r="I84" s="1503">
        <v>205</v>
      </c>
      <c r="J84" s="1503">
        <v>136</v>
      </c>
      <c r="K84" s="1503">
        <v>13</v>
      </c>
      <c r="L84" s="3672"/>
    </row>
    <row r="85" spans="1:13" ht="19.5" customHeight="1" x14ac:dyDescent="0.25">
      <c r="L85" s="3672"/>
    </row>
    <row r="86" spans="1:13" ht="19.5" customHeight="1" x14ac:dyDescent="0.25">
      <c r="A86" s="962" t="s">
        <v>1404</v>
      </c>
      <c r="L86" s="3672"/>
    </row>
    <row r="87" spans="1:13" ht="21" customHeight="1" x14ac:dyDescent="0.25">
      <c r="A87" s="1558" t="s">
        <v>1843</v>
      </c>
      <c r="L87" s="3672"/>
    </row>
    <row r="88" spans="1:13" ht="18" customHeight="1" x14ac:dyDescent="0.25">
      <c r="A88" s="3675" t="s">
        <v>1844</v>
      </c>
      <c r="B88" s="1559">
        <v>2009</v>
      </c>
      <c r="C88" s="1559">
        <v>2010</v>
      </c>
      <c r="D88" s="1559">
        <v>2011</v>
      </c>
      <c r="E88" s="1559">
        <v>2012</v>
      </c>
      <c r="F88" s="1559">
        <v>2013</v>
      </c>
      <c r="G88" s="1559">
        <v>2014</v>
      </c>
      <c r="H88" s="75">
        <v>2015</v>
      </c>
      <c r="I88" s="75">
        <v>2016</v>
      </c>
      <c r="J88" s="257" t="s">
        <v>710</v>
      </c>
      <c r="K88" s="257" t="s">
        <v>1845</v>
      </c>
      <c r="L88" s="3672"/>
    </row>
    <row r="89" spans="1:13" ht="20.25" customHeight="1" x14ac:dyDescent="0.25">
      <c r="A89" s="3676"/>
      <c r="B89" s="1560"/>
      <c r="C89" s="1560"/>
      <c r="D89" s="1560"/>
      <c r="E89" s="1560"/>
      <c r="F89" s="1560"/>
      <c r="G89" s="1560"/>
      <c r="H89" s="1560"/>
      <c r="I89" s="1560"/>
      <c r="J89" s="1560"/>
      <c r="K89" s="1560"/>
      <c r="L89" s="3672"/>
    </row>
    <row r="90" spans="1:13" ht="20.25" customHeight="1" x14ac:dyDescent="0.25">
      <c r="A90" s="1561" t="s">
        <v>1656</v>
      </c>
      <c r="B90" s="1562">
        <v>57169</v>
      </c>
      <c r="C90" s="1562">
        <v>46282</v>
      </c>
      <c r="D90" s="1562">
        <v>54356</v>
      </c>
      <c r="E90" s="1562">
        <v>52739</v>
      </c>
      <c r="F90" s="1562">
        <v>45924</v>
      </c>
      <c r="G90" s="1562">
        <v>53276</v>
      </c>
      <c r="H90" s="1563">
        <v>32861</v>
      </c>
      <c r="I90" s="1564">
        <v>47766</v>
      </c>
      <c r="J90" s="1563">
        <v>44028</v>
      </c>
      <c r="K90" s="1564">
        <v>33750</v>
      </c>
      <c r="L90" s="3672"/>
      <c r="M90" s="1565"/>
    </row>
    <row r="91" spans="1:13" ht="20.25" customHeight="1" x14ac:dyDescent="0.25">
      <c r="A91" s="1561" t="s">
        <v>1846</v>
      </c>
      <c r="B91" s="1562">
        <v>832.2</v>
      </c>
      <c r="C91" s="1562">
        <v>585.70000000000005</v>
      </c>
      <c r="D91" s="1562">
        <v>816.2</v>
      </c>
      <c r="E91" s="1562">
        <v>834.9</v>
      </c>
      <c r="F91" s="1562">
        <v>596.4</v>
      </c>
      <c r="G91" s="1562">
        <v>682.4</v>
      </c>
      <c r="H91" s="1563">
        <v>451</v>
      </c>
      <c r="I91" s="1564">
        <v>545</v>
      </c>
      <c r="J91" s="1563">
        <v>487</v>
      </c>
      <c r="K91" s="1564">
        <v>418</v>
      </c>
      <c r="L91" s="3672"/>
      <c r="M91" s="1565"/>
    </row>
    <row r="92" spans="1:13" ht="14.25" customHeight="1" x14ac:dyDescent="0.25">
      <c r="A92" s="1566" t="s">
        <v>1847</v>
      </c>
      <c r="B92" s="1562"/>
      <c r="C92" s="1562"/>
      <c r="D92" s="1562"/>
      <c r="E92" s="1562"/>
      <c r="F92" s="1562"/>
      <c r="G92" s="1562"/>
      <c r="H92" s="1562"/>
      <c r="I92" s="1567"/>
      <c r="J92" s="1562"/>
      <c r="K92" s="1567"/>
      <c r="L92" s="3672"/>
      <c r="M92" s="1565"/>
    </row>
    <row r="93" spans="1:13" ht="16.5" customHeight="1" x14ac:dyDescent="0.25">
      <c r="A93" s="1561" t="s">
        <v>1656</v>
      </c>
      <c r="B93" s="1562">
        <v>2290</v>
      </c>
      <c r="C93" s="1562">
        <v>2337</v>
      </c>
      <c r="D93" s="1562">
        <v>2223</v>
      </c>
      <c r="E93" s="1562">
        <v>2029</v>
      </c>
      <c r="F93" s="1562">
        <v>2185</v>
      </c>
      <c r="G93" s="1562">
        <v>2201</v>
      </c>
      <c r="H93" s="1562">
        <v>2567</v>
      </c>
      <c r="I93" s="1567">
        <v>2554</v>
      </c>
      <c r="J93" s="1562">
        <v>2427</v>
      </c>
      <c r="K93" s="1567">
        <v>2587</v>
      </c>
      <c r="L93" s="3672"/>
      <c r="M93" s="1565"/>
    </row>
    <row r="94" spans="1:13" ht="15.75" customHeight="1" x14ac:dyDescent="0.25">
      <c r="A94" s="1568" t="s">
        <v>1846</v>
      </c>
      <c r="B94" s="1569">
        <v>388.6</v>
      </c>
      <c r="C94" s="1569">
        <v>390.4</v>
      </c>
      <c r="D94" s="1569">
        <v>374.9</v>
      </c>
      <c r="E94" s="1569">
        <v>363.3</v>
      </c>
      <c r="F94" s="1569">
        <v>370</v>
      </c>
      <c r="G94" s="1569">
        <v>407</v>
      </c>
      <c r="H94" s="1569">
        <v>482</v>
      </c>
      <c r="I94" s="1570">
        <v>483</v>
      </c>
      <c r="J94" s="1569">
        <v>465</v>
      </c>
      <c r="K94" s="1570">
        <v>505</v>
      </c>
      <c r="L94" s="3672"/>
      <c r="M94" s="1565"/>
    </row>
    <row r="95" spans="1:13" ht="21.75" customHeight="1" x14ac:dyDescent="0.25">
      <c r="A95" s="4" t="s">
        <v>1848</v>
      </c>
      <c r="B95" s="1571" t="s">
        <v>1725</v>
      </c>
      <c r="C95" s="1571" t="s">
        <v>1726</v>
      </c>
    </row>
  </sheetData>
  <mergeCells count="4">
    <mergeCell ref="L4:L29"/>
    <mergeCell ref="L33:L56"/>
    <mergeCell ref="L63:L94"/>
    <mergeCell ref="A88:A89"/>
  </mergeCells>
  <hyperlinks>
    <hyperlink ref="A1" location="'Table of Contents'!A1" display="Back to Table of Contents"/>
    <hyperlink ref="A86" location="'Table of Contents'!A1" display="Back to Table of Contents"/>
  </hyperlinks>
  <pageMargins left="0.54" right="0.25" top="0.5" bottom="0.2" header="0.3" footer="0.1"/>
  <pageSetup paperSize="9" scale="9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37"/>
  <sheetViews>
    <sheetView zoomScale="60" zoomScaleNormal="60" workbookViewId="0"/>
  </sheetViews>
  <sheetFormatPr defaultColWidth="15.5703125" defaultRowHeight="23.25" x14ac:dyDescent="0.35"/>
  <cols>
    <col min="1" max="1" width="27.5703125" style="1572" customWidth="1"/>
    <col min="2" max="2" width="11.7109375" style="1573" customWidth="1"/>
    <col min="3" max="3" width="26" style="1573" customWidth="1"/>
    <col min="4" max="4" width="29.85546875" style="1573" customWidth="1"/>
    <col min="5" max="5" width="12.28515625" style="1574" customWidth="1"/>
    <col min="6" max="6" width="25.140625" style="1573" customWidth="1"/>
    <col min="7" max="7" width="15.140625" style="1574" customWidth="1"/>
    <col min="8" max="8" width="15" style="1573" customWidth="1"/>
    <col min="9" max="9" width="26.140625" style="1573" customWidth="1"/>
    <col min="10" max="10" width="19.140625" style="1573" customWidth="1"/>
    <col min="11" max="11" width="15.28515625" style="1572" customWidth="1"/>
    <col min="12" max="12" width="25.140625" style="1572" customWidth="1"/>
    <col min="13" max="13" width="16.42578125" style="1572" customWidth="1"/>
    <col min="14" max="14" width="16" style="1572" customWidth="1"/>
    <col min="15" max="15" width="12.28515625" style="1572" customWidth="1"/>
    <col min="16" max="16384" width="15.5703125" style="1572"/>
  </cols>
  <sheetData>
    <row r="1" spans="1:37" ht="38.25" customHeight="1" x14ac:dyDescent="0.35">
      <c r="A1" s="2915" t="s">
        <v>1404</v>
      </c>
    </row>
    <row r="2" spans="1:37" s="1575" customFormat="1" ht="18" customHeight="1" x14ac:dyDescent="0.35">
      <c r="A2" s="1575" t="s">
        <v>1354</v>
      </c>
      <c r="B2" s="1576"/>
      <c r="C2" s="1576"/>
      <c r="D2" s="1811"/>
      <c r="E2" s="1577"/>
      <c r="F2" s="1576"/>
      <c r="G2" s="1577"/>
      <c r="H2" s="1576"/>
      <c r="I2" s="1577"/>
      <c r="J2" s="1573"/>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row>
    <row r="3" spans="1:37" s="1575" customFormat="1" ht="15.75" customHeight="1" x14ac:dyDescent="0.35">
      <c r="B3" s="1576"/>
      <c r="C3" s="1576"/>
      <c r="D3" s="1576"/>
      <c r="E3" s="1577"/>
      <c r="F3" s="1576"/>
      <c r="G3" s="1577"/>
      <c r="H3" s="1576"/>
      <c r="I3" s="1577"/>
      <c r="J3" s="1573"/>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row>
    <row r="4" spans="1:37" ht="40.5" customHeight="1" x14ac:dyDescent="0.35">
      <c r="A4" s="3701" t="s">
        <v>1849</v>
      </c>
      <c r="B4" s="3702"/>
      <c r="C4" s="3679" t="s">
        <v>1850</v>
      </c>
      <c r="D4" s="3680"/>
      <c r="E4" s="3681"/>
      <c r="F4" s="3679" t="s">
        <v>1851</v>
      </c>
      <c r="G4" s="3680"/>
      <c r="H4" s="3681"/>
      <c r="I4" s="3679" t="s">
        <v>1852</v>
      </c>
      <c r="J4" s="3680"/>
      <c r="K4" s="3681"/>
      <c r="L4" s="3679" t="s">
        <v>1853</v>
      </c>
      <c r="M4" s="3680"/>
      <c r="N4" s="3681"/>
      <c r="O4" s="3700">
        <v>98</v>
      </c>
    </row>
    <row r="5" spans="1:37" x14ac:dyDescent="0.35">
      <c r="A5" s="3703"/>
      <c r="B5" s="3704"/>
      <c r="C5" s="1578" t="s">
        <v>1854</v>
      </c>
      <c r="D5" s="3682" t="s">
        <v>1855</v>
      </c>
      <c r="E5" s="3683"/>
      <c r="F5" s="1578" t="s">
        <v>1854</v>
      </c>
      <c r="G5" s="3682" t="s">
        <v>1855</v>
      </c>
      <c r="H5" s="3683"/>
      <c r="I5" s="1578" t="s">
        <v>1854</v>
      </c>
      <c r="J5" s="3682" t="s">
        <v>1855</v>
      </c>
      <c r="K5" s="3683"/>
      <c r="L5" s="1578" t="s">
        <v>1854</v>
      </c>
      <c r="M5" s="3682" t="s">
        <v>1855</v>
      </c>
      <c r="N5" s="3683"/>
      <c r="O5" s="3700"/>
    </row>
    <row r="6" spans="1:37" ht="30" customHeight="1" x14ac:dyDescent="0.35">
      <c r="A6" s="3696" t="s">
        <v>1856</v>
      </c>
      <c r="B6" s="3697"/>
      <c r="C6" s="1579">
        <v>65</v>
      </c>
      <c r="D6" s="3698">
        <v>323</v>
      </c>
      <c r="E6" s="3699"/>
      <c r="F6" s="1579">
        <v>348</v>
      </c>
      <c r="G6" s="3698">
        <v>3612</v>
      </c>
      <c r="H6" s="3699"/>
      <c r="I6" s="1579">
        <v>45</v>
      </c>
      <c r="J6" s="3698">
        <v>415</v>
      </c>
      <c r="K6" s="3699"/>
      <c r="L6" s="1579">
        <v>36</v>
      </c>
      <c r="M6" s="3698">
        <v>1106</v>
      </c>
      <c r="N6" s="3699"/>
      <c r="O6" s="3700"/>
    </row>
    <row r="7" spans="1:37" ht="30" customHeight="1" x14ac:dyDescent="0.35">
      <c r="A7" s="3692" t="s">
        <v>1857</v>
      </c>
      <c r="B7" s="3693"/>
      <c r="C7" s="1581">
        <v>153</v>
      </c>
      <c r="D7" s="3694">
        <v>950</v>
      </c>
      <c r="E7" s="3695"/>
      <c r="F7" s="1581">
        <v>458</v>
      </c>
      <c r="G7" s="3694">
        <v>4993</v>
      </c>
      <c r="H7" s="3695"/>
      <c r="I7" s="1581">
        <v>41</v>
      </c>
      <c r="J7" s="3694">
        <v>561</v>
      </c>
      <c r="K7" s="3695"/>
      <c r="L7" s="1581">
        <v>29</v>
      </c>
      <c r="M7" s="3694">
        <v>482</v>
      </c>
      <c r="N7" s="3695"/>
      <c r="O7" s="3700"/>
    </row>
    <row r="8" spans="1:37" ht="30" customHeight="1" x14ac:dyDescent="0.35">
      <c r="A8" s="3692" t="s">
        <v>1858</v>
      </c>
      <c r="B8" s="3693"/>
      <c r="C8" s="1581">
        <v>42</v>
      </c>
      <c r="D8" s="3694">
        <v>175</v>
      </c>
      <c r="E8" s="3695"/>
      <c r="F8" s="1581">
        <v>312</v>
      </c>
      <c r="G8" s="3694">
        <v>2952</v>
      </c>
      <c r="H8" s="3695"/>
      <c r="I8" s="1581">
        <v>14</v>
      </c>
      <c r="J8" s="3694">
        <v>158</v>
      </c>
      <c r="K8" s="3695"/>
      <c r="L8" s="1581">
        <v>26</v>
      </c>
      <c r="M8" s="3694">
        <v>1334</v>
      </c>
      <c r="N8" s="3695"/>
      <c r="O8" s="3700"/>
    </row>
    <row r="9" spans="1:37" ht="30" customHeight="1" x14ac:dyDescent="0.35">
      <c r="A9" s="3692" t="s">
        <v>1859</v>
      </c>
      <c r="B9" s="3693"/>
      <c r="C9" s="1581">
        <v>65</v>
      </c>
      <c r="D9" s="3694">
        <v>217</v>
      </c>
      <c r="E9" s="3695"/>
      <c r="F9" s="1581">
        <v>381</v>
      </c>
      <c r="G9" s="3694">
        <v>3443</v>
      </c>
      <c r="H9" s="3695"/>
      <c r="I9" s="1581">
        <v>21</v>
      </c>
      <c r="J9" s="3694">
        <v>202</v>
      </c>
      <c r="K9" s="3695"/>
      <c r="L9" s="1581">
        <v>28</v>
      </c>
      <c r="M9" s="3694">
        <v>988</v>
      </c>
      <c r="N9" s="3695"/>
      <c r="O9" s="3700"/>
    </row>
    <row r="10" spans="1:37" ht="30" customHeight="1" x14ac:dyDescent="0.35">
      <c r="A10" s="3692" t="s">
        <v>1860</v>
      </c>
      <c r="B10" s="3693"/>
      <c r="C10" s="1581">
        <v>59</v>
      </c>
      <c r="D10" s="3694">
        <v>495</v>
      </c>
      <c r="E10" s="3695"/>
      <c r="F10" s="1581">
        <v>49</v>
      </c>
      <c r="G10" s="3694">
        <v>681</v>
      </c>
      <c r="H10" s="3695"/>
      <c r="I10" s="1581">
        <v>11</v>
      </c>
      <c r="J10" s="3694">
        <v>151</v>
      </c>
      <c r="K10" s="3695"/>
      <c r="L10" s="1581">
        <v>13</v>
      </c>
      <c r="M10" s="3694">
        <v>407</v>
      </c>
      <c r="N10" s="3695"/>
      <c r="O10" s="3700"/>
    </row>
    <row r="11" spans="1:37" ht="30" customHeight="1" x14ac:dyDescent="0.35">
      <c r="A11" s="3692" t="s">
        <v>1861</v>
      </c>
      <c r="B11" s="3693"/>
      <c r="C11" s="1581">
        <v>38</v>
      </c>
      <c r="D11" s="3694">
        <v>298</v>
      </c>
      <c r="E11" s="3695"/>
      <c r="F11" s="1581">
        <v>44</v>
      </c>
      <c r="G11" s="3694">
        <v>440</v>
      </c>
      <c r="H11" s="3695"/>
      <c r="I11" s="1581">
        <v>6</v>
      </c>
      <c r="J11" s="3694">
        <v>52</v>
      </c>
      <c r="K11" s="3695"/>
      <c r="L11" s="1581">
        <v>7</v>
      </c>
      <c r="M11" s="3694">
        <v>235</v>
      </c>
      <c r="N11" s="3695"/>
      <c r="O11" s="3700"/>
    </row>
    <row r="12" spans="1:37" ht="30" customHeight="1" x14ac:dyDescent="0.35">
      <c r="A12" s="3692" t="s">
        <v>160</v>
      </c>
      <c r="B12" s="3693"/>
      <c r="C12" s="1581">
        <v>57</v>
      </c>
      <c r="D12" s="3694">
        <v>295</v>
      </c>
      <c r="E12" s="3695"/>
      <c r="F12" s="1581">
        <v>245</v>
      </c>
      <c r="G12" s="3694">
        <v>2763</v>
      </c>
      <c r="H12" s="3695"/>
      <c r="I12" s="1581">
        <v>15</v>
      </c>
      <c r="J12" s="3694">
        <v>216</v>
      </c>
      <c r="K12" s="3695"/>
      <c r="L12" s="1581">
        <v>28</v>
      </c>
      <c r="M12" s="3694">
        <v>696</v>
      </c>
      <c r="N12" s="3695"/>
      <c r="O12" s="3700"/>
    </row>
    <row r="13" spans="1:37" ht="30" customHeight="1" x14ac:dyDescent="0.35">
      <c r="A13" s="3692" t="s">
        <v>161</v>
      </c>
      <c r="B13" s="3693"/>
      <c r="C13" s="1581">
        <v>46</v>
      </c>
      <c r="D13" s="3694">
        <v>442</v>
      </c>
      <c r="E13" s="3695"/>
      <c r="F13" s="1581">
        <v>212</v>
      </c>
      <c r="G13" s="3694">
        <v>2824</v>
      </c>
      <c r="H13" s="3695"/>
      <c r="I13" s="1581">
        <v>47</v>
      </c>
      <c r="J13" s="3694">
        <v>631</v>
      </c>
      <c r="K13" s="3695"/>
      <c r="L13" s="1581">
        <v>14</v>
      </c>
      <c r="M13" s="3694">
        <v>318</v>
      </c>
      <c r="N13" s="3695"/>
      <c r="O13" s="3700"/>
    </row>
    <row r="14" spans="1:37" ht="30" customHeight="1" x14ac:dyDescent="0.35">
      <c r="A14" s="3692" t="s">
        <v>90</v>
      </c>
      <c r="B14" s="3693"/>
      <c r="C14" s="1581">
        <v>33</v>
      </c>
      <c r="D14" s="3694">
        <v>226</v>
      </c>
      <c r="E14" s="3695"/>
      <c r="F14" s="1581">
        <v>193</v>
      </c>
      <c r="G14" s="3694">
        <v>2709</v>
      </c>
      <c r="H14" s="3695"/>
      <c r="I14" s="1581">
        <v>25</v>
      </c>
      <c r="J14" s="3694">
        <v>313</v>
      </c>
      <c r="K14" s="3695"/>
      <c r="L14" s="1581">
        <v>227</v>
      </c>
      <c r="M14" s="3694">
        <v>12910</v>
      </c>
      <c r="N14" s="3695"/>
      <c r="O14" s="3700"/>
    </row>
    <row r="15" spans="1:37" ht="30" customHeight="1" x14ac:dyDescent="0.35">
      <c r="A15" s="3688" t="s">
        <v>1862</v>
      </c>
      <c r="B15" s="3689"/>
      <c r="C15" s="1582">
        <v>17</v>
      </c>
      <c r="D15" s="3690">
        <v>87</v>
      </c>
      <c r="E15" s="3691"/>
      <c r="F15" s="1582">
        <v>88</v>
      </c>
      <c r="G15" s="3690">
        <v>1123</v>
      </c>
      <c r="H15" s="3691"/>
      <c r="I15" s="1582">
        <v>18</v>
      </c>
      <c r="J15" s="3690">
        <v>306</v>
      </c>
      <c r="K15" s="3691"/>
      <c r="L15" s="1582">
        <v>48</v>
      </c>
      <c r="M15" s="3690">
        <v>1186</v>
      </c>
      <c r="N15" s="3691"/>
      <c r="O15" s="3700"/>
    </row>
    <row r="16" spans="1:37" s="1575" customFormat="1" ht="29.25" customHeight="1" x14ac:dyDescent="0.3">
      <c r="A16" s="3682" t="s">
        <v>7</v>
      </c>
      <c r="B16" s="3683"/>
      <c r="C16" s="1583">
        <v>575</v>
      </c>
      <c r="D16" s="3684">
        <v>3508</v>
      </c>
      <c r="E16" s="3685"/>
      <c r="F16" s="1584">
        <v>2330</v>
      </c>
      <c r="G16" s="3686">
        <v>25540</v>
      </c>
      <c r="H16" s="3687"/>
      <c r="I16" s="1584">
        <v>243</v>
      </c>
      <c r="J16" s="3684">
        <v>3005</v>
      </c>
      <c r="K16" s="3685"/>
      <c r="L16" s="1584">
        <v>456</v>
      </c>
      <c r="M16" s="3684">
        <v>19662</v>
      </c>
      <c r="N16" s="3685"/>
      <c r="O16" s="3700"/>
    </row>
    <row r="17" spans="1:15" ht="18" customHeight="1" x14ac:dyDescent="0.35">
      <c r="O17" s="3700"/>
    </row>
    <row r="18" spans="1:15" ht="24.75" customHeight="1" x14ac:dyDescent="0.35">
      <c r="A18" s="1585" t="s">
        <v>1863</v>
      </c>
      <c r="M18" s="1586"/>
      <c r="O18" s="3700"/>
    </row>
    <row r="19" spans="1:15" ht="18.75" customHeight="1" x14ac:dyDescent="0.35">
      <c r="O19" s="3700"/>
    </row>
    <row r="20" spans="1:15" ht="27.75" customHeight="1" x14ac:dyDescent="0.35">
      <c r="A20" s="970" t="s">
        <v>1404</v>
      </c>
      <c r="O20" s="3700"/>
    </row>
    <row r="21" spans="1:15" ht="37.5" customHeight="1" x14ac:dyDescent="0.35">
      <c r="A21" s="1587" t="s">
        <v>1864</v>
      </c>
      <c r="B21" s="1576"/>
      <c r="C21" s="1576"/>
      <c r="D21" s="1576"/>
      <c r="E21" s="1577"/>
      <c r="F21" s="1576"/>
      <c r="G21" s="1577"/>
      <c r="H21" s="1575"/>
      <c r="I21" s="1575"/>
      <c r="J21" s="1575"/>
      <c r="K21" s="1575"/>
      <c r="L21" s="1575"/>
      <c r="M21" s="1575"/>
      <c r="N21" s="1575"/>
      <c r="O21" s="3700"/>
    </row>
    <row r="22" spans="1:15" ht="22.5" customHeight="1" x14ac:dyDescent="0.35">
      <c r="B22" s="1572"/>
      <c r="C22" s="1572"/>
      <c r="D22" s="1572"/>
      <c r="E22" s="1588"/>
      <c r="F22" s="1572"/>
      <c r="G22" s="1588"/>
      <c r="H22" s="1572"/>
      <c r="I22" s="1572"/>
      <c r="J22" s="1572"/>
      <c r="O22" s="3700"/>
    </row>
    <row r="23" spans="1:15" ht="34.5" customHeight="1" x14ac:dyDescent="0.35">
      <c r="A23" s="3677" t="s">
        <v>1849</v>
      </c>
      <c r="B23" s="3679" t="s">
        <v>1850</v>
      </c>
      <c r="C23" s="3680"/>
      <c r="D23" s="3680"/>
      <c r="E23" s="3680"/>
      <c r="F23" s="3680"/>
      <c r="G23" s="3681"/>
      <c r="H23" s="3679" t="s">
        <v>1853</v>
      </c>
      <c r="I23" s="3680"/>
      <c r="J23" s="3680"/>
      <c r="K23" s="3680"/>
      <c r="L23" s="3680"/>
      <c r="M23" s="3680"/>
      <c r="N23" s="3681"/>
      <c r="O23" s="3700"/>
    </row>
    <row r="24" spans="1:15" ht="67.5" x14ac:dyDescent="0.35">
      <c r="A24" s="3678"/>
      <c r="B24" s="1578" t="s">
        <v>1854</v>
      </c>
      <c r="C24" s="1578" t="s">
        <v>1865</v>
      </c>
      <c r="D24" s="1578" t="s">
        <v>1866</v>
      </c>
      <c r="E24" s="1578" t="s">
        <v>1867</v>
      </c>
      <c r="F24" s="1578" t="s">
        <v>1868</v>
      </c>
      <c r="G24" s="1578" t="s">
        <v>1869</v>
      </c>
      <c r="H24" s="1578" t="s">
        <v>1854</v>
      </c>
      <c r="I24" s="1578" t="s">
        <v>1870</v>
      </c>
      <c r="J24" s="1578" t="s">
        <v>1871</v>
      </c>
      <c r="K24" s="1578" t="s">
        <v>1872</v>
      </c>
      <c r="L24" s="1578" t="s">
        <v>1873</v>
      </c>
      <c r="M24" s="1578" t="s">
        <v>1874</v>
      </c>
      <c r="N24" s="1578" t="s">
        <v>1869</v>
      </c>
      <c r="O24" s="3700"/>
    </row>
    <row r="25" spans="1:15" ht="34.5" customHeight="1" x14ac:dyDescent="0.35">
      <c r="A25" s="1580" t="s">
        <v>1856</v>
      </c>
      <c r="B25" s="1589">
        <v>65</v>
      </c>
      <c r="C25" s="1590">
        <v>128</v>
      </c>
      <c r="D25" s="1590">
        <v>20</v>
      </c>
      <c r="E25" s="1590">
        <v>115</v>
      </c>
      <c r="F25" s="1590">
        <v>60</v>
      </c>
      <c r="G25" s="1590">
        <v>323</v>
      </c>
      <c r="H25" s="1589">
        <v>36</v>
      </c>
      <c r="I25" s="1590">
        <v>34</v>
      </c>
      <c r="J25" s="1591">
        <v>230</v>
      </c>
      <c r="K25" s="1590">
        <v>477</v>
      </c>
      <c r="L25" s="1592">
        <v>309</v>
      </c>
      <c r="M25" s="1589">
        <v>56</v>
      </c>
      <c r="N25" s="1593">
        <v>1106</v>
      </c>
      <c r="O25" s="3700"/>
    </row>
    <row r="26" spans="1:15" ht="46.5" x14ac:dyDescent="0.35">
      <c r="A26" s="1580" t="s">
        <v>1857</v>
      </c>
      <c r="B26" s="1594">
        <v>153</v>
      </c>
      <c r="C26" s="1595">
        <v>325</v>
      </c>
      <c r="D26" s="1595">
        <v>71</v>
      </c>
      <c r="E26" s="1595">
        <v>260</v>
      </c>
      <c r="F26" s="1595">
        <v>294</v>
      </c>
      <c r="G26" s="1595">
        <v>950</v>
      </c>
      <c r="H26" s="1594">
        <v>29</v>
      </c>
      <c r="I26" s="1595">
        <v>21</v>
      </c>
      <c r="J26" s="1596">
        <v>73</v>
      </c>
      <c r="K26" s="1595">
        <v>197</v>
      </c>
      <c r="L26" s="1597">
        <v>162</v>
      </c>
      <c r="M26" s="1594">
        <v>29</v>
      </c>
      <c r="N26" s="1598">
        <v>482</v>
      </c>
      <c r="O26" s="3700"/>
    </row>
    <row r="27" spans="1:15" ht="35.25" customHeight="1" x14ac:dyDescent="0.35">
      <c r="A27" s="1599" t="s">
        <v>1858</v>
      </c>
      <c r="B27" s="1594">
        <v>42</v>
      </c>
      <c r="C27" s="1595">
        <v>70</v>
      </c>
      <c r="D27" s="1595">
        <v>15</v>
      </c>
      <c r="E27" s="1595">
        <v>56</v>
      </c>
      <c r="F27" s="1595">
        <v>34</v>
      </c>
      <c r="G27" s="1595">
        <v>175</v>
      </c>
      <c r="H27" s="1594">
        <v>26</v>
      </c>
      <c r="I27" s="1595">
        <v>14</v>
      </c>
      <c r="J27" s="1596">
        <v>61</v>
      </c>
      <c r="K27" s="1595">
        <v>123</v>
      </c>
      <c r="L27" s="1597">
        <v>1113</v>
      </c>
      <c r="M27" s="1594">
        <v>23</v>
      </c>
      <c r="N27" s="1598">
        <v>1334</v>
      </c>
      <c r="O27" s="3700"/>
    </row>
    <row r="28" spans="1:15" ht="34.5" customHeight="1" x14ac:dyDescent="0.35">
      <c r="A28" s="1599" t="s">
        <v>1859</v>
      </c>
      <c r="B28" s="1594">
        <v>65</v>
      </c>
      <c r="C28" s="1595">
        <v>89</v>
      </c>
      <c r="D28" s="1595">
        <v>13</v>
      </c>
      <c r="E28" s="1595">
        <v>69</v>
      </c>
      <c r="F28" s="1595">
        <v>46</v>
      </c>
      <c r="G28" s="1595">
        <v>217</v>
      </c>
      <c r="H28" s="1594">
        <v>28</v>
      </c>
      <c r="I28" s="1595">
        <v>27</v>
      </c>
      <c r="J28" s="1596">
        <v>153</v>
      </c>
      <c r="K28" s="1595">
        <v>267</v>
      </c>
      <c r="L28" s="1597">
        <v>502</v>
      </c>
      <c r="M28" s="1594">
        <v>39</v>
      </c>
      <c r="N28" s="1598">
        <v>988</v>
      </c>
      <c r="O28" s="3700"/>
    </row>
    <row r="29" spans="1:15" ht="34.5" customHeight="1" x14ac:dyDescent="0.35">
      <c r="A29" s="1580" t="s">
        <v>1860</v>
      </c>
      <c r="B29" s="1594">
        <v>59</v>
      </c>
      <c r="C29" s="1595">
        <v>179</v>
      </c>
      <c r="D29" s="1595">
        <v>17</v>
      </c>
      <c r="E29" s="1595">
        <v>163</v>
      </c>
      <c r="F29" s="1595">
        <v>136</v>
      </c>
      <c r="G29" s="1595">
        <v>495</v>
      </c>
      <c r="H29" s="1594">
        <v>13</v>
      </c>
      <c r="I29" s="1595">
        <v>12</v>
      </c>
      <c r="J29" s="1596">
        <v>73</v>
      </c>
      <c r="K29" s="1595">
        <v>122</v>
      </c>
      <c r="L29" s="1597">
        <v>185</v>
      </c>
      <c r="M29" s="1594">
        <v>15</v>
      </c>
      <c r="N29" s="1598">
        <v>407</v>
      </c>
      <c r="O29" s="3700"/>
    </row>
    <row r="30" spans="1:15" ht="34.5" customHeight="1" x14ac:dyDescent="0.35">
      <c r="A30" s="1580" t="s">
        <v>1861</v>
      </c>
      <c r="B30" s="1594">
        <v>38</v>
      </c>
      <c r="C30" s="1595">
        <v>143</v>
      </c>
      <c r="D30" s="1595">
        <v>39</v>
      </c>
      <c r="E30" s="1595">
        <v>69</v>
      </c>
      <c r="F30" s="1595">
        <v>47</v>
      </c>
      <c r="G30" s="1595">
        <v>298</v>
      </c>
      <c r="H30" s="1594">
        <v>7</v>
      </c>
      <c r="I30" s="1595">
        <v>10</v>
      </c>
      <c r="J30" s="1596">
        <v>30</v>
      </c>
      <c r="K30" s="1595">
        <v>50</v>
      </c>
      <c r="L30" s="1597">
        <v>134</v>
      </c>
      <c r="M30" s="1594">
        <v>11</v>
      </c>
      <c r="N30" s="1598">
        <v>235</v>
      </c>
      <c r="O30" s="3700"/>
    </row>
    <row r="31" spans="1:15" ht="28.5" customHeight="1" x14ac:dyDescent="0.35">
      <c r="A31" s="1580" t="s">
        <v>160</v>
      </c>
      <c r="B31" s="1594">
        <v>57</v>
      </c>
      <c r="C31" s="1595">
        <v>92</v>
      </c>
      <c r="D31" s="1595">
        <v>5</v>
      </c>
      <c r="E31" s="1595">
        <v>91</v>
      </c>
      <c r="F31" s="1595">
        <v>107</v>
      </c>
      <c r="G31" s="1595">
        <v>295</v>
      </c>
      <c r="H31" s="1594">
        <v>28</v>
      </c>
      <c r="I31" s="1595">
        <v>25</v>
      </c>
      <c r="J31" s="1596">
        <v>152</v>
      </c>
      <c r="K31" s="1595">
        <v>194</v>
      </c>
      <c r="L31" s="1597">
        <v>297</v>
      </c>
      <c r="M31" s="1594">
        <v>28</v>
      </c>
      <c r="N31" s="1598">
        <v>696</v>
      </c>
      <c r="O31" s="3700"/>
    </row>
    <row r="32" spans="1:15" ht="34.5" customHeight="1" x14ac:dyDescent="0.35">
      <c r="A32" s="1580" t="s">
        <v>161</v>
      </c>
      <c r="B32" s="1594">
        <v>46</v>
      </c>
      <c r="C32" s="1595">
        <v>153</v>
      </c>
      <c r="D32" s="1595">
        <v>78</v>
      </c>
      <c r="E32" s="1595">
        <v>99</v>
      </c>
      <c r="F32" s="1595">
        <v>112</v>
      </c>
      <c r="G32" s="1595">
        <v>442</v>
      </c>
      <c r="H32" s="1594">
        <v>14</v>
      </c>
      <c r="I32" s="1595">
        <v>13</v>
      </c>
      <c r="J32" s="1596">
        <v>49</v>
      </c>
      <c r="K32" s="1595">
        <v>108</v>
      </c>
      <c r="L32" s="1597">
        <v>91</v>
      </c>
      <c r="M32" s="1594">
        <v>57</v>
      </c>
      <c r="N32" s="1598">
        <v>318</v>
      </c>
      <c r="O32" s="3700"/>
    </row>
    <row r="33" spans="1:15" ht="34.5" customHeight="1" x14ac:dyDescent="0.35">
      <c r="A33" s="1580" t="s">
        <v>90</v>
      </c>
      <c r="B33" s="1594">
        <v>33</v>
      </c>
      <c r="C33" s="1595">
        <v>72</v>
      </c>
      <c r="D33" s="1595">
        <v>7</v>
      </c>
      <c r="E33" s="1595">
        <v>51</v>
      </c>
      <c r="F33" s="1595">
        <v>96</v>
      </c>
      <c r="G33" s="1595">
        <v>226</v>
      </c>
      <c r="H33" s="1594">
        <v>227</v>
      </c>
      <c r="I33" s="1595">
        <v>233</v>
      </c>
      <c r="J33" s="1596">
        <v>1662</v>
      </c>
      <c r="K33" s="1595">
        <v>3717</v>
      </c>
      <c r="L33" s="1597">
        <v>6740</v>
      </c>
      <c r="M33" s="1594">
        <v>558</v>
      </c>
      <c r="N33" s="1598">
        <v>12910</v>
      </c>
      <c r="O33" s="3700"/>
    </row>
    <row r="34" spans="1:15" ht="21.75" customHeight="1" x14ac:dyDescent="0.35">
      <c r="A34" s="1580" t="s">
        <v>1875</v>
      </c>
      <c r="B34" s="1600">
        <v>17</v>
      </c>
      <c r="C34" s="1600">
        <v>22</v>
      </c>
      <c r="D34" s="1600">
        <v>5</v>
      </c>
      <c r="E34" s="1600">
        <v>26</v>
      </c>
      <c r="F34" s="1600">
        <v>34</v>
      </c>
      <c r="G34" s="1601">
        <v>87</v>
      </c>
      <c r="H34" s="1600">
        <v>48</v>
      </c>
      <c r="I34" s="1600">
        <v>39</v>
      </c>
      <c r="J34" s="1602">
        <v>188</v>
      </c>
      <c r="K34" s="1600">
        <v>362</v>
      </c>
      <c r="L34" s="1603">
        <v>553</v>
      </c>
      <c r="M34" s="1600">
        <v>44</v>
      </c>
      <c r="N34" s="1604">
        <v>1186</v>
      </c>
      <c r="O34" s="3700"/>
    </row>
    <row r="35" spans="1:15" s="1575" customFormat="1" ht="35.25" customHeight="1" x14ac:dyDescent="0.3">
      <c r="A35" s="1578" t="s">
        <v>7</v>
      </c>
      <c r="B35" s="1605">
        <v>575</v>
      </c>
      <c r="C35" s="1606">
        <v>1273</v>
      </c>
      <c r="D35" s="1606">
        <v>270</v>
      </c>
      <c r="E35" s="1606">
        <v>999</v>
      </c>
      <c r="F35" s="1606">
        <v>966</v>
      </c>
      <c r="G35" s="1607">
        <v>3508</v>
      </c>
      <c r="H35" s="1608">
        <v>456</v>
      </c>
      <c r="I35" s="1606">
        <v>428</v>
      </c>
      <c r="J35" s="1609">
        <v>2671</v>
      </c>
      <c r="K35" s="1606">
        <v>5617</v>
      </c>
      <c r="L35" s="1610">
        <v>10086</v>
      </c>
      <c r="M35" s="1606">
        <v>860</v>
      </c>
      <c r="N35" s="1611">
        <v>19662</v>
      </c>
      <c r="O35" s="3700"/>
    </row>
    <row r="36" spans="1:15" x14ac:dyDescent="0.35">
      <c r="H36" s="1572"/>
      <c r="I36" s="1572"/>
      <c r="J36" s="1572"/>
    </row>
    <row r="37" spans="1:15" x14ac:dyDescent="0.35">
      <c r="A37" s="1612" t="s">
        <v>1863</v>
      </c>
      <c r="C37" s="1613"/>
      <c r="D37" s="1613"/>
      <c r="E37" s="1613"/>
      <c r="F37" s="1613"/>
      <c r="G37" s="1613"/>
      <c r="H37" s="1613"/>
      <c r="I37" s="1613"/>
    </row>
  </sheetData>
  <mergeCells count="68">
    <mergeCell ref="A4:B5"/>
    <mergeCell ref="C4:E4"/>
    <mergeCell ref="F4:H4"/>
    <mergeCell ref="I4:K4"/>
    <mergeCell ref="L4:N4"/>
    <mergeCell ref="O4:O35"/>
    <mergeCell ref="D5:E5"/>
    <mergeCell ref="G5:H5"/>
    <mergeCell ref="J5:K5"/>
    <mergeCell ref="M5:N5"/>
    <mergeCell ref="A6:B6"/>
    <mergeCell ref="D6:E6"/>
    <mergeCell ref="G6:H6"/>
    <mergeCell ref="J6:K6"/>
    <mergeCell ref="M6:N6"/>
    <mergeCell ref="A7:B7"/>
    <mergeCell ref="D7:E7"/>
    <mergeCell ref="G7:H7"/>
    <mergeCell ref="J7:K7"/>
    <mergeCell ref="M7:N7"/>
    <mergeCell ref="A8:B8"/>
    <mergeCell ref="D8:E8"/>
    <mergeCell ref="G8:H8"/>
    <mergeCell ref="J8:K8"/>
    <mergeCell ref="M8:N8"/>
    <mergeCell ref="A9:B9"/>
    <mergeCell ref="D9:E9"/>
    <mergeCell ref="G9:H9"/>
    <mergeCell ref="J9:K9"/>
    <mergeCell ref="M9:N9"/>
    <mergeCell ref="A10:B10"/>
    <mergeCell ref="D10:E10"/>
    <mergeCell ref="G10:H10"/>
    <mergeCell ref="J10:K10"/>
    <mergeCell ref="M10:N10"/>
    <mergeCell ref="A11:B11"/>
    <mergeCell ref="D11:E11"/>
    <mergeCell ref="G11:H11"/>
    <mergeCell ref="J11:K11"/>
    <mergeCell ref="M11:N11"/>
    <mergeCell ref="A12:B12"/>
    <mergeCell ref="D12:E12"/>
    <mergeCell ref="G12:H12"/>
    <mergeCell ref="J12:K12"/>
    <mergeCell ref="M12:N12"/>
    <mergeCell ref="A13:B13"/>
    <mergeCell ref="D13:E13"/>
    <mergeCell ref="G13:H13"/>
    <mergeCell ref="J13:K13"/>
    <mergeCell ref="M13:N13"/>
    <mergeCell ref="A14:B14"/>
    <mergeCell ref="D14:E14"/>
    <mergeCell ref="G14:H14"/>
    <mergeCell ref="J14:K14"/>
    <mergeCell ref="M14:N14"/>
    <mergeCell ref="A15:B15"/>
    <mergeCell ref="D15:E15"/>
    <mergeCell ref="G15:H15"/>
    <mergeCell ref="J15:K15"/>
    <mergeCell ref="M15:N15"/>
    <mergeCell ref="A23:A24"/>
    <mergeCell ref="B23:G23"/>
    <mergeCell ref="H23:N23"/>
    <mergeCell ref="A16:B16"/>
    <mergeCell ref="D16:E16"/>
    <mergeCell ref="G16:H16"/>
    <mergeCell ref="J16:K16"/>
    <mergeCell ref="M16:N16"/>
  </mergeCells>
  <hyperlinks>
    <hyperlink ref="A1" location="'Table of Contents'!A1" display="Back to Table of Contents"/>
    <hyperlink ref="A20" location="'Table of Contents'!A1" display="Back to Table of Contents"/>
  </hyperlinks>
  <pageMargins left="0.4" right="0.17" top="0.5" bottom="0" header="0.17" footer="0"/>
  <pageSetup paperSize="9" scale="50" orientation="landscape" r:id="rId1"/>
  <headerFooter scaleWithDoc="0" alignWithMargins="0">
    <oddHeader xml:space="preserve">&amp;C&amp;"Times New Roman,Regular"&amp;12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AC18"/>
  <sheetViews>
    <sheetView workbookViewId="0">
      <selection activeCell="P11" sqref="P11"/>
    </sheetView>
  </sheetViews>
  <sheetFormatPr defaultRowHeight="15" x14ac:dyDescent="0.25"/>
  <cols>
    <col min="1" max="1" width="13" style="4" customWidth="1"/>
    <col min="2" max="2" width="5.28515625" style="4" customWidth="1"/>
    <col min="3" max="3" width="5.7109375" style="41" customWidth="1"/>
    <col min="4" max="4" width="5" style="4" customWidth="1"/>
    <col min="5" max="5" width="5" style="41" customWidth="1"/>
    <col min="6" max="6" width="5" style="4" customWidth="1"/>
    <col min="7" max="7" width="5" style="41" customWidth="1"/>
    <col min="8" max="8" width="5" style="4" customWidth="1"/>
    <col min="9" max="9" width="5.140625" style="41" customWidth="1"/>
    <col min="10" max="10" width="5" style="4" customWidth="1"/>
    <col min="11" max="11" width="5" style="41" customWidth="1"/>
    <col min="12" max="12" width="5" style="4" customWidth="1"/>
    <col min="13" max="13" width="5" style="41" customWidth="1"/>
    <col min="14" max="14" width="5" style="4" customWidth="1"/>
    <col min="15" max="15" width="5" style="41" customWidth="1"/>
    <col min="16" max="16" width="5" style="4" customWidth="1"/>
    <col min="17" max="17" width="5" style="41" customWidth="1"/>
    <col min="18" max="18" width="5" style="4" customWidth="1"/>
    <col min="19" max="19" width="5" style="41" customWidth="1"/>
    <col min="20" max="20" width="5" style="4" customWidth="1"/>
    <col min="21" max="21" width="5" style="41" customWidth="1"/>
    <col min="22" max="22" width="5" style="4" customWidth="1"/>
    <col min="23" max="23" width="5" style="41" customWidth="1"/>
    <col min="24" max="24" width="5" style="4" customWidth="1"/>
    <col min="25" max="25" width="5" style="41" customWidth="1"/>
    <col min="26" max="26" width="5" style="4" customWidth="1"/>
    <col min="27" max="27" width="9.42578125" style="4" customWidth="1"/>
    <col min="28" max="28" width="6.5703125" style="5" customWidth="1"/>
    <col min="29" max="16384" width="9.140625" style="4"/>
  </cols>
  <sheetData>
    <row r="1" spans="1:29" x14ac:dyDescent="0.25">
      <c r="A1" s="962" t="s">
        <v>1404</v>
      </c>
    </row>
    <row r="2" spans="1:29" ht="15.75" x14ac:dyDescent="0.25">
      <c r="A2" s="8" t="s">
        <v>774</v>
      </c>
      <c r="G2" s="42"/>
    </row>
    <row r="3" spans="1:29" ht="13.5" customHeight="1" x14ac:dyDescent="0.25">
      <c r="Y3" s="3138" t="s">
        <v>49</v>
      </c>
      <c r="Z3" s="3138"/>
      <c r="AA3" s="3138"/>
    </row>
    <row r="4" spans="1:29" ht="69" customHeight="1" x14ac:dyDescent="0.25">
      <c r="A4" s="3151" t="s">
        <v>396</v>
      </c>
      <c r="B4" s="3148" t="s">
        <v>261</v>
      </c>
      <c r="C4" s="3150"/>
      <c r="D4" s="3148" t="s">
        <v>287</v>
      </c>
      <c r="E4" s="3150"/>
      <c r="F4" s="3148" t="s">
        <v>288</v>
      </c>
      <c r="G4" s="3150"/>
      <c r="H4" s="3148" t="s">
        <v>289</v>
      </c>
      <c r="I4" s="3150"/>
      <c r="J4" s="3148" t="s">
        <v>290</v>
      </c>
      <c r="K4" s="3150"/>
      <c r="L4" s="3148" t="s">
        <v>291</v>
      </c>
      <c r="M4" s="3150"/>
      <c r="N4" s="3148" t="s">
        <v>292</v>
      </c>
      <c r="O4" s="3150"/>
      <c r="P4" s="3148" t="s">
        <v>293</v>
      </c>
      <c r="Q4" s="3150"/>
      <c r="R4" s="3148" t="s">
        <v>294</v>
      </c>
      <c r="S4" s="3150"/>
      <c r="T4" s="3148" t="s">
        <v>295</v>
      </c>
      <c r="U4" s="3150"/>
      <c r="V4" s="3148" t="s">
        <v>296</v>
      </c>
      <c r="W4" s="3150"/>
      <c r="X4" s="3148" t="s">
        <v>297</v>
      </c>
      <c r="Y4" s="3150"/>
      <c r="Z4" s="3148" t="s">
        <v>307</v>
      </c>
      <c r="AA4" s="3149"/>
      <c r="AB4" s="3145">
        <v>28</v>
      </c>
    </row>
    <row r="5" spans="1:29" s="43" customFormat="1" ht="31.5" customHeight="1" thickBot="1" x14ac:dyDescent="0.3">
      <c r="A5" s="3152"/>
      <c r="B5" s="3139" t="s">
        <v>392</v>
      </c>
      <c r="C5" s="3140"/>
      <c r="D5" s="3139" t="s">
        <v>298</v>
      </c>
      <c r="E5" s="3140"/>
      <c r="F5" s="3139" t="s">
        <v>299</v>
      </c>
      <c r="G5" s="3140"/>
      <c r="H5" s="3139" t="s">
        <v>300</v>
      </c>
      <c r="I5" s="3140"/>
      <c r="J5" s="3139" t="s">
        <v>301</v>
      </c>
      <c r="K5" s="3140"/>
      <c r="L5" s="3139" t="s">
        <v>302</v>
      </c>
      <c r="M5" s="3140"/>
      <c r="N5" s="3139" t="s">
        <v>303</v>
      </c>
      <c r="O5" s="3140"/>
      <c r="P5" s="3139" t="s">
        <v>303</v>
      </c>
      <c r="Q5" s="3140"/>
      <c r="R5" s="3139" t="s">
        <v>304</v>
      </c>
      <c r="S5" s="3140"/>
      <c r="T5" s="3139" t="s">
        <v>305</v>
      </c>
      <c r="U5" s="3140"/>
      <c r="V5" s="3139" t="s">
        <v>306</v>
      </c>
      <c r="W5" s="3140"/>
      <c r="X5" s="3139" t="s">
        <v>300</v>
      </c>
      <c r="Y5" s="3140"/>
      <c r="Z5" s="3139" t="s">
        <v>306</v>
      </c>
      <c r="AA5" s="3140"/>
      <c r="AB5" s="3145"/>
    </row>
    <row r="6" spans="1:29" s="43" customFormat="1" ht="61.5" customHeight="1" thickTop="1" x14ac:dyDescent="0.25">
      <c r="A6" s="3153"/>
      <c r="B6" s="484" t="s">
        <v>50</v>
      </c>
      <c r="C6" s="485" t="s">
        <v>163</v>
      </c>
      <c r="D6" s="484" t="s">
        <v>50</v>
      </c>
      <c r="E6" s="485" t="s">
        <v>163</v>
      </c>
      <c r="F6" s="484" t="s">
        <v>50</v>
      </c>
      <c r="G6" s="485" t="s">
        <v>163</v>
      </c>
      <c r="H6" s="484" t="s">
        <v>50</v>
      </c>
      <c r="I6" s="485" t="s">
        <v>163</v>
      </c>
      <c r="J6" s="484" t="s">
        <v>50</v>
      </c>
      <c r="K6" s="485" t="s">
        <v>163</v>
      </c>
      <c r="L6" s="484" t="s">
        <v>50</v>
      </c>
      <c r="M6" s="485" t="s">
        <v>163</v>
      </c>
      <c r="N6" s="484" t="s">
        <v>50</v>
      </c>
      <c r="O6" s="485" t="s">
        <v>163</v>
      </c>
      <c r="P6" s="484" t="s">
        <v>50</v>
      </c>
      <c r="Q6" s="485" t="s">
        <v>163</v>
      </c>
      <c r="R6" s="484" t="s">
        <v>50</v>
      </c>
      <c r="S6" s="485" t="s">
        <v>163</v>
      </c>
      <c r="T6" s="484" t="s">
        <v>50</v>
      </c>
      <c r="U6" s="485" t="s">
        <v>163</v>
      </c>
      <c r="V6" s="484" t="s">
        <v>50</v>
      </c>
      <c r="W6" s="485" t="s">
        <v>163</v>
      </c>
      <c r="X6" s="484" t="s">
        <v>50</v>
      </c>
      <c r="Y6" s="485" t="s">
        <v>163</v>
      </c>
      <c r="Z6" s="484" t="s">
        <v>50</v>
      </c>
      <c r="AA6" s="485" t="s">
        <v>163</v>
      </c>
      <c r="AB6" s="3145"/>
      <c r="AC6" s="44"/>
    </row>
    <row r="7" spans="1:29" s="43" customFormat="1" ht="38.25" customHeight="1" x14ac:dyDescent="0.25">
      <c r="A7" s="479">
        <v>2009</v>
      </c>
      <c r="B7" s="498">
        <v>22.84</v>
      </c>
      <c r="C7" s="491">
        <v>0.5400000000000027</v>
      </c>
      <c r="D7" s="498">
        <v>23.279999999999998</v>
      </c>
      <c r="E7" s="491">
        <v>0.69999999999999574</v>
      </c>
      <c r="F7" s="498">
        <v>22.68</v>
      </c>
      <c r="G7" s="491">
        <v>0.5400000000000027</v>
      </c>
      <c r="H7" s="498">
        <v>22.58</v>
      </c>
      <c r="I7" s="491">
        <v>1.3599999999999994</v>
      </c>
      <c r="J7" s="490">
        <v>20.040000000000003</v>
      </c>
      <c r="K7" s="491">
        <v>0.66000000000000014</v>
      </c>
      <c r="L7" s="490">
        <v>18.600000000000001</v>
      </c>
      <c r="M7" s="491">
        <v>1</v>
      </c>
      <c r="N7" s="498">
        <v>17.78</v>
      </c>
      <c r="O7" s="491">
        <v>0.86000000000000298</v>
      </c>
      <c r="P7" s="498">
        <v>17.48</v>
      </c>
      <c r="Q7" s="491">
        <v>0.55999999999999872</v>
      </c>
      <c r="R7" s="498">
        <v>17.64</v>
      </c>
      <c r="S7" s="491">
        <v>0.39999999999999858</v>
      </c>
      <c r="T7" s="498">
        <v>19.22</v>
      </c>
      <c r="U7" s="491">
        <v>0.91999999999999815</v>
      </c>
      <c r="V7" s="498">
        <v>20.64</v>
      </c>
      <c r="W7" s="491">
        <v>1.0800000000000018</v>
      </c>
      <c r="X7" s="490">
        <v>22.020000000000003</v>
      </c>
      <c r="Y7" s="491">
        <v>0.84000000000000341</v>
      </c>
      <c r="Z7" s="490">
        <v>20.400000000000002</v>
      </c>
      <c r="AA7" s="491">
        <v>0.80000000000000071</v>
      </c>
      <c r="AB7" s="3145"/>
      <c r="AC7" s="44"/>
    </row>
    <row r="8" spans="1:29" s="43" customFormat="1" ht="38.25" customHeight="1" x14ac:dyDescent="0.25">
      <c r="A8" s="478">
        <v>2010</v>
      </c>
      <c r="B8" s="499">
        <v>22.939999999999998</v>
      </c>
      <c r="C8" s="489">
        <v>0.64000000000000057</v>
      </c>
      <c r="D8" s="499">
        <v>23.425000000000001</v>
      </c>
      <c r="E8" s="489">
        <v>0.84499999999999886</v>
      </c>
      <c r="F8" s="499">
        <v>23.08</v>
      </c>
      <c r="G8" s="489">
        <v>0.94000000000000128</v>
      </c>
      <c r="H8" s="499">
        <v>21.48</v>
      </c>
      <c r="I8" s="489">
        <v>0.26000000000000156</v>
      </c>
      <c r="J8" s="499">
        <v>20.88</v>
      </c>
      <c r="K8" s="489">
        <v>1.4999999999999964</v>
      </c>
      <c r="L8" s="488">
        <v>19.059999999999999</v>
      </c>
      <c r="M8" s="489">
        <v>1.4599999999999973</v>
      </c>
      <c r="N8" s="499">
        <v>17.279999999999998</v>
      </c>
      <c r="O8" s="489">
        <v>0.35999999999999943</v>
      </c>
      <c r="P8" s="488">
        <v>17.04</v>
      </c>
      <c r="Q8" s="489">
        <v>0.11999999999999744</v>
      </c>
      <c r="R8" s="488">
        <v>16.96</v>
      </c>
      <c r="S8" s="489">
        <v>-0.28000000000000114</v>
      </c>
      <c r="T8" s="488">
        <v>19.080000000000002</v>
      </c>
      <c r="U8" s="489">
        <v>0.78000000000000114</v>
      </c>
      <c r="V8" s="499">
        <v>19.579999999999998</v>
      </c>
      <c r="W8" s="489">
        <v>1.9999999999999574E-2</v>
      </c>
      <c r="X8" s="499">
        <v>20.860000000000003</v>
      </c>
      <c r="Y8" s="489">
        <v>-0.31999999999999673</v>
      </c>
      <c r="Z8" s="488">
        <v>20.138750000000002</v>
      </c>
      <c r="AA8" s="489">
        <v>0.53875000000000028</v>
      </c>
      <c r="AB8" s="3145"/>
      <c r="AC8" s="44"/>
    </row>
    <row r="9" spans="1:29" s="43" customFormat="1" ht="38.25" customHeight="1" x14ac:dyDescent="0.25">
      <c r="A9" s="479">
        <v>2011</v>
      </c>
      <c r="B9" s="498">
        <v>22.22</v>
      </c>
      <c r="C9" s="491">
        <v>-7.9999999999998295E-2</v>
      </c>
      <c r="D9" s="498">
        <v>23.259999999999998</v>
      </c>
      <c r="E9" s="491">
        <v>0.67999999999999616</v>
      </c>
      <c r="F9" s="498">
        <v>22.48</v>
      </c>
      <c r="G9" s="491">
        <v>0.34000000000000341</v>
      </c>
      <c r="H9" s="498">
        <v>21.78</v>
      </c>
      <c r="I9" s="491">
        <v>0.56000000000000227</v>
      </c>
      <c r="J9" s="498">
        <v>19.439999999999998</v>
      </c>
      <c r="K9" s="491">
        <v>5.9999999999995168E-2</v>
      </c>
      <c r="L9" s="490">
        <v>19.22</v>
      </c>
      <c r="M9" s="491">
        <v>1.6199999999999974</v>
      </c>
      <c r="N9" s="498">
        <v>17.54</v>
      </c>
      <c r="O9" s="491">
        <v>0.62000000000000099</v>
      </c>
      <c r="P9" s="498">
        <v>17.48</v>
      </c>
      <c r="Q9" s="491">
        <v>0.55999999999999872</v>
      </c>
      <c r="R9" s="498">
        <v>17.619999999999997</v>
      </c>
      <c r="S9" s="491">
        <v>0.37999999999999545</v>
      </c>
      <c r="T9" s="498">
        <v>18.68</v>
      </c>
      <c r="U9" s="491">
        <v>0.37999999999999901</v>
      </c>
      <c r="V9" s="498">
        <v>20.48</v>
      </c>
      <c r="W9" s="491">
        <v>0.92000000000000171</v>
      </c>
      <c r="X9" s="490">
        <v>21.86</v>
      </c>
      <c r="Y9" s="491">
        <v>0.67999999999999972</v>
      </c>
      <c r="Z9" s="490">
        <v>20.171666666666663</v>
      </c>
      <c r="AA9" s="491">
        <v>0.57166666666666188</v>
      </c>
      <c r="AB9" s="3145"/>
      <c r="AC9" s="44"/>
    </row>
    <row r="10" spans="1:29" s="43" customFormat="1" ht="38.25" customHeight="1" x14ac:dyDescent="0.25">
      <c r="A10" s="478">
        <v>2012</v>
      </c>
      <c r="B10" s="488">
        <v>21.981935483870966</v>
      </c>
      <c r="C10" s="489">
        <v>-0.31806451612903075</v>
      </c>
      <c r="D10" s="499">
        <v>23.123448275862067</v>
      </c>
      <c r="E10" s="489">
        <v>0.54344827586206534</v>
      </c>
      <c r="F10" s="499">
        <v>22.536322580645162</v>
      </c>
      <c r="G10" s="489">
        <v>0.39632258064516535</v>
      </c>
      <c r="H10" s="499">
        <v>22.317333333333334</v>
      </c>
      <c r="I10" s="489">
        <v>1.097333333333335</v>
      </c>
      <c r="J10" s="499">
        <v>20.0658064516129</v>
      </c>
      <c r="K10" s="489">
        <v>0.68580645161289766</v>
      </c>
      <c r="L10" s="488">
        <v>18.147333333333332</v>
      </c>
      <c r="M10" s="489">
        <v>0.54733333333333078</v>
      </c>
      <c r="N10" s="499">
        <v>17.901116625310173</v>
      </c>
      <c r="O10" s="489">
        <v>0.98111662531017529</v>
      </c>
      <c r="P10" s="499">
        <v>17.821290322580644</v>
      </c>
      <c r="Q10" s="489">
        <v>0.90129032258064257</v>
      </c>
      <c r="R10" s="499">
        <v>17.924666666666667</v>
      </c>
      <c r="S10" s="489">
        <v>0.68466666666666498</v>
      </c>
      <c r="T10" s="499">
        <v>19.146451612903224</v>
      </c>
      <c r="U10" s="489">
        <v>0.84645161290322335</v>
      </c>
      <c r="V10" s="499">
        <v>20.7</v>
      </c>
      <c r="W10" s="489">
        <v>1.1400000000000006</v>
      </c>
      <c r="X10" s="488">
        <v>22.78</v>
      </c>
      <c r="Y10" s="489">
        <v>1.6000000000000014</v>
      </c>
      <c r="Z10" s="488">
        <v>20.370475390509871</v>
      </c>
      <c r="AA10" s="489">
        <v>0.77047539050986913</v>
      </c>
      <c r="AB10" s="3145"/>
      <c r="AC10" s="44"/>
    </row>
    <row r="11" spans="1:29" s="43" customFormat="1" ht="38.25" customHeight="1" x14ac:dyDescent="0.25">
      <c r="A11" s="479">
        <v>2013</v>
      </c>
      <c r="B11" s="498">
        <v>23.1</v>
      </c>
      <c r="C11" s="491">
        <v>0.80000000000000426</v>
      </c>
      <c r="D11" s="490">
        <v>23.4</v>
      </c>
      <c r="E11" s="491">
        <v>0.81999999999999673</v>
      </c>
      <c r="F11" s="498">
        <v>22.7</v>
      </c>
      <c r="G11" s="491">
        <v>0.56000000000000227</v>
      </c>
      <c r="H11" s="498">
        <v>21.9</v>
      </c>
      <c r="I11" s="491">
        <v>0.67999999999999972</v>
      </c>
      <c r="J11" s="498">
        <v>18.899999999999999</v>
      </c>
      <c r="K11" s="491">
        <v>-0.48000000000000398</v>
      </c>
      <c r="L11" s="490">
        <v>17.600000000000001</v>
      </c>
      <c r="M11" s="491">
        <v>0</v>
      </c>
      <c r="N11" s="498">
        <v>16.100000000000001</v>
      </c>
      <c r="O11" s="491">
        <v>-0.81999999999999673</v>
      </c>
      <c r="P11" s="498">
        <v>17.5</v>
      </c>
      <c r="Q11" s="491">
        <v>0.57999999999999829</v>
      </c>
      <c r="R11" s="498">
        <v>18.2</v>
      </c>
      <c r="S11" s="491">
        <v>0.9599999999999973</v>
      </c>
      <c r="T11" s="498">
        <v>19.600000000000001</v>
      </c>
      <c r="U11" s="491">
        <v>1.3000000000000007</v>
      </c>
      <c r="V11" s="498">
        <v>20.3</v>
      </c>
      <c r="W11" s="491">
        <v>0.74000000000000199</v>
      </c>
      <c r="X11" s="490">
        <v>21.8</v>
      </c>
      <c r="Y11" s="491">
        <v>0.62000000000000099</v>
      </c>
      <c r="Z11" s="490">
        <v>20.091666666666665</v>
      </c>
      <c r="AA11" s="491">
        <v>0.49166666666666359</v>
      </c>
      <c r="AB11" s="3145"/>
      <c r="AC11" s="44"/>
    </row>
    <row r="12" spans="1:29" s="43" customFormat="1" ht="38.25" customHeight="1" x14ac:dyDescent="0.25">
      <c r="A12" s="477">
        <v>2014</v>
      </c>
      <c r="B12" s="500">
        <v>23.3</v>
      </c>
      <c r="C12" s="487">
        <v>1.0000000000000036</v>
      </c>
      <c r="D12" s="486">
        <v>23.2</v>
      </c>
      <c r="E12" s="487">
        <v>0.61999999999999744</v>
      </c>
      <c r="F12" s="500">
        <v>22.6</v>
      </c>
      <c r="G12" s="487">
        <v>0.46000000000000441</v>
      </c>
      <c r="H12" s="500">
        <v>21.5</v>
      </c>
      <c r="I12" s="487">
        <v>0.28000000000000114</v>
      </c>
      <c r="J12" s="500">
        <v>19.5</v>
      </c>
      <c r="K12" s="487">
        <v>0.11999999999999744</v>
      </c>
      <c r="L12" s="486">
        <v>18.7</v>
      </c>
      <c r="M12" s="487">
        <v>1.0999999999999979</v>
      </c>
      <c r="N12" s="500">
        <v>18.600000000000001</v>
      </c>
      <c r="O12" s="487">
        <v>1.6800000000000033</v>
      </c>
      <c r="P12" s="500">
        <v>17.7</v>
      </c>
      <c r="Q12" s="487">
        <v>0.77999999999999758</v>
      </c>
      <c r="R12" s="500">
        <v>17.600000000000001</v>
      </c>
      <c r="S12" s="487">
        <v>0.35999999999999943</v>
      </c>
      <c r="T12" s="500">
        <v>20.100000000000001</v>
      </c>
      <c r="U12" s="487">
        <v>1.8000000000000007</v>
      </c>
      <c r="V12" s="500">
        <v>21.4</v>
      </c>
      <c r="W12" s="487">
        <v>1.8399999999999999</v>
      </c>
      <c r="X12" s="486">
        <v>22.6</v>
      </c>
      <c r="Y12" s="487">
        <v>1.4200000000000017</v>
      </c>
      <c r="Z12" s="486">
        <v>20.566666666666663</v>
      </c>
      <c r="AA12" s="487">
        <v>0.96666666666666146</v>
      </c>
      <c r="AB12" s="3145"/>
      <c r="AC12" s="44"/>
    </row>
    <row r="13" spans="1:29" s="43" customFormat="1" ht="38.25" customHeight="1" x14ac:dyDescent="0.25">
      <c r="A13" s="480">
        <v>2015</v>
      </c>
      <c r="B13" s="501">
        <v>23.4</v>
      </c>
      <c r="C13" s="493">
        <v>1.1000000000000001</v>
      </c>
      <c r="D13" s="492">
        <v>22.6</v>
      </c>
      <c r="E13" s="493">
        <v>0</v>
      </c>
      <c r="F13" s="501">
        <v>22.4</v>
      </c>
      <c r="G13" s="493">
        <v>0.30000000000000004</v>
      </c>
      <c r="H13" s="501">
        <v>21.5</v>
      </c>
      <c r="I13" s="493">
        <v>0.30000000000000004</v>
      </c>
      <c r="J13" s="501">
        <v>20.3</v>
      </c>
      <c r="K13" s="493">
        <v>0.9</v>
      </c>
      <c r="L13" s="492">
        <v>19.7</v>
      </c>
      <c r="M13" s="493">
        <v>2.1</v>
      </c>
      <c r="N13" s="492">
        <v>18</v>
      </c>
      <c r="O13" s="493">
        <v>1.1000000000000001</v>
      </c>
      <c r="P13" s="501">
        <v>17.8</v>
      </c>
      <c r="Q13" s="493">
        <v>0.9</v>
      </c>
      <c r="R13" s="501">
        <v>18.100000000000001</v>
      </c>
      <c r="S13" s="493">
        <v>0.9</v>
      </c>
      <c r="T13" s="492">
        <v>20</v>
      </c>
      <c r="U13" s="493">
        <v>1.7000000000000002</v>
      </c>
      <c r="V13" s="501">
        <v>20.6</v>
      </c>
      <c r="W13" s="493">
        <v>1</v>
      </c>
      <c r="X13" s="492">
        <v>22.8</v>
      </c>
      <c r="Y13" s="493">
        <v>1.6</v>
      </c>
      <c r="Z13" s="492">
        <v>20.6</v>
      </c>
      <c r="AA13" s="493">
        <v>1</v>
      </c>
      <c r="AB13" s="3145"/>
      <c r="AC13" s="44"/>
    </row>
    <row r="14" spans="1:29" s="43" customFormat="1" ht="35.25" customHeight="1" x14ac:dyDescent="0.25">
      <c r="A14" s="481">
        <v>2016</v>
      </c>
      <c r="B14" s="502">
        <v>23.3</v>
      </c>
      <c r="C14" s="495">
        <v>1</v>
      </c>
      <c r="D14" s="494">
        <v>23.9</v>
      </c>
      <c r="E14" s="495">
        <v>1.3</v>
      </c>
      <c r="F14" s="502">
        <v>23.3</v>
      </c>
      <c r="G14" s="495">
        <v>1.2</v>
      </c>
      <c r="H14" s="502">
        <v>22.5</v>
      </c>
      <c r="I14" s="495">
        <v>1.3</v>
      </c>
      <c r="J14" s="502">
        <v>19.5</v>
      </c>
      <c r="K14" s="495">
        <v>0.1</v>
      </c>
      <c r="L14" s="494">
        <v>18.399999999999999</v>
      </c>
      <c r="M14" s="495">
        <v>0.8</v>
      </c>
      <c r="N14" s="494">
        <v>17.7</v>
      </c>
      <c r="O14" s="495">
        <v>0.8</v>
      </c>
      <c r="P14" s="502">
        <v>18.100000000000001</v>
      </c>
      <c r="Q14" s="495">
        <v>1.2</v>
      </c>
      <c r="R14" s="502">
        <v>17.399999999999999</v>
      </c>
      <c r="S14" s="495">
        <v>0.2</v>
      </c>
      <c r="T14" s="494">
        <v>19.100000000000001</v>
      </c>
      <c r="U14" s="495">
        <v>0.8</v>
      </c>
      <c r="V14" s="502">
        <v>20.3</v>
      </c>
      <c r="W14" s="495">
        <v>0.7</v>
      </c>
      <c r="X14" s="494">
        <v>21.2</v>
      </c>
      <c r="Y14" s="495">
        <v>0</v>
      </c>
      <c r="Z14" s="494">
        <v>20.399999999999999</v>
      </c>
      <c r="AA14" s="495">
        <v>0.8</v>
      </c>
      <c r="AB14" s="3145"/>
      <c r="AC14" s="44"/>
    </row>
    <row r="15" spans="1:29" s="43" customFormat="1" ht="36.75" customHeight="1" x14ac:dyDescent="0.25">
      <c r="A15" s="481">
        <v>2017</v>
      </c>
      <c r="B15" s="502">
        <v>22.6</v>
      </c>
      <c r="C15" s="495">
        <v>0.3</v>
      </c>
      <c r="D15" s="494">
        <v>22.9</v>
      </c>
      <c r="E15" s="495">
        <v>0.3</v>
      </c>
      <c r="F15" s="502">
        <v>23.7</v>
      </c>
      <c r="G15" s="495">
        <v>1.6</v>
      </c>
      <c r="H15" s="502">
        <v>22.6</v>
      </c>
      <c r="I15" s="495">
        <v>1.4</v>
      </c>
      <c r="J15" s="494">
        <v>21</v>
      </c>
      <c r="K15" s="495">
        <v>1.6</v>
      </c>
      <c r="L15" s="494">
        <v>19.2</v>
      </c>
      <c r="M15" s="495">
        <v>1.6</v>
      </c>
      <c r="N15" s="494">
        <v>19.100000000000001</v>
      </c>
      <c r="O15" s="495">
        <v>2.2000000000000002</v>
      </c>
      <c r="P15" s="502">
        <v>18.7</v>
      </c>
      <c r="Q15" s="495">
        <v>1.8</v>
      </c>
      <c r="R15" s="502">
        <v>18.7</v>
      </c>
      <c r="S15" s="495">
        <v>1.5</v>
      </c>
      <c r="T15" s="494">
        <v>19.8</v>
      </c>
      <c r="U15" s="495">
        <v>1.5</v>
      </c>
      <c r="V15" s="494">
        <v>20.9</v>
      </c>
      <c r="W15" s="495">
        <v>1.3</v>
      </c>
      <c r="X15" s="502">
        <v>22.2</v>
      </c>
      <c r="Y15" s="495">
        <v>1</v>
      </c>
      <c r="Z15" s="494">
        <v>21</v>
      </c>
      <c r="AA15" s="495">
        <v>1.4</v>
      </c>
      <c r="AB15" s="3145"/>
    </row>
    <row r="16" spans="1:29" s="232" customFormat="1" ht="37.5" customHeight="1" x14ac:dyDescent="0.25">
      <c r="A16" s="481">
        <v>2018</v>
      </c>
      <c r="B16" s="719">
        <v>23.27381535038932</v>
      </c>
      <c r="C16" s="721">
        <v>1</v>
      </c>
      <c r="D16" s="719">
        <v>23.277380952380952</v>
      </c>
      <c r="E16" s="721">
        <v>0.7</v>
      </c>
      <c r="F16" s="719">
        <v>23.403870967741931</v>
      </c>
      <c r="G16" s="721">
        <v>1.3</v>
      </c>
      <c r="H16" s="719">
        <v>22.080333333333336</v>
      </c>
      <c r="I16" s="721">
        <v>0.9</v>
      </c>
      <c r="J16" s="719">
        <v>20.227096774193548</v>
      </c>
      <c r="K16" s="721">
        <v>0.8</v>
      </c>
      <c r="L16" s="719">
        <v>18.768666666666668</v>
      </c>
      <c r="M16" s="721">
        <v>1.2</v>
      </c>
      <c r="N16" s="719">
        <v>17.624342431761786</v>
      </c>
      <c r="O16" s="721">
        <v>0.7</v>
      </c>
      <c r="P16" s="719">
        <v>17.96516129032258</v>
      </c>
      <c r="Q16" s="721">
        <v>1.1000000000000001</v>
      </c>
      <c r="R16" s="719">
        <v>18.896999999999998</v>
      </c>
      <c r="S16" s="721">
        <v>1.7</v>
      </c>
      <c r="T16" s="719">
        <v>18.925161290322581</v>
      </c>
      <c r="U16" s="721">
        <v>0.6</v>
      </c>
      <c r="V16" s="719">
        <v>21.351551724137931</v>
      </c>
      <c r="W16" s="721">
        <v>1.8</v>
      </c>
      <c r="X16" s="719">
        <v>22.315806451612904</v>
      </c>
      <c r="Y16" s="721">
        <v>1.1000000000000001</v>
      </c>
      <c r="Z16" s="719">
        <v>20.7</v>
      </c>
      <c r="AA16" s="721">
        <v>1.1000000000000001</v>
      </c>
      <c r="AB16" s="3145"/>
    </row>
    <row r="17" spans="1:28" s="43" customFormat="1" ht="19.5" customHeight="1" x14ac:dyDescent="0.25">
      <c r="A17" s="116" t="s">
        <v>121</v>
      </c>
      <c r="B17" s="45"/>
      <c r="C17" s="46"/>
      <c r="D17" s="45"/>
      <c r="E17" s="46"/>
      <c r="F17" s="45"/>
      <c r="G17" s="46"/>
      <c r="I17" s="46"/>
      <c r="J17" s="45"/>
      <c r="K17" s="46"/>
      <c r="L17" s="45"/>
      <c r="M17" s="46"/>
      <c r="N17" s="45"/>
      <c r="O17" s="46"/>
      <c r="P17" s="45"/>
      <c r="Q17" s="46"/>
      <c r="R17" s="45"/>
      <c r="S17" s="46"/>
      <c r="T17" s="45"/>
      <c r="U17" s="46"/>
      <c r="V17" s="45"/>
      <c r="W17" s="46"/>
      <c r="X17" s="45"/>
      <c r="Y17" s="46"/>
      <c r="Z17" s="47"/>
      <c r="AB17" s="5"/>
    </row>
    <row r="18" spans="1:28" ht="16.5" x14ac:dyDescent="0.25">
      <c r="A18" s="7" t="s">
        <v>385</v>
      </c>
    </row>
  </sheetData>
  <mergeCells count="29">
    <mergeCell ref="X4:Y4"/>
    <mergeCell ref="AB4:AB16"/>
    <mergeCell ref="Z5:AA5"/>
    <mergeCell ref="Y3:AA3"/>
    <mergeCell ref="T5:U5"/>
    <mergeCell ref="V5:W5"/>
    <mergeCell ref="Z4:AA4"/>
    <mergeCell ref="X5:Y5"/>
    <mergeCell ref="V4:W4"/>
    <mergeCell ref="R4:S4"/>
    <mergeCell ref="L4:M4"/>
    <mergeCell ref="R5:S5"/>
    <mergeCell ref="T4:U4"/>
    <mergeCell ref="J5:K5"/>
    <mergeCell ref="L5:M5"/>
    <mergeCell ref="N5:O5"/>
    <mergeCell ref="P5:Q5"/>
    <mergeCell ref="N4:O4"/>
    <mergeCell ref="P4:Q4"/>
    <mergeCell ref="J4:K4"/>
    <mergeCell ref="A4:A6"/>
    <mergeCell ref="B4:C4"/>
    <mergeCell ref="D4:E4"/>
    <mergeCell ref="F4:G4"/>
    <mergeCell ref="H4:I4"/>
    <mergeCell ref="B5:C5"/>
    <mergeCell ref="D5:E5"/>
    <mergeCell ref="F5:G5"/>
    <mergeCell ref="H5:I5"/>
  </mergeCells>
  <hyperlinks>
    <hyperlink ref="A1" location="'Table of Contents'!A1" display="Back to Table of Contents"/>
  </hyperlinks>
  <pageMargins left="0.45" right="0.2" top="0.43" bottom="0.22" header="0.25" footer="0.16"/>
  <pageSetup paperSize="9" scale="9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P19"/>
  <sheetViews>
    <sheetView zoomScale="90" zoomScaleNormal="90" workbookViewId="0"/>
  </sheetViews>
  <sheetFormatPr defaultRowHeight="15.75" x14ac:dyDescent="0.25"/>
  <cols>
    <col min="1" max="1" width="19.42578125" style="2" customWidth="1"/>
    <col min="2" max="2" width="9.140625" style="2" customWidth="1"/>
    <col min="3" max="3" width="8.5703125" style="2" customWidth="1"/>
    <col min="4" max="4" width="9.140625" style="2" customWidth="1"/>
    <col min="5" max="5" width="10.28515625" style="2" customWidth="1"/>
    <col min="6" max="9" width="9.140625" style="1614" customWidth="1"/>
    <col min="10" max="10" width="10.85546875" style="1614" customWidth="1"/>
    <col min="11" max="11" width="11.140625" style="2" customWidth="1"/>
    <col min="12" max="12" width="9.140625" style="2" customWidth="1"/>
    <col min="13" max="13" width="11.42578125" style="2" customWidth="1"/>
    <col min="14" max="14" width="9.140625" style="2" customWidth="1"/>
    <col min="15" max="15" width="11" style="2" bestFit="1" customWidth="1"/>
    <col min="16" max="16" width="4.85546875" style="2" customWidth="1"/>
    <col min="17" max="242" width="9.140625" style="2"/>
    <col min="243" max="243" width="18.7109375" style="2" customWidth="1"/>
    <col min="244" max="254" width="9.140625" style="2" customWidth="1"/>
    <col min="255" max="255" width="9.7109375" style="2" customWidth="1"/>
    <col min="256" max="16384" width="9.140625" style="2"/>
  </cols>
  <sheetData>
    <row r="1" spans="1:68" ht="23.25" customHeight="1" x14ac:dyDescent="0.25">
      <c r="A1" s="962" t="s">
        <v>1404</v>
      </c>
    </row>
    <row r="2" spans="1:68" s="8" customFormat="1" ht="22.5" customHeight="1" x14ac:dyDescent="0.25">
      <c r="A2" s="8" t="s">
        <v>1876</v>
      </c>
      <c r="G2" s="1615"/>
      <c r="H2" s="1615"/>
      <c r="I2" s="1615"/>
      <c r="J2" s="1615"/>
      <c r="K2" s="1615"/>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1:68" ht="27.75" customHeight="1" x14ac:dyDescent="0.25">
      <c r="F3" s="2"/>
      <c r="G3" s="2"/>
      <c r="H3" s="2"/>
      <c r="I3" s="2"/>
      <c r="J3" s="2"/>
    </row>
    <row r="4" spans="1:68" ht="27.75" customHeight="1" x14ac:dyDescent="0.25">
      <c r="A4" s="3705" t="s">
        <v>1849</v>
      </c>
      <c r="B4" s="3707" t="s">
        <v>1852</v>
      </c>
      <c r="C4" s="3707"/>
      <c r="D4" s="3707"/>
      <c r="E4" s="3707"/>
      <c r="F4" s="3707"/>
      <c r="G4" s="3707" t="s">
        <v>1851</v>
      </c>
      <c r="H4" s="3707"/>
      <c r="I4" s="3707"/>
      <c r="J4" s="3707"/>
      <c r="K4" s="3707"/>
      <c r="L4" s="3707" t="s">
        <v>1877</v>
      </c>
      <c r="M4" s="3707"/>
      <c r="N4" s="3707"/>
      <c r="O4" s="3707"/>
      <c r="P4" s="3708">
        <v>99</v>
      </c>
    </row>
    <row r="5" spans="1:68" ht="47.25" customHeight="1" x14ac:dyDescent="0.25">
      <c r="A5" s="3706"/>
      <c r="B5" s="1090" t="s">
        <v>1854</v>
      </c>
      <c r="C5" s="1090" t="s">
        <v>1878</v>
      </c>
      <c r="D5" s="1090" t="s">
        <v>1879</v>
      </c>
      <c r="E5" s="1090" t="s">
        <v>1880</v>
      </c>
      <c r="F5" s="1090" t="s">
        <v>1869</v>
      </c>
      <c r="G5" s="1090" t="s">
        <v>1854</v>
      </c>
      <c r="H5" s="1090" t="s">
        <v>1881</v>
      </c>
      <c r="I5" s="1090" t="s">
        <v>1882</v>
      </c>
      <c r="J5" s="1090" t="s">
        <v>1880</v>
      </c>
      <c r="K5" s="1090" t="s">
        <v>1869</v>
      </c>
      <c r="L5" s="1090" t="s">
        <v>1854</v>
      </c>
      <c r="M5" s="1090" t="s">
        <v>1883</v>
      </c>
      <c r="N5" s="1090" t="s">
        <v>1854</v>
      </c>
      <c r="O5" s="1090" t="s">
        <v>1884</v>
      </c>
      <c r="P5" s="3708"/>
    </row>
    <row r="6" spans="1:68" ht="39.75" customHeight="1" x14ac:dyDescent="0.25">
      <c r="A6" s="1616" t="s">
        <v>1856</v>
      </c>
      <c r="B6" s="1617">
        <v>45</v>
      </c>
      <c r="C6" s="1617">
        <v>150</v>
      </c>
      <c r="D6" s="1617">
        <v>50</v>
      </c>
      <c r="E6" s="1617">
        <v>215</v>
      </c>
      <c r="F6" s="1618">
        <v>415</v>
      </c>
      <c r="G6" s="1617">
        <v>348</v>
      </c>
      <c r="H6" s="1617">
        <v>400</v>
      </c>
      <c r="I6" s="1617">
        <v>1300</v>
      </c>
      <c r="J6" s="1617">
        <v>1912</v>
      </c>
      <c r="K6" s="1617">
        <v>3612</v>
      </c>
      <c r="L6" s="1617">
        <v>18</v>
      </c>
      <c r="M6" s="1617">
        <v>26420</v>
      </c>
      <c r="N6" s="1617">
        <v>22</v>
      </c>
      <c r="O6" s="1617">
        <v>23850</v>
      </c>
      <c r="P6" s="3708"/>
    </row>
    <row r="7" spans="1:68" ht="39.75" customHeight="1" x14ac:dyDescent="0.25">
      <c r="A7" s="1616" t="s">
        <v>1857</v>
      </c>
      <c r="B7" s="1617">
        <v>41</v>
      </c>
      <c r="C7" s="1617">
        <v>141</v>
      </c>
      <c r="D7" s="1617">
        <v>53</v>
      </c>
      <c r="E7" s="1617">
        <v>367</v>
      </c>
      <c r="F7" s="1618">
        <v>561</v>
      </c>
      <c r="G7" s="1617">
        <v>458</v>
      </c>
      <c r="H7" s="1617">
        <v>502</v>
      </c>
      <c r="I7" s="1617">
        <v>1490</v>
      </c>
      <c r="J7" s="1617">
        <v>3001</v>
      </c>
      <c r="K7" s="1617">
        <v>4993</v>
      </c>
      <c r="L7" s="1617">
        <v>65</v>
      </c>
      <c r="M7" s="1617">
        <v>242000</v>
      </c>
      <c r="N7" s="1617">
        <v>13</v>
      </c>
      <c r="O7" s="1617">
        <v>40115</v>
      </c>
      <c r="P7" s="3708"/>
    </row>
    <row r="8" spans="1:68" ht="39.75" customHeight="1" x14ac:dyDescent="0.25">
      <c r="A8" s="1616" t="s">
        <v>1858</v>
      </c>
      <c r="B8" s="1617">
        <v>14</v>
      </c>
      <c r="C8" s="1617">
        <v>38</v>
      </c>
      <c r="D8" s="1617">
        <v>16</v>
      </c>
      <c r="E8" s="1617">
        <v>104</v>
      </c>
      <c r="F8" s="1618">
        <v>158</v>
      </c>
      <c r="G8" s="1617">
        <v>312</v>
      </c>
      <c r="H8" s="1617">
        <v>389</v>
      </c>
      <c r="I8" s="1617">
        <v>813</v>
      </c>
      <c r="J8" s="1617">
        <v>1750</v>
      </c>
      <c r="K8" s="1617">
        <v>2952</v>
      </c>
      <c r="L8" s="1617">
        <v>15</v>
      </c>
      <c r="M8" s="1617">
        <v>10353</v>
      </c>
      <c r="N8" s="1617">
        <v>7</v>
      </c>
      <c r="O8" s="1617">
        <v>5718</v>
      </c>
      <c r="P8" s="3708"/>
    </row>
    <row r="9" spans="1:68" ht="39.75" customHeight="1" x14ac:dyDescent="0.25">
      <c r="A9" s="1616" t="s">
        <v>1859</v>
      </c>
      <c r="B9" s="1617">
        <v>21</v>
      </c>
      <c r="C9" s="1617">
        <v>79</v>
      </c>
      <c r="D9" s="1617">
        <v>19</v>
      </c>
      <c r="E9" s="1617">
        <v>104</v>
      </c>
      <c r="F9" s="1618">
        <v>202</v>
      </c>
      <c r="G9" s="1617">
        <v>381</v>
      </c>
      <c r="H9" s="1617">
        <v>313</v>
      </c>
      <c r="I9" s="1617">
        <v>1044</v>
      </c>
      <c r="J9" s="1617">
        <v>2086</v>
      </c>
      <c r="K9" s="1617">
        <v>3443</v>
      </c>
      <c r="L9" s="1617">
        <v>33</v>
      </c>
      <c r="M9" s="1617">
        <v>46407</v>
      </c>
      <c r="N9" s="1617">
        <v>16</v>
      </c>
      <c r="O9" s="1617">
        <v>5356</v>
      </c>
      <c r="P9" s="3708"/>
    </row>
    <row r="10" spans="1:68" ht="39.75" customHeight="1" x14ac:dyDescent="0.25">
      <c r="A10" s="1616" t="s">
        <v>1860</v>
      </c>
      <c r="B10" s="1617">
        <v>11</v>
      </c>
      <c r="C10" s="1617">
        <v>69</v>
      </c>
      <c r="D10" s="1617">
        <v>23</v>
      </c>
      <c r="E10" s="1617">
        <v>59</v>
      </c>
      <c r="F10" s="1618">
        <v>151</v>
      </c>
      <c r="G10" s="1617">
        <v>49</v>
      </c>
      <c r="H10" s="1617">
        <v>118</v>
      </c>
      <c r="I10" s="1617">
        <v>286</v>
      </c>
      <c r="J10" s="1617">
        <v>277</v>
      </c>
      <c r="K10" s="1617">
        <v>681</v>
      </c>
      <c r="L10" s="1617">
        <v>26</v>
      </c>
      <c r="M10" s="1617">
        <v>40650</v>
      </c>
      <c r="N10" s="1617">
        <v>16</v>
      </c>
      <c r="O10" s="1617">
        <v>27700</v>
      </c>
      <c r="P10" s="3708"/>
    </row>
    <row r="11" spans="1:68" ht="39.75" customHeight="1" x14ac:dyDescent="0.25">
      <c r="A11" s="1616" t="s">
        <v>1861</v>
      </c>
      <c r="B11" s="1617">
        <v>6</v>
      </c>
      <c r="C11" s="1617">
        <v>20</v>
      </c>
      <c r="D11" s="1617">
        <v>23</v>
      </c>
      <c r="E11" s="1617">
        <v>9</v>
      </c>
      <c r="F11" s="1618">
        <v>52</v>
      </c>
      <c r="G11" s="1617">
        <v>44</v>
      </c>
      <c r="H11" s="1617">
        <v>101</v>
      </c>
      <c r="I11" s="1617">
        <v>151</v>
      </c>
      <c r="J11" s="1617">
        <v>188</v>
      </c>
      <c r="K11" s="1617">
        <v>440</v>
      </c>
      <c r="L11" s="1617">
        <v>28</v>
      </c>
      <c r="M11" s="1617">
        <v>43800</v>
      </c>
      <c r="N11" s="1617">
        <v>12</v>
      </c>
      <c r="O11" s="1617">
        <v>9600</v>
      </c>
      <c r="P11" s="3708"/>
    </row>
    <row r="12" spans="1:68" ht="39.75" customHeight="1" x14ac:dyDescent="0.25">
      <c r="A12" s="1616" t="s">
        <v>160</v>
      </c>
      <c r="B12" s="1617">
        <v>15</v>
      </c>
      <c r="C12" s="1617">
        <v>82</v>
      </c>
      <c r="D12" s="1617">
        <v>23</v>
      </c>
      <c r="E12" s="1617">
        <v>111</v>
      </c>
      <c r="F12" s="1618">
        <v>216</v>
      </c>
      <c r="G12" s="1617">
        <v>245</v>
      </c>
      <c r="H12" s="1617">
        <v>327</v>
      </c>
      <c r="I12" s="1617">
        <v>876</v>
      </c>
      <c r="J12" s="1617">
        <v>1560</v>
      </c>
      <c r="K12" s="1617">
        <v>2763</v>
      </c>
      <c r="L12" s="1617">
        <v>16</v>
      </c>
      <c r="M12" s="1617">
        <v>18425</v>
      </c>
      <c r="N12" s="1617">
        <v>14</v>
      </c>
      <c r="O12" s="1617">
        <v>7115</v>
      </c>
      <c r="P12" s="3708"/>
    </row>
    <row r="13" spans="1:68" ht="39.75" customHeight="1" x14ac:dyDescent="0.25">
      <c r="A13" s="1616" t="s">
        <v>161</v>
      </c>
      <c r="B13" s="1617">
        <v>47</v>
      </c>
      <c r="C13" s="1617">
        <v>211</v>
      </c>
      <c r="D13" s="1617">
        <v>57</v>
      </c>
      <c r="E13" s="1617">
        <v>363</v>
      </c>
      <c r="F13" s="1618">
        <v>631</v>
      </c>
      <c r="G13" s="1617">
        <v>212</v>
      </c>
      <c r="H13" s="1617">
        <v>301</v>
      </c>
      <c r="I13" s="1617">
        <v>932</v>
      </c>
      <c r="J13" s="1617">
        <v>1591</v>
      </c>
      <c r="K13" s="1617">
        <v>2824</v>
      </c>
      <c r="L13" s="1617">
        <v>34</v>
      </c>
      <c r="M13" s="1617">
        <v>67545</v>
      </c>
      <c r="N13" s="1617">
        <v>15</v>
      </c>
      <c r="O13" s="1617">
        <v>19425</v>
      </c>
      <c r="P13" s="3708"/>
    </row>
    <row r="14" spans="1:68" ht="39.75" customHeight="1" x14ac:dyDescent="0.25">
      <c r="A14" s="1616" t="s">
        <v>90</v>
      </c>
      <c r="B14" s="1617">
        <v>25</v>
      </c>
      <c r="C14" s="1617">
        <v>136</v>
      </c>
      <c r="D14" s="1617">
        <v>18</v>
      </c>
      <c r="E14" s="1617">
        <v>159</v>
      </c>
      <c r="F14" s="1618">
        <v>313</v>
      </c>
      <c r="G14" s="1617">
        <v>193</v>
      </c>
      <c r="H14" s="1617">
        <v>230</v>
      </c>
      <c r="I14" s="1617">
        <v>921</v>
      </c>
      <c r="J14" s="1617">
        <v>1558</v>
      </c>
      <c r="K14" s="1617">
        <v>2709</v>
      </c>
      <c r="L14" s="1617">
        <v>23</v>
      </c>
      <c r="M14" s="1617">
        <v>40450</v>
      </c>
      <c r="N14" s="1617">
        <v>34</v>
      </c>
      <c r="O14" s="1617">
        <v>19211</v>
      </c>
      <c r="P14" s="3708"/>
    </row>
    <row r="15" spans="1:68" ht="39.75" customHeight="1" x14ac:dyDescent="0.25">
      <c r="A15" s="1616" t="s">
        <v>1862</v>
      </c>
      <c r="B15" s="1619">
        <v>18</v>
      </c>
      <c r="C15" s="1619">
        <v>146</v>
      </c>
      <c r="D15" s="1619">
        <v>24</v>
      </c>
      <c r="E15" s="1619">
        <v>136</v>
      </c>
      <c r="F15" s="1618">
        <v>306</v>
      </c>
      <c r="G15" s="1619">
        <v>88</v>
      </c>
      <c r="H15" s="1619">
        <v>100</v>
      </c>
      <c r="I15" s="1619">
        <v>411</v>
      </c>
      <c r="J15" s="1619">
        <v>612</v>
      </c>
      <c r="K15" s="1617">
        <v>1123</v>
      </c>
      <c r="L15" s="1619">
        <v>7</v>
      </c>
      <c r="M15" s="1619">
        <v>1000</v>
      </c>
      <c r="N15" s="1619">
        <v>3</v>
      </c>
      <c r="O15" s="1619">
        <v>19</v>
      </c>
      <c r="P15" s="3708"/>
    </row>
    <row r="16" spans="1:68" ht="33" customHeight="1" x14ac:dyDescent="0.25">
      <c r="A16" s="1090" t="s">
        <v>7</v>
      </c>
      <c r="B16" s="1620">
        <v>243</v>
      </c>
      <c r="C16" s="1620">
        <v>1072</v>
      </c>
      <c r="D16" s="1620">
        <v>306</v>
      </c>
      <c r="E16" s="1620">
        <v>1627</v>
      </c>
      <c r="F16" s="1620">
        <v>3005</v>
      </c>
      <c r="G16" s="1620">
        <v>2330</v>
      </c>
      <c r="H16" s="1620">
        <v>2781</v>
      </c>
      <c r="I16" s="1620">
        <v>8224</v>
      </c>
      <c r="J16" s="1620">
        <v>14535</v>
      </c>
      <c r="K16" s="1620">
        <v>25540</v>
      </c>
      <c r="L16" s="1620">
        <v>265</v>
      </c>
      <c r="M16" s="1620">
        <v>537050</v>
      </c>
      <c r="N16" s="1620">
        <v>152</v>
      </c>
      <c r="O16" s="1620">
        <v>158109</v>
      </c>
      <c r="P16" s="3708"/>
    </row>
    <row r="17" spans="1:15" ht="22.5" x14ac:dyDescent="0.3">
      <c r="A17" s="1621" t="s">
        <v>1885</v>
      </c>
      <c r="F17" s="2"/>
      <c r="G17" s="39"/>
      <c r="J17" s="1622"/>
      <c r="M17" s="840"/>
      <c r="O17" s="840"/>
    </row>
    <row r="18" spans="1:15" ht="18" x14ac:dyDescent="0.25">
      <c r="A18" s="785" t="s">
        <v>1886</v>
      </c>
      <c r="F18" s="840"/>
      <c r="G18" s="39"/>
    </row>
    <row r="19" spans="1:15" x14ac:dyDescent="0.25">
      <c r="C19" s="840"/>
    </row>
  </sheetData>
  <mergeCells count="5">
    <mergeCell ref="A4:A5"/>
    <mergeCell ref="B4:F4"/>
    <mergeCell ref="G4:K4"/>
    <mergeCell ref="L4:O4"/>
    <mergeCell ref="P4:P16"/>
  </mergeCells>
  <hyperlinks>
    <hyperlink ref="A1" location="'Table of Contents'!A1" display="Back to Table of Contents"/>
  </hyperlinks>
  <pageMargins left="0.47" right="0.25" top="0.6" bottom="0.45" header="0.2" footer="0.1"/>
  <pageSetup paperSize="9" scale="8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7"/>
  <sheetViews>
    <sheetView zoomScale="80" zoomScaleNormal="80" workbookViewId="0"/>
  </sheetViews>
  <sheetFormatPr defaultRowHeight="15" x14ac:dyDescent="0.25"/>
  <cols>
    <col min="1" max="1" width="21.42578125" style="567" customWidth="1"/>
    <col min="2" max="2" width="14.140625" style="567" customWidth="1"/>
    <col min="3" max="3" width="11.140625" style="567" customWidth="1"/>
    <col min="4" max="6" width="10.85546875" style="567" customWidth="1"/>
    <col min="7" max="7" width="12.42578125" style="567" customWidth="1"/>
    <col min="8" max="11" width="15.42578125" style="567" bestFit="1" customWidth="1"/>
    <col min="12" max="12" width="9.7109375" style="567" customWidth="1"/>
    <col min="13" max="16384" width="9.140625" style="567"/>
  </cols>
  <sheetData>
    <row r="1" spans="1:12" x14ac:dyDescent="0.25">
      <c r="A1" s="962" t="s">
        <v>1404</v>
      </c>
    </row>
    <row r="2" spans="1:12" ht="18.75" x14ac:dyDescent="0.25">
      <c r="A2" s="1300" t="s">
        <v>1887</v>
      </c>
    </row>
    <row r="3" spans="1:12" ht="18.75" customHeight="1" x14ac:dyDescent="0.25"/>
    <row r="4" spans="1:12" ht="42.75" customHeight="1" x14ac:dyDescent="0.25">
      <c r="A4" s="3468" t="s">
        <v>1888</v>
      </c>
      <c r="B4" s="3720">
        <v>2014</v>
      </c>
      <c r="C4" s="3721"/>
      <c r="D4" s="3720">
        <v>2015</v>
      </c>
      <c r="E4" s="3721"/>
      <c r="F4" s="3720">
        <v>2016</v>
      </c>
      <c r="G4" s="3721"/>
      <c r="H4" s="3468">
        <v>2017</v>
      </c>
      <c r="I4" s="3468"/>
      <c r="J4" s="3468">
        <v>2018</v>
      </c>
      <c r="K4" s="3468"/>
      <c r="L4" s="3672">
        <v>100</v>
      </c>
    </row>
    <row r="5" spans="1:12" ht="42.75" x14ac:dyDescent="0.25">
      <c r="A5" s="3468"/>
      <c r="B5" s="568" t="s">
        <v>1889</v>
      </c>
      <c r="C5" s="568" t="s">
        <v>1890</v>
      </c>
      <c r="D5" s="568" t="s">
        <v>1889</v>
      </c>
      <c r="E5" s="568" t="s">
        <v>1890</v>
      </c>
      <c r="F5" s="568" t="s">
        <v>1889</v>
      </c>
      <c r="G5" s="568" t="s">
        <v>1890</v>
      </c>
      <c r="H5" s="568" t="s">
        <v>1889</v>
      </c>
      <c r="I5" s="568" t="s">
        <v>1890</v>
      </c>
      <c r="J5" s="568" t="s">
        <v>1889</v>
      </c>
      <c r="K5" s="568" t="s">
        <v>1890</v>
      </c>
      <c r="L5" s="3672"/>
    </row>
    <row r="6" spans="1:12" ht="23.25" customHeight="1" x14ac:dyDescent="0.25">
      <c r="A6" s="1623" t="s">
        <v>1850</v>
      </c>
      <c r="B6" s="1624">
        <v>7634</v>
      </c>
      <c r="C6" s="1625">
        <v>1955.7</v>
      </c>
      <c r="D6" s="1626">
        <v>7887</v>
      </c>
      <c r="E6" s="1625">
        <v>2012.6</v>
      </c>
      <c r="F6" s="1627">
        <v>7125</v>
      </c>
      <c r="G6" s="1625">
        <v>1955.9</v>
      </c>
      <c r="H6" s="1627">
        <v>7151</v>
      </c>
      <c r="I6" s="1625">
        <v>2078</v>
      </c>
      <c r="J6" s="1627">
        <v>7443</v>
      </c>
      <c r="K6" s="1625">
        <v>2052.5</v>
      </c>
      <c r="L6" s="3672"/>
    </row>
    <row r="7" spans="1:12" s="1632" customFormat="1" ht="23.25" customHeight="1" x14ac:dyDescent="0.25">
      <c r="A7" s="1628" t="s">
        <v>1891</v>
      </c>
      <c r="B7" s="1629">
        <v>246</v>
      </c>
      <c r="C7" s="1630">
        <v>44.3</v>
      </c>
      <c r="D7" s="1631">
        <v>175</v>
      </c>
      <c r="E7" s="1630">
        <v>63.7</v>
      </c>
      <c r="F7" s="1631">
        <v>194</v>
      </c>
      <c r="G7" s="1630">
        <v>36.299999999999997</v>
      </c>
      <c r="H7" s="1631">
        <v>67</v>
      </c>
      <c r="I7" s="1630">
        <v>12.3</v>
      </c>
      <c r="J7" s="1631">
        <v>114</v>
      </c>
      <c r="K7" s="1630">
        <v>22.6</v>
      </c>
      <c r="L7" s="3672"/>
    </row>
    <row r="8" spans="1:12" s="1632" customFormat="1" ht="23.25" customHeight="1" x14ac:dyDescent="0.25">
      <c r="A8" s="1628" t="s">
        <v>327</v>
      </c>
      <c r="B8" s="1629">
        <v>122</v>
      </c>
      <c r="C8" s="1630">
        <v>15.9</v>
      </c>
      <c r="D8" s="1631">
        <v>184</v>
      </c>
      <c r="E8" s="1630">
        <v>24.8</v>
      </c>
      <c r="F8" s="1631">
        <v>130</v>
      </c>
      <c r="G8" s="1630">
        <v>17.8</v>
      </c>
      <c r="H8" s="1631">
        <v>411</v>
      </c>
      <c r="I8" s="1630">
        <v>73.900000000000006</v>
      </c>
      <c r="J8" s="1631">
        <v>277</v>
      </c>
      <c r="K8" s="1630">
        <v>54.9</v>
      </c>
      <c r="L8" s="3672"/>
    </row>
    <row r="9" spans="1:12" s="1632" customFormat="1" ht="23.25" customHeight="1" x14ac:dyDescent="0.25">
      <c r="A9" s="1628" t="s">
        <v>1892</v>
      </c>
      <c r="B9" s="1629">
        <v>7266</v>
      </c>
      <c r="C9" s="1630">
        <v>1895.5</v>
      </c>
      <c r="D9" s="1631">
        <v>7528</v>
      </c>
      <c r="E9" s="1630">
        <v>1924.1</v>
      </c>
      <c r="F9" s="1631">
        <v>6801</v>
      </c>
      <c r="G9" s="1630">
        <v>1901.8</v>
      </c>
      <c r="H9" s="1631">
        <v>6673</v>
      </c>
      <c r="I9" s="1630">
        <v>1991.8</v>
      </c>
      <c r="J9" s="1631">
        <v>7052</v>
      </c>
      <c r="K9" s="1630">
        <v>1975</v>
      </c>
      <c r="L9" s="3672"/>
    </row>
    <row r="10" spans="1:12" ht="23.25" customHeight="1" x14ac:dyDescent="0.25">
      <c r="A10" s="569"/>
      <c r="B10" s="1633"/>
      <c r="C10" s="1634"/>
      <c r="D10" s="1635"/>
      <c r="E10" s="1634"/>
      <c r="F10" s="1635"/>
      <c r="G10" s="1634"/>
      <c r="H10" s="1635"/>
      <c r="I10" s="1634"/>
      <c r="J10" s="1635"/>
      <c r="K10" s="1634"/>
      <c r="L10" s="3672"/>
    </row>
    <row r="11" spans="1:12" ht="23.25" customHeight="1" x14ac:dyDescent="0.25">
      <c r="A11" s="1623" t="s">
        <v>1851</v>
      </c>
      <c r="B11" s="1624">
        <v>4033</v>
      </c>
      <c r="C11" s="1625">
        <v>37.1</v>
      </c>
      <c r="D11" s="1627">
        <v>3855</v>
      </c>
      <c r="E11" s="1625">
        <v>35.6</v>
      </c>
      <c r="F11" s="1627">
        <v>3289</v>
      </c>
      <c r="G11" s="1625">
        <v>31.8</v>
      </c>
      <c r="H11" s="1627">
        <v>2434</v>
      </c>
      <c r="I11" s="1625">
        <v>31.8</v>
      </c>
      <c r="J11" s="1627">
        <v>2328</v>
      </c>
      <c r="K11" s="1625">
        <v>35.799999999999997</v>
      </c>
      <c r="L11" s="3672"/>
    </row>
    <row r="12" spans="1:12" ht="23.25" customHeight="1" x14ac:dyDescent="0.25">
      <c r="A12" s="1628" t="s">
        <v>1893</v>
      </c>
      <c r="B12" s="1629">
        <v>3372</v>
      </c>
      <c r="C12" s="1630">
        <v>28.1</v>
      </c>
      <c r="D12" s="1631">
        <v>3752</v>
      </c>
      <c r="E12" s="1630">
        <v>33.700000000000003</v>
      </c>
      <c r="F12" s="1631">
        <v>3164</v>
      </c>
      <c r="G12" s="1630">
        <v>29.5</v>
      </c>
      <c r="H12" s="1631">
        <v>2196</v>
      </c>
      <c r="I12" s="1630">
        <v>27.5</v>
      </c>
      <c r="J12" s="1631">
        <v>1498</v>
      </c>
      <c r="K12" s="1630">
        <v>19.2</v>
      </c>
      <c r="L12" s="3672"/>
    </row>
    <row r="13" spans="1:12" ht="23.25" customHeight="1" x14ac:dyDescent="0.25">
      <c r="A13" s="1628" t="s">
        <v>1892</v>
      </c>
      <c r="B13" s="1629">
        <v>661</v>
      </c>
      <c r="C13" s="1630">
        <v>9</v>
      </c>
      <c r="D13" s="1631">
        <v>103</v>
      </c>
      <c r="E13" s="1630">
        <v>1.9</v>
      </c>
      <c r="F13" s="1631">
        <v>125</v>
      </c>
      <c r="G13" s="1630">
        <v>2.2999999999999998</v>
      </c>
      <c r="H13" s="1631">
        <v>238</v>
      </c>
      <c r="I13" s="1630">
        <v>4.3</v>
      </c>
      <c r="J13" s="1631">
        <v>830</v>
      </c>
      <c r="K13" s="1630">
        <v>16.600000000000001</v>
      </c>
      <c r="L13" s="3672"/>
    </row>
    <row r="14" spans="1:12" ht="23.25" customHeight="1" x14ac:dyDescent="0.25">
      <c r="A14" s="569"/>
      <c r="B14" s="1633"/>
      <c r="C14" s="1634"/>
      <c r="D14" s="1635"/>
      <c r="E14" s="1634"/>
      <c r="F14" s="1635"/>
      <c r="G14" s="1634"/>
      <c r="H14" s="1635"/>
      <c r="I14" s="1634"/>
      <c r="J14" s="1635"/>
      <c r="K14" s="1634"/>
      <c r="L14" s="3672"/>
    </row>
    <row r="15" spans="1:12" ht="23.25" customHeight="1" x14ac:dyDescent="0.25">
      <c r="A15" s="1623" t="s">
        <v>1852</v>
      </c>
      <c r="B15" s="1624">
        <v>473</v>
      </c>
      <c r="C15" s="1625">
        <v>7.5</v>
      </c>
      <c r="D15" s="1627">
        <v>443</v>
      </c>
      <c r="E15" s="1625">
        <v>6</v>
      </c>
      <c r="F15" s="1627">
        <v>648</v>
      </c>
      <c r="G15" s="1625">
        <v>9.8000000000000007</v>
      </c>
      <c r="H15" s="1627">
        <v>1624</v>
      </c>
      <c r="I15" s="1625">
        <v>24.2</v>
      </c>
      <c r="J15" s="1627">
        <v>1590</v>
      </c>
      <c r="K15" s="1625">
        <v>25.6</v>
      </c>
      <c r="L15" s="3672"/>
    </row>
    <row r="16" spans="1:12" ht="26.25" customHeight="1" x14ac:dyDescent="0.25">
      <c r="A16" s="1623" t="s">
        <v>1894</v>
      </c>
      <c r="B16" s="1624">
        <v>8516</v>
      </c>
      <c r="C16" s="1625">
        <v>556.5</v>
      </c>
      <c r="D16" s="1627">
        <v>8564</v>
      </c>
      <c r="E16" s="1625">
        <v>560</v>
      </c>
      <c r="F16" s="1627">
        <v>9632</v>
      </c>
      <c r="G16" s="1625">
        <v>631.6</v>
      </c>
      <c r="H16" s="1627">
        <v>9332</v>
      </c>
      <c r="I16" s="1625">
        <v>605.9</v>
      </c>
      <c r="J16" s="1627">
        <v>8424</v>
      </c>
      <c r="K16" s="1625">
        <v>542.79999999999995</v>
      </c>
      <c r="L16" s="3672"/>
    </row>
    <row r="17" spans="1:12" ht="9.75" customHeight="1" x14ac:dyDescent="0.25">
      <c r="A17" s="571"/>
      <c r="B17" s="1636"/>
      <c r="C17" s="571"/>
      <c r="D17" s="571"/>
      <c r="E17" s="571"/>
      <c r="F17" s="571"/>
      <c r="G17" s="571"/>
      <c r="H17" s="571"/>
      <c r="I17" s="571"/>
      <c r="J17" s="571"/>
      <c r="K17" s="571"/>
      <c r="L17" s="3672"/>
    </row>
    <row r="18" spans="1:12" ht="18" x14ac:dyDescent="0.25">
      <c r="A18" s="1400" t="s">
        <v>1895</v>
      </c>
      <c r="L18" s="3672"/>
    </row>
    <row r="19" spans="1:12" x14ac:dyDescent="0.25">
      <c r="L19" s="3672"/>
    </row>
    <row r="20" spans="1:12" x14ac:dyDescent="0.25">
      <c r="A20" s="962" t="s">
        <v>1404</v>
      </c>
      <c r="L20" s="3672"/>
    </row>
    <row r="21" spans="1:12" ht="15" customHeight="1" x14ac:dyDescent="0.25">
      <c r="A21" s="1300" t="s">
        <v>1292</v>
      </c>
      <c r="B21" s="561"/>
      <c r="C21" s="561"/>
      <c r="D21" s="561"/>
      <c r="E21" s="561"/>
      <c r="F21" s="561"/>
      <c r="G21" s="561"/>
      <c r="H21" s="561"/>
      <c r="I21" s="561"/>
      <c r="J21" s="561"/>
      <c r="L21" s="3672"/>
    </row>
    <row r="22" spans="1:12" ht="20.25" customHeight="1" x14ac:dyDescent="0.25">
      <c r="A22" s="561"/>
      <c r="B22" s="561"/>
      <c r="C22" s="561"/>
      <c r="D22" s="561"/>
      <c r="E22" s="561"/>
      <c r="F22" s="561"/>
      <c r="G22" s="561"/>
      <c r="H22" s="561"/>
      <c r="I22" s="561"/>
      <c r="J22" s="561"/>
      <c r="L22" s="3672"/>
    </row>
    <row r="23" spans="1:12" ht="31.5" customHeight="1" x14ac:dyDescent="0.25">
      <c r="A23" s="3709" t="s">
        <v>1896</v>
      </c>
      <c r="B23" s="3711" t="s">
        <v>514</v>
      </c>
      <c r="C23" s="3712"/>
      <c r="D23" s="3715" t="s">
        <v>1897</v>
      </c>
      <c r="E23" s="3716"/>
      <c r="F23" s="3716"/>
      <c r="G23" s="3717"/>
      <c r="H23" s="3715" t="s">
        <v>1898</v>
      </c>
      <c r="I23" s="3716"/>
      <c r="J23" s="3716"/>
      <c r="K23" s="3717"/>
      <c r="L23" s="3672"/>
    </row>
    <row r="24" spans="1:12" ht="45" customHeight="1" x14ac:dyDescent="0.25">
      <c r="A24" s="3710"/>
      <c r="B24" s="3713"/>
      <c r="C24" s="3714"/>
      <c r="D24" s="579">
        <v>2015</v>
      </c>
      <c r="E24" s="579">
        <v>2016</v>
      </c>
      <c r="F24" s="579">
        <v>2017</v>
      </c>
      <c r="G24" s="579">
        <v>2018</v>
      </c>
      <c r="H24" s="579">
        <v>2015</v>
      </c>
      <c r="I24" s="579">
        <v>2016</v>
      </c>
      <c r="J24" s="579">
        <v>2017</v>
      </c>
      <c r="K24" s="579">
        <v>2018</v>
      </c>
      <c r="L24" s="3672"/>
    </row>
    <row r="25" spans="1:12" ht="33.75" customHeight="1" x14ac:dyDescent="0.25">
      <c r="A25" s="1637">
        <v>5416330</v>
      </c>
      <c r="B25" s="3718" t="s">
        <v>1899</v>
      </c>
      <c r="C25" s="3719"/>
      <c r="D25" s="1638">
        <v>9567</v>
      </c>
      <c r="E25" s="1638">
        <v>10464</v>
      </c>
      <c r="F25" s="1638">
        <v>9237</v>
      </c>
      <c r="G25" s="1638">
        <v>9473</v>
      </c>
      <c r="H25" s="1639">
        <v>31055980</v>
      </c>
      <c r="I25" s="1639">
        <v>28774159</v>
      </c>
      <c r="J25" s="1639">
        <v>29509302</v>
      </c>
      <c r="K25" s="1639">
        <v>36295798</v>
      </c>
      <c r="L25" s="3672"/>
    </row>
    <row r="26" spans="1:12" ht="18" x14ac:dyDescent="0.25">
      <c r="A26" s="567" t="s">
        <v>1900</v>
      </c>
      <c r="L26" s="3672"/>
    </row>
    <row r="27" spans="1:12" x14ac:dyDescent="0.25">
      <c r="L27" s="3672"/>
    </row>
  </sheetData>
  <mergeCells count="12">
    <mergeCell ref="J4:K4"/>
    <mergeCell ref="L4:L27"/>
    <mergeCell ref="A23:A24"/>
    <mergeCell ref="B23:C24"/>
    <mergeCell ref="D23:G23"/>
    <mergeCell ref="H23:K23"/>
    <mergeCell ref="B25:C25"/>
    <mergeCell ref="A4:A5"/>
    <mergeCell ref="B4:C4"/>
    <mergeCell ref="D4:E4"/>
    <mergeCell ref="F4:G4"/>
    <mergeCell ref="H4:I4"/>
  </mergeCells>
  <hyperlinks>
    <hyperlink ref="A1" location="'Table of Contents'!A1" display="Back to Table of Contents"/>
    <hyperlink ref="A20" location="'Table of Contents'!A1" display="Back to Table of Contents"/>
  </hyperlinks>
  <pageMargins left="0.46" right="0.25" top="0.62" bottom="0.2" header="0.3" footer="0.05"/>
  <pageSetup paperSize="9" scale="8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3"/>
  <sheetViews>
    <sheetView zoomScale="80" zoomScaleNormal="80" workbookViewId="0"/>
  </sheetViews>
  <sheetFormatPr defaultRowHeight="29.25" customHeight="1" x14ac:dyDescent="0.3"/>
  <cols>
    <col min="1" max="1" width="18.42578125" style="1640" customWidth="1"/>
    <col min="2" max="2" width="14.28515625" style="1640" customWidth="1"/>
    <col min="3" max="3" width="12.85546875" style="1640" customWidth="1"/>
    <col min="4" max="5" width="13.140625" style="1640" customWidth="1"/>
    <col min="6" max="6" width="13" style="1640" customWidth="1"/>
    <col min="7" max="11" width="18.42578125" style="1640" bestFit="1" customWidth="1"/>
    <col min="12" max="12" width="8.7109375" style="1640" customWidth="1"/>
    <col min="13" max="16384" width="9.140625" style="1640"/>
  </cols>
  <sheetData>
    <row r="1" spans="1:12" ht="23.25" customHeight="1" x14ac:dyDescent="0.3">
      <c r="A1" s="962" t="s">
        <v>1404</v>
      </c>
    </row>
    <row r="2" spans="1:12" ht="29.25" customHeight="1" x14ac:dyDescent="0.3">
      <c r="A2" s="1641" t="s">
        <v>1293</v>
      </c>
      <c r="B2" s="1642"/>
      <c r="C2" s="1642"/>
      <c r="D2" s="1642"/>
      <c r="E2" s="1642"/>
      <c r="F2" s="1642"/>
      <c r="G2" s="1642"/>
      <c r="H2" s="1642"/>
      <c r="I2" s="1642"/>
      <c r="J2" s="1642"/>
      <c r="K2" s="1642"/>
    </row>
    <row r="3" spans="1:12" ht="21.75" customHeight="1" x14ac:dyDescent="0.3">
      <c r="A3" s="1643"/>
      <c r="B3" s="1642"/>
      <c r="C3" s="1642"/>
      <c r="D3" s="1642"/>
      <c r="E3" s="1642"/>
      <c r="F3" s="1642"/>
      <c r="G3" s="1642"/>
      <c r="H3" s="1642"/>
      <c r="I3" s="1642"/>
      <c r="J3" s="1642"/>
      <c r="K3" s="1642"/>
    </row>
    <row r="4" spans="1:12" ht="29.25" customHeight="1" x14ac:dyDescent="0.3">
      <c r="A4" s="3722" t="s">
        <v>1901</v>
      </c>
      <c r="B4" s="3723" t="s">
        <v>37</v>
      </c>
      <c r="C4" s="3723"/>
      <c r="D4" s="3723"/>
      <c r="E4" s="3723"/>
      <c r="F4" s="3723"/>
      <c r="G4" s="3723" t="s">
        <v>1902</v>
      </c>
      <c r="H4" s="3723"/>
      <c r="I4" s="3723"/>
      <c r="J4" s="3723"/>
      <c r="K4" s="3723"/>
      <c r="L4" s="3461">
        <v>101</v>
      </c>
    </row>
    <row r="5" spans="1:12" ht="43.5" customHeight="1" x14ac:dyDescent="0.3">
      <c r="A5" s="3722"/>
      <c r="B5" s="1644">
        <v>2014</v>
      </c>
      <c r="C5" s="1644">
        <v>2015</v>
      </c>
      <c r="D5" s="1644">
        <v>2016</v>
      </c>
      <c r="E5" s="1644">
        <v>2017</v>
      </c>
      <c r="F5" s="1644">
        <v>2018</v>
      </c>
      <c r="G5" s="1644">
        <v>2014</v>
      </c>
      <c r="H5" s="1644">
        <v>2015</v>
      </c>
      <c r="I5" s="1644">
        <v>2016</v>
      </c>
      <c r="J5" s="1644">
        <v>2017</v>
      </c>
      <c r="K5" s="1644">
        <v>2018</v>
      </c>
      <c r="L5" s="3461"/>
    </row>
    <row r="6" spans="1:12" ht="60.75" customHeight="1" x14ac:dyDescent="0.3">
      <c r="A6" s="1645" t="s">
        <v>1850</v>
      </c>
      <c r="B6" s="1646">
        <v>10008</v>
      </c>
      <c r="C6" s="1646">
        <v>11576</v>
      </c>
      <c r="D6" s="1646">
        <v>10677</v>
      </c>
      <c r="E6" s="1646">
        <v>10216</v>
      </c>
      <c r="F6" s="1646">
        <v>12149</v>
      </c>
      <c r="G6" s="1646">
        <v>404863005</v>
      </c>
      <c r="H6" s="1646">
        <v>490218132</v>
      </c>
      <c r="I6" s="1646">
        <v>446493598</v>
      </c>
      <c r="J6" s="1646">
        <v>456023113</v>
      </c>
      <c r="K6" s="1646">
        <v>621915480</v>
      </c>
      <c r="L6" s="3461"/>
    </row>
    <row r="7" spans="1:12" ht="60.75" customHeight="1" x14ac:dyDescent="0.3">
      <c r="A7" s="1645" t="s">
        <v>1852</v>
      </c>
      <c r="B7" s="1647">
        <v>441</v>
      </c>
      <c r="C7" s="1647">
        <v>826</v>
      </c>
      <c r="D7" s="1647">
        <v>1185</v>
      </c>
      <c r="E7" s="1647">
        <v>1458</v>
      </c>
      <c r="F7" s="1647">
        <v>2292</v>
      </c>
      <c r="G7" s="1647">
        <v>3718030</v>
      </c>
      <c r="H7" s="1647">
        <v>5977362</v>
      </c>
      <c r="I7" s="1647">
        <v>6375226</v>
      </c>
      <c r="J7" s="1647">
        <v>9519026</v>
      </c>
      <c r="K7" s="1647">
        <v>16906741</v>
      </c>
      <c r="L7" s="3461"/>
    </row>
    <row r="8" spans="1:12" ht="60.75" customHeight="1" x14ac:dyDescent="0.3">
      <c r="A8" s="1645" t="s">
        <v>1851</v>
      </c>
      <c r="B8" s="1647">
        <v>540</v>
      </c>
      <c r="C8" s="1648">
        <v>1416</v>
      </c>
      <c r="D8" s="1647">
        <v>1148</v>
      </c>
      <c r="E8" s="1647">
        <v>1993</v>
      </c>
      <c r="F8" s="1647">
        <v>3312</v>
      </c>
      <c r="G8" s="1647">
        <v>3035571</v>
      </c>
      <c r="H8" s="1647">
        <v>8907878</v>
      </c>
      <c r="I8" s="1647">
        <v>7655666</v>
      </c>
      <c r="J8" s="1647">
        <v>12754951</v>
      </c>
      <c r="K8" s="1647">
        <v>25314863</v>
      </c>
      <c r="L8" s="3461"/>
    </row>
    <row r="9" spans="1:12" ht="60.75" customHeight="1" x14ac:dyDescent="0.3">
      <c r="A9" s="1645" t="s">
        <v>1903</v>
      </c>
      <c r="B9" s="1649">
        <v>351</v>
      </c>
      <c r="C9" s="1649">
        <v>322</v>
      </c>
      <c r="D9" s="1649">
        <v>561</v>
      </c>
      <c r="E9" s="1649">
        <v>187</v>
      </c>
      <c r="F9" s="1649">
        <v>586</v>
      </c>
      <c r="G9" s="1649">
        <v>221799</v>
      </c>
      <c r="H9" s="1649">
        <v>165983</v>
      </c>
      <c r="I9" s="1649">
        <v>293763</v>
      </c>
      <c r="J9" s="1649">
        <v>99600</v>
      </c>
      <c r="K9" s="1649">
        <v>288662</v>
      </c>
      <c r="L9" s="3461"/>
    </row>
    <row r="10" spans="1:12" ht="60.75" customHeight="1" x14ac:dyDescent="0.3">
      <c r="A10" s="1650" t="s">
        <v>1904</v>
      </c>
      <c r="B10" s="1651">
        <v>1000</v>
      </c>
      <c r="C10" s="1651">
        <v>0</v>
      </c>
      <c r="D10" s="1651">
        <v>0</v>
      </c>
      <c r="E10" s="1651">
        <v>0</v>
      </c>
      <c r="F10" s="1651">
        <v>510</v>
      </c>
      <c r="G10" s="1652">
        <v>76634</v>
      </c>
      <c r="H10" s="1653">
        <v>0</v>
      </c>
      <c r="I10" s="1653">
        <v>0</v>
      </c>
      <c r="J10" s="1653">
        <v>0</v>
      </c>
      <c r="K10" s="1653">
        <v>39449</v>
      </c>
      <c r="L10" s="3461"/>
    </row>
    <row r="11" spans="1:12" ht="60.75" customHeight="1" x14ac:dyDescent="0.3">
      <c r="A11" s="1654" t="s">
        <v>7</v>
      </c>
      <c r="B11" s="1655">
        <v>12340</v>
      </c>
      <c r="C11" s="1655">
        <v>14140</v>
      </c>
      <c r="D11" s="1655">
        <v>13571</v>
      </c>
      <c r="E11" s="1655">
        <v>13854</v>
      </c>
      <c r="F11" s="1655">
        <v>18849</v>
      </c>
      <c r="G11" s="1655">
        <v>411915039</v>
      </c>
      <c r="H11" s="1655">
        <v>505269355</v>
      </c>
      <c r="I11" s="1655">
        <v>460818253</v>
      </c>
      <c r="J11" s="1655">
        <v>478396690</v>
      </c>
      <c r="K11" s="1655">
        <v>664465195</v>
      </c>
      <c r="L11" s="3461"/>
    </row>
    <row r="12" spans="1:12" ht="29.25" customHeight="1" x14ac:dyDescent="0.3">
      <c r="A12" s="1640" t="s">
        <v>1585</v>
      </c>
      <c r="J12" s="1656"/>
      <c r="L12" s="3461"/>
    </row>
    <row r="13" spans="1:12" ht="29.25" customHeight="1" x14ac:dyDescent="0.3">
      <c r="A13" s="2"/>
      <c r="B13" s="2"/>
    </row>
  </sheetData>
  <mergeCells count="4">
    <mergeCell ref="A4:A5"/>
    <mergeCell ref="B4:F4"/>
    <mergeCell ref="G4:K4"/>
    <mergeCell ref="L4:L12"/>
  </mergeCells>
  <hyperlinks>
    <hyperlink ref="A1" location="'Table of Contents'!A1" display="Back to Table of Contents"/>
  </hyperlinks>
  <pageMargins left="0.43" right="0.25" top="0.61" bottom="0.41" header="0.25" footer="0.27"/>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8"/>
  <sheetViews>
    <sheetView zoomScale="70" zoomScaleNormal="70" workbookViewId="0"/>
  </sheetViews>
  <sheetFormatPr defaultRowHeight="36.75" customHeight="1" x14ac:dyDescent="0.3"/>
  <cols>
    <col min="1" max="1" width="21" style="1640" customWidth="1"/>
    <col min="2" max="6" width="16" style="1640" customWidth="1"/>
    <col min="7" max="7" width="20.28515625" style="1640" customWidth="1"/>
    <col min="8" max="8" width="20.42578125" style="1640" customWidth="1"/>
    <col min="9" max="9" width="21.85546875" style="1640" customWidth="1"/>
    <col min="10" max="10" width="20.5703125" style="1640" customWidth="1"/>
    <col min="11" max="11" width="20.7109375" style="1640" customWidth="1"/>
    <col min="12" max="12" width="10.42578125" style="1640" customWidth="1"/>
    <col min="13" max="230" width="9.140625" style="1640"/>
    <col min="231" max="231" width="17.28515625" style="1640" customWidth="1"/>
    <col min="232" max="234" width="12.140625" style="1640" customWidth="1"/>
    <col min="235" max="235" width="12.28515625" style="1640" customWidth="1"/>
    <col min="236" max="236" width="11.140625" style="1640" customWidth="1"/>
    <col min="237" max="237" width="19.140625" style="1640" customWidth="1"/>
    <col min="238" max="238" width="19.28515625" style="1640" customWidth="1"/>
    <col min="239" max="239" width="19.140625" style="1640" customWidth="1"/>
    <col min="240" max="240" width="19.7109375" style="1640" customWidth="1"/>
    <col min="241" max="241" width="18.7109375" style="1640" customWidth="1"/>
    <col min="242" max="242" width="8" style="1640" customWidth="1"/>
    <col min="243" max="16384" width="9.140625" style="1640"/>
  </cols>
  <sheetData>
    <row r="1" spans="1:12" ht="27" customHeight="1" x14ac:dyDescent="0.3">
      <c r="A1" s="970" t="s">
        <v>1404</v>
      </c>
    </row>
    <row r="2" spans="1:12" ht="36.75" customHeight="1" x14ac:dyDescent="0.3">
      <c r="A2" s="1657" t="s">
        <v>1905</v>
      </c>
      <c r="B2" s="1658"/>
      <c r="C2" s="1642"/>
      <c r="D2" s="1642"/>
      <c r="E2" s="1642"/>
      <c r="F2" s="1642"/>
      <c r="G2" s="1642"/>
      <c r="H2" s="1642"/>
      <c r="I2" s="1642"/>
      <c r="J2" s="1642"/>
      <c r="K2" s="1642"/>
    </row>
    <row r="3" spans="1:12" ht="22.5" customHeight="1" x14ac:dyDescent="0.3">
      <c r="A3" s="1643"/>
      <c r="B3" s="1642"/>
      <c r="C3" s="1642"/>
      <c r="D3" s="1642"/>
      <c r="E3" s="1642"/>
      <c r="F3" s="1642"/>
      <c r="G3" s="1642"/>
      <c r="H3" s="1642"/>
      <c r="I3" s="1642"/>
      <c r="J3" s="1642"/>
      <c r="K3" s="1642"/>
    </row>
    <row r="4" spans="1:12" ht="45" customHeight="1" x14ac:dyDescent="0.3">
      <c r="A4" s="3722" t="s">
        <v>1906</v>
      </c>
      <c r="B4" s="3724" t="s">
        <v>37</v>
      </c>
      <c r="C4" s="3725"/>
      <c r="D4" s="3725"/>
      <c r="E4" s="3725"/>
      <c r="F4" s="3726"/>
      <c r="G4" s="3724" t="s">
        <v>1907</v>
      </c>
      <c r="H4" s="3725"/>
      <c r="I4" s="3725"/>
      <c r="J4" s="3725"/>
      <c r="K4" s="3726"/>
      <c r="L4" s="3727">
        <v>102</v>
      </c>
    </row>
    <row r="5" spans="1:12" ht="50.25" customHeight="1" x14ac:dyDescent="0.3">
      <c r="A5" s="3722"/>
      <c r="B5" s="1644">
        <v>2014</v>
      </c>
      <c r="C5" s="1644">
        <v>2015</v>
      </c>
      <c r="D5" s="1644">
        <v>2016</v>
      </c>
      <c r="E5" s="1644" t="s">
        <v>1512</v>
      </c>
      <c r="F5" s="1644" t="s">
        <v>1908</v>
      </c>
      <c r="G5" s="1644">
        <v>2014</v>
      </c>
      <c r="H5" s="1644">
        <v>2015</v>
      </c>
      <c r="I5" s="1644">
        <v>2016</v>
      </c>
      <c r="J5" s="1644" t="s">
        <v>1512</v>
      </c>
      <c r="K5" s="1644" t="s">
        <v>1908</v>
      </c>
      <c r="L5" s="3727"/>
    </row>
    <row r="6" spans="1:12" ht="42" customHeight="1" x14ac:dyDescent="0.3">
      <c r="A6" s="1659" t="s">
        <v>1909</v>
      </c>
      <c r="B6" s="1660">
        <v>8992</v>
      </c>
      <c r="C6" s="1660">
        <v>7754</v>
      </c>
      <c r="D6" s="1660">
        <v>8251</v>
      </c>
      <c r="E6" s="1660">
        <v>8819</v>
      </c>
      <c r="F6" s="1660">
        <v>6939</v>
      </c>
      <c r="G6" s="1660">
        <v>719654558</v>
      </c>
      <c r="H6" s="1660">
        <v>661403701</v>
      </c>
      <c r="I6" s="1660">
        <v>702025435</v>
      </c>
      <c r="J6" s="1660">
        <v>735314918</v>
      </c>
      <c r="K6" s="1660">
        <v>668606762</v>
      </c>
      <c r="L6" s="3727"/>
    </row>
    <row r="7" spans="1:12" ht="42" customHeight="1" x14ac:dyDescent="0.3">
      <c r="A7" s="1661" t="s">
        <v>1910</v>
      </c>
      <c r="B7" s="1662">
        <v>430</v>
      </c>
      <c r="C7" s="1662">
        <v>536</v>
      </c>
      <c r="D7" s="1662">
        <v>848</v>
      </c>
      <c r="E7" s="1662">
        <v>1155</v>
      </c>
      <c r="F7" s="1662">
        <v>486</v>
      </c>
      <c r="G7" s="1662">
        <v>8714174</v>
      </c>
      <c r="H7" s="1662">
        <v>4234099</v>
      </c>
      <c r="I7" s="1662">
        <v>11717848</v>
      </c>
      <c r="J7" s="1662">
        <v>11998555</v>
      </c>
      <c r="K7" s="1662">
        <v>17529115</v>
      </c>
      <c r="L7" s="3727"/>
    </row>
    <row r="8" spans="1:12" ht="42" customHeight="1" x14ac:dyDescent="0.3">
      <c r="A8" s="1661" t="s">
        <v>1911</v>
      </c>
      <c r="B8" s="1662">
        <v>78</v>
      </c>
      <c r="C8" s="1662">
        <v>63</v>
      </c>
      <c r="D8" s="1662">
        <v>89</v>
      </c>
      <c r="E8" s="1662">
        <v>68</v>
      </c>
      <c r="F8" s="1662">
        <v>113</v>
      </c>
      <c r="G8" s="1662">
        <v>259283</v>
      </c>
      <c r="H8" s="1662">
        <v>171928</v>
      </c>
      <c r="I8" s="1662">
        <v>184543</v>
      </c>
      <c r="J8" s="1662">
        <v>267858</v>
      </c>
      <c r="K8" s="1662">
        <v>424047</v>
      </c>
      <c r="L8" s="3727"/>
    </row>
    <row r="9" spans="1:12" ht="42" customHeight="1" x14ac:dyDescent="0.3">
      <c r="A9" s="1661" t="s">
        <v>1912</v>
      </c>
      <c r="B9" s="1662">
        <v>7</v>
      </c>
      <c r="C9" s="1662">
        <v>23</v>
      </c>
      <c r="D9" s="1662">
        <v>15</v>
      </c>
      <c r="E9" s="1662">
        <v>44</v>
      </c>
      <c r="F9" s="1662">
        <v>38</v>
      </c>
      <c r="G9" s="1662">
        <v>13036</v>
      </c>
      <c r="H9" s="1662">
        <v>26995</v>
      </c>
      <c r="I9" s="1662">
        <v>21708</v>
      </c>
      <c r="J9" s="1662">
        <v>45000</v>
      </c>
      <c r="K9" s="1662">
        <v>104052</v>
      </c>
      <c r="L9" s="3727"/>
    </row>
    <row r="10" spans="1:12" ht="42" customHeight="1" x14ac:dyDescent="0.3">
      <c r="A10" s="1661" t="s">
        <v>1913</v>
      </c>
      <c r="B10" s="1662">
        <v>278</v>
      </c>
      <c r="C10" s="1662">
        <v>122</v>
      </c>
      <c r="D10" s="1662">
        <v>341</v>
      </c>
      <c r="E10" s="1662">
        <v>0</v>
      </c>
      <c r="F10" s="1662">
        <v>0</v>
      </c>
      <c r="G10" s="1662">
        <v>7886289</v>
      </c>
      <c r="H10" s="1662">
        <v>3038258</v>
      </c>
      <c r="I10" s="1662">
        <v>7471822</v>
      </c>
      <c r="J10" s="1662">
        <v>0</v>
      </c>
      <c r="K10" s="1662">
        <v>0</v>
      </c>
      <c r="L10" s="3727"/>
    </row>
    <row r="11" spans="1:12" ht="42" customHeight="1" x14ac:dyDescent="0.3">
      <c r="A11" s="1661" t="s">
        <v>1914</v>
      </c>
      <c r="B11" s="1662">
        <v>0</v>
      </c>
      <c r="C11" s="1662">
        <v>0</v>
      </c>
      <c r="D11" s="1662">
        <v>0</v>
      </c>
      <c r="E11" s="1662">
        <v>1</v>
      </c>
      <c r="F11" s="1662">
        <v>1</v>
      </c>
      <c r="G11" s="1662">
        <v>0</v>
      </c>
      <c r="H11" s="1662">
        <v>0</v>
      </c>
      <c r="I11" s="1662">
        <v>0</v>
      </c>
      <c r="J11" s="1662">
        <v>3000</v>
      </c>
      <c r="K11" s="1662">
        <v>2045</v>
      </c>
      <c r="L11" s="3727"/>
    </row>
    <row r="12" spans="1:12" ht="42" customHeight="1" x14ac:dyDescent="0.3">
      <c r="A12" s="1661" t="s">
        <v>1915</v>
      </c>
      <c r="B12" s="1662">
        <v>0</v>
      </c>
      <c r="C12" s="1662">
        <v>0</v>
      </c>
      <c r="D12" s="1662">
        <v>0</v>
      </c>
      <c r="E12" s="1662">
        <v>0</v>
      </c>
      <c r="F12" s="1662">
        <v>0</v>
      </c>
      <c r="G12" s="1662">
        <v>0</v>
      </c>
      <c r="H12" s="1662">
        <v>0</v>
      </c>
      <c r="I12" s="1662">
        <v>0</v>
      </c>
      <c r="J12" s="1662">
        <v>0</v>
      </c>
      <c r="K12" s="1662">
        <v>0</v>
      </c>
      <c r="L12" s="3727"/>
    </row>
    <row r="13" spans="1:12" ht="42" customHeight="1" x14ac:dyDescent="0.3">
      <c r="A13" s="1661" t="s">
        <v>1916</v>
      </c>
      <c r="B13" s="1662">
        <v>0</v>
      </c>
      <c r="C13" s="1662">
        <v>0</v>
      </c>
      <c r="D13" s="1662">
        <v>0</v>
      </c>
      <c r="E13" s="1662">
        <v>0</v>
      </c>
      <c r="F13" s="1662">
        <v>0</v>
      </c>
      <c r="G13" s="1662">
        <v>0</v>
      </c>
      <c r="H13" s="1662">
        <v>0</v>
      </c>
      <c r="I13" s="1662">
        <v>0</v>
      </c>
      <c r="J13" s="1662">
        <v>0</v>
      </c>
      <c r="K13" s="1662">
        <v>0</v>
      </c>
      <c r="L13" s="3727"/>
    </row>
    <row r="14" spans="1:12" ht="42" customHeight="1" x14ac:dyDescent="0.3">
      <c r="A14" s="1661" t="s">
        <v>1917</v>
      </c>
      <c r="B14" s="1662">
        <v>0</v>
      </c>
      <c r="C14" s="1662">
        <v>0</v>
      </c>
      <c r="D14" s="1662">
        <v>0</v>
      </c>
      <c r="E14" s="1662">
        <v>0</v>
      </c>
      <c r="F14" s="1662">
        <v>0</v>
      </c>
      <c r="G14" s="1662">
        <v>0</v>
      </c>
      <c r="H14" s="1662">
        <v>0</v>
      </c>
      <c r="I14" s="1662">
        <v>0</v>
      </c>
      <c r="J14" s="1662">
        <v>0</v>
      </c>
      <c r="K14" s="1662">
        <v>0</v>
      </c>
      <c r="L14" s="3727"/>
    </row>
    <row r="15" spans="1:12" ht="42" customHeight="1" x14ac:dyDescent="0.3">
      <c r="A15" s="1661" t="s">
        <v>1918</v>
      </c>
      <c r="B15" s="1662">
        <v>0</v>
      </c>
      <c r="C15" s="1662">
        <v>0</v>
      </c>
      <c r="D15" s="1662">
        <v>0</v>
      </c>
      <c r="E15" s="1662">
        <v>0</v>
      </c>
      <c r="F15" s="1662">
        <v>0</v>
      </c>
      <c r="G15" s="1662">
        <v>0</v>
      </c>
      <c r="H15" s="1662">
        <v>0</v>
      </c>
      <c r="I15" s="1662">
        <v>0</v>
      </c>
      <c r="J15" s="1662">
        <v>0</v>
      </c>
      <c r="K15" s="1662">
        <v>0</v>
      </c>
      <c r="L15" s="3727"/>
    </row>
    <row r="16" spans="1:12" ht="42" customHeight="1" x14ac:dyDescent="0.3">
      <c r="A16" s="1663" t="s">
        <v>7</v>
      </c>
      <c r="B16" s="1664">
        <v>9785</v>
      </c>
      <c r="C16" s="1664">
        <v>8498</v>
      </c>
      <c r="D16" s="1664">
        <f>SUM(D6:D15)</f>
        <v>9544</v>
      </c>
      <c r="E16" s="1664">
        <v>10087</v>
      </c>
      <c r="F16" s="1664">
        <v>7577</v>
      </c>
      <c r="G16" s="1664">
        <v>736527340</v>
      </c>
      <c r="H16" s="1664">
        <v>668874981</v>
      </c>
      <c r="I16" s="1664">
        <v>721421356</v>
      </c>
      <c r="J16" s="1664">
        <v>747629331</v>
      </c>
      <c r="K16" s="1665">
        <v>686666021</v>
      </c>
      <c r="L16" s="3727"/>
    </row>
    <row r="17" spans="1:12" ht="36.75" customHeight="1" x14ac:dyDescent="0.3">
      <c r="A17" s="1640" t="s">
        <v>1919</v>
      </c>
      <c r="L17" s="3727"/>
    </row>
    <row r="18" spans="1:12" ht="36.75" customHeight="1" x14ac:dyDescent="0.3">
      <c r="A18" s="14" t="s">
        <v>1920</v>
      </c>
      <c r="B18" s="14" t="s">
        <v>1921</v>
      </c>
    </row>
  </sheetData>
  <mergeCells count="4">
    <mergeCell ref="A4:A5"/>
    <mergeCell ref="B4:F4"/>
    <mergeCell ref="G4:K4"/>
    <mergeCell ref="L4:L17"/>
  </mergeCells>
  <hyperlinks>
    <hyperlink ref="A1" location="'Table of Contents'!A1" display="Back to Table of Contents"/>
  </hyperlinks>
  <pageMargins left="0.44" right="0.25" top="0.54" bottom="0.43" header="0.3" footer="0.3"/>
  <pageSetup paperSize="9" scale="6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9"/>
  <sheetViews>
    <sheetView zoomScale="80" zoomScaleNormal="80" workbookViewId="0"/>
  </sheetViews>
  <sheetFormatPr defaultRowHeight="15.75" x14ac:dyDescent="0.25"/>
  <cols>
    <col min="1" max="1" width="20.140625" style="2" customWidth="1"/>
    <col min="2" max="11" width="8" style="2" customWidth="1"/>
    <col min="12" max="16384" width="9.140625" style="2"/>
  </cols>
  <sheetData>
    <row r="1" spans="1:11" x14ac:dyDescent="0.25">
      <c r="A1" s="962" t="s">
        <v>1404</v>
      </c>
    </row>
    <row r="2" spans="1:11" ht="18" customHeight="1" x14ac:dyDescent="0.25">
      <c r="A2" s="8" t="s">
        <v>1295</v>
      </c>
    </row>
    <row r="3" spans="1:11" ht="28.5" customHeight="1" x14ac:dyDescent="0.25">
      <c r="F3" s="15"/>
      <c r="G3" s="15"/>
      <c r="H3" s="15"/>
      <c r="I3" s="15"/>
      <c r="J3" s="15"/>
      <c r="K3" s="15" t="s">
        <v>1922</v>
      </c>
    </row>
    <row r="4" spans="1:11" ht="72.75" customHeight="1" x14ac:dyDescent="0.25">
      <c r="A4" s="789" t="s">
        <v>17</v>
      </c>
      <c r="B4" s="789" t="s">
        <v>18</v>
      </c>
      <c r="C4" s="789" t="s">
        <v>19</v>
      </c>
      <c r="D4" s="789" t="s">
        <v>20</v>
      </c>
      <c r="E4" s="789" t="s">
        <v>21</v>
      </c>
      <c r="F4" s="789" t="s">
        <v>22</v>
      </c>
      <c r="G4" s="789" t="s">
        <v>105</v>
      </c>
      <c r="H4" s="789" t="s">
        <v>469</v>
      </c>
      <c r="I4" s="789" t="s">
        <v>577</v>
      </c>
      <c r="J4" s="789" t="s">
        <v>707</v>
      </c>
      <c r="K4" s="789" t="s">
        <v>786</v>
      </c>
    </row>
    <row r="5" spans="1:11" ht="72.75" customHeight="1" x14ac:dyDescent="0.25">
      <c r="A5" s="1666" t="s">
        <v>1923</v>
      </c>
      <c r="B5" s="1667">
        <v>4444</v>
      </c>
      <c r="C5" s="1667">
        <v>3368</v>
      </c>
      <c r="D5" s="1667">
        <v>3633</v>
      </c>
      <c r="E5" s="1667">
        <v>3023</v>
      </c>
      <c r="F5" s="1668">
        <v>3965</v>
      </c>
      <c r="G5" s="1668">
        <v>3905</v>
      </c>
      <c r="H5" s="1668">
        <v>4433</v>
      </c>
      <c r="I5" s="1668">
        <v>3536</v>
      </c>
      <c r="J5" s="1667">
        <v>3991</v>
      </c>
      <c r="K5" s="1667">
        <v>5252</v>
      </c>
    </row>
    <row r="6" spans="1:11" ht="72.75" customHeight="1" x14ac:dyDescent="0.25">
      <c r="A6" s="1669" t="s">
        <v>1924</v>
      </c>
      <c r="B6" s="1670">
        <v>2667</v>
      </c>
      <c r="C6" s="1670">
        <v>2021</v>
      </c>
      <c r="D6" s="1670">
        <v>2180</v>
      </c>
      <c r="E6" s="1670">
        <v>1814</v>
      </c>
      <c r="F6" s="1671">
        <v>2379</v>
      </c>
      <c r="G6" s="1671">
        <v>2343</v>
      </c>
      <c r="H6" s="1671">
        <v>2660</v>
      </c>
      <c r="I6" s="1671">
        <v>2122</v>
      </c>
      <c r="J6" s="1670">
        <v>2395</v>
      </c>
      <c r="K6" s="1670">
        <v>3151</v>
      </c>
    </row>
    <row r="7" spans="1:11" ht="72.75" customHeight="1" x14ac:dyDescent="0.25">
      <c r="A7" s="1669" t="s">
        <v>1925</v>
      </c>
      <c r="B7" s="1670">
        <v>1333</v>
      </c>
      <c r="C7" s="1670">
        <v>1010</v>
      </c>
      <c r="D7" s="1670">
        <v>1090</v>
      </c>
      <c r="E7" s="1670">
        <v>907</v>
      </c>
      <c r="F7" s="1671">
        <v>1189</v>
      </c>
      <c r="G7" s="1671">
        <v>1172</v>
      </c>
      <c r="H7" s="1671">
        <v>1330</v>
      </c>
      <c r="I7" s="1671">
        <v>1061</v>
      </c>
      <c r="J7" s="1670">
        <v>1197</v>
      </c>
      <c r="K7" s="1670">
        <v>1576</v>
      </c>
    </row>
    <row r="8" spans="1:11" ht="67.5" customHeight="1" x14ac:dyDescent="0.25">
      <c r="A8" s="1672" t="s">
        <v>1926</v>
      </c>
      <c r="B8" s="1670">
        <v>444</v>
      </c>
      <c r="C8" s="1670">
        <v>337</v>
      </c>
      <c r="D8" s="1670">
        <v>363</v>
      </c>
      <c r="E8" s="1670">
        <v>302</v>
      </c>
      <c r="F8" s="1671">
        <v>397</v>
      </c>
      <c r="G8" s="1671">
        <v>390</v>
      </c>
      <c r="H8" s="1671">
        <v>443</v>
      </c>
      <c r="I8" s="1671">
        <v>353</v>
      </c>
      <c r="J8" s="1671">
        <v>399</v>
      </c>
      <c r="K8" s="1671">
        <v>525</v>
      </c>
    </row>
    <row r="9" spans="1:11" ht="18.75" x14ac:dyDescent="0.25">
      <c r="A9" s="1673" t="s">
        <v>1927</v>
      </c>
    </row>
  </sheetData>
  <hyperlinks>
    <hyperlink ref="A1" location="'Table of Contents'!A1" display="Back to Table of Contents"/>
  </hyperlinks>
  <pageMargins left="0.52" right="0.36" top="0.5" bottom="0.2" header="0.26" footer="0.1"/>
  <pageSetup paperSize="9" scale="90" orientation="portrait" r:id="rId1"/>
  <headerFooter>
    <oddHeader>&amp;C&amp;"Times New Roman,Regular"&amp;14 103&amp;12</oddHeader>
  </headerFooter>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34"/>
  <sheetViews>
    <sheetView zoomScale="90" zoomScaleNormal="90" workbookViewId="0"/>
  </sheetViews>
  <sheetFormatPr defaultRowHeight="15.75" x14ac:dyDescent="0.25"/>
  <cols>
    <col min="1" max="1" width="35.85546875" style="561" customWidth="1"/>
    <col min="2" max="2" width="27.42578125" style="561" customWidth="1"/>
    <col min="3" max="3" width="31.85546875" style="561" customWidth="1"/>
    <col min="4" max="16384" width="9.140625" style="561"/>
  </cols>
  <sheetData>
    <row r="1" spans="1:5" x14ac:dyDescent="0.25">
      <c r="A1" s="962" t="s">
        <v>1404</v>
      </c>
    </row>
    <row r="2" spans="1:5" ht="33" customHeight="1" x14ac:dyDescent="0.25">
      <c r="A2" s="3728" t="s">
        <v>1296</v>
      </c>
      <c r="B2" s="3728"/>
      <c r="C2" s="3728"/>
      <c r="D2" s="1674"/>
      <c r="E2" s="1674"/>
    </row>
    <row r="3" spans="1:5" ht="9.75" customHeight="1" x14ac:dyDescent="0.25"/>
    <row r="4" spans="1:5" ht="37.5" x14ac:dyDescent="0.25">
      <c r="A4" s="579" t="s">
        <v>1928</v>
      </c>
      <c r="B4" s="579" t="s">
        <v>1929</v>
      </c>
      <c r="C4" s="1675" t="s">
        <v>1930</v>
      </c>
    </row>
    <row r="5" spans="1:5" ht="24.75" customHeight="1" x14ac:dyDescent="0.25">
      <c r="A5" s="569" t="s">
        <v>1931</v>
      </c>
      <c r="B5" s="569" t="s">
        <v>1932</v>
      </c>
      <c r="C5" s="1676">
        <v>6.4247962812480015</v>
      </c>
    </row>
    <row r="6" spans="1:5" ht="24.75" customHeight="1" x14ac:dyDescent="0.25">
      <c r="A6" s="569" t="s">
        <v>543</v>
      </c>
      <c r="B6" s="569" t="s">
        <v>1933</v>
      </c>
      <c r="C6" s="1676">
        <v>21.810466943999998</v>
      </c>
    </row>
    <row r="7" spans="1:5" ht="24.75" customHeight="1" x14ac:dyDescent="0.25">
      <c r="A7" s="569" t="s">
        <v>1934</v>
      </c>
      <c r="B7" s="569" t="s">
        <v>1935</v>
      </c>
      <c r="C7" s="1676">
        <v>44.502614352000002</v>
      </c>
    </row>
    <row r="8" spans="1:5" ht="24.75" customHeight="1" x14ac:dyDescent="0.25">
      <c r="A8" s="569" t="s">
        <v>1931</v>
      </c>
      <c r="B8" s="569" t="s">
        <v>1936</v>
      </c>
      <c r="C8" s="1676">
        <v>27.716792544000004</v>
      </c>
    </row>
    <row r="9" spans="1:5" ht="24.75" customHeight="1" x14ac:dyDescent="0.25">
      <c r="A9" s="569" t="s">
        <v>1937</v>
      </c>
      <c r="B9" s="569" t="s">
        <v>1938</v>
      </c>
      <c r="C9" s="1676">
        <v>7.8996466944000003</v>
      </c>
    </row>
    <row r="10" spans="1:5" ht="24.75" customHeight="1" x14ac:dyDescent="0.25">
      <c r="A10" s="569" t="s">
        <v>1939</v>
      </c>
      <c r="B10" s="569" t="s">
        <v>1938</v>
      </c>
      <c r="C10" s="1676">
        <v>1.4668235135999999</v>
      </c>
    </row>
    <row r="11" spans="1:5" ht="24.75" customHeight="1" x14ac:dyDescent="0.25">
      <c r="A11" s="569" t="s">
        <v>1940</v>
      </c>
      <c r="B11" s="569" t="s">
        <v>1941</v>
      </c>
      <c r="C11" s="1676">
        <v>1.6946001792000001</v>
      </c>
    </row>
    <row r="12" spans="1:5" ht="24.75" customHeight="1" x14ac:dyDescent="0.25">
      <c r="A12" s="569" t="s">
        <v>1942</v>
      </c>
      <c r="B12" s="569" t="s">
        <v>1943</v>
      </c>
      <c r="C12" s="1676">
        <v>63.095867516159991</v>
      </c>
    </row>
    <row r="13" spans="1:5" ht="24.75" customHeight="1" x14ac:dyDescent="0.25">
      <c r="A13" s="569" t="s">
        <v>1944</v>
      </c>
      <c r="B13" s="569" t="s">
        <v>1945</v>
      </c>
      <c r="C13" s="1676">
        <v>74.102135040000022</v>
      </c>
    </row>
    <row r="14" spans="1:5" ht="24.75" customHeight="1" x14ac:dyDescent="0.25">
      <c r="A14" s="569" t="s">
        <v>543</v>
      </c>
      <c r="B14" s="569" t="s">
        <v>1946</v>
      </c>
      <c r="C14" s="1676">
        <v>21.208462848</v>
      </c>
    </row>
    <row r="15" spans="1:5" ht="24.75" customHeight="1" x14ac:dyDescent="0.25">
      <c r="A15" s="569" t="s">
        <v>91</v>
      </c>
      <c r="B15" s="569" t="s">
        <v>1947</v>
      </c>
      <c r="C15" s="1676">
        <v>115.07234226912001</v>
      </c>
    </row>
    <row r="16" spans="1:5" ht="24.75" customHeight="1" x14ac:dyDescent="0.25">
      <c r="A16" s="569" t="s">
        <v>1948</v>
      </c>
      <c r="B16" s="569" t="s">
        <v>1949</v>
      </c>
      <c r="C16" s="1676">
        <v>113.30597759999999</v>
      </c>
    </row>
    <row r="17" spans="1:3" ht="24.75" customHeight="1" x14ac:dyDescent="0.25">
      <c r="A17" s="569" t="s">
        <v>1950</v>
      </c>
      <c r="B17" s="569" t="s">
        <v>1951</v>
      </c>
      <c r="C17" s="1676">
        <v>56.372851584000003</v>
      </c>
    </row>
    <row r="18" spans="1:3" ht="24.75" customHeight="1" x14ac:dyDescent="0.25">
      <c r="A18" s="569" t="s">
        <v>1952</v>
      </c>
      <c r="B18" s="569" t="s">
        <v>1953</v>
      </c>
      <c r="C18" s="1676">
        <v>13.581445824000003</v>
      </c>
    </row>
    <row r="19" spans="1:3" ht="24.75" customHeight="1" x14ac:dyDescent="0.25">
      <c r="A19" s="569" t="s">
        <v>1954</v>
      </c>
      <c r="B19" s="569" t="s">
        <v>1955</v>
      </c>
      <c r="C19" s="1676">
        <v>35.454268512000006</v>
      </c>
    </row>
    <row r="20" spans="1:3" ht="24.75" customHeight="1" x14ac:dyDescent="0.25">
      <c r="A20" s="569" t="s">
        <v>1956</v>
      </c>
      <c r="B20" s="569" t="s">
        <v>1957</v>
      </c>
      <c r="C20" s="1676">
        <v>14.459781312</v>
      </c>
    </row>
    <row r="21" spans="1:3" ht="24.75" customHeight="1" x14ac:dyDescent="0.25">
      <c r="A21" s="569" t="s">
        <v>1958</v>
      </c>
      <c r="B21" s="569" t="s">
        <v>1959</v>
      </c>
      <c r="C21" s="1676">
        <v>54.222987599999996</v>
      </c>
    </row>
    <row r="22" spans="1:3" ht="24.75" customHeight="1" x14ac:dyDescent="0.25">
      <c r="A22" s="569" t="s">
        <v>1960</v>
      </c>
      <c r="B22" s="569" t="s">
        <v>1961</v>
      </c>
      <c r="C22" s="1676">
        <v>11.701175976</v>
      </c>
    </row>
    <row r="23" spans="1:3" ht="24.75" customHeight="1" x14ac:dyDescent="0.25">
      <c r="A23" s="569" t="s">
        <v>1962</v>
      </c>
      <c r="B23" s="569" t="s">
        <v>1963</v>
      </c>
      <c r="C23" s="1676">
        <v>19.091744928000001</v>
      </c>
    </row>
    <row r="24" spans="1:3" ht="24.75" customHeight="1" x14ac:dyDescent="0.25">
      <c r="A24" s="569" t="s">
        <v>1964</v>
      </c>
      <c r="B24" s="569" t="s">
        <v>1965</v>
      </c>
      <c r="C24" s="1676">
        <v>14.301398400000002</v>
      </c>
    </row>
    <row r="25" spans="1:3" ht="24.75" customHeight="1" x14ac:dyDescent="0.25">
      <c r="A25" s="569" t="s">
        <v>535</v>
      </c>
      <c r="B25" s="569" t="s">
        <v>1966</v>
      </c>
      <c r="C25" s="1676">
        <v>17.576896671999997</v>
      </c>
    </row>
    <row r="26" spans="1:3" ht="24.75" customHeight="1" x14ac:dyDescent="0.25">
      <c r="A26" s="569" t="s">
        <v>1967</v>
      </c>
      <c r="B26" s="569" t="s">
        <v>1968</v>
      </c>
      <c r="C26" s="1676">
        <v>14.186936160000002</v>
      </c>
    </row>
    <row r="27" spans="1:3" ht="24.75" customHeight="1" x14ac:dyDescent="0.25">
      <c r="A27" s="569" t="s">
        <v>1969</v>
      </c>
      <c r="B27" s="569" t="s">
        <v>1970</v>
      </c>
      <c r="C27" s="1676">
        <v>23.405820479999999</v>
      </c>
    </row>
    <row r="28" spans="1:3" ht="24.75" customHeight="1" x14ac:dyDescent="0.25">
      <c r="A28" s="569" t="s">
        <v>1971</v>
      </c>
      <c r="B28" s="569" t="s">
        <v>1972</v>
      </c>
      <c r="C28" s="1676">
        <v>11.735269632000001</v>
      </c>
    </row>
    <row r="29" spans="1:3" ht="24.75" customHeight="1" x14ac:dyDescent="0.25">
      <c r="A29" s="569" t="s">
        <v>542</v>
      </c>
      <c r="B29" s="569" t="s">
        <v>1973</v>
      </c>
      <c r="C29" s="1676">
        <v>6.553870453440001</v>
      </c>
    </row>
    <row r="30" spans="1:3" ht="24.75" customHeight="1" x14ac:dyDescent="0.25">
      <c r="A30" s="569" t="s">
        <v>1974</v>
      </c>
      <c r="B30" s="569" t="s">
        <v>1975</v>
      </c>
      <c r="C30" s="1676">
        <v>17.315970048000001</v>
      </c>
    </row>
    <row r="31" spans="1:3" ht="24.75" customHeight="1" x14ac:dyDescent="0.25">
      <c r="A31" s="571" t="s">
        <v>1976</v>
      </c>
      <c r="B31" s="571" t="s">
        <v>1977</v>
      </c>
      <c r="C31" s="1677">
        <v>5.617998720000001</v>
      </c>
    </row>
    <row r="32" spans="1:3" x14ac:dyDescent="0.25">
      <c r="A32" s="1678" t="s">
        <v>1978</v>
      </c>
    </row>
    <row r="33" spans="1:3" ht="18" customHeight="1" x14ac:dyDescent="0.25">
      <c r="A33" s="3729" t="s">
        <v>1979</v>
      </c>
      <c r="B33" s="3729"/>
      <c r="C33" s="3729"/>
    </row>
    <row r="34" spans="1:3" ht="35.25" customHeight="1" x14ac:dyDescent="0.25">
      <c r="A34" s="3729" t="s">
        <v>1980</v>
      </c>
      <c r="B34" s="3729"/>
      <c r="C34" s="3729"/>
    </row>
  </sheetData>
  <mergeCells count="3">
    <mergeCell ref="A2:C2"/>
    <mergeCell ref="A33:C33"/>
    <mergeCell ref="A34:C34"/>
  </mergeCells>
  <hyperlinks>
    <hyperlink ref="A1" location="'Table of Contents'!A1" display="Back to Table of Contents"/>
  </hyperlinks>
  <pageMargins left="0.55000000000000004" right="0.45" top="0.55000000000000004" bottom="0.15" header="0.28000000000000003" footer="0.05"/>
  <pageSetup paperSize="9" scale="95" orientation="portrait" r:id="rId1"/>
  <headerFooter>
    <oddHeader>&amp;C&amp;"Times New Roman,Regular"&amp;12 104</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0"/>
  <sheetViews>
    <sheetView zoomScale="80" zoomScaleNormal="80" workbookViewId="0"/>
  </sheetViews>
  <sheetFormatPr defaultRowHeight="12.75" x14ac:dyDescent="0.2"/>
  <cols>
    <col min="1" max="1" width="30.42578125" style="57" customWidth="1"/>
    <col min="2" max="11" width="8.5703125" style="57" customWidth="1"/>
    <col min="12" max="16384" width="9.140625" style="57"/>
  </cols>
  <sheetData>
    <row r="1" spans="1:11" ht="21.75" customHeight="1" x14ac:dyDescent="0.25">
      <c r="A1" s="962" t="s">
        <v>1404</v>
      </c>
    </row>
    <row r="2" spans="1:11" ht="17.25" customHeight="1" x14ac:dyDescent="0.25">
      <c r="A2" s="1679" t="s">
        <v>1981</v>
      </c>
      <c r="C2" s="1680"/>
      <c r="D2" s="1680"/>
      <c r="E2" s="1680"/>
      <c r="F2" s="1681"/>
      <c r="G2" s="1680"/>
      <c r="H2" s="1681"/>
      <c r="I2" s="1681"/>
      <c r="J2" s="1681"/>
      <c r="K2" s="1680"/>
    </row>
    <row r="3" spans="1:11" ht="21" customHeight="1" x14ac:dyDescent="0.25">
      <c r="A3" s="1682"/>
      <c r="C3" s="1680"/>
      <c r="D3" s="1680"/>
      <c r="E3" s="1680"/>
      <c r="G3" s="1680"/>
      <c r="K3" s="1683" t="s">
        <v>1982</v>
      </c>
    </row>
    <row r="4" spans="1:11" ht="48" customHeight="1" x14ac:dyDescent="0.2">
      <c r="A4" s="1684" t="s">
        <v>1983</v>
      </c>
      <c r="B4" s="1684" t="s">
        <v>18</v>
      </c>
      <c r="C4" s="1684" t="s">
        <v>19</v>
      </c>
      <c r="D4" s="1684" t="s">
        <v>20</v>
      </c>
      <c r="E4" s="1684" t="s">
        <v>21</v>
      </c>
      <c r="F4" s="1684" t="s">
        <v>22</v>
      </c>
      <c r="G4" s="1684" t="s">
        <v>105</v>
      </c>
      <c r="H4" s="1684" t="s">
        <v>469</v>
      </c>
      <c r="I4" s="1684" t="s">
        <v>577</v>
      </c>
      <c r="J4" s="1684" t="s">
        <v>707</v>
      </c>
      <c r="K4" s="1684" t="s">
        <v>786</v>
      </c>
    </row>
    <row r="5" spans="1:11" s="1689" customFormat="1" ht="48" customHeight="1" x14ac:dyDescent="0.2">
      <c r="A5" s="1685" t="s">
        <v>1984</v>
      </c>
      <c r="B5" s="1686">
        <v>511</v>
      </c>
      <c r="C5" s="1686">
        <v>513</v>
      </c>
      <c r="D5" s="1686">
        <v>449</v>
      </c>
      <c r="E5" s="1686">
        <v>460</v>
      </c>
      <c r="F5" s="1687">
        <v>487</v>
      </c>
      <c r="G5" s="1687">
        <v>489</v>
      </c>
      <c r="H5" s="1688">
        <v>467</v>
      </c>
      <c r="I5" s="1688">
        <v>473</v>
      </c>
      <c r="J5" s="1688">
        <v>468</v>
      </c>
      <c r="K5" s="1688">
        <v>441</v>
      </c>
    </row>
    <row r="6" spans="1:11" ht="48" customHeight="1" x14ac:dyDescent="0.2">
      <c r="A6" s="1690" t="s">
        <v>1985</v>
      </c>
      <c r="B6" s="1691">
        <v>150</v>
      </c>
      <c r="C6" s="1691">
        <v>152</v>
      </c>
      <c r="D6" s="1691">
        <v>104</v>
      </c>
      <c r="E6" s="1691">
        <v>121</v>
      </c>
      <c r="F6" s="1692">
        <v>136</v>
      </c>
      <c r="G6" s="1693">
        <v>141</v>
      </c>
      <c r="H6" s="1693">
        <v>157</v>
      </c>
      <c r="I6" s="1693">
        <v>158</v>
      </c>
      <c r="J6" s="1693">
        <v>144</v>
      </c>
      <c r="K6" s="1693">
        <v>154</v>
      </c>
    </row>
    <row r="7" spans="1:11" ht="48" customHeight="1" x14ac:dyDescent="0.2">
      <c r="A7" s="1690" t="s">
        <v>1986</v>
      </c>
      <c r="B7" s="1691">
        <v>361</v>
      </c>
      <c r="C7" s="1691">
        <v>361</v>
      </c>
      <c r="D7" s="1691">
        <v>345</v>
      </c>
      <c r="E7" s="1691">
        <v>339</v>
      </c>
      <c r="F7" s="1692">
        <v>351</v>
      </c>
      <c r="G7" s="1693">
        <v>348</v>
      </c>
      <c r="H7" s="1693">
        <v>310</v>
      </c>
      <c r="I7" s="1693">
        <v>315</v>
      </c>
      <c r="J7" s="1693">
        <v>324</v>
      </c>
      <c r="K7" s="1693">
        <v>287</v>
      </c>
    </row>
    <row r="8" spans="1:11" s="1689" customFormat="1" ht="48" customHeight="1" x14ac:dyDescent="0.2">
      <c r="A8" s="1694" t="s">
        <v>1987</v>
      </c>
      <c r="B8" s="1686">
        <v>121</v>
      </c>
      <c r="C8" s="1686">
        <v>124</v>
      </c>
      <c r="D8" s="1686">
        <v>122</v>
      </c>
      <c r="E8" s="1686">
        <v>122</v>
      </c>
      <c r="F8" s="1687">
        <v>121</v>
      </c>
      <c r="G8" s="1687">
        <v>131</v>
      </c>
      <c r="H8" s="1688">
        <v>145</v>
      </c>
      <c r="I8" s="1688">
        <v>147</v>
      </c>
      <c r="J8" s="1688">
        <v>142</v>
      </c>
      <c r="K8" s="1688">
        <v>150</v>
      </c>
    </row>
    <row r="9" spans="1:11" ht="35.25" customHeight="1" x14ac:dyDescent="0.2">
      <c r="A9" s="1695" t="s">
        <v>7</v>
      </c>
      <c r="B9" s="1696">
        <v>632</v>
      </c>
      <c r="C9" s="1696">
        <v>637</v>
      </c>
      <c r="D9" s="1696">
        <v>571</v>
      </c>
      <c r="E9" s="1696">
        <v>582</v>
      </c>
      <c r="F9" s="1696">
        <v>608</v>
      </c>
      <c r="G9" s="1696">
        <v>620</v>
      </c>
      <c r="H9" s="1697">
        <v>612</v>
      </c>
      <c r="I9" s="1697">
        <v>620</v>
      </c>
      <c r="J9" s="1697">
        <v>610</v>
      </c>
      <c r="K9" s="1697">
        <v>591</v>
      </c>
    </row>
    <row r="10" spans="1:11" ht="16.5" customHeight="1" x14ac:dyDescent="0.25">
      <c r="A10" s="1678" t="s">
        <v>1978</v>
      </c>
      <c r="B10" s="1698"/>
      <c r="C10" s="1698"/>
      <c r="D10" s="1698"/>
      <c r="E10" s="1698"/>
      <c r="F10" s="1698"/>
      <c r="G10" s="1698"/>
      <c r="H10" s="1699"/>
      <c r="I10" s="1699"/>
      <c r="J10" s="1699"/>
      <c r="K10" s="1699"/>
    </row>
    <row r="11" spans="1:11" ht="17.25" customHeight="1" x14ac:dyDescent="0.2">
      <c r="A11" s="1700" t="s">
        <v>1988</v>
      </c>
      <c r="B11" s="1698"/>
      <c r="C11" s="1698"/>
      <c r="D11" s="1698"/>
      <c r="E11" s="1698"/>
      <c r="F11" s="1698"/>
      <c r="G11" s="1698"/>
    </row>
    <row r="12" spans="1:11" ht="27" customHeight="1" x14ac:dyDescent="0.2">
      <c r="A12" s="3730"/>
      <c r="B12" s="3730"/>
      <c r="C12" s="3730"/>
      <c r="D12" s="3730"/>
      <c r="E12" s="3730"/>
      <c r="F12" s="3730"/>
      <c r="G12" s="3730"/>
    </row>
    <row r="13" spans="1:11" ht="17.25" customHeight="1" x14ac:dyDescent="0.2">
      <c r="A13" s="1812" t="s">
        <v>1404</v>
      </c>
      <c r="B13" s="1701"/>
      <c r="C13" s="1701"/>
      <c r="D13" s="1701"/>
      <c r="E13" s="1701"/>
      <c r="F13" s="1701"/>
      <c r="G13" s="1701"/>
    </row>
    <row r="14" spans="1:11" s="1689" customFormat="1" ht="23.25" customHeight="1" x14ac:dyDescent="0.3">
      <c r="A14" s="1679" t="s">
        <v>1989</v>
      </c>
      <c r="B14" s="1702"/>
      <c r="C14" s="57"/>
      <c r="D14" s="57"/>
      <c r="E14" s="57"/>
      <c r="F14" s="57"/>
      <c r="G14" s="57"/>
      <c r="H14" s="57"/>
      <c r="I14" s="57"/>
      <c r="J14" s="57"/>
      <c r="K14" s="57"/>
    </row>
    <row r="15" spans="1:11" ht="18.75" customHeight="1" x14ac:dyDescent="0.2">
      <c r="C15" s="1680"/>
      <c r="D15" s="1680"/>
      <c r="E15" s="1680"/>
      <c r="F15" s="1680"/>
      <c r="G15" s="1680"/>
      <c r="K15" s="1683" t="s">
        <v>1982</v>
      </c>
    </row>
    <row r="16" spans="1:11" ht="52.5" customHeight="1" x14ac:dyDescent="0.2">
      <c r="A16" s="1684" t="s">
        <v>1511</v>
      </c>
      <c r="B16" s="1684" t="s">
        <v>18</v>
      </c>
      <c r="C16" s="1684" t="s">
        <v>19</v>
      </c>
      <c r="D16" s="1684" t="s">
        <v>20</v>
      </c>
      <c r="E16" s="1684" t="s">
        <v>21</v>
      </c>
      <c r="F16" s="1684" t="s">
        <v>22</v>
      </c>
      <c r="G16" s="1684" t="s">
        <v>105</v>
      </c>
      <c r="H16" s="1684" t="s">
        <v>469</v>
      </c>
      <c r="I16" s="1684" t="s">
        <v>577</v>
      </c>
      <c r="J16" s="1684" t="s">
        <v>707</v>
      </c>
      <c r="K16" s="1684" t="s">
        <v>786</v>
      </c>
    </row>
    <row r="17" spans="1:11" ht="52.5" customHeight="1" x14ac:dyDescent="0.2">
      <c r="A17" s="1703" t="s">
        <v>1990</v>
      </c>
      <c r="B17" s="1704">
        <v>511</v>
      </c>
      <c r="C17" s="1704">
        <v>513</v>
      </c>
      <c r="D17" s="1704">
        <v>449</v>
      </c>
      <c r="E17" s="1704">
        <v>460</v>
      </c>
      <c r="F17" s="1705">
        <v>487</v>
      </c>
      <c r="G17" s="1705">
        <v>489</v>
      </c>
      <c r="H17" s="1705">
        <v>467</v>
      </c>
      <c r="I17" s="1705">
        <v>473</v>
      </c>
      <c r="J17" s="1706">
        <v>468</v>
      </c>
      <c r="K17" s="1706">
        <v>441</v>
      </c>
    </row>
    <row r="18" spans="1:11" ht="52.5" customHeight="1" x14ac:dyDescent="0.2">
      <c r="A18" s="1707" t="s">
        <v>1991</v>
      </c>
      <c r="B18" s="1691">
        <v>112</v>
      </c>
      <c r="C18" s="1691">
        <v>110</v>
      </c>
      <c r="D18" s="1691">
        <v>94</v>
      </c>
      <c r="E18" s="1691">
        <v>97</v>
      </c>
      <c r="F18" s="1692">
        <v>112</v>
      </c>
      <c r="G18" s="1693">
        <v>115</v>
      </c>
      <c r="H18" s="1693">
        <v>122</v>
      </c>
      <c r="I18" s="1693">
        <v>124</v>
      </c>
      <c r="J18" s="1693">
        <v>130</v>
      </c>
      <c r="K18" s="1693">
        <v>143</v>
      </c>
    </row>
    <row r="19" spans="1:11" ht="52.5" customHeight="1" x14ac:dyDescent="0.2">
      <c r="A19" s="1707" t="s">
        <v>1513</v>
      </c>
      <c r="B19" s="1691">
        <v>5</v>
      </c>
      <c r="C19" s="1691">
        <v>5</v>
      </c>
      <c r="D19" s="1691">
        <v>5</v>
      </c>
      <c r="E19" s="1691">
        <v>5</v>
      </c>
      <c r="F19" s="1692">
        <v>7</v>
      </c>
      <c r="G19" s="1693">
        <v>7</v>
      </c>
      <c r="H19" s="1693">
        <v>7</v>
      </c>
      <c r="I19" s="1693">
        <v>5</v>
      </c>
      <c r="J19" s="1693">
        <v>5</v>
      </c>
      <c r="K19" s="1693">
        <v>4</v>
      </c>
    </row>
    <row r="20" spans="1:11" ht="52.5" customHeight="1" x14ac:dyDescent="0.2">
      <c r="A20" s="1707" t="s">
        <v>1992</v>
      </c>
      <c r="B20" s="1691">
        <v>394</v>
      </c>
      <c r="C20" s="1691">
        <v>398</v>
      </c>
      <c r="D20" s="1691">
        <v>350</v>
      </c>
      <c r="E20" s="1691">
        <v>358</v>
      </c>
      <c r="F20" s="1692">
        <v>368</v>
      </c>
      <c r="G20" s="1693">
        <v>367</v>
      </c>
      <c r="H20" s="1693">
        <v>338</v>
      </c>
      <c r="I20" s="1693">
        <v>344</v>
      </c>
      <c r="J20" s="1693">
        <v>333</v>
      </c>
      <c r="K20" s="1693">
        <v>294</v>
      </c>
    </row>
    <row r="21" spans="1:11" ht="52.5" customHeight="1" x14ac:dyDescent="0.2">
      <c r="A21" s="1708" t="s">
        <v>1993</v>
      </c>
      <c r="B21" s="1686">
        <v>121</v>
      </c>
      <c r="C21" s="1686">
        <v>124</v>
      </c>
      <c r="D21" s="1686">
        <v>122</v>
      </c>
      <c r="E21" s="1686">
        <v>122</v>
      </c>
      <c r="F21" s="1687">
        <v>121</v>
      </c>
      <c r="G21" s="1687">
        <v>131</v>
      </c>
      <c r="H21" s="1687">
        <v>145</v>
      </c>
      <c r="I21" s="1687">
        <v>147</v>
      </c>
      <c r="J21" s="1688">
        <v>142</v>
      </c>
      <c r="K21" s="1688">
        <v>150</v>
      </c>
    </row>
    <row r="22" spans="1:11" ht="52.5" customHeight="1" x14ac:dyDescent="0.2">
      <c r="A22" s="1707" t="s">
        <v>1991</v>
      </c>
      <c r="B22" s="1691">
        <v>111</v>
      </c>
      <c r="C22" s="1691">
        <v>113</v>
      </c>
      <c r="D22" s="1691">
        <v>111</v>
      </c>
      <c r="E22" s="1691">
        <v>109</v>
      </c>
      <c r="F22" s="1692">
        <v>108</v>
      </c>
      <c r="G22" s="1693">
        <v>119</v>
      </c>
      <c r="H22" s="1693">
        <v>133</v>
      </c>
      <c r="I22" s="1693">
        <v>133</v>
      </c>
      <c r="J22" s="1693">
        <v>130</v>
      </c>
      <c r="K22" s="1693">
        <v>138</v>
      </c>
    </row>
    <row r="23" spans="1:11" ht="23.25" customHeight="1" x14ac:dyDescent="0.2">
      <c r="A23" s="1709" t="s">
        <v>1513</v>
      </c>
      <c r="B23" s="1691">
        <v>5</v>
      </c>
      <c r="C23" s="1691">
        <v>5</v>
      </c>
      <c r="D23" s="1691">
        <v>5</v>
      </c>
      <c r="E23" s="1691">
        <v>6</v>
      </c>
      <c r="F23" s="1692">
        <v>6</v>
      </c>
      <c r="G23" s="1710">
        <v>6</v>
      </c>
      <c r="H23" s="1710">
        <v>7</v>
      </c>
      <c r="I23" s="1710">
        <v>7</v>
      </c>
      <c r="J23" s="1710">
        <v>7</v>
      </c>
      <c r="K23" s="1710">
        <v>7</v>
      </c>
    </row>
    <row r="24" spans="1:11" ht="36.75" customHeight="1" x14ac:dyDescent="0.2">
      <c r="A24" s="1707" t="s">
        <v>1992</v>
      </c>
      <c r="B24" s="1691">
        <v>5</v>
      </c>
      <c r="C24" s="1691">
        <v>6</v>
      </c>
      <c r="D24" s="1691">
        <v>6</v>
      </c>
      <c r="E24" s="1691">
        <v>7</v>
      </c>
      <c r="F24" s="1692">
        <v>7</v>
      </c>
      <c r="G24" s="1710">
        <v>6</v>
      </c>
      <c r="H24" s="1710">
        <v>5</v>
      </c>
      <c r="I24" s="1710">
        <v>7</v>
      </c>
      <c r="J24" s="1710">
        <v>5</v>
      </c>
      <c r="K24" s="1710">
        <v>5</v>
      </c>
    </row>
    <row r="25" spans="1:11" ht="42" customHeight="1" x14ac:dyDescent="0.2">
      <c r="A25" s="1695" t="s">
        <v>7</v>
      </c>
      <c r="B25" s="1696">
        <v>632</v>
      </c>
      <c r="C25" s="1696">
        <v>637</v>
      </c>
      <c r="D25" s="1696">
        <v>571</v>
      </c>
      <c r="E25" s="1696">
        <v>582</v>
      </c>
      <c r="F25" s="1696">
        <v>608</v>
      </c>
      <c r="G25" s="1696">
        <v>620</v>
      </c>
      <c r="H25" s="1696">
        <v>612</v>
      </c>
      <c r="I25" s="1696">
        <v>620</v>
      </c>
      <c r="J25" s="1697">
        <v>610</v>
      </c>
      <c r="K25" s="1697">
        <v>591</v>
      </c>
    </row>
    <row r="26" spans="1:11" x14ac:dyDescent="0.2">
      <c r="A26" s="1678" t="s">
        <v>1978</v>
      </c>
      <c r="B26" s="1681"/>
    </row>
    <row r="27" spans="1:11" ht="15.75" x14ac:dyDescent="0.2">
      <c r="A27" s="1700" t="s">
        <v>1994</v>
      </c>
      <c r="B27" s="1711"/>
    </row>
    <row r="28" spans="1:11" ht="15.75" x14ac:dyDescent="0.2">
      <c r="A28" s="3730" t="s">
        <v>1995</v>
      </c>
      <c r="B28" s="3730"/>
      <c r="C28" s="3730"/>
      <c r="D28" s="3730"/>
      <c r="E28" s="3730"/>
      <c r="F28" s="3730"/>
      <c r="G28" s="3730"/>
    </row>
    <row r="30" spans="1:11" ht="15.75" x14ac:dyDescent="0.25">
      <c r="A30" s="56"/>
    </row>
  </sheetData>
  <mergeCells count="2">
    <mergeCell ref="A12:G12"/>
    <mergeCell ref="A28:G28"/>
  </mergeCells>
  <hyperlinks>
    <hyperlink ref="A1" location="'Table of Contents'!A1" display="Back to Table of Contents"/>
    <hyperlink ref="A13" location="'Table of Contents'!A1" display="Back to Table of Contents"/>
  </hyperlinks>
  <pageMargins left="0.61" right="0.55000000000000004" top="0.67" bottom="0.2" header="0.3" footer="0.05"/>
  <pageSetup paperSize="9" scale="75" orientation="portrait" r:id="rId1"/>
  <headerFooter>
    <oddHeader>&amp;C&amp;"Times New Roman,Regular"&amp;16 105</oddHeader>
  </headerFooter>
  <tableParts count="2">
    <tablePart r:id="rId2"/>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6"/>
  <sheetViews>
    <sheetView zoomScale="50" zoomScaleNormal="50" workbookViewId="0"/>
  </sheetViews>
  <sheetFormatPr defaultColWidth="18.140625" defaultRowHeight="17.25" x14ac:dyDescent="0.25"/>
  <cols>
    <col min="1" max="1" width="28.42578125" style="1712" customWidth="1"/>
    <col min="2" max="2" width="18.140625" style="1712" customWidth="1"/>
    <col min="3" max="3" width="25.28515625" style="1712" customWidth="1"/>
    <col min="4" max="7" width="18.140625" style="1712" customWidth="1"/>
    <col min="8" max="8" width="25.140625" style="1712" customWidth="1"/>
    <col min="9" max="16384" width="18.140625" style="1712"/>
  </cols>
  <sheetData>
    <row r="1" spans="1:14" ht="35.25" customHeight="1" x14ac:dyDescent="0.35">
      <c r="A1" s="1806" t="s">
        <v>1404</v>
      </c>
    </row>
    <row r="2" spans="1:14" s="1713" customFormat="1" ht="28.5" customHeight="1" x14ac:dyDescent="0.35">
      <c r="A2" s="3736" t="s">
        <v>1996</v>
      </c>
      <c r="B2" s="3736"/>
      <c r="C2" s="3736"/>
      <c r="D2" s="3736"/>
      <c r="E2" s="3736"/>
      <c r="F2" s="3736"/>
      <c r="G2" s="3736"/>
      <c r="H2" s="3736"/>
      <c r="I2" s="3736"/>
      <c r="J2" s="3736"/>
      <c r="K2" s="3736"/>
    </row>
    <row r="3" spans="1:14" s="1713" customFormat="1" ht="27" customHeight="1" x14ac:dyDescent="0.4">
      <c r="A3" s="1714"/>
      <c r="B3" s="1715"/>
      <c r="C3" s="1715"/>
      <c r="D3" s="1715"/>
      <c r="E3" s="1715"/>
      <c r="F3" s="1715"/>
      <c r="G3" s="1716"/>
      <c r="H3" s="1716"/>
      <c r="I3" s="1715"/>
      <c r="J3" s="1715"/>
      <c r="K3" s="1716" t="s">
        <v>1997</v>
      </c>
    </row>
    <row r="4" spans="1:14" s="1713" customFormat="1" ht="61.5" customHeight="1" x14ac:dyDescent="0.25">
      <c r="A4" s="3731" t="s">
        <v>1998</v>
      </c>
      <c r="B4" s="3731">
        <v>2017</v>
      </c>
      <c r="C4" s="3731"/>
      <c r="D4" s="3731"/>
      <c r="E4" s="3731"/>
      <c r="F4" s="3731"/>
      <c r="G4" s="3731">
        <v>2018</v>
      </c>
      <c r="H4" s="3731"/>
      <c r="I4" s="3731"/>
      <c r="J4" s="3731"/>
      <c r="K4" s="3731"/>
    </row>
    <row r="5" spans="1:14" s="1713" customFormat="1" ht="57" customHeight="1" x14ac:dyDescent="0.25">
      <c r="A5" s="3731"/>
      <c r="B5" s="3731" t="s">
        <v>1999</v>
      </c>
      <c r="C5" s="3731"/>
      <c r="D5" s="3737" t="s">
        <v>2000</v>
      </c>
      <c r="E5" s="3738" t="s">
        <v>2001</v>
      </c>
      <c r="F5" s="3731" t="s">
        <v>7</v>
      </c>
      <c r="G5" s="3731" t="s">
        <v>1999</v>
      </c>
      <c r="H5" s="3731"/>
      <c r="I5" s="3737" t="s">
        <v>2000</v>
      </c>
      <c r="J5" s="3738" t="s">
        <v>2001</v>
      </c>
      <c r="K5" s="3731" t="s">
        <v>7</v>
      </c>
    </row>
    <row r="6" spans="1:14" s="1713" customFormat="1" ht="114" customHeight="1" x14ac:dyDescent="0.25">
      <c r="A6" s="3731"/>
      <c r="B6" s="1717" t="s">
        <v>2002</v>
      </c>
      <c r="C6" s="1717" t="s">
        <v>2003</v>
      </c>
      <c r="D6" s="3737"/>
      <c r="E6" s="3739"/>
      <c r="F6" s="3731"/>
      <c r="G6" s="1717" t="s">
        <v>2002</v>
      </c>
      <c r="H6" s="1717" t="s">
        <v>2003</v>
      </c>
      <c r="I6" s="3737"/>
      <c r="J6" s="3739"/>
      <c r="K6" s="3731"/>
    </row>
    <row r="7" spans="1:14" s="1713" customFormat="1" ht="81" customHeight="1" x14ac:dyDescent="0.4">
      <c r="A7" s="1718" t="s">
        <v>2004</v>
      </c>
      <c r="B7" s="1719" t="s">
        <v>2005</v>
      </c>
      <c r="C7" s="1719">
        <v>88</v>
      </c>
      <c r="D7" s="1720">
        <v>130</v>
      </c>
      <c r="E7" s="1721" t="s">
        <v>738</v>
      </c>
      <c r="F7" s="1722">
        <v>260</v>
      </c>
      <c r="G7" s="1723" t="s">
        <v>2006</v>
      </c>
      <c r="H7" s="1724">
        <v>92</v>
      </c>
      <c r="I7" s="1725">
        <v>138</v>
      </c>
      <c r="J7" s="1726">
        <v>0</v>
      </c>
      <c r="K7" s="1722">
        <v>281</v>
      </c>
      <c r="M7" s="1727"/>
      <c r="N7" s="1728"/>
    </row>
    <row r="8" spans="1:14" s="1713" customFormat="1" ht="72" customHeight="1" x14ac:dyDescent="0.4">
      <c r="A8" s="1729" t="s">
        <v>2007</v>
      </c>
      <c r="B8" s="1730">
        <v>279</v>
      </c>
      <c r="C8" s="1730" t="s">
        <v>2008</v>
      </c>
      <c r="D8" s="1731">
        <v>5</v>
      </c>
      <c r="E8" s="1732">
        <v>6</v>
      </c>
      <c r="F8" s="1733">
        <v>344</v>
      </c>
      <c r="G8" s="1734">
        <v>234</v>
      </c>
      <c r="H8" s="1735" t="s">
        <v>2009</v>
      </c>
      <c r="I8" s="1736">
        <v>5</v>
      </c>
      <c r="J8" s="1732">
        <v>5</v>
      </c>
      <c r="K8" s="1733">
        <v>304</v>
      </c>
      <c r="M8" s="1727"/>
    </row>
    <row r="9" spans="1:14" s="1713" customFormat="1" ht="72" customHeight="1" x14ac:dyDescent="0.4">
      <c r="A9" s="1729" t="s">
        <v>2010</v>
      </c>
      <c r="B9" s="1730" t="s">
        <v>2011</v>
      </c>
      <c r="C9" s="1730" t="s">
        <v>2012</v>
      </c>
      <c r="D9" s="1737" t="s">
        <v>738</v>
      </c>
      <c r="E9" s="1738" t="s">
        <v>738</v>
      </c>
      <c r="F9" s="1733">
        <v>312</v>
      </c>
      <c r="G9" s="1734" t="s">
        <v>2013</v>
      </c>
      <c r="H9" s="1735" t="s">
        <v>2014</v>
      </c>
      <c r="I9" s="1736">
        <v>0</v>
      </c>
      <c r="J9" s="1732">
        <v>0</v>
      </c>
      <c r="K9" s="1733">
        <v>398</v>
      </c>
      <c r="M9" s="1727"/>
    </row>
    <row r="10" spans="1:14" s="1713" customFormat="1" ht="72" customHeight="1" x14ac:dyDescent="0.4">
      <c r="A10" s="1718" t="s">
        <v>2015</v>
      </c>
      <c r="B10" s="1730">
        <v>3</v>
      </c>
      <c r="C10" s="1730" t="s">
        <v>2016</v>
      </c>
      <c r="D10" s="1731">
        <v>7</v>
      </c>
      <c r="E10" s="1738" t="s">
        <v>738</v>
      </c>
      <c r="F10" s="1733">
        <v>12</v>
      </c>
      <c r="G10" s="1734">
        <v>2</v>
      </c>
      <c r="H10" s="1735" t="s">
        <v>2016</v>
      </c>
      <c r="I10" s="1736">
        <v>7</v>
      </c>
      <c r="J10" s="1732">
        <v>0</v>
      </c>
      <c r="K10" s="1733">
        <v>11</v>
      </c>
      <c r="M10" s="1727"/>
    </row>
    <row r="11" spans="1:14" s="1713" customFormat="1" ht="72" customHeight="1" x14ac:dyDescent="0.25">
      <c r="A11" s="1739" t="s">
        <v>2017</v>
      </c>
      <c r="B11" s="1722">
        <v>478</v>
      </c>
      <c r="C11" s="1740">
        <v>302</v>
      </c>
      <c r="D11" s="1722">
        <v>142</v>
      </c>
      <c r="E11" s="1741">
        <v>6</v>
      </c>
      <c r="F11" s="1722">
        <v>928</v>
      </c>
      <c r="G11" s="1742">
        <v>453</v>
      </c>
      <c r="H11" s="1743">
        <v>386</v>
      </c>
      <c r="I11" s="1742">
        <v>150</v>
      </c>
      <c r="J11" s="1741">
        <v>5</v>
      </c>
      <c r="K11" s="1744">
        <v>994</v>
      </c>
    </row>
    <row r="12" spans="1:14" s="1713" customFormat="1" ht="6" customHeight="1" x14ac:dyDescent="0.25">
      <c r="A12" s="1745"/>
      <c r="B12" s="1746"/>
      <c r="C12" s="1747"/>
      <c r="D12" s="1746"/>
      <c r="E12" s="1748"/>
      <c r="F12" s="1746"/>
      <c r="G12" s="1746"/>
      <c r="H12" s="1747"/>
      <c r="I12" s="1746"/>
      <c r="J12" s="1748"/>
      <c r="K12" s="1746"/>
    </row>
    <row r="13" spans="1:14" s="1420" customFormat="1" ht="84.75" customHeight="1" x14ac:dyDescent="0.25">
      <c r="A13" s="1749" t="s">
        <v>2018</v>
      </c>
      <c r="B13" s="1750">
        <v>446</v>
      </c>
      <c r="C13" s="1751">
        <v>252</v>
      </c>
      <c r="D13" s="1750">
        <v>142</v>
      </c>
      <c r="E13" s="1752" t="s">
        <v>738</v>
      </c>
      <c r="F13" s="1750">
        <v>840</v>
      </c>
      <c r="G13" s="1753">
        <v>396</v>
      </c>
      <c r="H13" s="1743">
        <v>325</v>
      </c>
      <c r="I13" s="1753">
        <v>150</v>
      </c>
      <c r="J13" s="1752" t="s">
        <v>738</v>
      </c>
      <c r="K13" s="1754">
        <v>871</v>
      </c>
    </row>
    <row r="14" spans="1:14" s="1420" customFormat="1" ht="161.25" customHeight="1" x14ac:dyDescent="0.25">
      <c r="A14" s="3732" t="s">
        <v>2019</v>
      </c>
      <c r="B14" s="3732"/>
      <c r="C14" s="3732"/>
      <c r="D14" s="3732"/>
      <c r="E14" s="3732"/>
      <c r="F14" s="3733"/>
      <c r="G14" s="3734" t="s">
        <v>2020</v>
      </c>
      <c r="H14" s="3734"/>
      <c r="I14" s="3734"/>
      <c r="J14" s="3734"/>
      <c r="K14" s="3734"/>
    </row>
    <row r="15" spans="1:14" ht="34.5" customHeight="1" x14ac:dyDescent="0.25">
      <c r="A15" s="3735" t="s">
        <v>2021</v>
      </c>
      <c r="B15" s="3735"/>
      <c r="C15" s="3735"/>
      <c r="D15" s="3735"/>
      <c r="E15" s="3735"/>
      <c r="F15" s="3735"/>
      <c r="G15" s="3735"/>
      <c r="H15" s="3735"/>
      <c r="I15" s="3735"/>
      <c r="J15" s="3735"/>
      <c r="K15" s="3735"/>
    </row>
    <row r="16" spans="1:14" ht="24.75" customHeight="1" x14ac:dyDescent="0.35">
      <c r="A16" s="1755" t="s">
        <v>2022</v>
      </c>
      <c r="B16" s="1756"/>
      <c r="C16" s="1757"/>
      <c r="D16" s="1758"/>
      <c r="E16" s="1758"/>
      <c r="F16" s="1758"/>
      <c r="G16" s="1758"/>
      <c r="H16" s="1759"/>
      <c r="I16" s="1759"/>
      <c r="J16" s="1759"/>
      <c r="K16" s="1759"/>
    </row>
  </sheetData>
  <mergeCells count="15">
    <mergeCell ref="K5:K6"/>
    <mergeCell ref="A14:F14"/>
    <mergeCell ref="G14:K14"/>
    <mergeCell ref="A15:K15"/>
    <mergeCell ref="A2:K2"/>
    <mergeCell ref="A4:A6"/>
    <mergeCell ref="B4:F4"/>
    <mergeCell ref="G4:K4"/>
    <mergeCell ref="B5:C5"/>
    <mergeCell ref="D5:D6"/>
    <mergeCell ref="E5:E6"/>
    <mergeCell ref="F5:F6"/>
    <mergeCell ref="G5:H5"/>
    <mergeCell ref="I5:I6"/>
    <mergeCell ref="J5:J6"/>
  </mergeCells>
  <hyperlinks>
    <hyperlink ref="A16" r:id="rId1" location="'Table of Contents'!A1" display="Back to Table of Contents"/>
    <hyperlink ref="A1" location="'Table of Contents'!A1" display="Back to Table of Contents"/>
  </hyperlinks>
  <pageMargins left="0.6" right="0.5" top="0.59" bottom="0.1" header="0.24" footer="1.1811024E-2"/>
  <pageSetup paperSize="9" scale="40" orientation="portrait" r:id="rId2"/>
  <headerFooter alignWithMargins="0">
    <oddHeader>&amp;C&amp;"Times New Roman,Regular"&amp;16 &amp;18 &amp;20 &amp;22 &amp;24 106&amp;"Arial,Regular"&amp;10</oddHeader>
  </headerFooter>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9"/>
  <sheetViews>
    <sheetView zoomScale="90" zoomScaleNormal="90" workbookViewId="0"/>
  </sheetViews>
  <sheetFormatPr defaultRowHeight="15" x14ac:dyDescent="0.25"/>
  <cols>
    <col min="1" max="1" width="25.140625" customWidth="1"/>
    <col min="2" max="2" width="54.7109375" customWidth="1"/>
  </cols>
  <sheetData>
    <row r="1" spans="1:3" ht="26.25" customHeight="1" x14ac:dyDescent="0.25">
      <c r="A1" s="962" t="s">
        <v>1404</v>
      </c>
    </row>
    <row r="2" spans="1:3" ht="32.25" customHeight="1" x14ac:dyDescent="0.25">
      <c r="A2" s="3740" t="s">
        <v>2023</v>
      </c>
      <c r="B2" s="3740"/>
      <c r="C2" s="3740"/>
    </row>
    <row r="3" spans="1:3" ht="18" customHeight="1" x14ac:dyDescent="0.25">
      <c r="A3" s="567"/>
      <c r="B3" s="760" t="s">
        <v>2024</v>
      </c>
      <c r="C3" s="567"/>
    </row>
    <row r="4" spans="1:3" ht="53.25" customHeight="1" x14ac:dyDescent="0.25">
      <c r="A4" s="904" t="s">
        <v>17</v>
      </c>
      <c r="B4" s="568" t="s">
        <v>233</v>
      </c>
      <c r="C4" s="567"/>
    </row>
    <row r="5" spans="1:3" ht="53.25" customHeight="1" x14ac:dyDescent="0.25">
      <c r="A5" s="1760">
        <v>2009</v>
      </c>
      <c r="B5" s="1761">
        <v>271510</v>
      </c>
      <c r="C5" s="567"/>
    </row>
    <row r="6" spans="1:3" ht="53.25" customHeight="1" x14ac:dyDescent="0.25">
      <c r="A6" s="1760">
        <v>2010</v>
      </c>
      <c r="B6" s="1761">
        <v>0</v>
      </c>
      <c r="C6" s="567"/>
    </row>
    <row r="7" spans="1:3" ht="53.25" customHeight="1" x14ac:dyDescent="0.25">
      <c r="A7" s="1760">
        <v>2011</v>
      </c>
      <c r="B7" s="1761">
        <v>3347765</v>
      </c>
      <c r="C7" s="567"/>
    </row>
    <row r="8" spans="1:3" ht="53.25" customHeight="1" x14ac:dyDescent="0.25">
      <c r="A8" s="1760">
        <v>2012</v>
      </c>
      <c r="B8" s="1761">
        <v>3991797</v>
      </c>
      <c r="C8" s="567"/>
    </row>
    <row r="9" spans="1:3" ht="53.25" customHeight="1" x14ac:dyDescent="0.25">
      <c r="A9" s="1760">
        <v>2013</v>
      </c>
      <c r="B9" s="1761">
        <v>3432175</v>
      </c>
      <c r="C9" s="567"/>
    </row>
    <row r="10" spans="1:3" ht="53.25" customHeight="1" x14ac:dyDescent="0.25">
      <c r="A10" s="1760">
        <v>2014</v>
      </c>
      <c r="B10" s="1761">
        <v>5144168</v>
      </c>
      <c r="C10" s="567"/>
    </row>
    <row r="11" spans="1:3" ht="53.25" customHeight="1" x14ac:dyDescent="0.25">
      <c r="A11" s="1760">
        <v>2015</v>
      </c>
      <c r="B11" s="1761">
        <v>4737923</v>
      </c>
      <c r="C11" s="567"/>
    </row>
    <row r="12" spans="1:3" ht="53.25" customHeight="1" x14ac:dyDescent="0.25">
      <c r="A12" s="1760">
        <v>2016</v>
      </c>
      <c r="B12" s="1761">
        <v>6095850</v>
      </c>
      <c r="C12" s="567"/>
    </row>
    <row r="13" spans="1:3" ht="53.25" customHeight="1" x14ac:dyDescent="0.25">
      <c r="A13" s="1760">
        <v>2017</v>
      </c>
      <c r="B13" s="1761">
        <v>6401568</v>
      </c>
      <c r="C13" s="567"/>
    </row>
    <row r="14" spans="1:3" ht="53.25" customHeight="1" x14ac:dyDescent="0.25">
      <c r="A14" s="1762">
        <v>2018</v>
      </c>
      <c r="B14" s="1763">
        <v>4527278</v>
      </c>
      <c r="C14" s="567"/>
    </row>
    <row r="15" spans="1:3" x14ac:dyDescent="0.25">
      <c r="A15" s="55" t="s">
        <v>2025</v>
      </c>
    </row>
    <row r="16" spans="1:3" x14ac:dyDescent="0.25">
      <c r="A16" s="55" t="s">
        <v>2026</v>
      </c>
    </row>
    <row r="19" spans="1:1" ht="15.75" x14ac:dyDescent="0.25">
      <c r="A19" s="1300"/>
    </row>
  </sheetData>
  <mergeCells count="1">
    <mergeCell ref="A2:C2"/>
  </mergeCells>
  <hyperlinks>
    <hyperlink ref="A1" location="'Table of Contents'!A1" display="Back to Table of Contents"/>
  </hyperlinks>
  <pageMargins left="0.68" right="0.2" top="0.6" bottom="0.25" header="0.1" footer="0.05"/>
  <pageSetup paperSize="9" orientation="portrait" r:id="rId1"/>
  <headerFooter>
    <oddHeader>&amp;C&amp;"Times New Roman,Regular"&amp;14 &amp;12 107</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6"/>
  <sheetViews>
    <sheetView zoomScale="90" zoomScaleNormal="90" workbookViewId="0"/>
  </sheetViews>
  <sheetFormatPr defaultRowHeight="12.75" x14ac:dyDescent="0.2"/>
  <cols>
    <col min="1" max="1" width="25.28515625" style="7" customWidth="1"/>
    <col min="2" max="8" width="8" style="7" customWidth="1"/>
    <col min="9" max="9" width="7.7109375" style="7" customWidth="1"/>
    <col min="10" max="11" width="9.42578125" style="7" customWidth="1"/>
    <col min="12" max="16384" width="9.140625" style="7"/>
  </cols>
  <sheetData>
    <row r="1" spans="1:11" ht="21" customHeight="1" x14ac:dyDescent="0.25">
      <c r="A1" s="962" t="s">
        <v>1404</v>
      </c>
    </row>
    <row r="2" spans="1:11" ht="21" customHeight="1" x14ac:dyDescent="0.25">
      <c r="A2" s="8" t="s">
        <v>2027</v>
      </c>
    </row>
    <row r="3" spans="1:11" ht="13.5" customHeight="1" x14ac:dyDescent="0.2">
      <c r="E3" s="1764"/>
      <c r="F3" s="1764"/>
      <c r="G3" s="1764"/>
      <c r="H3" s="1764"/>
      <c r="J3" s="1765"/>
      <c r="K3" s="1766" t="s">
        <v>2028</v>
      </c>
    </row>
    <row r="4" spans="1:11" ht="38.25" customHeight="1" x14ac:dyDescent="0.2">
      <c r="A4" s="3479" t="s">
        <v>17</v>
      </c>
      <c r="B4" s="3480"/>
      <c r="C4" s="3166"/>
      <c r="D4" s="3754" t="s">
        <v>2029</v>
      </c>
      <c r="E4" s="3755"/>
      <c r="F4" s="3755"/>
      <c r="G4" s="3756"/>
      <c r="H4" s="3754" t="s">
        <v>2030</v>
      </c>
      <c r="I4" s="3757"/>
      <c r="J4" s="3757"/>
      <c r="K4" s="3758"/>
    </row>
    <row r="5" spans="1:11" ht="18" customHeight="1" x14ac:dyDescent="0.2">
      <c r="A5" s="3759">
        <v>2009</v>
      </c>
      <c r="B5" s="3760"/>
      <c r="C5" s="3761"/>
      <c r="D5" s="3762">
        <v>170</v>
      </c>
      <c r="E5" s="3763"/>
      <c r="F5" s="3763"/>
      <c r="G5" s="3764"/>
      <c r="H5" s="3759">
        <v>222</v>
      </c>
      <c r="I5" s="3760"/>
      <c r="J5" s="3760"/>
      <c r="K5" s="3761"/>
    </row>
    <row r="6" spans="1:11" ht="18" customHeight="1" x14ac:dyDescent="0.2">
      <c r="A6" s="3748">
        <v>2010</v>
      </c>
      <c r="B6" s="3749"/>
      <c r="C6" s="3750"/>
      <c r="D6" s="3751">
        <v>173</v>
      </c>
      <c r="E6" s="3752"/>
      <c r="F6" s="3752"/>
      <c r="G6" s="3753"/>
      <c r="H6" s="3748">
        <v>227</v>
      </c>
      <c r="I6" s="3749"/>
      <c r="J6" s="3749"/>
      <c r="K6" s="3750"/>
    </row>
    <row r="7" spans="1:11" ht="18" customHeight="1" x14ac:dyDescent="0.2">
      <c r="A7" s="3748">
        <v>2011</v>
      </c>
      <c r="B7" s="3749"/>
      <c r="C7" s="3750"/>
      <c r="D7" s="3751">
        <v>166</v>
      </c>
      <c r="E7" s="3752"/>
      <c r="F7" s="3752"/>
      <c r="G7" s="3753"/>
      <c r="H7" s="3748">
        <v>218</v>
      </c>
      <c r="I7" s="3749"/>
      <c r="J7" s="3749"/>
      <c r="K7" s="3750"/>
    </row>
    <row r="8" spans="1:11" ht="18" customHeight="1" x14ac:dyDescent="0.2">
      <c r="A8" s="3748">
        <v>2012</v>
      </c>
      <c r="B8" s="3749"/>
      <c r="C8" s="3750"/>
      <c r="D8" s="3751">
        <v>164</v>
      </c>
      <c r="E8" s="3752"/>
      <c r="F8" s="3752"/>
      <c r="G8" s="3753"/>
      <c r="H8" s="3748">
        <v>214</v>
      </c>
      <c r="I8" s="3749"/>
      <c r="J8" s="3749"/>
      <c r="K8" s="3750"/>
    </row>
    <row r="9" spans="1:11" ht="18" customHeight="1" x14ac:dyDescent="0.2">
      <c r="A9" s="3748">
        <v>2013</v>
      </c>
      <c r="B9" s="3749"/>
      <c r="C9" s="3750"/>
      <c r="D9" s="3751">
        <v>165</v>
      </c>
      <c r="E9" s="3752"/>
      <c r="F9" s="3752"/>
      <c r="G9" s="3753"/>
      <c r="H9" s="3748">
        <v>216</v>
      </c>
      <c r="I9" s="3749"/>
      <c r="J9" s="3749"/>
      <c r="K9" s="3750"/>
    </row>
    <row r="10" spans="1:11" ht="18" customHeight="1" x14ac:dyDescent="0.2">
      <c r="A10" s="3748">
        <v>2014</v>
      </c>
      <c r="B10" s="3749"/>
      <c r="C10" s="3750"/>
      <c r="D10" s="3751">
        <v>161</v>
      </c>
      <c r="E10" s="3752"/>
      <c r="F10" s="3752"/>
      <c r="G10" s="3753"/>
      <c r="H10" s="3748">
        <v>210</v>
      </c>
      <c r="I10" s="3749"/>
      <c r="J10" s="3749"/>
      <c r="K10" s="3750"/>
    </row>
    <row r="11" spans="1:11" ht="18" customHeight="1" x14ac:dyDescent="0.2">
      <c r="A11" s="3748">
        <v>2015</v>
      </c>
      <c r="B11" s="3749"/>
      <c r="C11" s="3750"/>
      <c r="D11" s="3751">
        <v>163</v>
      </c>
      <c r="E11" s="3752"/>
      <c r="F11" s="3752"/>
      <c r="G11" s="3753"/>
      <c r="H11" s="3748">
        <v>213</v>
      </c>
      <c r="I11" s="3749"/>
      <c r="J11" s="3749"/>
      <c r="K11" s="3750"/>
    </row>
    <row r="12" spans="1:11" ht="18" customHeight="1" x14ac:dyDescent="0.2">
      <c r="A12" s="3748">
        <v>2016</v>
      </c>
      <c r="B12" s="3749"/>
      <c r="C12" s="3750"/>
      <c r="D12" s="3751">
        <v>166</v>
      </c>
      <c r="E12" s="3752"/>
      <c r="F12" s="3752"/>
      <c r="G12" s="3753"/>
      <c r="H12" s="3748">
        <v>217</v>
      </c>
      <c r="I12" s="3749"/>
      <c r="J12" s="3749"/>
      <c r="K12" s="3750"/>
    </row>
    <row r="13" spans="1:11" ht="18" customHeight="1" x14ac:dyDescent="0.2">
      <c r="A13" s="3748">
        <v>2017</v>
      </c>
      <c r="B13" s="3749"/>
      <c r="C13" s="3750"/>
      <c r="D13" s="3751">
        <v>174</v>
      </c>
      <c r="E13" s="3752"/>
      <c r="F13" s="3752"/>
      <c r="G13" s="3753"/>
      <c r="H13" s="3748">
        <v>226</v>
      </c>
      <c r="I13" s="3749"/>
      <c r="J13" s="3749"/>
      <c r="K13" s="3750"/>
    </row>
    <row r="14" spans="1:11" ht="18" customHeight="1" x14ac:dyDescent="0.2">
      <c r="A14" s="3741">
        <v>2018</v>
      </c>
      <c r="B14" s="3742"/>
      <c r="C14" s="3743"/>
      <c r="D14" s="3744">
        <v>180</v>
      </c>
      <c r="E14" s="3745"/>
      <c r="F14" s="3745"/>
      <c r="G14" s="3746"/>
      <c r="H14" s="3741">
        <v>235</v>
      </c>
      <c r="I14" s="3742"/>
      <c r="J14" s="3742"/>
      <c r="K14" s="3743"/>
    </row>
    <row r="15" spans="1:11" ht="15.75" customHeight="1" x14ac:dyDescent="0.2">
      <c r="A15" s="7" t="s">
        <v>534</v>
      </c>
      <c r="C15" s="1767"/>
      <c r="D15" s="1767"/>
    </row>
    <row r="16" spans="1:11" ht="14.25" customHeight="1" x14ac:dyDescent="0.2"/>
    <row r="37" spans="1:11" ht="17.25" customHeight="1" x14ac:dyDescent="0.25">
      <c r="A37" s="962" t="s">
        <v>1404</v>
      </c>
    </row>
    <row r="38" spans="1:11" ht="18.75" x14ac:dyDescent="0.3">
      <c r="A38" s="1768" t="s">
        <v>1299</v>
      </c>
      <c r="B38" s="1769"/>
      <c r="C38" s="1769"/>
      <c r="D38" s="1769"/>
      <c r="E38" s="1769"/>
      <c r="F38" s="1769"/>
      <c r="G38" s="1769"/>
      <c r="H38" s="1769"/>
      <c r="I38" s="1769"/>
      <c r="J38" s="1770"/>
      <c r="K38" s="1770"/>
    </row>
    <row r="39" spans="1:11" ht="16.5" customHeight="1" x14ac:dyDescent="0.3">
      <c r="A39" s="1768"/>
      <c r="B39" s="1769"/>
      <c r="C39" s="1769"/>
      <c r="D39" s="1769"/>
      <c r="E39" s="1769"/>
      <c r="F39" s="1769"/>
      <c r="G39" s="1769"/>
      <c r="H39" s="1769"/>
      <c r="I39" s="1769"/>
      <c r="J39" s="1770"/>
      <c r="K39" s="1771" t="s">
        <v>2031</v>
      </c>
    </row>
    <row r="40" spans="1:11" ht="42.75" customHeight="1" x14ac:dyDescent="0.2">
      <c r="A40" s="1772" t="s">
        <v>2032</v>
      </c>
      <c r="B40" s="1772" t="s">
        <v>18</v>
      </c>
      <c r="C40" s="1772" t="s">
        <v>19</v>
      </c>
      <c r="D40" s="1772" t="s">
        <v>20</v>
      </c>
      <c r="E40" s="1772" t="s">
        <v>21</v>
      </c>
      <c r="F40" s="1772" t="s">
        <v>22</v>
      </c>
      <c r="G40" s="1772" t="s">
        <v>105</v>
      </c>
      <c r="H40" s="1772" t="s">
        <v>469</v>
      </c>
      <c r="I40" s="1772" t="s">
        <v>577</v>
      </c>
      <c r="J40" s="1772" t="s">
        <v>707</v>
      </c>
      <c r="K40" s="1772" t="s">
        <v>786</v>
      </c>
    </row>
    <row r="41" spans="1:11" ht="38.25" customHeight="1" x14ac:dyDescent="0.2">
      <c r="A41" s="1773" t="s">
        <v>2033</v>
      </c>
      <c r="B41" s="1774">
        <v>105</v>
      </c>
      <c r="C41" s="1774">
        <v>87</v>
      </c>
      <c r="D41" s="1774">
        <v>44</v>
      </c>
      <c r="E41" s="1774">
        <v>69</v>
      </c>
      <c r="F41" s="1775">
        <v>78</v>
      </c>
      <c r="G41" s="1775">
        <v>67</v>
      </c>
      <c r="H41" s="1775">
        <v>103</v>
      </c>
      <c r="I41" s="1775">
        <v>82</v>
      </c>
      <c r="J41" s="1776">
        <v>74</v>
      </c>
      <c r="K41" s="1776">
        <v>128</v>
      </c>
    </row>
    <row r="42" spans="1:11" ht="38.25" customHeight="1" x14ac:dyDescent="0.2">
      <c r="A42" s="1773" t="s">
        <v>2034</v>
      </c>
      <c r="B42" s="1774">
        <v>125</v>
      </c>
      <c r="C42" s="1774">
        <v>100</v>
      </c>
      <c r="D42" s="1774">
        <v>77</v>
      </c>
      <c r="E42" s="1774">
        <v>82</v>
      </c>
      <c r="F42" s="1775">
        <v>107</v>
      </c>
      <c r="G42" s="1775">
        <v>106</v>
      </c>
      <c r="H42" s="1775">
        <v>121</v>
      </c>
      <c r="I42" s="1775">
        <v>111</v>
      </c>
      <c r="J42" s="1776">
        <v>115</v>
      </c>
      <c r="K42" s="1776">
        <v>111</v>
      </c>
    </row>
    <row r="43" spans="1:11" ht="38.25" customHeight="1" x14ac:dyDescent="0.2">
      <c r="A43" s="1773" t="s">
        <v>238</v>
      </c>
      <c r="B43" s="1774">
        <v>33</v>
      </c>
      <c r="C43" s="1774">
        <v>29</v>
      </c>
      <c r="D43" s="1774">
        <v>11</v>
      </c>
      <c r="E43" s="1774">
        <v>13</v>
      </c>
      <c r="F43" s="1775">
        <v>20</v>
      </c>
      <c r="G43" s="1775">
        <v>23</v>
      </c>
      <c r="H43" s="1775">
        <v>31</v>
      </c>
      <c r="I43" s="1775">
        <v>24</v>
      </c>
      <c r="J43" s="1776">
        <v>15</v>
      </c>
      <c r="K43" s="1776">
        <v>26</v>
      </c>
    </row>
    <row r="44" spans="1:11" ht="38.25" customHeight="1" x14ac:dyDescent="0.2">
      <c r="A44" s="1773" t="s">
        <v>2035</v>
      </c>
      <c r="B44" s="1774">
        <v>13</v>
      </c>
      <c r="C44" s="1774">
        <v>13</v>
      </c>
      <c r="D44" s="1774">
        <v>3</v>
      </c>
      <c r="E44" s="1774">
        <v>10</v>
      </c>
      <c r="F44" s="1775">
        <v>17</v>
      </c>
      <c r="G44" s="1775">
        <v>13</v>
      </c>
      <c r="H44" s="1775">
        <v>21</v>
      </c>
      <c r="I44" s="1775">
        <v>14</v>
      </c>
      <c r="J44" s="1776">
        <v>16</v>
      </c>
      <c r="K44" s="1776">
        <v>24</v>
      </c>
    </row>
    <row r="45" spans="1:11" ht="38.25" customHeight="1" x14ac:dyDescent="0.2">
      <c r="A45" s="1773" t="s">
        <v>1970</v>
      </c>
      <c r="B45" s="1774">
        <v>36</v>
      </c>
      <c r="C45" s="1774">
        <v>20</v>
      </c>
      <c r="D45" s="1774">
        <v>21</v>
      </c>
      <c r="E45" s="1774">
        <v>18</v>
      </c>
      <c r="F45" s="1775">
        <v>15</v>
      </c>
      <c r="G45" s="1775">
        <v>16</v>
      </c>
      <c r="H45" s="1775">
        <v>30</v>
      </c>
      <c r="I45" s="1775">
        <v>18</v>
      </c>
      <c r="J45" s="1776">
        <v>16</v>
      </c>
      <c r="K45" s="1776">
        <v>33</v>
      </c>
    </row>
    <row r="46" spans="1:11" ht="38.25" customHeight="1" x14ac:dyDescent="0.2">
      <c r="A46" s="1773" t="s">
        <v>2036</v>
      </c>
      <c r="B46" s="1774">
        <v>23</v>
      </c>
      <c r="C46" s="1774">
        <v>19</v>
      </c>
      <c r="D46" s="1774">
        <v>11</v>
      </c>
      <c r="E46" s="1774">
        <v>12</v>
      </c>
      <c r="F46" s="1775">
        <v>17</v>
      </c>
      <c r="G46" s="1775">
        <v>20</v>
      </c>
      <c r="H46" s="1775">
        <v>25</v>
      </c>
      <c r="I46" s="1775">
        <v>20</v>
      </c>
      <c r="J46" s="1776">
        <v>15</v>
      </c>
      <c r="K46" s="1776">
        <v>17</v>
      </c>
    </row>
    <row r="47" spans="1:11" ht="38.25" customHeight="1" x14ac:dyDescent="0.2">
      <c r="A47" s="1773" t="s">
        <v>2037</v>
      </c>
      <c r="B47" s="1774">
        <v>17</v>
      </c>
      <c r="C47" s="1774">
        <v>22</v>
      </c>
      <c r="D47" s="1774">
        <v>10</v>
      </c>
      <c r="E47" s="1774">
        <v>12</v>
      </c>
      <c r="F47" s="1775">
        <v>19</v>
      </c>
      <c r="G47" s="1775">
        <v>22</v>
      </c>
      <c r="H47" s="1775">
        <v>23</v>
      </c>
      <c r="I47" s="1775">
        <v>2</v>
      </c>
      <c r="J47" s="1776">
        <v>0</v>
      </c>
      <c r="K47" s="1776">
        <v>0</v>
      </c>
    </row>
    <row r="48" spans="1:11" ht="38.25" customHeight="1" x14ac:dyDescent="0.2">
      <c r="A48" s="1773" t="s">
        <v>2038</v>
      </c>
      <c r="B48" s="1774">
        <v>14</v>
      </c>
      <c r="C48" s="1774">
        <v>8</v>
      </c>
      <c r="D48" s="1774">
        <v>4</v>
      </c>
      <c r="E48" s="1774">
        <v>2</v>
      </c>
      <c r="F48" s="1775">
        <v>7</v>
      </c>
      <c r="G48" s="1775">
        <v>8</v>
      </c>
      <c r="H48" s="1775">
        <v>7</v>
      </c>
      <c r="I48" s="1775">
        <v>12</v>
      </c>
      <c r="J48" s="1776">
        <v>8</v>
      </c>
      <c r="K48" s="1776">
        <v>5</v>
      </c>
    </row>
    <row r="49" spans="1:11" ht="44.25" customHeight="1" x14ac:dyDescent="0.2">
      <c r="A49" s="1777" t="s">
        <v>7</v>
      </c>
      <c r="B49" s="1778">
        <v>366</v>
      </c>
      <c r="C49" s="1778">
        <v>298</v>
      </c>
      <c r="D49" s="1778">
        <v>181</v>
      </c>
      <c r="E49" s="1778">
        <v>218</v>
      </c>
      <c r="F49" s="1779">
        <v>280</v>
      </c>
      <c r="G49" s="1779">
        <v>275</v>
      </c>
      <c r="H49" s="1779">
        <v>361</v>
      </c>
      <c r="I49" s="1779">
        <v>283</v>
      </c>
      <c r="J49" s="1780">
        <v>259</v>
      </c>
      <c r="K49" s="1780">
        <v>344</v>
      </c>
    </row>
    <row r="50" spans="1:11" ht="15" x14ac:dyDescent="0.25">
      <c r="A50" s="3747" t="s">
        <v>2039</v>
      </c>
      <c r="B50" s="3747"/>
      <c r="C50" s="4"/>
      <c r="D50" s="4"/>
      <c r="E50" s="4"/>
      <c r="F50" s="4"/>
      <c r="G50" s="4"/>
      <c r="H50" s="4"/>
      <c r="I50" s="4"/>
      <c r="J50" s="4"/>
      <c r="K50" s="4"/>
    </row>
    <row r="51" spans="1:11" ht="15" x14ac:dyDescent="0.25">
      <c r="A51" s="468"/>
      <c r="C51" s="4"/>
      <c r="D51" s="4"/>
      <c r="E51" s="4"/>
      <c r="F51" s="4"/>
      <c r="G51" s="4"/>
      <c r="H51" s="4"/>
      <c r="I51" s="4"/>
      <c r="J51" s="4"/>
      <c r="K51" s="4"/>
    </row>
    <row r="52" spans="1:11" x14ac:dyDescent="0.2">
      <c r="B52" s="1767"/>
    </row>
    <row r="56" spans="1:11" x14ac:dyDescent="0.2">
      <c r="D56" s="1781"/>
    </row>
  </sheetData>
  <mergeCells count="34">
    <mergeCell ref="A4:C4"/>
    <mergeCell ref="D4:G4"/>
    <mergeCell ref="H4:K4"/>
    <mergeCell ref="A5:C5"/>
    <mergeCell ref="D5:G5"/>
    <mergeCell ref="H5:K5"/>
    <mergeCell ref="A6:C6"/>
    <mergeCell ref="D6:G6"/>
    <mergeCell ref="H6:K6"/>
    <mergeCell ref="A7:C7"/>
    <mergeCell ref="D7:G7"/>
    <mergeCell ref="H7:K7"/>
    <mergeCell ref="A8:C8"/>
    <mergeCell ref="D8:G8"/>
    <mergeCell ref="H8:K8"/>
    <mergeCell ref="A9:C9"/>
    <mergeCell ref="D9:G9"/>
    <mergeCell ref="H9:K9"/>
    <mergeCell ref="A10:C10"/>
    <mergeCell ref="D10:G10"/>
    <mergeCell ref="H10:K10"/>
    <mergeCell ref="A11:C11"/>
    <mergeCell ref="D11:G11"/>
    <mergeCell ref="H11:K11"/>
    <mergeCell ref="A14:C14"/>
    <mergeCell ref="D14:G14"/>
    <mergeCell ref="H14:K14"/>
    <mergeCell ref="A50:B50"/>
    <mergeCell ref="A12:C12"/>
    <mergeCell ref="D12:G12"/>
    <mergeCell ref="H12:K12"/>
    <mergeCell ref="A13:C13"/>
    <mergeCell ref="D13:G13"/>
    <mergeCell ref="H13:K13"/>
  </mergeCells>
  <hyperlinks>
    <hyperlink ref="A1" location="'Table of Contents'!A1" display="Back to Table of Contents"/>
    <hyperlink ref="A37" location="'Table of Contents'!A1" display="Back to Table of Contents"/>
  </hyperlinks>
  <pageMargins left="0.75" right="0.45" top="0.51" bottom="0.22" header="0.26" footer="0.17"/>
  <pageSetup paperSize="9" scale="80" orientation="portrait" r:id="rId1"/>
  <headerFooter>
    <oddHeader>&amp;C&amp;"Times New Roman,Regular"&amp;12 &amp;14 108</oddHead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50"/>
  </sheetPr>
  <dimension ref="A1:N19"/>
  <sheetViews>
    <sheetView workbookViewId="0"/>
  </sheetViews>
  <sheetFormatPr defaultRowHeight="15.75" x14ac:dyDescent="0.25"/>
  <cols>
    <col min="1" max="1" width="21.42578125" style="335" customWidth="1"/>
    <col min="2" max="2" width="17" style="335" customWidth="1"/>
    <col min="3" max="11" width="10.42578125" style="335" customWidth="1"/>
    <col min="12" max="12" width="12.140625" style="335" customWidth="1"/>
    <col min="13" max="13" width="8" style="335" customWidth="1"/>
    <col min="14" max="14" width="1" style="335" hidden="1" customWidth="1"/>
    <col min="15" max="15" width="0" style="335" hidden="1" customWidth="1"/>
    <col min="16" max="16384" width="9.140625" style="335"/>
  </cols>
  <sheetData>
    <row r="1" spans="1:13" x14ac:dyDescent="0.25">
      <c r="A1" s="962" t="s">
        <v>1404</v>
      </c>
    </row>
    <row r="2" spans="1:13" ht="18.75" x14ac:dyDescent="0.25">
      <c r="A2" s="3154" t="s">
        <v>775</v>
      </c>
      <c r="B2" s="3154"/>
      <c r="C2" s="3154"/>
      <c r="D2" s="3154"/>
      <c r="E2" s="3154"/>
      <c r="F2" s="3154"/>
      <c r="G2" s="3154"/>
      <c r="H2" s="3154"/>
      <c r="I2" s="3154"/>
      <c r="J2" s="3154"/>
      <c r="K2" s="3154"/>
      <c r="L2" s="3154"/>
      <c r="M2" s="3154"/>
    </row>
    <row r="3" spans="1:13" ht="9.75" customHeight="1" x14ac:dyDescent="0.25"/>
    <row r="4" spans="1:13" ht="42.75" customHeight="1" x14ac:dyDescent="0.25">
      <c r="A4" s="3155" t="s">
        <v>53</v>
      </c>
      <c r="B4" s="3156"/>
      <c r="C4" s="336" t="s">
        <v>18</v>
      </c>
      <c r="D4" s="336" t="s">
        <v>19</v>
      </c>
      <c r="E4" s="336" t="s">
        <v>20</v>
      </c>
      <c r="F4" s="336" t="s">
        <v>21</v>
      </c>
      <c r="G4" s="336" t="s">
        <v>22</v>
      </c>
      <c r="H4" s="336" t="s">
        <v>105</v>
      </c>
      <c r="I4" s="336" t="s">
        <v>469</v>
      </c>
      <c r="J4" s="351">
        <v>2016</v>
      </c>
      <c r="K4" s="351">
        <v>2017</v>
      </c>
      <c r="L4" s="351">
        <v>2018</v>
      </c>
      <c r="M4" s="3159">
        <v>29</v>
      </c>
    </row>
    <row r="5" spans="1:13" ht="32.25" customHeight="1" x14ac:dyDescent="0.25">
      <c r="A5" s="3157" t="s">
        <v>610</v>
      </c>
      <c r="B5" s="352" t="s">
        <v>115</v>
      </c>
      <c r="C5" s="353">
        <v>1200.4775</v>
      </c>
      <c r="D5" s="353">
        <v>609.20000000000016</v>
      </c>
      <c r="E5" s="353">
        <v>1050.3499999999999</v>
      </c>
      <c r="F5" s="353">
        <v>630.9</v>
      </c>
      <c r="G5" s="353">
        <v>971.05</v>
      </c>
      <c r="H5" s="353">
        <v>906.19999999999993</v>
      </c>
      <c r="I5" s="353">
        <v>1242</v>
      </c>
      <c r="J5" s="469">
        <v>662</v>
      </c>
      <c r="K5" s="469">
        <v>677</v>
      </c>
      <c r="L5" s="723">
        <v>1474</v>
      </c>
      <c r="M5" s="3159"/>
    </row>
    <row r="6" spans="1:13" ht="41.25" customHeight="1" x14ac:dyDescent="0.25">
      <c r="A6" s="3158"/>
      <c r="B6" s="354" t="s">
        <v>164</v>
      </c>
      <c r="C6" s="355">
        <v>136.77836571190932</v>
      </c>
      <c r="D6" s="355">
        <v>69.410197518650023</v>
      </c>
      <c r="E6" s="355">
        <v>115.16995614035086</v>
      </c>
      <c r="F6" s="355">
        <v>69.17763157894737</v>
      </c>
      <c r="G6" s="355">
        <v>106.47478070175438</v>
      </c>
      <c r="H6" s="355">
        <v>99.364035087719287</v>
      </c>
      <c r="I6" s="355">
        <v>136</v>
      </c>
      <c r="J6" s="470">
        <v>72.587719298245617</v>
      </c>
      <c r="K6" s="470">
        <v>74</v>
      </c>
      <c r="L6" s="724">
        <v>162</v>
      </c>
      <c r="M6" s="3159"/>
    </row>
    <row r="7" spans="1:13" ht="36" customHeight="1" x14ac:dyDescent="0.25">
      <c r="A7" s="3157" t="s">
        <v>611</v>
      </c>
      <c r="B7" s="352" t="s">
        <v>115</v>
      </c>
      <c r="C7" s="353">
        <v>1687.9880000000001</v>
      </c>
      <c r="D7" s="353">
        <v>1062.3000000000002</v>
      </c>
      <c r="E7" s="353">
        <v>1443.34</v>
      </c>
      <c r="F7" s="353">
        <v>963.23999999999978</v>
      </c>
      <c r="G7" s="353">
        <v>1262.3599999999999</v>
      </c>
      <c r="H7" s="353">
        <v>1263.8</v>
      </c>
      <c r="I7" s="353">
        <v>1386</v>
      </c>
      <c r="J7" s="469">
        <v>1052</v>
      </c>
      <c r="K7" s="469">
        <v>1330</v>
      </c>
      <c r="L7" s="723">
        <v>1915</v>
      </c>
      <c r="M7" s="3159"/>
    </row>
    <row r="8" spans="1:13" ht="41.25" customHeight="1" x14ac:dyDescent="0.25">
      <c r="A8" s="3158"/>
      <c r="B8" s="354" t="s">
        <v>164</v>
      </c>
      <c r="C8" s="355">
        <v>123.46747106393437</v>
      </c>
      <c r="D8" s="355">
        <v>77.701674722342517</v>
      </c>
      <c r="E8" s="355">
        <v>111.43761581222975</v>
      </c>
      <c r="F8" s="355">
        <v>74.369981470043214</v>
      </c>
      <c r="G8" s="355">
        <v>97.464484249536739</v>
      </c>
      <c r="H8" s="355">
        <v>97.575663990117349</v>
      </c>
      <c r="I8" s="355">
        <v>107</v>
      </c>
      <c r="J8" s="470">
        <v>81.298299845440496</v>
      </c>
      <c r="K8" s="470">
        <v>103</v>
      </c>
      <c r="L8" s="724">
        <v>148</v>
      </c>
      <c r="M8" s="3159"/>
    </row>
    <row r="9" spans="1:13" ht="36.75" customHeight="1" x14ac:dyDescent="0.25">
      <c r="A9" s="3157" t="s">
        <v>612</v>
      </c>
      <c r="B9" s="352" t="s">
        <v>115</v>
      </c>
      <c r="C9" s="353">
        <v>2828.13</v>
      </c>
      <c r="D9" s="353">
        <v>2399.6</v>
      </c>
      <c r="E9" s="353">
        <v>2212.92</v>
      </c>
      <c r="F9" s="353">
        <v>1995.9799999999998</v>
      </c>
      <c r="G9" s="353">
        <v>2667.5600000000004</v>
      </c>
      <c r="H9" s="353">
        <v>2606.5</v>
      </c>
      <c r="I9" s="353">
        <v>2958</v>
      </c>
      <c r="J9" s="469">
        <v>2286</v>
      </c>
      <c r="K9" s="469">
        <v>2550</v>
      </c>
      <c r="L9" s="723">
        <v>3165</v>
      </c>
      <c r="M9" s="3159"/>
    </row>
    <row r="10" spans="1:13" ht="41.25" customHeight="1" x14ac:dyDescent="0.25">
      <c r="A10" s="3158"/>
      <c r="B10" s="354" t="s">
        <v>164</v>
      </c>
      <c r="C10" s="355">
        <v>109.03883166741034</v>
      </c>
      <c r="D10" s="355">
        <v>92.516815163771753</v>
      </c>
      <c r="E10" s="355">
        <v>86.012773209583088</v>
      </c>
      <c r="F10" s="355">
        <v>77.580651388601325</v>
      </c>
      <c r="G10" s="355">
        <v>103.68392590014798</v>
      </c>
      <c r="H10" s="355">
        <v>101.31061826490715</v>
      </c>
      <c r="I10" s="355">
        <v>115</v>
      </c>
      <c r="J10" s="470">
        <v>88.880248833592532</v>
      </c>
      <c r="K10" s="470">
        <v>99</v>
      </c>
      <c r="L10" s="724">
        <v>123</v>
      </c>
      <c r="M10" s="3159"/>
    </row>
    <row r="11" spans="1:13" ht="36" customHeight="1" x14ac:dyDescent="0.25">
      <c r="A11" s="3157" t="s">
        <v>613</v>
      </c>
      <c r="B11" s="352" t="s">
        <v>115</v>
      </c>
      <c r="C11" s="353">
        <v>3155.0999999999995</v>
      </c>
      <c r="D11" s="353">
        <v>2756.45</v>
      </c>
      <c r="E11" s="353">
        <v>2794.125</v>
      </c>
      <c r="F11" s="353">
        <v>2288.5500000000002</v>
      </c>
      <c r="G11" s="353">
        <v>2716.2249999999999</v>
      </c>
      <c r="H11" s="353">
        <v>2757.5</v>
      </c>
      <c r="I11" s="353">
        <v>2959</v>
      </c>
      <c r="J11" s="469">
        <v>2522</v>
      </c>
      <c r="K11" s="469">
        <v>3033</v>
      </c>
      <c r="L11" s="723">
        <v>3523</v>
      </c>
      <c r="M11" s="3159"/>
    </row>
    <row r="12" spans="1:13" ht="41.25" customHeight="1" x14ac:dyDescent="0.25">
      <c r="A12" s="3158"/>
      <c r="B12" s="354" t="s">
        <v>164</v>
      </c>
      <c r="C12" s="355">
        <v>130.28379356763941</v>
      </c>
      <c r="D12" s="355">
        <v>113.82230762242709</v>
      </c>
      <c r="E12" s="355">
        <v>108.96177669164624</v>
      </c>
      <c r="F12" s="355">
        <v>89.245997959170424</v>
      </c>
      <c r="G12" s="355">
        <v>105.92393035181561</v>
      </c>
      <c r="H12" s="355">
        <v>107</v>
      </c>
      <c r="I12" s="355">
        <v>115</v>
      </c>
      <c r="J12" s="470">
        <v>98.208722741433021</v>
      </c>
      <c r="K12" s="470">
        <v>118</v>
      </c>
      <c r="L12" s="724">
        <v>137</v>
      </c>
      <c r="M12" s="3159"/>
    </row>
    <row r="13" spans="1:13" ht="41.25" customHeight="1" x14ac:dyDescent="0.25">
      <c r="A13" s="3157" t="s">
        <v>614</v>
      </c>
      <c r="B13" s="352" t="s">
        <v>115</v>
      </c>
      <c r="C13" s="353">
        <v>2958.8199999999997</v>
      </c>
      <c r="D13" s="353">
        <v>2153.0600000000004</v>
      </c>
      <c r="E13" s="353">
        <v>2228.4799999999996</v>
      </c>
      <c r="F13" s="353">
        <v>2158.06</v>
      </c>
      <c r="G13" s="353">
        <v>2898.2400000000002</v>
      </c>
      <c r="H13" s="353">
        <v>2833.0999999999995</v>
      </c>
      <c r="I13" s="353">
        <v>3238</v>
      </c>
      <c r="J13" s="469">
        <v>2801</v>
      </c>
      <c r="K13" s="469">
        <v>3026</v>
      </c>
      <c r="L13" s="723">
        <v>3877</v>
      </c>
      <c r="M13" s="3159"/>
    </row>
    <row r="14" spans="1:13" ht="41.25" customHeight="1" x14ac:dyDescent="0.25">
      <c r="A14" s="3158"/>
      <c r="B14" s="354" t="s">
        <v>164</v>
      </c>
      <c r="C14" s="355">
        <v>112.57635701951911</v>
      </c>
      <c r="D14" s="355">
        <v>81.919025572507238</v>
      </c>
      <c r="E14" s="355">
        <v>86.804191202632921</v>
      </c>
      <c r="F14" s="355">
        <v>84.061177514159439</v>
      </c>
      <c r="G14" s="355">
        <v>112.89281443455579</v>
      </c>
      <c r="H14" s="355">
        <v>110.3554683444228</v>
      </c>
      <c r="I14" s="355">
        <v>126</v>
      </c>
      <c r="J14" s="470">
        <v>109.07320872274144</v>
      </c>
      <c r="K14" s="470">
        <v>118</v>
      </c>
      <c r="L14" s="724">
        <v>151</v>
      </c>
      <c r="M14" s="3159"/>
    </row>
    <row r="15" spans="1:13" ht="34.5" customHeight="1" x14ac:dyDescent="0.25">
      <c r="A15" s="3157" t="s">
        <v>615</v>
      </c>
      <c r="B15" s="337" t="s">
        <v>115</v>
      </c>
      <c r="C15" s="356">
        <v>2382.608695652174</v>
      </c>
      <c r="D15" s="356">
        <v>1805.9304347826087</v>
      </c>
      <c r="E15" s="356">
        <v>1947.5478260869565</v>
      </c>
      <c r="F15" s="356">
        <v>1620.6086956521738</v>
      </c>
      <c r="G15" s="356">
        <v>2126.1260869565222</v>
      </c>
      <c r="H15" s="356">
        <v>2093.9000000000005</v>
      </c>
      <c r="I15" s="356">
        <v>2377</v>
      </c>
      <c r="J15" s="523">
        <v>1895</v>
      </c>
      <c r="K15" s="523">
        <v>2140</v>
      </c>
      <c r="L15" s="725">
        <v>2816</v>
      </c>
      <c r="M15" s="3159"/>
    </row>
    <row r="16" spans="1:13" ht="41.25" customHeight="1" x14ac:dyDescent="0.25">
      <c r="A16" s="3158"/>
      <c r="B16" s="354" t="s">
        <v>164</v>
      </c>
      <c r="C16" s="355">
        <v>120.47353194561217</v>
      </c>
      <c r="D16" s="355">
        <v>91.314540370542431</v>
      </c>
      <c r="E16" s="355">
        <v>97.220113356647147</v>
      </c>
      <c r="F16" s="355">
        <v>80.899559429375302</v>
      </c>
      <c r="G16" s="355">
        <v>106.13460497129203</v>
      </c>
      <c r="H16" s="355">
        <v>104.52590310272272</v>
      </c>
      <c r="I16" s="355">
        <v>119</v>
      </c>
      <c r="J16" s="470">
        <v>94.658012980529207</v>
      </c>
      <c r="K16" s="470">
        <v>107</v>
      </c>
      <c r="L16" s="724">
        <v>141</v>
      </c>
      <c r="M16" s="3159"/>
    </row>
    <row r="17" spans="1:13" ht="22.5" customHeight="1" x14ac:dyDescent="0.25">
      <c r="A17" s="357" t="s">
        <v>121</v>
      </c>
      <c r="B17" s="358"/>
      <c r="C17" s="359"/>
      <c r="D17" s="359"/>
      <c r="E17" s="359"/>
      <c r="F17" s="359"/>
      <c r="G17" s="359"/>
      <c r="H17" s="359"/>
      <c r="I17" s="359"/>
      <c r="J17" s="359"/>
      <c r="K17" s="359"/>
      <c r="L17" s="360"/>
      <c r="M17" s="3159"/>
    </row>
    <row r="18" spans="1:13" ht="21" customHeight="1" x14ac:dyDescent="0.25">
      <c r="A18" s="335" t="s">
        <v>616</v>
      </c>
      <c r="B18" s="361"/>
      <c r="C18" s="361"/>
      <c r="D18" s="361"/>
      <c r="E18" s="361"/>
      <c r="F18" s="361"/>
      <c r="G18" s="361"/>
      <c r="H18" s="361"/>
      <c r="I18" s="361"/>
      <c r="J18" s="361"/>
      <c r="K18" s="361"/>
      <c r="M18" s="3159"/>
    </row>
    <row r="19" spans="1:13" ht="17.25" customHeight="1" x14ac:dyDescent="0.25">
      <c r="A19" s="3160" t="s">
        <v>617</v>
      </c>
      <c r="B19" s="3160"/>
      <c r="C19" s="3160"/>
      <c r="M19" s="3159"/>
    </row>
  </sheetData>
  <mergeCells count="10">
    <mergeCell ref="A2:M2"/>
    <mergeCell ref="A4:B4"/>
    <mergeCell ref="A15:A16"/>
    <mergeCell ref="A13:A14"/>
    <mergeCell ref="A11:A12"/>
    <mergeCell ref="A9:A10"/>
    <mergeCell ref="A7:A8"/>
    <mergeCell ref="A5:A6"/>
    <mergeCell ref="M4:M19"/>
    <mergeCell ref="A19:C19"/>
  </mergeCells>
  <hyperlinks>
    <hyperlink ref="A1" location="'Table of Contents'!A1" display="Back to Table of Contents"/>
  </hyperlinks>
  <pageMargins left="0.56000000000000005" right="0.28999999999999998" top="0.45" bottom="0.17" header="0.25" footer="0.17"/>
  <pageSetup paperSize="9" scale="9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14"/>
  <sheetViews>
    <sheetView zoomScale="90" zoomScaleNormal="90" workbookViewId="0"/>
  </sheetViews>
  <sheetFormatPr defaultRowHeight="15.75" x14ac:dyDescent="0.25"/>
  <cols>
    <col min="1" max="1" width="27.5703125" style="561" customWidth="1"/>
    <col min="2" max="2" width="12.7109375" style="561" customWidth="1"/>
    <col min="3" max="12" width="9.140625" style="561"/>
    <col min="13" max="13" width="5.5703125" style="561" customWidth="1"/>
    <col min="14" max="16384" width="9.140625" style="561"/>
  </cols>
  <sheetData>
    <row r="1" spans="1:39" ht="22.5" customHeight="1" x14ac:dyDescent="0.25">
      <c r="A1" s="962" t="s">
        <v>1404</v>
      </c>
    </row>
    <row r="2" spans="1:39" ht="34.5" customHeight="1" x14ac:dyDescent="0.25">
      <c r="A2" s="1782" t="s">
        <v>2040</v>
      </c>
      <c r="B2" s="1782"/>
      <c r="C2" s="1782"/>
      <c r="D2" s="1782"/>
      <c r="E2" s="1782"/>
      <c r="F2" s="1782"/>
      <c r="G2" s="1782"/>
      <c r="H2" s="1782"/>
      <c r="I2" s="1782"/>
      <c r="J2" s="1782"/>
      <c r="K2" s="1782"/>
      <c r="L2" s="1782"/>
      <c r="M2" s="3765">
        <v>109</v>
      </c>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row>
    <row r="3" spans="1:39" ht="46.5" customHeight="1" x14ac:dyDescent="0.25">
      <c r="A3" s="1783" t="s">
        <v>1</v>
      </c>
      <c r="B3" s="1783" t="s">
        <v>93</v>
      </c>
      <c r="C3" s="1783">
        <v>2009</v>
      </c>
      <c r="D3" s="1783">
        <v>2010</v>
      </c>
      <c r="E3" s="1783">
        <v>2011</v>
      </c>
      <c r="F3" s="1783">
        <v>2012</v>
      </c>
      <c r="G3" s="1783">
        <v>2013</v>
      </c>
      <c r="H3" s="1783">
        <v>2014</v>
      </c>
      <c r="I3" s="1783">
        <v>2015</v>
      </c>
      <c r="J3" s="1783">
        <v>2016</v>
      </c>
      <c r="K3" s="1783">
        <v>2017</v>
      </c>
      <c r="L3" s="1783">
        <v>2018</v>
      </c>
      <c r="M3" s="3765"/>
    </row>
    <row r="4" spans="1:39" ht="46.5" customHeight="1" x14ac:dyDescent="0.25">
      <c r="A4" s="1784" t="s">
        <v>2041</v>
      </c>
      <c r="B4" s="1785" t="s">
        <v>2042</v>
      </c>
      <c r="C4" s="1786">
        <v>228.89999389648437</v>
      </c>
      <c r="D4" s="1786">
        <v>233.60000610351562</v>
      </c>
      <c r="E4" s="1786">
        <v>221.30000305175781</v>
      </c>
      <c r="F4" s="1786">
        <v>233.60000610351562</v>
      </c>
      <c r="G4" s="1786">
        <v>216.6</v>
      </c>
      <c r="H4" s="1786">
        <v>229.6</v>
      </c>
      <c r="I4" s="1786">
        <v>245.5</v>
      </c>
      <c r="J4" s="1787">
        <v>248</v>
      </c>
      <c r="K4" s="1787">
        <v>230.8</v>
      </c>
      <c r="L4" s="1787">
        <v>285.2</v>
      </c>
      <c r="M4" s="3765"/>
    </row>
    <row r="5" spans="1:39" ht="46.5" customHeight="1" x14ac:dyDescent="0.25">
      <c r="A5" s="1788" t="s">
        <v>2043</v>
      </c>
      <c r="B5" s="1785" t="s">
        <v>2042</v>
      </c>
      <c r="C5" s="1789">
        <v>120.7</v>
      </c>
      <c r="D5" s="1789">
        <v>118.69999694824219</v>
      </c>
      <c r="E5" s="1790">
        <v>108</v>
      </c>
      <c r="F5" s="1789">
        <v>122.4</v>
      </c>
      <c r="G5" s="1789">
        <v>105.3</v>
      </c>
      <c r="H5" s="1789">
        <v>117.8</v>
      </c>
      <c r="I5" s="1789">
        <v>132.5</v>
      </c>
      <c r="J5" s="1790">
        <v>130</v>
      </c>
      <c r="K5" s="1790">
        <v>110.7</v>
      </c>
      <c r="L5" s="1790">
        <v>161.19999999999999</v>
      </c>
      <c r="M5" s="3765"/>
    </row>
    <row r="6" spans="1:39" ht="46.5" customHeight="1" x14ac:dyDescent="0.25">
      <c r="A6" s="1784" t="s">
        <v>2044</v>
      </c>
      <c r="B6" s="1785" t="s">
        <v>2042</v>
      </c>
      <c r="C6" s="1786">
        <v>108.2</v>
      </c>
      <c r="D6" s="1786">
        <v>114.90000152587891</v>
      </c>
      <c r="E6" s="1786">
        <v>113.30000305175781</v>
      </c>
      <c r="F6" s="1786">
        <v>111.2</v>
      </c>
      <c r="G6" s="1786">
        <v>111.3</v>
      </c>
      <c r="H6" s="1786">
        <v>111.8</v>
      </c>
      <c r="I6" s="1787">
        <v>113.1</v>
      </c>
      <c r="J6" s="1787">
        <v>118.9</v>
      </c>
      <c r="K6" s="1787">
        <v>120.1</v>
      </c>
      <c r="L6" s="1787">
        <v>124</v>
      </c>
      <c r="M6" s="3765"/>
    </row>
    <row r="7" spans="1:39" ht="21" customHeight="1" x14ac:dyDescent="0.25">
      <c r="A7" s="1791" t="s">
        <v>2045</v>
      </c>
      <c r="B7" s="1792"/>
      <c r="C7" s="1789"/>
      <c r="D7" s="1789"/>
      <c r="E7" s="1789"/>
      <c r="F7" s="1789"/>
      <c r="G7" s="1789"/>
      <c r="H7" s="1789"/>
      <c r="I7" s="1789"/>
      <c r="J7" s="1789"/>
      <c r="K7" s="1789"/>
      <c r="L7" s="1789"/>
      <c r="M7" s="3765"/>
    </row>
    <row r="8" spans="1:39" ht="46.5" customHeight="1" x14ac:dyDescent="0.25">
      <c r="A8" s="1793" t="s">
        <v>2046</v>
      </c>
      <c r="B8" s="1785" t="s">
        <v>2047</v>
      </c>
      <c r="C8" s="1794">
        <v>75.099998474121094</v>
      </c>
      <c r="D8" s="1794">
        <v>76.5</v>
      </c>
      <c r="E8" s="1795">
        <v>73.599998474121094</v>
      </c>
      <c r="F8" s="1795">
        <v>72.900001525878906</v>
      </c>
      <c r="G8" s="1795">
        <v>73.400000000000006</v>
      </c>
      <c r="H8" s="1795">
        <v>74.2</v>
      </c>
      <c r="I8" s="1795">
        <v>75.099999999999994</v>
      </c>
      <c r="J8" s="1795">
        <v>76.3</v>
      </c>
      <c r="K8" s="1796">
        <v>80.2</v>
      </c>
      <c r="L8" s="1797">
        <v>83</v>
      </c>
      <c r="M8" s="3765"/>
    </row>
    <row r="9" spans="1:39" ht="46.5" customHeight="1" x14ac:dyDescent="0.25">
      <c r="A9" s="1793" t="s">
        <v>2048</v>
      </c>
      <c r="B9" s="1785" t="s">
        <v>2047</v>
      </c>
      <c r="C9" s="1794">
        <v>13.899999618530273</v>
      </c>
      <c r="D9" s="1794">
        <v>16.200000762939453</v>
      </c>
      <c r="E9" s="1795">
        <v>18.399999618530273</v>
      </c>
      <c r="F9" s="1795">
        <v>17.5</v>
      </c>
      <c r="G9" s="1795">
        <v>16.7</v>
      </c>
      <c r="H9" s="1795">
        <v>12.7</v>
      </c>
      <c r="I9" s="1795">
        <v>12.3</v>
      </c>
      <c r="J9" s="1794">
        <v>15.7</v>
      </c>
      <c r="K9" s="1797">
        <v>12.3</v>
      </c>
      <c r="L9" s="1797">
        <v>11.9</v>
      </c>
      <c r="M9" s="3765"/>
    </row>
    <row r="10" spans="1:39" ht="46.5" customHeight="1" x14ac:dyDescent="0.25">
      <c r="A10" s="1793" t="s">
        <v>2049</v>
      </c>
      <c r="B10" s="1785" t="s">
        <v>2047</v>
      </c>
      <c r="C10" s="1794">
        <v>4</v>
      </c>
      <c r="D10" s="1794">
        <v>4.1999998092651367</v>
      </c>
      <c r="E10" s="1795">
        <v>4.1999998092651367</v>
      </c>
      <c r="F10" s="1795">
        <v>3.9</v>
      </c>
      <c r="G10" s="1795">
        <v>3.8</v>
      </c>
      <c r="H10" s="1795">
        <v>3.6</v>
      </c>
      <c r="I10" s="1795">
        <v>3.7</v>
      </c>
      <c r="J10" s="1795">
        <v>3.8</v>
      </c>
      <c r="K10" s="1796">
        <v>3.7</v>
      </c>
      <c r="L10" s="1796">
        <v>3.7</v>
      </c>
      <c r="M10" s="3765"/>
    </row>
    <row r="11" spans="1:39" ht="46.5" customHeight="1" x14ac:dyDescent="0.25">
      <c r="A11" s="1798" t="s">
        <v>2050</v>
      </c>
      <c r="B11" s="1799" t="s">
        <v>2047</v>
      </c>
      <c r="C11" s="1800">
        <v>15.2</v>
      </c>
      <c r="D11" s="1800">
        <v>18</v>
      </c>
      <c r="E11" s="1801">
        <v>17.100000381469727</v>
      </c>
      <c r="F11" s="1801">
        <v>16.899999999999999</v>
      </c>
      <c r="G11" s="1801">
        <v>17.399999999999999</v>
      </c>
      <c r="H11" s="1801">
        <v>21.3</v>
      </c>
      <c r="I11" s="1800">
        <v>22</v>
      </c>
      <c r="J11" s="1800">
        <v>23.1</v>
      </c>
      <c r="K11" s="1802">
        <v>23.9</v>
      </c>
      <c r="L11" s="1802">
        <v>25.4</v>
      </c>
      <c r="M11" s="3765"/>
    </row>
    <row r="12" spans="1:39" ht="24" x14ac:dyDescent="0.3">
      <c r="A12" s="1803" t="s">
        <v>2051</v>
      </c>
      <c r="M12" s="3765"/>
    </row>
    <row r="13" spans="1:39" ht="18" x14ac:dyDescent="0.25">
      <c r="A13" s="1804" t="s">
        <v>2052</v>
      </c>
      <c r="M13" s="3765"/>
    </row>
    <row r="14" spans="1:39" x14ac:dyDescent="0.25">
      <c r="A14" s="567"/>
    </row>
  </sheetData>
  <mergeCells count="1">
    <mergeCell ref="M2:M13"/>
  </mergeCells>
  <conditionalFormatting sqref="C6:L6">
    <cfRule type="cellIs" dxfId="91" priority="1" stopIfTrue="1" operator="lessThan">
      <formula>C4-C5-(0.01*(C4-C5))</formula>
    </cfRule>
    <cfRule type="cellIs" dxfId="90" priority="2" stopIfTrue="1" operator="lessThan">
      <formula>C8+C9+C10+#REF!+C11-(0.01*(C8+C9+C10+#REF!+C11))</formula>
    </cfRule>
  </conditionalFormatting>
  <hyperlinks>
    <hyperlink ref="A1" location="'Table of Contents'!A1" display="Back to Table of Contents"/>
  </hyperlinks>
  <pageMargins left="0.56999999999999995" right="0.32" top="0.51" bottom="0.36" header="0.3" footer="0.3"/>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topLeftCell="E1" zoomScale="90" zoomScaleNormal="90" workbookViewId="0">
      <selection activeCell="V20" sqref="V20:Z20"/>
    </sheetView>
  </sheetViews>
  <sheetFormatPr defaultColWidth="9.140625" defaultRowHeight="15" x14ac:dyDescent="0.25"/>
  <cols>
    <col min="3" max="6" width="10.28515625" bestFit="1" customWidth="1"/>
    <col min="7" max="18" width="9.28515625" bestFit="1" customWidth="1"/>
    <col min="19" max="22" width="10.28515625" bestFit="1" customWidth="1"/>
    <col min="23" max="26" width="9.28515625" bestFit="1" customWidth="1"/>
  </cols>
  <sheetData>
    <row r="1" spans="1:26" x14ac:dyDescent="0.25">
      <c r="A1" s="962" t="s">
        <v>1404</v>
      </c>
    </row>
    <row r="2" spans="1:26" ht="18.75" x14ac:dyDescent="0.25">
      <c r="A2" s="1827" t="s">
        <v>2084</v>
      </c>
      <c r="B2" s="1826"/>
      <c r="C2" s="1826"/>
      <c r="D2" s="1826"/>
      <c r="E2" s="1826"/>
      <c r="F2" s="1826"/>
      <c r="G2" s="1826"/>
      <c r="H2" s="1826"/>
      <c r="I2" s="1826"/>
      <c r="J2" s="1826"/>
      <c r="K2" s="1826"/>
      <c r="L2" s="1826"/>
      <c r="M2" s="1826"/>
      <c r="N2" s="1826"/>
      <c r="O2" s="1826"/>
      <c r="P2" s="1826"/>
      <c r="Q2" s="1826"/>
      <c r="R2" s="1826"/>
      <c r="S2" s="1826"/>
      <c r="T2" s="1826"/>
      <c r="U2" s="1826"/>
      <c r="V2" s="1826"/>
      <c r="W2" s="1828"/>
      <c r="X2" s="1826"/>
      <c r="Y2" s="1826"/>
      <c r="Z2" s="1826"/>
    </row>
    <row r="3" spans="1:26" ht="15.75" x14ac:dyDescent="0.25">
      <c r="A3" s="1826"/>
      <c r="B3" s="1826"/>
      <c r="C3" s="1826"/>
      <c r="D3" s="1826"/>
      <c r="E3" s="1826"/>
      <c r="F3" s="1826"/>
      <c r="G3" s="1826"/>
      <c r="H3" s="1826"/>
      <c r="I3" s="1826"/>
      <c r="J3" s="1826"/>
      <c r="K3" s="1826"/>
      <c r="L3" s="1826"/>
      <c r="M3" s="1826"/>
      <c r="N3" s="1826"/>
      <c r="O3" s="1826"/>
      <c r="P3" s="1826"/>
      <c r="Q3" s="1826"/>
      <c r="R3" s="1826"/>
      <c r="S3" s="1826"/>
      <c r="T3" s="1826"/>
      <c r="U3" s="1826"/>
      <c r="V3" s="1826"/>
      <c r="W3" s="1826"/>
      <c r="X3" s="1826"/>
      <c r="Y3" s="1826"/>
      <c r="Z3" s="1826"/>
    </row>
    <row r="4" spans="1:26" ht="15.75" x14ac:dyDescent="0.25">
      <c r="A4" s="1826"/>
      <c r="B4" s="1826"/>
      <c r="C4" s="1826"/>
      <c r="D4" s="1826"/>
      <c r="E4" s="1826"/>
      <c r="F4" s="1826"/>
      <c r="G4" s="1826"/>
      <c r="H4" s="1826"/>
      <c r="I4" s="1826"/>
      <c r="J4" s="1826"/>
      <c r="K4" s="1826"/>
      <c r="L4" s="1826"/>
      <c r="M4" s="1826"/>
      <c r="N4" s="1826"/>
      <c r="O4" s="1826"/>
      <c r="P4" s="1826"/>
      <c r="Q4" s="1826"/>
      <c r="R4" s="1826"/>
      <c r="S4" s="1826"/>
      <c r="T4" s="1826"/>
      <c r="U4" s="1826"/>
      <c r="V4" s="1826"/>
      <c r="W4" s="1826"/>
      <c r="X4" s="1826"/>
      <c r="Y4" s="1826"/>
      <c r="Z4" s="1826"/>
    </row>
    <row r="5" spans="1:26" ht="17.25" x14ac:dyDescent="0.25">
      <c r="A5" s="3796" t="s">
        <v>1511</v>
      </c>
      <c r="B5" s="3796"/>
      <c r="C5" s="3797" t="s">
        <v>2058</v>
      </c>
      <c r="D5" s="3797"/>
      <c r="E5" s="3797"/>
      <c r="F5" s="3797"/>
      <c r="G5" s="3797"/>
      <c r="H5" s="3797"/>
      <c r="I5" s="3797"/>
      <c r="J5" s="3797"/>
      <c r="K5" s="3797"/>
      <c r="L5" s="3797"/>
      <c r="M5" s="3797"/>
      <c r="N5" s="3812"/>
      <c r="O5" s="3813" t="s">
        <v>2085</v>
      </c>
      <c r="P5" s="3799"/>
      <c r="Q5" s="3799"/>
      <c r="R5" s="3814"/>
      <c r="S5" s="3767" t="s">
        <v>2086</v>
      </c>
      <c r="T5" s="3767"/>
      <c r="U5" s="3767"/>
      <c r="V5" s="3768"/>
      <c r="W5" s="3773" t="s">
        <v>2059</v>
      </c>
      <c r="X5" s="3773"/>
      <c r="Y5" s="3773"/>
      <c r="Z5" s="3774"/>
    </row>
    <row r="6" spans="1:26" ht="15.75" x14ac:dyDescent="0.25">
      <c r="A6" s="3796"/>
      <c r="B6" s="3796"/>
      <c r="C6" s="3779" t="s">
        <v>2060</v>
      </c>
      <c r="D6" s="3780"/>
      <c r="E6" s="3780"/>
      <c r="F6" s="3781"/>
      <c r="G6" s="3782" t="s">
        <v>2061</v>
      </c>
      <c r="H6" s="3780"/>
      <c r="I6" s="3780"/>
      <c r="J6" s="3781"/>
      <c r="K6" s="3780" t="s">
        <v>2062</v>
      </c>
      <c r="L6" s="3780"/>
      <c r="M6" s="3780"/>
      <c r="N6" s="3781"/>
      <c r="O6" s="3815" t="s">
        <v>2063</v>
      </c>
      <c r="P6" s="3816"/>
      <c r="Q6" s="3816"/>
      <c r="R6" s="3817"/>
      <c r="S6" s="3769"/>
      <c r="T6" s="3769"/>
      <c r="U6" s="3769"/>
      <c r="V6" s="3770"/>
      <c r="W6" s="3775"/>
      <c r="X6" s="3775"/>
      <c r="Y6" s="3775"/>
      <c r="Z6" s="3776"/>
    </row>
    <row r="7" spans="1:26" ht="17.25" x14ac:dyDescent="0.25">
      <c r="A7" s="3796"/>
      <c r="B7" s="3796"/>
      <c r="C7" s="3818" t="s">
        <v>2087</v>
      </c>
      <c r="D7" s="3819"/>
      <c r="E7" s="3819"/>
      <c r="F7" s="3820"/>
      <c r="G7" s="3821" t="s">
        <v>2088</v>
      </c>
      <c r="H7" s="3819"/>
      <c r="I7" s="3819"/>
      <c r="J7" s="3820"/>
      <c r="K7" s="3819" t="s">
        <v>2089</v>
      </c>
      <c r="L7" s="3819"/>
      <c r="M7" s="3819"/>
      <c r="N7" s="3820"/>
      <c r="O7" s="3821" t="s">
        <v>2064</v>
      </c>
      <c r="P7" s="3819"/>
      <c r="Q7" s="3819"/>
      <c r="R7" s="3820"/>
      <c r="S7" s="3771"/>
      <c r="T7" s="3771"/>
      <c r="U7" s="3771"/>
      <c r="V7" s="3772"/>
      <c r="W7" s="3777"/>
      <c r="X7" s="3777"/>
      <c r="Y7" s="3777"/>
      <c r="Z7" s="3778"/>
    </row>
    <row r="8" spans="1:26" ht="15.75" x14ac:dyDescent="0.25">
      <c r="A8" s="3796"/>
      <c r="B8" s="3796"/>
      <c r="C8" s="1829">
        <v>2015</v>
      </c>
      <c r="D8" s="1829">
        <v>2016</v>
      </c>
      <c r="E8" s="1829">
        <v>2017</v>
      </c>
      <c r="F8" s="1830">
        <v>2018</v>
      </c>
      <c r="G8" s="1829">
        <v>2015</v>
      </c>
      <c r="H8" s="1829">
        <v>2016</v>
      </c>
      <c r="I8" s="1829">
        <v>2017</v>
      </c>
      <c r="J8" s="1830">
        <v>2018</v>
      </c>
      <c r="K8" s="1829">
        <v>2015</v>
      </c>
      <c r="L8" s="1829">
        <v>2016</v>
      </c>
      <c r="M8" s="1829">
        <v>2017</v>
      </c>
      <c r="N8" s="1830">
        <v>2018</v>
      </c>
      <c r="O8" s="1829">
        <v>2015</v>
      </c>
      <c r="P8" s="1829">
        <v>2016</v>
      </c>
      <c r="Q8" s="1829">
        <v>2017</v>
      </c>
      <c r="R8" s="1830">
        <v>2018</v>
      </c>
      <c r="S8" s="1829">
        <v>2015</v>
      </c>
      <c r="T8" s="1829">
        <v>2016</v>
      </c>
      <c r="U8" s="1829">
        <v>2017</v>
      </c>
      <c r="V8" s="1830">
        <v>2018</v>
      </c>
      <c r="W8" s="1829">
        <v>2015</v>
      </c>
      <c r="X8" s="1829">
        <v>2016</v>
      </c>
      <c r="Y8" s="1829">
        <v>2017</v>
      </c>
      <c r="Z8" s="1830">
        <v>2018</v>
      </c>
    </row>
    <row r="9" spans="1:26" ht="18.75" x14ac:dyDescent="0.25">
      <c r="A9" s="3783" t="s">
        <v>2090</v>
      </c>
      <c r="B9" s="3784"/>
      <c r="C9" s="1831">
        <v>4019.74</v>
      </c>
      <c r="D9" s="1831">
        <v>4053.27</v>
      </c>
      <c r="E9" s="1831">
        <v>4190.8</v>
      </c>
      <c r="F9" s="1832">
        <v>4153.74</v>
      </c>
      <c r="G9" s="1833">
        <v>0.93</v>
      </c>
      <c r="H9" s="1834">
        <v>0.88900000000000001</v>
      </c>
      <c r="I9" s="1834">
        <v>0.88</v>
      </c>
      <c r="J9" s="1835">
        <v>0.86</v>
      </c>
      <c r="K9" s="1836">
        <v>0.152</v>
      </c>
      <c r="L9" s="1834">
        <v>0.14000000000000001</v>
      </c>
      <c r="M9" s="1834">
        <v>0.13400000000000001</v>
      </c>
      <c r="N9" s="1837">
        <v>0.14000000000000001</v>
      </c>
      <c r="O9" s="1838" t="s">
        <v>2065</v>
      </c>
      <c r="P9" s="1839" t="s">
        <v>2065</v>
      </c>
      <c r="Q9" s="1839" t="s">
        <v>2065</v>
      </c>
      <c r="R9" s="1840" t="s">
        <v>2065</v>
      </c>
      <c r="S9" s="1841">
        <v>4086.91</v>
      </c>
      <c r="T9" s="1841">
        <v>4115.3490000000002</v>
      </c>
      <c r="U9" s="1841">
        <v>4250.13</v>
      </c>
      <c r="V9" s="1842">
        <v>4213.5</v>
      </c>
      <c r="W9" s="1843">
        <v>76.173568475712258</v>
      </c>
      <c r="X9" s="1843">
        <v>75.574362355222632</v>
      </c>
      <c r="Y9" s="1843">
        <v>75.731814229305357</v>
      </c>
      <c r="Z9" s="1843">
        <v>75.064401996729117</v>
      </c>
    </row>
    <row r="10" spans="1:26" ht="15.75" x14ac:dyDescent="0.25">
      <c r="A10" s="3810" t="s">
        <v>2066</v>
      </c>
      <c r="B10" s="3811"/>
      <c r="C10" s="1831">
        <v>32.4</v>
      </c>
      <c r="D10" s="1831">
        <v>33.75</v>
      </c>
      <c r="E10" s="1831">
        <v>35.369999999999997</v>
      </c>
      <c r="F10" s="1832">
        <v>36.72</v>
      </c>
      <c r="G10" s="1844" t="s">
        <v>2065</v>
      </c>
      <c r="H10" s="1845" t="s">
        <v>2065</v>
      </c>
      <c r="I10" s="1845" t="s">
        <v>2065</v>
      </c>
      <c r="J10" s="1846" t="s">
        <v>2065</v>
      </c>
      <c r="K10" s="1847" t="s">
        <v>2065</v>
      </c>
      <c r="L10" s="1845" t="s">
        <v>2065</v>
      </c>
      <c r="M10" s="1845" t="s">
        <v>2065</v>
      </c>
      <c r="N10" s="1848" t="s">
        <v>2065</v>
      </c>
      <c r="O10" s="1836">
        <v>7.77</v>
      </c>
      <c r="P10" s="1834">
        <v>8.92</v>
      </c>
      <c r="Q10" s="1834">
        <v>10.06</v>
      </c>
      <c r="R10" s="1835">
        <v>11.19</v>
      </c>
      <c r="S10" s="1841">
        <v>40.17</v>
      </c>
      <c r="T10" s="1841">
        <v>42.67</v>
      </c>
      <c r="U10" s="1831">
        <v>45.44</v>
      </c>
      <c r="V10" s="1832">
        <v>47.91</v>
      </c>
      <c r="W10" s="1843">
        <v>0.74870556133346755</v>
      </c>
      <c r="X10" s="1843">
        <v>0.78359284758044812</v>
      </c>
      <c r="Y10" s="1843">
        <v>0.80968197174666068</v>
      </c>
      <c r="Z10" s="1843">
        <v>0.85352687781257675</v>
      </c>
    </row>
    <row r="11" spans="1:26" ht="15.75" x14ac:dyDescent="0.25">
      <c r="A11" s="3810" t="s">
        <v>2067</v>
      </c>
      <c r="B11" s="3811"/>
      <c r="C11" s="1845" t="s">
        <v>2065</v>
      </c>
      <c r="D11" s="1845" t="s">
        <v>2065</v>
      </c>
      <c r="E11" s="1845" t="s">
        <v>2065</v>
      </c>
      <c r="F11" s="1848" t="s">
        <v>2065</v>
      </c>
      <c r="G11" s="1833">
        <v>1.58</v>
      </c>
      <c r="H11" s="1834">
        <v>1.54</v>
      </c>
      <c r="I11" s="1834">
        <v>1.5</v>
      </c>
      <c r="J11" s="1835">
        <v>1.5</v>
      </c>
      <c r="K11" s="1836">
        <v>0.309</v>
      </c>
      <c r="L11" s="1834">
        <v>0.37</v>
      </c>
      <c r="M11" s="1834">
        <v>0.35499999999999998</v>
      </c>
      <c r="N11" s="1837">
        <v>0.312</v>
      </c>
      <c r="O11" s="1847" t="s">
        <v>2065</v>
      </c>
      <c r="P11" s="1845" t="s">
        <v>2065</v>
      </c>
      <c r="Q11" s="1845" t="s">
        <v>2065</v>
      </c>
      <c r="R11" s="1846" t="s">
        <v>2065</v>
      </c>
      <c r="S11" s="1841">
        <v>128.91</v>
      </c>
      <c r="T11" s="1841">
        <v>147.04000000000002</v>
      </c>
      <c r="U11" s="1831">
        <v>141.59</v>
      </c>
      <c r="V11" s="1832">
        <v>128.28</v>
      </c>
      <c r="W11" s="1843">
        <v>2.4026794600820836</v>
      </c>
      <c r="X11" s="1843">
        <v>2.7002458942636305</v>
      </c>
      <c r="Y11" s="1843">
        <v>2.5229504925090165</v>
      </c>
      <c r="Z11" s="1843">
        <v>2.2853355851763171</v>
      </c>
    </row>
    <row r="12" spans="1:26" ht="15.75" x14ac:dyDescent="0.25">
      <c r="A12" s="3785" t="s">
        <v>2068</v>
      </c>
      <c r="B12" s="3786"/>
      <c r="C12" s="1845" t="s">
        <v>2065</v>
      </c>
      <c r="D12" s="1845" t="s">
        <v>2065</v>
      </c>
      <c r="E12" s="1845" t="s">
        <v>2065</v>
      </c>
      <c r="F12" s="1848" t="s">
        <v>2065</v>
      </c>
      <c r="G12" s="1833">
        <v>51.73</v>
      </c>
      <c r="H12" s="1834">
        <v>53.27</v>
      </c>
      <c r="I12" s="1834">
        <v>54.87</v>
      </c>
      <c r="J12" s="1835">
        <v>57.18</v>
      </c>
      <c r="K12" s="1849">
        <v>7.3999999999999996E-2</v>
      </c>
      <c r="L12" s="1834">
        <v>7.0000000000000007E-2</v>
      </c>
      <c r="M12" s="1834">
        <v>7.2999999999999995E-2</v>
      </c>
      <c r="N12" s="1837">
        <v>7.2999999999999995E-2</v>
      </c>
      <c r="O12" s="1847" t="s">
        <v>2065</v>
      </c>
      <c r="P12" s="1845" t="s">
        <v>2065</v>
      </c>
      <c r="Q12" s="1845" t="s">
        <v>2065</v>
      </c>
      <c r="R12" s="1846" t="s">
        <v>2065</v>
      </c>
      <c r="S12" s="1841">
        <v>1109.27</v>
      </c>
      <c r="T12" s="1841">
        <v>1140.3699999999999</v>
      </c>
      <c r="U12" s="1831">
        <v>1174.92</v>
      </c>
      <c r="V12" s="1832">
        <v>1223.49</v>
      </c>
      <c r="W12" s="1843">
        <v>20.675046502872181</v>
      </c>
      <c r="X12" s="1843">
        <v>20.941780538910606</v>
      </c>
      <c r="Y12" s="1843">
        <v>20.935553306438969</v>
      </c>
      <c r="Z12" s="1843">
        <v>21.796735540281979</v>
      </c>
    </row>
    <row r="13" spans="1:26" ht="15.75" x14ac:dyDescent="0.25">
      <c r="A13" s="3787" t="s">
        <v>2069</v>
      </c>
      <c r="B13" s="3788"/>
      <c r="C13" s="1850">
        <v>4052.14</v>
      </c>
      <c r="D13" s="1851">
        <v>4087.02</v>
      </c>
      <c r="E13" s="1850">
        <v>4226.17</v>
      </c>
      <c r="F13" s="1852">
        <v>4190.46</v>
      </c>
      <c r="G13" s="1853">
        <v>54.24</v>
      </c>
      <c r="H13" s="1854">
        <v>55.7</v>
      </c>
      <c r="I13" s="1850">
        <v>57.25</v>
      </c>
      <c r="J13" s="1852">
        <v>59.54</v>
      </c>
      <c r="K13" s="1855">
        <v>0.53</v>
      </c>
      <c r="L13" s="1855">
        <v>0.57999999999999996</v>
      </c>
      <c r="M13" s="1855">
        <v>0.56200000000000006</v>
      </c>
      <c r="N13" s="1856">
        <v>0.52</v>
      </c>
      <c r="O13" s="1857">
        <v>7.77</v>
      </c>
      <c r="P13" s="1858">
        <v>8.92</v>
      </c>
      <c r="Q13" s="1858">
        <v>10.06</v>
      </c>
      <c r="R13" s="1859">
        <v>11.19</v>
      </c>
      <c r="S13" s="1854">
        <v>5365.26</v>
      </c>
      <c r="T13" s="1854">
        <v>5445.43</v>
      </c>
      <c r="U13" s="1850">
        <v>5612.08</v>
      </c>
      <c r="V13" s="1850">
        <v>5613.18</v>
      </c>
      <c r="W13" s="1860">
        <v>99.999999999999986</v>
      </c>
      <c r="X13" s="1860">
        <v>99.999981635977321</v>
      </c>
      <c r="Y13" s="1860">
        <v>100</v>
      </c>
      <c r="Z13" s="1860">
        <v>99.999999999999972</v>
      </c>
    </row>
    <row r="14" spans="1:26" ht="15.75" x14ac:dyDescent="0.25">
      <c r="A14" s="1826"/>
      <c r="B14" s="1826"/>
      <c r="C14" s="1861"/>
      <c r="D14" s="1861"/>
      <c r="E14" s="1862"/>
      <c r="F14" s="1861"/>
      <c r="G14" s="1861"/>
      <c r="H14" s="1861"/>
      <c r="I14" s="1861"/>
      <c r="J14" s="1861"/>
      <c r="K14" s="1861"/>
      <c r="L14" s="1861"/>
      <c r="M14" s="1861"/>
      <c r="N14" s="1861"/>
      <c r="O14" s="1861"/>
      <c r="P14" s="1861"/>
      <c r="Q14" s="1861" t="s">
        <v>1532</v>
      </c>
      <c r="R14" s="1861"/>
      <c r="S14" s="1861"/>
      <c r="T14" s="1861"/>
      <c r="U14" s="1863"/>
      <c r="V14" s="1861"/>
      <c r="W14" s="1861"/>
      <c r="X14" s="1861"/>
      <c r="Y14" s="1861"/>
      <c r="Z14" s="1861"/>
    </row>
    <row r="15" spans="1:26" ht="15.75" x14ac:dyDescent="0.25">
      <c r="A15" s="1864"/>
      <c r="B15" s="1865"/>
      <c r="C15" s="1866"/>
      <c r="D15" s="1866"/>
      <c r="E15" s="1866"/>
      <c r="F15" s="1866"/>
      <c r="G15" s="1867"/>
      <c r="H15" s="1868"/>
      <c r="I15" s="1866"/>
      <c r="J15" s="1868"/>
      <c r="K15" s="1869"/>
      <c r="L15" s="1869"/>
      <c r="M15" s="1869"/>
      <c r="N15" s="1869"/>
      <c r="O15" s="1869"/>
      <c r="P15" s="1869"/>
      <c r="Q15" s="1869"/>
      <c r="R15" s="1869"/>
      <c r="S15" s="1868"/>
      <c r="T15" s="1869"/>
      <c r="U15" s="1869"/>
      <c r="V15" s="1868"/>
      <c r="W15" s="1870"/>
      <c r="X15" s="1870"/>
      <c r="Y15" s="1870"/>
      <c r="Z15" s="1870"/>
    </row>
    <row r="16" spans="1:26" ht="17.25" x14ac:dyDescent="0.25">
      <c r="A16" s="3796" t="s">
        <v>2070</v>
      </c>
      <c r="B16" s="3796"/>
      <c r="C16" s="3796"/>
      <c r="D16" s="3796"/>
      <c r="E16" s="3796"/>
      <c r="F16" s="3796"/>
      <c r="G16" s="3797" t="s">
        <v>2091</v>
      </c>
      <c r="H16" s="3797"/>
      <c r="I16" s="3797"/>
      <c r="J16" s="3797"/>
      <c r="K16" s="3797"/>
      <c r="L16" s="3797"/>
      <c r="M16" s="3797"/>
      <c r="N16" s="3797"/>
      <c r="O16" s="3797"/>
      <c r="P16" s="3797"/>
      <c r="Q16" s="3797"/>
      <c r="R16" s="3797"/>
      <c r="S16" s="3797"/>
      <c r="T16" s="3797"/>
      <c r="U16" s="3797"/>
      <c r="V16" s="3797"/>
      <c r="W16" s="3797"/>
      <c r="X16" s="3797"/>
      <c r="Y16" s="3797"/>
      <c r="Z16" s="3797"/>
    </row>
    <row r="17" spans="1:26" ht="18.75" x14ac:dyDescent="0.25">
      <c r="A17" s="3796"/>
      <c r="B17" s="3796"/>
      <c r="C17" s="3796"/>
      <c r="D17" s="3796"/>
      <c r="E17" s="3796"/>
      <c r="F17" s="3796"/>
      <c r="G17" s="3798" t="s">
        <v>2092</v>
      </c>
      <c r="H17" s="3799"/>
      <c r="I17" s="3799"/>
      <c r="J17" s="3799"/>
      <c r="K17" s="3800"/>
      <c r="L17" s="3798" t="s">
        <v>2093</v>
      </c>
      <c r="M17" s="3799"/>
      <c r="N17" s="3799"/>
      <c r="O17" s="3799"/>
      <c r="P17" s="3800"/>
      <c r="Q17" s="3797" t="s">
        <v>2094</v>
      </c>
      <c r="R17" s="3797"/>
      <c r="S17" s="3797"/>
      <c r="T17" s="3797"/>
      <c r="U17" s="3797"/>
      <c r="V17" s="3797" t="s">
        <v>1594</v>
      </c>
      <c r="W17" s="3797"/>
      <c r="X17" s="3797"/>
      <c r="Y17" s="3797"/>
      <c r="Z17" s="3797"/>
    </row>
    <row r="18" spans="1:26" ht="15.75" x14ac:dyDescent="0.25">
      <c r="A18" s="3766" t="s">
        <v>2095</v>
      </c>
      <c r="B18" s="3766"/>
      <c r="C18" s="3766"/>
      <c r="D18" s="3766"/>
      <c r="E18" s="3766"/>
      <c r="F18" s="3766"/>
      <c r="G18" s="3789">
        <v>5365.26</v>
      </c>
      <c r="H18" s="3790"/>
      <c r="I18" s="3790"/>
      <c r="J18" s="3790"/>
      <c r="K18" s="3791"/>
      <c r="L18" s="3792">
        <v>5445.43</v>
      </c>
      <c r="M18" s="3793"/>
      <c r="N18" s="3793"/>
      <c r="O18" s="3793"/>
      <c r="P18" s="3794"/>
      <c r="Q18" s="3795">
        <v>5612.08</v>
      </c>
      <c r="R18" s="3795"/>
      <c r="S18" s="3795"/>
      <c r="T18" s="3795"/>
      <c r="U18" s="3795"/>
      <c r="V18" s="3795">
        <v>5613.19</v>
      </c>
      <c r="W18" s="3795"/>
      <c r="X18" s="3795"/>
      <c r="Y18" s="3795"/>
      <c r="Z18" s="3795"/>
    </row>
    <row r="19" spans="1:26" ht="15.75" x14ac:dyDescent="0.25">
      <c r="A19" s="3766" t="s">
        <v>2096</v>
      </c>
      <c r="B19" s="3766"/>
      <c r="C19" s="3766"/>
      <c r="D19" s="3766"/>
      <c r="E19" s="3766"/>
      <c r="F19" s="3766"/>
      <c r="G19" s="3802">
        <v>367.9</v>
      </c>
      <c r="H19" s="3803"/>
      <c r="I19" s="3803"/>
      <c r="J19" s="3803"/>
      <c r="K19" s="3804"/>
      <c r="L19" s="3802">
        <v>363.2</v>
      </c>
      <c r="M19" s="3803"/>
      <c r="N19" s="3803"/>
      <c r="O19" s="3803"/>
      <c r="P19" s="3804"/>
      <c r="Q19" s="3795">
        <v>364.72</v>
      </c>
      <c r="R19" s="3795"/>
      <c r="S19" s="3795"/>
      <c r="T19" s="3795"/>
      <c r="U19" s="3795"/>
      <c r="V19" s="3795">
        <v>365</v>
      </c>
      <c r="W19" s="3795"/>
      <c r="X19" s="3795"/>
      <c r="Y19" s="3795"/>
      <c r="Z19" s="3795"/>
    </row>
    <row r="20" spans="1:26" ht="21" customHeight="1" x14ac:dyDescent="0.25">
      <c r="A20" s="3805" t="s">
        <v>2097</v>
      </c>
      <c r="B20" s="3805"/>
      <c r="C20" s="3805"/>
      <c r="D20" s="3805"/>
      <c r="E20" s="3805"/>
      <c r="F20" s="3805"/>
      <c r="G20" s="3806">
        <v>4997.3599999999997</v>
      </c>
      <c r="H20" s="3807"/>
      <c r="I20" s="3807"/>
      <c r="J20" s="3807"/>
      <c r="K20" s="3808"/>
      <c r="L20" s="3806">
        <v>5082.2299999999996</v>
      </c>
      <c r="M20" s="3807"/>
      <c r="N20" s="3807"/>
      <c r="O20" s="3807"/>
      <c r="P20" s="3808"/>
      <c r="Q20" s="3809">
        <v>5247.36</v>
      </c>
      <c r="R20" s="3809"/>
      <c r="S20" s="3809"/>
      <c r="T20" s="3809"/>
      <c r="U20" s="3809"/>
      <c r="V20" s="3809">
        <v>5248.19</v>
      </c>
      <c r="W20" s="3809"/>
      <c r="X20" s="3809"/>
      <c r="Y20" s="3809"/>
      <c r="Z20" s="3809"/>
    </row>
    <row r="21" spans="1:26" s="1823" customFormat="1" ht="15.75" x14ac:dyDescent="0.25">
      <c r="A21" s="1878"/>
      <c r="B21" s="1878"/>
      <c r="C21" s="1878"/>
      <c r="D21" s="1878"/>
      <c r="E21" s="1878"/>
      <c r="F21" s="1878"/>
      <c r="G21" s="1871"/>
      <c r="H21" s="1871"/>
      <c r="I21" s="1871"/>
      <c r="J21" s="1871"/>
      <c r="K21" s="1871"/>
      <c r="L21" s="1871"/>
      <c r="M21" s="1871"/>
      <c r="N21" s="1871"/>
      <c r="O21" s="1871"/>
      <c r="P21" s="1871"/>
      <c r="Q21" s="1871"/>
      <c r="R21" s="1871"/>
      <c r="S21" s="1871"/>
      <c r="T21" s="1871"/>
      <c r="U21" s="1871"/>
      <c r="V21" s="1871"/>
      <c r="W21" s="1871"/>
      <c r="X21" s="1871"/>
      <c r="Y21" s="1871"/>
      <c r="Z21" s="1871"/>
    </row>
    <row r="22" spans="1:26" ht="15.75" x14ac:dyDescent="0.25">
      <c r="A22" s="3801" t="s">
        <v>2098</v>
      </c>
      <c r="B22" s="3801"/>
      <c r="C22" s="3801"/>
      <c r="D22" s="3801"/>
      <c r="E22" s="3801"/>
      <c r="F22" s="3801"/>
      <c r="G22" s="3801"/>
      <c r="H22" s="3801"/>
      <c r="I22" s="3801"/>
      <c r="J22" s="3801"/>
      <c r="K22" s="3801"/>
      <c r="L22" s="3801"/>
      <c r="M22" s="3801"/>
      <c r="N22" s="3801"/>
      <c r="O22" s="3801"/>
      <c r="P22" s="3801"/>
      <c r="Q22" s="3801"/>
      <c r="R22" s="3801"/>
      <c r="S22" s="3801"/>
      <c r="T22" s="3801"/>
      <c r="U22" s="3801"/>
      <c r="V22" s="3801"/>
      <c r="W22" s="3801"/>
      <c r="X22" s="3801"/>
      <c r="Y22" s="3801"/>
      <c r="Z22" s="3801"/>
    </row>
    <row r="23" spans="1:26" ht="18.75" x14ac:dyDescent="0.25">
      <c r="A23" s="1872" t="s">
        <v>2099</v>
      </c>
      <c r="B23" s="1873"/>
      <c r="C23" s="1873"/>
      <c r="D23" s="1873"/>
      <c r="E23" s="1873"/>
      <c r="F23" s="1873"/>
      <c r="G23" s="1873"/>
      <c r="H23" s="1873"/>
      <c r="I23" s="1873"/>
      <c r="J23" s="1873"/>
      <c r="K23" s="1873"/>
      <c r="L23" s="1873"/>
      <c r="M23" s="1873"/>
      <c r="N23" s="1873"/>
      <c r="O23" s="1873"/>
      <c r="P23" s="1873"/>
      <c r="Q23" s="1873"/>
      <c r="R23" s="1873"/>
      <c r="S23" s="1873"/>
      <c r="T23" s="1873"/>
      <c r="U23" s="1874"/>
      <c r="V23" s="1873"/>
      <c r="W23" s="1873"/>
      <c r="X23" s="1873"/>
      <c r="Y23" s="1873"/>
      <c r="Z23" s="1873"/>
    </row>
    <row r="24" spans="1:26" ht="18.75" x14ac:dyDescent="0.25">
      <c r="A24" s="1872" t="s">
        <v>2100</v>
      </c>
      <c r="B24" s="1872"/>
      <c r="C24" s="1872"/>
      <c r="D24" s="1872"/>
      <c r="E24" s="1872"/>
      <c r="F24" s="1872"/>
      <c r="G24" s="1872"/>
      <c r="H24" s="1872"/>
      <c r="I24" s="1872"/>
      <c r="J24" s="1875"/>
      <c r="K24" s="1875"/>
      <c r="L24" s="1875"/>
      <c r="M24" s="1875"/>
      <c r="N24" s="1875"/>
      <c r="O24" s="1875"/>
      <c r="P24" s="1875"/>
      <c r="Q24" s="1875"/>
      <c r="R24" s="1875"/>
      <c r="S24" s="1875"/>
      <c r="T24" s="1875"/>
      <c r="U24" s="1875"/>
      <c r="V24" s="1875"/>
      <c r="W24" s="1875"/>
      <c r="X24" s="1875"/>
      <c r="Y24" s="1875"/>
      <c r="Z24" s="1875"/>
    </row>
    <row r="25" spans="1:26" ht="18.75" x14ac:dyDescent="0.25">
      <c r="A25" s="1872" t="s">
        <v>2101</v>
      </c>
      <c r="B25" s="1872"/>
      <c r="C25" s="1872"/>
      <c r="D25" s="1872"/>
      <c r="E25" s="1872"/>
      <c r="F25" s="1872"/>
      <c r="G25" s="1872"/>
      <c r="H25" s="1872"/>
      <c r="I25" s="1872"/>
      <c r="J25" s="1872"/>
      <c r="K25" s="1872"/>
      <c r="L25" s="1872"/>
      <c r="M25" s="1872"/>
      <c r="N25" s="1872"/>
      <c r="O25" s="1872"/>
      <c r="P25" s="1872"/>
      <c r="Q25" s="1872"/>
      <c r="R25" s="1872"/>
      <c r="S25" s="1872"/>
      <c r="T25" s="1872"/>
      <c r="U25" s="1872"/>
      <c r="V25" s="1872"/>
      <c r="W25" s="1872"/>
      <c r="X25" s="1872"/>
      <c r="Y25" s="1872"/>
      <c r="Z25" s="1872"/>
    </row>
    <row r="26" spans="1:26" ht="20.25" x14ac:dyDescent="0.35">
      <c r="A26" s="1872" t="s">
        <v>2102</v>
      </c>
      <c r="B26" s="1876"/>
      <c r="C26" s="1876"/>
      <c r="D26" s="1876"/>
      <c r="E26" s="1876"/>
      <c r="F26" s="1876"/>
      <c r="G26" s="1876"/>
      <c r="H26" s="1876"/>
      <c r="I26" s="1876"/>
      <c r="J26" s="1876"/>
      <c r="K26" s="1876"/>
      <c r="L26" s="1876"/>
      <c r="M26" s="1876"/>
      <c r="N26" s="1876"/>
      <c r="O26" s="1876"/>
      <c r="P26" s="1876"/>
      <c r="Q26" s="1876"/>
      <c r="R26" s="1876"/>
      <c r="S26" s="1876"/>
      <c r="T26" s="1876"/>
      <c r="U26" s="1872"/>
      <c r="V26" s="1872"/>
      <c r="W26" s="1872"/>
      <c r="X26" s="1872"/>
      <c r="Y26" s="1872"/>
      <c r="Z26" s="1872"/>
    </row>
    <row r="27" spans="1:26" ht="15.75" x14ac:dyDescent="0.25">
      <c r="A27" s="1877" t="s">
        <v>2103</v>
      </c>
      <c r="B27" s="1872"/>
      <c r="C27" s="1872"/>
      <c r="D27" s="1872"/>
      <c r="E27" s="1872"/>
      <c r="F27" s="1872"/>
      <c r="G27" s="1872"/>
      <c r="H27" s="1872"/>
      <c r="I27" s="1872"/>
      <c r="J27" s="1872"/>
      <c r="K27" s="1872"/>
      <c r="L27" s="1872"/>
      <c r="M27" s="1872"/>
      <c r="N27" s="1872"/>
      <c r="O27" s="1872"/>
      <c r="P27" s="1872"/>
      <c r="Q27" s="1872"/>
      <c r="R27" s="1872"/>
      <c r="S27" s="1872"/>
      <c r="T27" s="1872"/>
      <c r="U27" s="1872"/>
      <c r="V27" s="1872"/>
      <c r="W27" s="1872"/>
      <c r="X27" s="1872"/>
      <c r="Y27" s="1872"/>
      <c r="Z27" s="1872"/>
    </row>
  </sheetData>
  <mergeCells count="40">
    <mergeCell ref="A5:B8"/>
    <mergeCell ref="C5:N5"/>
    <mergeCell ref="O5:R5"/>
    <mergeCell ref="O6:R6"/>
    <mergeCell ref="C7:F7"/>
    <mergeCell ref="G7:J7"/>
    <mergeCell ref="K7:N7"/>
    <mergeCell ref="O7:R7"/>
    <mergeCell ref="A10:B10"/>
    <mergeCell ref="A11:B11"/>
    <mergeCell ref="L17:P17"/>
    <mergeCell ref="Q17:U17"/>
    <mergeCell ref="V17:Z17"/>
    <mergeCell ref="A22:Z22"/>
    <mergeCell ref="A19:F19"/>
    <mergeCell ref="G19:K19"/>
    <mergeCell ref="L19:P19"/>
    <mergeCell ref="Q19:U19"/>
    <mergeCell ref="V19:Z19"/>
    <mergeCell ref="A20:F20"/>
    <mergeCell ref="G20:K20"/>
    <mergeCell ref="L20:P20"/>
    <mergeCell ref="Q20:U20"/>
    <mergeCell ref="V20:Z20"/>
    <mergeCell ref="A18:F18"/>
    <mergeCell ref="S5:V7"/>
    <mergeCell ref="W5:Z7"/>
    <mergeCell ref="C6:F6"/>
    <mergeCell ref="G6:J6"/>
    <mergeCell ref="K6:N6"/>
    <mergeCell ref="A9:B9"/>
    <mergeCell ref="A12:B12"/>
    <mergeCell ref="A13:B13"/>
    <mergeCell ref="G18:K18"/>
    <mergeCell ref="L18:P18"/>
    <mergeCell ref="Q18:U18"/>
    <mergeCell ref="V18:Z18"/>
    <mergeCell ref="A16:F17"/>
    <mergeCell ref="G16:Z16"/>
    <mergeCell ref="G17:K17"/>
  </mergeCells>
  <hyperlinks>
    <hyperlink ref="A1" location="'Table of Contents'!A1" display="Back to Table of Contents"/>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90" zoomScaleNormal="90" workbookViewId="0">
      <selection activeCell="L15" sqref="L15"/>
    </sheetView>
  </sheetViews>
  <sheetFormatPr defaultRowHeight="15" x14ac:dyDescent="0.25"/>
  <cols>
    <col min="2" max="2" width="33" customWidth="1"/>
    <col min="3" max="10" width="11.5703125" bestFit="1" customWidth="1"/>
    <col min="11" max="11" width="14.42578125" customWidth="1"/>
    <col min="12" max="12" width="11.5703125" bestFit="1" customWidth="1"/>
  </cols>
  <sheetData>
    <row r="1" spans="1:12" s="1823" customFormat="1" x14ac:dyDescent="0.25">
      <c r="A1" s="962" t="s">
        <v>1404</v>
      </c>
    </row>
    <row r="2" spans="1:12" ht="18.75" x14ac:dyDescent="0.25">
      <c r="A2" s="1880" t="s">
        <v>2104</v>
      </c>
      <c r="B2" s="1881"/>
      <c r="C2" s="1881"/>
      <c r="D2" s="1881"/>
      <c r="E2" s="1881"/>
      <c r="F2" s="1881"/>
      <c r="G2" s="1881"/>
      <c r="H2" s="1881"/>
      <c r="I2" s="1881"/>
      <c r="J2" s="1881"/>
      <c r="K2" s="1881"/>
      <c r="L2" s="1823"/>
    </row>
    <row r="3" spans="1:12" ht="15.75" x14ac:dyDescent="0.25">
      <c r="A3" s="1882"/>
      <c r="B3" s="1882"/>
      <c r="C3" s="1881"/>
      <c r="D3" s="1881"/>
      <c r="E3" s="1881"/>
      <c r="F3" s="1881"/>
      <c r="G3" s="1881"/>
      <c r="H3" s="1881"/>
      <c r="I3" s="1881"/>
      <c r="J3" s="1881"/>
      <c r="K3" s="1883" t="s">
        <v>2105</v>
      </c>
      <c r="L3" s="1883"/>
    </row>
    <row r="4" spans="1:12" ht="29.25" customHeight="1" x14ac:dyDescent="0.25">
      <c r="A4" s="3829" t="s">
        <v>2106</v>
      </c>
      <c r="B4" s="3829"/>
      <c r="C4" s="1884">
        <v>2009</v>
      </c>
      <c r="D4" s="1884">
        <v>2010</v>
      </c>
      <c r="E4" s="1884">
        <v>2011</v>
      </c>
      <c r="F4" s="1884">
        <v>2012</v>
      </c>
      <c r="G4" s="1884">
        <v>2013</v>
      </c>
      <c r="H4" s="1884">
        <v>2014</v>
      </c>
      <c r="I4" s="1884">
        <v>2015</v>
      </c>
      <c r="J4" s="1884">
        <v>2016</v>
      </c>
      <c r="K4" s="1884">
        <v>2017</v>
      </c>
      <c r="L4" s="1884">
        <v>2018</v>
      </c>
    </row>
    <row r="5" spans="1:12" ht="29.25" customHeight="1" x14ac:dyDescent="0.25">
      <c r="A5" s="1885" t="s">
        <v>2107</v>
      </c>
      <c r="B5" s="1886"/>
      <c r="C5" s="1887">
        <v>3495.4844137476998</v>
      </c>
      <c r="D5" s="1887">
        <v>3728.3604034483997</v>
      </c>
      <c r="E5" s="1887">
        <v>3692.6101366385001</v>
      </c>
      <c r="F5" s="1887">
        <v>3815.2153896144</v>
      </c>
      <c r="G5" s="1887">
        <v>3903.6590887112002</v>
      </c>
      <c r="H5" s="1887">
        <f>SUM(H6:H9)</f>
        <v>4025.0394932080003</v>
      </c>
      <c r="I5" s="1887">
        <f>SUM(I6:I9)</f>
        <v>4019.7400000000002</v>
      </c>
      <c r="J5" s="1887">
        <f>SUM(J6:J9)</f>
        <v>4053.27</v>
      </c>
      <c r="K5" s="1887">
        <f>SUM(K6:K9)</f>
        <v>4190.8</v>
      </c>
      <c r="L5" s="1887">
        <f>SUM(L6:L9)</f>
        <v>4153.74</v>
      </c>
    </row>
    <row r="6" spans="1:12" ht="29.25" customHeight="1" x14ac:dyDescent="0.25">
      <c r="A6" s="3830" t="s">
        <v>2108</v>
      </c>
      <c r="B6" s="3830"/>
      <c r="C6" s="1888">
        <v>2024.1486461226</v>
      </c>
      <c r="D6" s="1888">
        <v>2213.4804059365997</v>
      </c>
      <c r="E6" s="1888">
        <v>2174.8434815979999</v>
      </c>
      <c r="F6" s="1888">
        <v>2270.1881972028</v>
      </c>
      <c r="G6" s="1888">
        <v>2352.8262913070002</v>
      </c>
      <c r="H6" s="1888">
        <v>2437.5700000000002</v>
      </c>
      <c r="I6" s="1888">
        <v>2397.1559999999999</v>
      </c>
      <c r="J6" s="1888">
        <v>2421.3000000000002</v>
      </c>
      <c r="K6" s="1888">
        <v>2532.54</v>
      </c>
      <c r="L6" s="1888">
        <v>2465.39</v>
      </c>
    </row>
    <row r="7" spans="1:12" ht="29.25" customHeight="1" x14ac:dyDescent="0.25">
      <c r="A7" s="3831" t="s">
        <v>2109</v>
      </c>
      <c r="B7" s="3832"/>
      <c r="C7" s="1888">
        <v>368.38685370909997</v>
      </c>
      <c r="D7" s="1888">
        <v>373.18333753579998</v>
      </c>
      <c r="E7" s="1888">
        <v>356.04258173050005</v>
      </c>
      <c r="F7" s="1888">
        <v>350.46036305359991</v>
      </c>
      <c r="G7" s="1888">
        <v>336.55188260220001</v>
      </c>
      <c r="H7" s="1888">
        <v>352.49</v>
      </c>
      <c r="I7" s="1888">
        <v>356.16800000000001</v>
      </c>
      <c r="J7" s="1888">
        <v>342.37</v>
      </c>
      <c r="K7" s="1888">
        <v>344.72</v>
      </c>
      <c r="L7" s="1888">
        <v>344.54</v>
      </c>
    </row>
    <row r="8" spans="1:12" ht="29.25" customHeight="1" x14ac:dyDescent="0.25">
      <c r="A8" s="1889" t="s">
        <v>2110</v>
      </c>
      <c r="B8" s="1890"/>
      <c r="C8" s="1888">
        <v>878.48966770000004</v>
      </c>
      <c r="D8" s="1888">
        <v>918.18616689999988</v>
      </c>
      <c r="E8" s="1888">
        <v>929.81147460000011</v>
      </c>
      <c r="F8" s="1888">
        <v>967.88217320000012</v>
      </c>
      <c r="G8" s="1888">
        <v>987.74864460000003</v>
      </c>
      <c r="H8" s="1888">
        <v>1001.28</v>
      </c>
      <c r="I8" s="1888">
        <v>1022.84</v>
      </c>
      <c r="J8" s="1888">
        <v>1044.32</v>
      </c>
      <c r="K8" s="1888">
        <v>1065.8399999999999</v>
      </c>
      <c r="L8" s="1888">
        <v>1087.3599999999999</v>
      </c>
    </row>
    <row r="9" spans="1:12" ht="29.25" customHeight="1" x14ac:dyDescent="0.25">
      <c r="A9" s="1889" t="s">
        <v>2111</v>
      </c>
      <c r="B9" s="1890"/>
      <c r="C9" s="1888">
        <v>224.45924621599997</v>
      </c>
      <c r="D9" s="1888">
        <v>223.51049307599999</v>
      </c>
      <c r="E9" s="1888">
        <v>231.91259870999997</v>
      </c>
      <c r="F9" s="1888">
        <v>226.68465615799997</v>
      </c>
      <c r="G9" s="1888">
        <v>226.53227020199998</v>
      </c>
      <c r="H9" s="1888">
        <v>233.69949320800001</v>
      </c>
      <c r="I9" s="1888">
        <v>243.57599999999999</v>
      </c>
      <c r="J9" s="1888">
        <v>245.28</v>
      </c>
      <c r="K9" s="1888">
        <v>247.7</v>
      </c>
      <c r="L9" s="1888">
        <v>256.45</v>
      </c>
    </row>
    <row r="10" spans="1:12" ht="35.25" customHeight="1" x14ac:dyDescent="0.25">
      <c r="A10" s="1891" t="s">
        <v>2112</v>
      </c>
      <c r="B10" s="1892"/>
      <c r="C10" s="1887">
        <v>44.692700000000002</v>
      </c>
      <c r="D10" s="1887">
        <v>44.692700000000002</v>
      </c>
      <c r="E10" s="1887">
        <v>48.742699999999999</v>
      </c>
      <c r="F10" s="1887">
        <v>44.962699999999998</v>
      </c>
      <c r="G10" s="1887">
        <v>37.537700000000001</v>
      </c>
      <c r="H10" s="1887">
        <v>37.942999999999998</v>
      </c>
      <c r="I10" s="1887">
        <v>32.4</v>
      </c>
      <c r="J10" s="1887">
        <v>33.75</v>
      </c>
      <c r="K10" s="1887">
        <v>35.369999999999997</v>
      </c>
      <c r="L10" s="1887">
        <v>36.72</v>
      </c>
    </row>
    <row r="11" spans="1:12" ht="36" customHeight="1" x14ac:dyDescent="0.25">
      <c r="A11" s="3822" t="s">
        <v>2067</v>
      </c>
      <c r="B11" s="3823"/>
      <c r="C11" s="1893" t="s">
        <v>27</v>
      </c>
      <c r="D11" s="1893" t="s">
        <v>27</v>
      </c>
      <c r="E11" s="1893" t="s">
        <v>27</v>
      </c>
      <c r="F11" s="1893" t="s">
        <v>27</v>
      </c>
      <c r="G11" s="1893" t="s">
        <v>27</v>
      </c>
      <c r="H11" s="1893" t="s">
        <v>27</v>
      </c>
      <c r="I11" s="1893" t="s">
        <v>27</v>
      </c>
      <c r="J11" s="1893" t="s">
        <v>27</v>
      </c>
      <c r="K11" s="1893" t="s">
        <v>27</v>
      </c>
      <c r="L11" s="1893" t="s">
        <v>27</v>
      </c>
    </row>
    <row r="12" spans="1:12" ht="29.25" customHeight="1" x14ac:dyDescent="0.25">
      <c r="A12" s="3822" t="s">
        <v>2113</v>
      </c>
      <c r="B12" s="3823"/>
      <c r="C12" s="1893" t="s">
        <v>27</v>
      </c>
      <c r="D12" s="1893" t="s">
        <v>27</v>
      </c>
      <c r="E12" s="1893" t="s">
        <v>27</v>
      </c>
      <c r="F12" s="1893" t="s">
        <v>27</v>
      </c>
      <c r="G12" s="1893" t="s">
        <v>27</v>
      </c>
      <c r="H12" s="1893" t="s">
        <v>27</v>
      </c>
      <c r="I12" s="1893" t="s">
        <v>27</v>
      </c>
      <c r="J12" s="1893" t="s">
        <v>27</v>
      </c>
      <c r="K12" s="1893" t="s">
        <v>27</v>
      </c>
      <c r="L12" s="1893" t="s">
        <v>27</v>
      </c>
    </row>
    <row r="13" spans="1:12" ht="29.25" customHeight="1" x14ac:dyDescent="0.25">
      <c r="A13" s="3833" t="s">
        <v>2069</v>
      </c>
      <c r="B13" s="3834"/>
      <c r="C13" s="1894">
        <v>3540.1771137476999</v>
      </c>
      <c r="D13" s="1894">
        <v>3773.0531034483997</v>
      </c>
      <c r="E13" s="1894">
        <v>3741.3528366384999</v>
      </c>
      <c r="F13" s="1894">
        <f t="shared" ref="F13:L13" si="0">F5+F10</f>
        <v>3860.1780896144001</v>
      </c>
      <c r="G13" s="1894">
        <f t="shared" si="0"/>
        <v>3941.1967887112</v>
      </c>
      <c r="H13" s="1894">
        <f t="shared" si="0"/>
        <v>4062.9824932080005</v>
      </c>
      <c r="I13" s="1894">
        <f t="shared" si="0"/>
        <v>4052.1400000000003</v>
      </c>
      <c r="J13" s="1894">
        <f t="shared" si="0"/>
        <v>4087.02</v>
      </c>
      <c r="K13" s="1894">
        <f t="shared" si="0"/>
        <v>4226.17</v>
      </c>
      <c r="L13" s="1894">
        <f t="shared" si="0"/>
        <v>4190.46</v>
      </c>
    </row>
    <row r="14" spans="1:12" ht="29.25" customHeight="1" x14ac:dyDescent="0.25">
      <c r="A14" s="3835" t="s">
        <v>2114</v>
      </c>
      <c r="B14" s="3836"/>
      <c r="C14" s="1895">
        <v>362.26</v>
      </c>
      <c r="D14" s="1895">
        <v>358.12</v>
      </c>
      <c r="E14" s="1895">
        <v>364.9</v>
      </c>
      <c r="F14" s="1895">
        <v>370.1</v>
      </c>
      <c r="G14" s="1895">
        <v>367.5</v>
      </c>
      <c r="H14" s="1895">
        <v>366.9</v>
      </c>
      <c r="I14" s="1895">
        <v>368.7</v>
      </c>
      <c r="J14" s="1895">
        <v>363.2</v>
      </c>
      <c r="K14" s="1895">
        <v>364.72</v>
      </c>
      <c r="L14" s="1895">
        <v>365</v>
      </c>
    </row>
    <row r="15" spans="1:12" ht="29.25" customHeight="1" x14ac:dyDescent="0.35">
      <c r="A15" s="3824" t="s">
        <v>2115</v>
      </c>
      <c r="B15" s="3825"/>
      <c r="C15" s="1896">
        <v>3177.9171137476997</v>
      </c>
      <c r="D15" s="1896">
        <v>3414.9331034483998</v>
      </c>
      <c r="E15" s="1896">
        <v>3376.4528366384998</v>
      </c>
      <c r="F15" s="1896">
        <v>3490.0780896144001</v>
      </c>
      <c r="G15" s="1896">
        <v>3573.6967887112</v>
      </c>
      <c r="H15" s="1896">
        <v>3696.0824932080004</v>
      </c>
      <c r="I15" s="1896">
        <v>3683.4400000000005</v>
      </c>
      <c r="J15" s="1896">
        <v>3723.82</v>
      </c>
      <c r="K15" s="1896">
        <v>3861.45</v>
      </c>
      <c r="L15" s="1896">
        <v>3825.46</v>
      </c>
    </row>
    <row r="16" spans="1:12" ht="29.25" customHeight="1" x14ac:dyDescent="0.25">
      <c r="A16" s="3826" t="s">
        <v>2116</v>
      </c>
      <c r="B16" s="3827"/>
      <c r="C16" s="1897">
        <v>2.8379788458883835</v>
      </c>
      <c r="D16" s="1897">
        <v>3.0174768901538704</v>
      </c>
      <c r="E16" s="1897">
        <v>2.9873827747583848</v>
      </c>
      <c r="F16" s="1897">
        <v>3.0737086681825203</v>
      </c>
      <c r="G16" s="1897">
        <v>3.1312839996408854</v>
      </c>
      <c r="H16" s="1897">
        <v>3.221664858776665</v>
      </c>
      <c r="I16" s="1897">
        <v>3.2109329521109138</v>
      </c>
      <c r="J16" s="1897">
        <v>3.2347584792077075</v>
      </c>
      <c r="K16" s="1897">
        <v>3.3418682237174533</v>
      </c>
      <c r="L16" s="1897">
        <v>3.3118233340156471</v>
      </c>
    </row>
    <row r="17" spans="1:12" x14ac:dyDescent="0.25">
      <c r="A17" s="3828" t="s">
        <v>2117</v>
      </c>
      <c r="B17" s="3828"/>
      <c r="C17" s="3828"/>
      <c r="D17" s="3828"/>
      <c r="E17" s="3828"/>
      <c r="F17" s="3828"/>
      <c r="G17" s="3828"/>
      <c r="H17" s="3828"/>
      <c r="I17" s="3828"/>
      <c r="J17" s="3828"/>
      <c r="K17" s="3828"/>
      <c r="L17" s="3828"/>
    </row>
    <row r="18" spans="1:12" ht="18" x14ac:dyDescent="0.25">
      <c r="A18" s="6" t="s">
        <v>2118</v>
      </c>
      <c r="B18" s="50"/>
      <c r="C18" s="50"/>
      <c r="D18" s="50"/>
      <c r="E18" s="50"/>
      <c r="F18" s="50"/>
      <c r="G18" s="50"/>
      <c r="H18" s="50"/>
      <c r="I18" s="50"/>
      <c r="J18" s="50"/>
      <c r="K18" s="50"/>
      <c r="L18" s="50"/>
    </row>
    <row r="19" spans="1:12" ht="18" x14ac:dyDescent="0.25">
      <c r="A19" s="6" t="s">
        <v>2119</v>
      </c>
      <c r="B19" s="50"/>
      <c r="C19" s="50"/>
      <c r="D19" s="50"/>
      <c r="E19" s="50"/>
      <c r="F19" s="50"/>
      <c r="G19" s="50"/>
      <c r="H19" s="50"/>
      <c r="I19" s="50"/>
      <c r="J19" s="50"/>
      <c r="K19" s="50"/>
      <c r="L19" s="50"/>
    </row>
    <row r="20" spans="1:12" ht="18.75" x14ac:dyDescent="0.3">
      <c r="A20" s="6" t="s">
        <v>2120</v>
      </c>
      <c r="B20" s="50"/>
      <c r="C20" s="1898"/>
      <c r="D20" s="1898"/>
      <c r="E20" s="1898"/>
      <c r="F20" s="1898"/>
      <c r="G20" s="1898"/>
      <c r="H20" s="1898"/>
      <c r="I20" s="1898"/>
      <c r="J20" s="1898"/>
      <c r="K20" s="1898"/>
      <c r="L20" s="1898"/>
    </row>
    <row r="21" spans="1:12" x14ac:dyDescent="0.25">
      <c r="A21" s="6" t="s">
        <v>2121</v>
      </c>
      <c r="B21" s="4"/>
      <c r="C21" s="4"/>
      <c r="D21" s="4"/>
      <c r="E21" s="4"/>
      <c r="F21" s="4"/>
      <c r="G21" s="4"/>
      <c r="H21" s="4"/>
      <c r="I21" s="4"/>
      <c r="J21" s="4"/>
      <c r="K21" s="4"/>
      <c r="L21" s="4"/>
    </row>
  </sheetData>
  <mergeCells count="10">
    <mergeCell ref="A12:B12"/>
    <mergeCell ref="A15:B15"/>
    <mergeCell ref="A16:B16"/>
    <mergeCell ref="A17:L17"/>
    <mergeCell ref="A4:B4"/>
    <mergeCell ref="A6:B6"/>
    <mergeCell ref="A7:B7"/>
    <mergeCell ref="A11:B11"/>
    <mergeCell ref="A13:B13"/>
    <mergeCell ref="A14:B14"/>
  </mergeCells>
  <hyperlinks>
    <hyperlink ref="A1" location="'Table of Contents'!A1" display="Back to Table of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topLeftCell="A13" zoomScale="80" zoomScaleNormal="80" workbookViewId="0">
      <selection activeCell="I30" sqref="I30"/>
    </sheetView>
  </sheetViews>
  <sheetFormatPr defaultRowHeight="15.75" x14ac:dyDescent="0.25"/>
  <cols>
    <col min="1" max="1" width="22.42578125" style="2474" customWidth="1"/>
    <col min="2" max="2" width="25.85546875" style="2474" customWidth="1"/>
    <col min="3" max="10" width="9.140625" style="2474"/>
    <col min="11" max="11" width="10.42578125" style="2474" customWidth="1"/>
    <col min="12" max="12" width="10.5703125" style="2474" customWidth="1"/>
    <col min="13" max="16384" width="9.140625" style="2474"/>
  </cols>
  <sheetData>
    <row r="1" spans="1:12" x14ac:dyDescent="0.25">
      <c r="A1" s="2916" t="s">
        <v>1404</v>
      </c>
    </row>
    <row r="2" spans="1:12" ht="18.75" x14ac:dyDescent="0.25">
      <c r="A2" s="1880" t="s">
        <v>3743</v>
      </c>
      <c r="B2" s="2917"/>
      <c r="C2" s="2917"/>
      <c r="D2" s="2917"/>
      <c r="E2" s="2917"/>
      <c r="F2" s="2918"/>
      <c r="G2" s="2917"/>
      <c r="H2" s="2917"/>
      <c r="I2" s="2917"/>
      <c r="J2" s="2917"/>
      <c r="K2" s="1881"/>
      <c r="L2" s="1881"/>
    </row>
    <row r="3" spans="1:12" x14ac:dyDescent="0.25">
      <c r="A3" s="1881"/>
      <c r="B3" s="2919"/>
      <c r="C3" s="2919"/>
      <c r="D3" s="2919"/>
      <c r="E3" s="2919"/>
      <c r="F3" s="2919"/>
      <c r="G3" s="2919"/>
      <c r="H3" s="2919"/>
      <c r="I3" s="1881"/>
      <c r="J3" s="1881"/>
      <c r="K3" s="2920" t="s">
        <v>2105</v>
      </c>
      <c r="L3" s="2920"/>
    </row>
    <row r="4" spans="1:12" ht="29.25" customHeight="1" x14ac:dyDescent="0.25">
      <c r="A4" s="3829" t="s">
        <v>2106</v>
      </c>
      <c r="B4" s="3829"/>
      <c r="C4" s="2910">
        <v>2009</v>
      </c>
      <c r="D4" s="2910">
        <v>2010</v>
      </c>
      <c r="E4" s="2910">
        <v>2011</v>
      </c>
      <c r="F4" s="2910">
        <v>2012</v>
      </c>
      <c r="G4" s="2910">
        <v>2013</v>
      </c>
      <c r="H4" s="2910" t="s">
        <v>3744</v>
      </c>
      <c r="I4" s="2910" t="s">
        <v>3745</v>
      </c>
      <c r="J4" s="2910" t="s">
        <v>3746</v>
      </c>
      <c r="K4" s="2910" t="s">
        <v>3747</v>
      </c>
      <c r="L4" s="2910" t="s">
        <v>3748</v>
      </c>
    </row>
    <row r="5" spans="1:12" ht="37.5" customHeight="1" x14ac:dyDescent="0.25">
      <c r="A5" s="2921" t="s">
        <v>2107</v>
      </c>
      <c r="B5" s="2922"/>
      <c r="C5" s="1887">
        <v>0.7995075404130001</v>
      </c>
      <c r="D5" s="1887">
        <v>0.82901428682</v>
      </c>
      <c r="E5" s="1887">
        <v>0.82408141322499995</v>
      </c>
      <c r="F5" s="1887">
        <v>0.82279545136200016</v>
      </c>
      <c r="G5" s="1887">
        <v>0.82668413811700003</v>
      </c>
      <c r="H5" s="1887">
        <v>0.83690000000000009</v>
      </c>
      <c r="I5" s="1887">
        <v>0.92910999999999999</v>
      </c>
      <c r="J5" s="1887">
        <v>0.88849</v>
      </c>
      <c r="K5" s="1887">
        <v>0.88</v>
      </c>
      <c r="L5" s="1887">
        <v>0.86</v>
      </c>
    </row>
    <row r="6" spans="1:12" ht="37.5" customHeight="1" x14ac:dyDescent="0.25">
      <c r="A6" s="3837" t="s">
        <v>2108</v>
      </c>
      <c r="B6" s="3837"/>
      <c r="C6" s="1888">
        <v>0.39949958359199989</v>
      </c>
      <c r="D6" s="1888">
        <v>0.40205594659199995</v>
      </c>
      <c r="E6" s="1888">
        <v>0.40232328569999992</v>
      </c>
      <c r="F6" s="1888">
        <v>0.40380488487599991</v>
      </c>
      <c r="G6" s="1888">
        <v>0.40565685882000002</v>
      </c>
      <c r="H6" s="1888">
        <v>0.40350000000000003</v>
      </c>
      <c r="I6" s="1888">
        <v>0.47688999999999998</v>
      </c>
      <c r="J6" s="1888">
        <v>0.43758999999999998</v>
      </c>
      <c r="K6" s="1888">
        <v>0.42299999999999999</v>
      </c>
      <c r="L6" s="1888">
        <v>0.39900000000000002</v>
      </c>
    </row>
    <row r="7" spans="1:12" ht="37.5" customHeight="1" x14ac:dyDescent="0.25">
      <c r="A7" s="3837" t="s">
        <v>2109</v>
      </c>
      <c r="B7" s="3837"/>
      <c r="C7" s="1888">
        <v>9.7137558300999988E-2</v>
      </c>
      <c r="D7" s="1888">
        <v>0.11147538450799999</v>
      </c>
      <c r="E7" s="1888">
        <v>0.10319093462500001</v>
      </c>
      <c r="F7" s="1888">
        <v>9.2300260885999991E-2</v>
      </c>
      <c r="G7" s="1888">
        <v>8.9079160556999992E-2</v>
      </c>
      <c r="H7" s="1888">
        <v>8.1000000000000003E-2</v>
      </c>
      <c r="I7" s="1888">
        <v>8.9399999999999993E-2</v>
      </c>
      <c r="J7" s="1888">
        <v>7.4099999999999999E-2</v>
      </c>
      <c r="K7" s="1888">
        <v>6.6000000000000003E-2</v>
      </c>
      <c r="L7" s="1888">
        <v>5.9400000000000001E-2</v>
      </c>
    </row>
    <row r="8" spans="1:12" ht="37.5" customHeight="1" x14ac:dyDescent="0.25">
      <c r="A8" s="3837" t="s">
        <v>2110</v>
      </c>
      <c r="B8" s="3837"/>
      <c r="C8" s="1888">
        <v>0.201182204</v>
      </c>
      <c r="D8" s="1888">
        <v>0.21426327899999997</v>
      </c>
      <c r="E8" s="1888">
        <v>0.21707865800000004</v>
      </c>
      <c r="F8" s="1888">
        <v>0.227564236</v>
      </c>
      <c r="G8" s="1888">
        <v>0.23585024299999999</v>
      </c>
      <c r="H8" s="1888">
        <v>0.26</v>
      </c>
      <c r="I8" s="1888">
        <v>0.27400000000000002</v>
      </c>
      <c r="J8" s="1888">
        <v>0.28799999999999998</v>
      </c>
      <c r="K8" s="1888">
        <v>0.30199999999999999</v>
      </c>
      <c r="L8" s="1888">
        <v>0.316</v>
      </c>
    </row>
    <row r="9" spans="1:12" ht="37.5" customHeight="1" x14ac:dyDescent="0.25">
      <c r="A9" s="2941" t="s">
        <v>2111</v>
      </c>
      <c r="B9" s="2940"/>
      <c r="C9" s="1888">
        <v>0.10168819452</v>
      </c>
      <c r="D9" s="1888">
        <v>0.10121967672</v>
      </c>
      <c r="E9" s="1888">
        <v>0.10148853489999998</v>
      </c>
      <c r="F9" s="1888">
        <v>9.9126069599999977E-2</v>
      </c>
      <c r="G9" s="1888">
        <v>9.6097875739999991E-2</v>
      </c>
      <c r="H9" s="1888">
        <v>9.2399999999999996E-2</v>
      </c>
      <c r="I9" s="1888">
        <v>8.8819999999999996E-2</v>
      </c>
      <c r="J9" s="1888">
        <v>8.8800000000000004E-2</v>
      </c>
      <c r="K9" s="1888">
        <v>8.8999999999999996E-2</v>
      </c>
      <c r="L9" s="1888">
        <v>8.5599999999999996E-2</v>
      </c>
    </row>
    <row r="10" spans="1:12" ht="37.5" customHeight="1" x14ac:dyDescent="0.25">
      <c r="A10" s="3838" t="s">
        <v>2122</v>
      </c>
      <c r="B10" s="3839"/>
      <c r="C10" s="2923" t="s">
        <v>27</v>
      </c>
      <c r="D10" s="2924" t="s">
        <v>27</v>
      </c>
      <c r="E10" s="2923" t="s">
        <v>27</v>
      </c>
      <c r="F10" s="2923" t="s">
        <v>27</v>
      </c>
      <c r="G10" s="2923" t="s">
        <v>27</v>
      </c>
      <c r="H10" s="2923" t="s">
        <v>27</v>
      </c>
      <c r="I10" s="2923" t="s">
        <v>27</v>
      </c>
      <c r="J10" s="2923" t="s">
        <v>27</v>
      </c>
      <c r="K10" s="2923" t="s">
        <v>27</v>
      </c>
      <c r="L10" s="2923" t="s">
        <v>27</v>
      </c>
    </row>
    <row r="11" spans="1:12" ht="37.5" customHeight="1" x14ac:dyDescent="0.25">
      <c r="A11" s="3840" t="s">
        <v>2123</v>
      </c>
      <c r="B11" s="3841"/>
      <c r="C11" s="1887">
        <v>1.6966666666666668</v>
      </c>
      <c r="D11" s="1887">
        <v>1.9138095238095236</v>
      </c>
      <c r="E11" s="1887">
        <v>1.9766666666666666</v>
      </c>
      <c r="F11" s="1887">
        <v>1.9638095238095237</v>
      </c>
      <c r="G11" s="1887">
        <v>1.927142857142857</v>
      </c>
      <c r="H11" s="1923">
        <v>1.57</v>
      </c>
      <c r="I11" s="1923">
        <v>1.577</v>
      </c>
      <c r="J11" s="1923">
        <v>1.5389999999999999</v>
      </c>
      <c r="K11" s="1923">
        <v>1.502</v>
      </c>
      <c r="L11" s="1923">
        <v>1.5029999999999999</v>
      </c>
    </row>
    <row r="12" spans="1:12" ht="37.5" customHeight="1" x14ac:dyDescent="0.25">
      <c r="A12" s="3840" t="s">
        <v>2068</v>
      </c>
      <c r="B12" s="3841"/>
      <c r="C12" s="2925">
        <v>39.731428571428573</v>
      </c>
      <c r="D12" s="2925">
        <v>45.612380952380953</v>
      </c>
      <c r="E12" s="2925">
        <v>47.616190476190475</v>
      </c>
      <c r="F12" s="2925">
        <v>46.737619047619042</v>
      </c>
      <c r="G12" s="2925">
        <v>45.863809523809522</v>
      </c>
      <c r="H12" s="2925">
        <v>51.006</v>
      </c>
      <c r="I12" s="2925">
        <v>51.73</v>
      </c>
      <c r="J12" s="2925">
        <v>53.265999999999998</v>
      </c>
      <c r="K12" s="2925">
        <v>54.871000000000002</v>
      </c>
      <c r="L12" s="2925">
        <v>57.183999999999997</v>
      </c>
    </row>
    <row r="13" spans="1:12" ht="37.5" customHeight="1" x14ac:dyDescent="0.25">
      <c r="A13" s="3829" t="s">
        <v>2069</v>
      </c>
      <c r="B13" s="3829"/>
      <c r="C13" s="1894">
        <v>42.227602778508242</v>
      </c>
      <c r="D13" s="1894">
        <v>48.355204763010477</v>
      </c>
      <c r="E13" s="1894">
        <v>50.416938556082144</v>
      </c>
      <c r="F13" s="1894">
        <v>49.524224022790563</v>
      </c>
      <c r="G13" s="1894">
        <v>48.617636519069379</v>
      </c>
      <c r="H13" s="1894">
        <v>53.4129</v>
      </c>
      <c r="I13" s="1894">
        <v>54.236109999999996</v>
      </c>
      <c r="J13" s="1894">
        <v>55.693489999999997</v>
      </c>
      <c r="K13" s="1894">
        <v>57.253</v>
      </c>
      <c r="L13" s="1894">
        <v>59.546999999999997</v>
      </c>
    </row>
    <row r="14" spans="1:12" x14ac:dyDescent="0.25">
      <c r="A14" s="3842" t="s">
        <v>2098</v>
      </c>
      <c r="B14" s="3842"/>
      <c r="C14" s="3842"/>
      <c r="D14" s="3842"/>
      <c r="E14" s="3842"/>
      <c r="F14" s="3842"/>
      <c r="G14" s="3842"/>
      <c r="H14" s="3842"/>
      <c r="I14" s="3842"/>
      <c r="J14" s="3842"/>
      <c r="K14" s="3842"/>
      <c r="L14" s="3842"/>
    </row>
    <row r="15" spans="1:12" ht="18.75" x14ac:dyDescent="0.25">
      <c r="A15" s="2926" t="s">
        <v>3749</v>
      </c>
      <c r="B15" s="2927"/>
      <c r="C15" s="2927"/>
      <c r="D15" s="2927"/>
      <c r="E15" s="2927"/>
      <c r="F15" s="2927"/>
      <c r="G15" s="2927"/>
      <c r="H15" s="2927"/>
      <c r="I15" s="2927"/>
      <c r="J15" s="2927"/>
      <c r="K15" s="1881"/>
      <c r="L15" s="1881"/>
    </row>
    <row r="16" spans="1:12" ht="18.75" x14ac:dyDescent="0.25">
      <c r="A16" s="2926" t="s">
        <v>3750</v>
      </c>
      <c r="B16" s="2927"/>
      <c r="C16" s="2927"/>
      <c r="D16" s="2927"/>
      <c r="E16" s="2927"/>
      <c r="F16" s="2927"/>
      <c r="G16" s="2927"/>
      <c r="H16" s="2927"/>
      <c r="I16" s="2927"/>
      <c r="J16" s="2927"/>
      <c r="K16" s="1881"/>
      <c r="L16" s="1881"/>
    </row>
    <row r="17" spans="1:12" x14ac:dyDescent="0.25">
      <c r="A17" s="2928" t="s">
        <v>2121</v>
      </c>
      <c r="B17" s="2927"/>
      <c r="C17" s="2927"/>
      <c r="D17" s="2927"/>
      <c r="E17" s="2927"/>
      <c r="F17" s="2927"/>
      <c r="G17" s="2927"/>
      <c r="H17" s="2927"/>
      <c r="I17" s="2927"/>
      <c r="J17" s="2927"/>
      <c r="K17" s="2927"/>
      <c r="L17" s="2927"/>
    </row>
    <row r="18" spans="1:12" x14ac:dyDescent="0.25">
      <c r="A18" s="2929" t="s">
        <v>1404</v>
      </c>
      <c r="B18" s="2927"/>
      <c r="C18" s="2927"/>
      <c r="D18" s="2927"/>
      <c r="E18" s="2927"/>
      <c r="F18" s="2927"/>
      <c r="G18" s="2927"/>
      <c r="H18" s="2927"/>
      <c r="I18" s="2927"/>
      <c r="J18" s="2927"/>
      <c r="K18" s="1881"/>
      <c r="L18" s="1881"/>
    </row>
    <row r="19" spans="1:12" ht="18.75" x14ac:dyDescent="0.25">
      <c r="A19" s="1880" t="s">
        <v>3751</v>
      </c>
      <c r="B19" s="1881"/>
      <c r="C19" s="1881"/>
      <c r="D19" s="1881"/>
      <c r="E19" s="1881"/>
      <c r="F19" s="1881"/>
      <c r="G19" s="1881"/>
      <c r="H19" s="1881"/>
      <c r="I19" s="1881"/>
      <c r="J19" s="1881"/>
      <c r="K19" s="948"/>
      <c r="L19" s="948"/>
    </row>
    <row r="20" spans="1:12" x14ac:dyDescent="0.25">
      <c r="A20" s="2930"/>
      <c r="B20" s="2931"/>
      <c r="C20" s="2931"/>
      <c r="D20" s="2931"/>
      <c r="E20" s="2931"/>
      <c r="F20" s="2931"/>
      <c r="G20" s="2931"/>
      <c r="H20" s="2932"/>
      <c r="I20" s="1881"/>
      <c r="J20" s="1881"/>
      <c r="K20" s="2920" t="s">
        <v>2105</v>
      </c>
      <c r="L20" s="2920"/>
    </row>
    <row r="21" spans="1:12" ht="18.75" x14ac:dyDescent="0.25">
      <c r="A21" s="3829" t="s">
        <v>2106</v>
      </c>
      <c r="B21" s="3833"/>
      <c r="C21" s="2910">
        <v>2009</v>
      </c>
      <c r="D21" s="2910">
        <v>2010</v>
      </c>
      <c r="E21" s="2910">
        <v>2011</v>
      </c>
      <c r="F21" s="2910">
        <v>2012</v>
      </c>
      <c r="G21" s="2910">
        <v>2013</v>
      </c>
      <c r="H21" s="2910" t="s">
        <v>3744</v>
      </c>
      <c r="I21" s="2910" t="s">
        <v>3745</v>
      </c>
      <c r="J21" s="2910" t="s">
        <v>3746</v>
      </c>
      <c r="K21" s="2910" t="s">
        <v>3747</v>
      </c>
      <c r="L21" s="2910" t="s">
        <v>3748</v>
      </c>
    </row>
    <row r="22" spans="1:12" x14ac:dyDescent="0.25">
      <c r="A22" s="2933" t="s">
        <v>2107</v>
      </c>
      <c r="B22" s="1881"/>
      <c r="C22" s="2934">
        <v>0.1329097176505</v>
      </c>
      <c r="D22" s="2935">
        <v>0.13900000000000001</v>
      </c>
      <c r="E22" s="2934">
        <v>0.13804290392149998</v>
      </c>
      <c r="F22" s="2934">
        <v>0.13969947654679998</v>
      </c>
      <c r="G22" s="2934">
        <v>0.14150595902419999</v>
      </c>
      <c r="H22" s="2934">
        <v>0.14199999999999999</v>
      </c>
      <c r="I22" s="2934">
        <v>0.15185999999999999</v>
      </c>
      <c r="J22" s="2934">
        <v>0.14694392158400002</v>
      </c>
      <c r="K22" s="2934">
        <v>0.13362560254399999</v>
      </c>
      <c r="L22" s="2934">
        <v>0.14041677506399999</v>
      </c>
    </row>
    <row r="23" spans="1:12" x14ac:dyDescent="0.25">
      <c r="A23" s="3845" t="s">
        <v>2108</v>
      </c>
      <c r="B23" s="3846"/>
      <c r="C23" s="2936">
        <v>7.4874290868400001E-2</v>
      </c>
      <c r="D23" s="2936">
        <v>7.7669863668399994E-2</v>
      </c>
      <c r="E23" s="2936">
        <v>7.6869652689999998E-2</v>
      </c>
      <c r="F23" s="2936">
        <v>7.8222131525199995E-2</v>
      </c>
      <c r="G23" s="2936">
        <v>7.9651683814000007E-2</v>
      </c>
      <c r="H23" s="2936">
        <v>8.0379999999999993E-2</v>
      </c>
      <c r="I23" s="2936">
        <v>8.8999999999999996E-2</v>
      </c>
      <c r="J23" s="2936">
        <v>8.4680000000000005E-2</v>
      </c>
      <c r="K23" s="2936">
        <v>7.4999999999999997E-2</v>
      </c>
      <c r="L23" s="2936">
        <v>7.9200000000000007E-2</v>
      </c>
    </row>
    <row r="24" spans="1:12" x14ac:dyDescent="0.25">
      <c r="A24" s="3843" t="s">
        <v>2109</v>
      </c>
      <c r="B24" s="3844"/>
      <c r="C24" s="2936">
        <v>1.3825509718099998E-2</v>
      </c>
      <c r="D24" s="2936">
        <v>1.5742094603799998E-2</v>
      </c>
      <c r="E24" s="2936">
        <v>1.4594554351499998E-2</v>
      </c>
      <c r="F24" s="2936">
        <v>1.3119799699599999E-2</v>
      </c>
      <c r="G24" s="2936">
        <v>1.2649228312199999E-2</v>
      </c>
      <c r="H24" s="2936">
        <v>1.1608E-2</v>
      </c>
      <c r="I24" s="2936">
        <v>1.2645999999999999E-2</v>
      </c>
      <c r="J24" s="2936">
        <v>1.0670000000000001E-2</v>
      </c>
      <c r="K24" s="2936">
        <v>7.6317979319999998E-3</v>
      </c>
      <c r="L24" s="2936">
        <v>8.7054116299999998E-3</v>
      </c>
    </row>
    <row r="25" spans="1:12" x14ac:dyDescent="0.25">
      <c r="A25" s="3843" t="s">
        <v>2110</v>
      </c>
      <c r="B25" s="3844"/>
      <c r="C25" s="2936">
        <v>4.2359134E-2</v>
      </c>
      <c r="D25" s="2936">
        <v>4.4151004000000001E-2</v>
      </c>
      <c r="E25" s="2936">
        <v>4.4723768000000011E-2</v>
      </c>
      <c r="F25" s="2936">
        <v>4.6594155999999998E-2</v>
      </c>
      <c r="G25" s="2936">
        <v>4.7528057999999991E-2</v>
      </c>
      <c r="H25" s="2936">
        <v>4.8000000000000001E-2</v>
      </c>
      <c r="I25" s="2936">
        <v>4.8599999999999997E-2</v>
      </c>
      <c r="J25" s="2936">
        <v>0.05</v>
      </c>
      <c r="K25" s="2936">
        <v>5.04E-2</v>
      </c>
      <c r="L25" s="2936">
        <v>5.1299999999999998E-2</v>
      </c>
    </row>
    <row r="26" spans="1:12" x14ac:dyDescent="0.25">
      <c r="A26" s="3843" t="s">
        <v>2111</v>
      </c>
      <c r="B26" s="3844"/>
      <c r="C26" s="2936">
        <v>1.8507830640000001E-3</v>
      </c>
      <c r="D26" s="2936">
        <v>1.8165700640000002E-3</v>
      </c>
      <c r="E26" s="2936">
        <v>1.8549288799999998E-3</v>
      </c>
      <c r="F26" s="2936">
        <v>1.7633893219999996E-3</v>
      </c>
      <c r="G26" s="2936">
        <v>1.6769888979999998E-3</v>
      </c>
      <c r="H26" s="2936">
        <v>1.639E-3</v>
      </c>
      <c r="I26" s="2936">
        <v>1.614E-3</v>
      </c>
      <c r="J26" s="2936">
        <v>1.5939215839999999E-3</v>
      </c>
      <c r="K26" s="2936">
        <v>5.9380461200000002E-4</v>
      </c>
      <c r="L26" s="2936">
        <v>1.2113634340000002E-3</v>
      </c>
    </row>
    <row r="27" spans="1:12" x14ac:dyDescent="0.25">
      <c r="A27" s="3840" t="s">
        <v>2122</v>
      </c>
      <c r="B27" s="3841"/>
      <c r="C27" s="2935" t="s">
        <v>27</v>
      </c>
      <c r="D27" s="2935" t="s">
        <v>27</v>
      </c>
      <c r="E27" s="2935" t="s">
        <v>27</v>
      </c>
      <c r="F27" s="2935" t="s">
        <v>27</v>
      </c>
      <c r="G27" s="2935" t="s">
        <v>27</v>
      </c>
      <c r="H27" s="2935" t="s">
        <v>27</v>
      </c>
      <c r="I27" s="2935" t="s">
        <v>27</v>
      </c>
      <c r="J27" s="2935" t="s">
        <v>27</v>
      </c>
      <c r="K27" s="2935" t="s">
        <v>27</v>
      </c>
      <c r="L27" s="2935" t="s">
        <v>27</v>
      </c>
    </row>
    <row r="28" spans="1:12" x14ac:dyDescent="0.25">
      <c r="A28" s="3840" t="s">
        <v>2067</v>
      </c>
      <c r="B28" s="3841"/>
      <c r="C28" s="2937">
        <v>0.25229032258064515</v>
      </c>
      <c r="D28" s="2937">
        <v>0.28183870967741936</v>
      </c>
      <c r="E28" s="2937">
        <v>0.39135483870967741</v>
      </c>
      <c r="F28" s="2937">
        <v>0.32206451612903225</v>
      </c>
      <c r="G28" s="2937">
        <v>0.32606451612903226</v>
      </c>
      <c r="H28" s="2937">
        <v>0.39600000000000002</v>
      </c>
      <c r="I28" s="2937">
        <v>0.309</v>
      </c>
      <c r="J28" s="2937">
        <v>0.37018000000000001</v>
      </c>
      <c r="K28" s="2937">
        <v>0.35499999999999998</v>
      </c>
      <c r="L28" s="2937">
        <v>0.312</v>
      </c>
    </row>
    <row r="29" spans="1:12" x14ac:dyDescent="0.25">
      <c r="A29" s="3840" t="s">
        <v>2068</v>
      </c>
      <c r="B29" s="3841"/>
      <c r="C29" s="2937">
        <v>7.2903225806451616E-2</v>
      </c>
      <c r="D29" s="2937">
        <v>7.3064516129032253E-2</v>
      </c>
      <c r="E29" s="2937">
        <v>7.3870967741935481E-2</v>
      </c>
      <c r="F29" s="2937">
        <v>7.4741935483870967E-2</v>
      </c>
      <c r="G29" s="2937">
        <v>7.5645161290322574E-2</v>
      </c>
      <c r="H29" s="2937">
        <v>7.2999999999999995E-2</v>
      </c>
      <c r="I29" s="2937">
        <v>7.3999999999999996E-2</v>
      </c>
      <c r="J29" s="2937">
        <v>7.2999999999999995E-2</v>
      </c>
      <c r="K29" s="2937">
        <v>7.2999999999999995E-2</v>
      </c>
      <c r="L29" s="2937">
        <v>7.2999999999999995E-2</v>
      </c>
    </row>
    <row r="30" spans="1:12" x14ac:dyDescent="0.25">
      <c r="A30" s="3829" t="s">
        <v>2069</v>
      </c>
      <c r="B30" s="3829"/>
      <c r="C30" s="2938">
        <v>0.45810326603759677</v>
      </c>
      <c r="D30" s="2938">
        <v>0.49399999999999999</v>
      </c>
      <c r="E30" s="2938">
        <v>0.6032687103731128</v>
      </c>
      <c r="F30" s="2938">
        <v>0.53650592815970322</v>
      </c>
      <c r="G30" s="2938">
        <v>0.54321563644355486</v>
      </c>
      <c r="H30" s="2938">
        <v>0.61099999999999999</v>
      </c>
      <c r="I30" s="2938">
        <v>0.53486</v>
      </c>
      <c r="J30" s="2938">
        <v>0.59012392158399996</v>
      </c>
      <c r="K30" s="2938">
        <v>0.56162560254399996</v>
      </c>
      <c r="L30" s="2938">
        <v>0.52541677506399997</v>
      </c>
    </row>
    <row r="31" spans="1:12" x14ac:dyDescent="0.25">
      <c r="A31" s="3842" t="s">
        <v>2098</v>
      </c>
      <c r="B31" s="3842"/>
      <c r="C31" s="3842"/>
      <c r="D31" s="3842"/>
      <c r="E31" s="3842"/>
      <c r="F31" s="3842"/>
      <c r="G31" s="3842"/>
      <c r="H31" s="3842"/>
      <c r="I31" s="3842"/>
      <c r="J31" s="3842"/>
      <c r="K31" s="3842"/>
      <c r="L31" s="3842"/>
    </row>
    <row r="32" spans="1:12" ht="18.75" x14ac:dyDescent="0.25">
      <c r="A32" s="2926" t="s">
        <v>3749</v>
      </c>
      <c r="B32" s="2927"/>
      <c r="C32" s="2927"/>
      <c r="D32" s="2927"/>
      <c r="E32" s="2927"/>
      <c r="F32" s="2927"/>
      <c r="G32" s="2927"/>
      <c r="H32" s="2927"/>
      <c r="I32" s="2927"/>
      <c r="J32" s="2927"/>
      <c r="K32" s="1881"/>
      <c r="L32" s="1881"/>
    </row>
    <row r="33" spans="1:12" ht="18.75" x14ac:dyDescent="0.25">
      <c r="A33" s="2926" t="s">
        <v>3750</v>
      </c>
      <c r="B33" s="2927"/>
      <c r="C33" s="2927"/>
      <c r="D33" s="2927"/>
      <c r="E33" s="2927"/>
      <c r="F33" s="2927"/>
      <c r="G33" s="2927"/>
      <c r="H33" s="2927"/>
      <c r="I33" s="2927"/>
      <c r="J33" s="2939"/>
      <c r="K33" s="1881"/>
      <c r="L33" s="1881"/>
    </row>
    <row r="34" spans="1:12" x14ac:dyDescent="0.25">
      <c r="A34" s="2928" t="s">
        <v>2121</v>
      </c>
      <c r="B34" s="2927"/>
      <c r="C34" s="2927"/>
      <c r="D34" s="2927"/>
      <c r="E34" s="2927"/>
      <c r="F34" s="2927"/>
      <c r="G34" s="2927"/>
      <c r="H34" s="2927"/>
      <c r="I34" s="2927"/>
      <c r="J34" s="2927"/>
      <c r="K34" s="1881"/>
      <c r="L34" s="1881"/>
    </row>
    <row r="35" spans="1:12" x14ac:dyDescent="0.25">
      <c r="A35" s="2928"/>
      <c r="B35" s="2927"/>
      <c r="C35" s="2939"/>
      <c r="D35" s="2939"/>
      <c r="E35" s="2939"/>
      <c r="F35" s="2939"/>
      <c r="G35" s="2939"/>
      <c r="H35" s="2939"/>
      <c r="I35" s="2939"/>
      <c r="J35" s="2939"/>
      <c r="K35" s="2939"/>
      <c r="L35" s="2939"/>
    </row>
  </sheetData>
  <mergeCells count="19">
    <mergeCell ref="A27:B27"/>
    <mergeCell ref="A28:B28"/>
    <mergeCell ref="A30:B30"/>
    <mergeCell ref="A31:L31"/>
    <mergeCell ref="A8:B8"/>
    <mergeCell ref="A12:B12"/>
    <mergeCell ref="A26:B26"/>
    <mergeCell ref="A25:B25"/>
    <mergeCell ref="A29:B29"/>
    <mergeCell ref="A13:B13"/>
    <mergeCell ref="A14:L14"/>
    <mergeCell ref="A21:B21"/>
    <mergeCell ref="A23:B23"/>
    <mergeCell ref="A24:B24"/>
    <mergeCell ref="A4:B4"/>
    <mergeCell ref="A6:B6"/>
    <mergeCell ref="A7:B7"/>
    <mergeCell ref="A10:B10"/>
    <mergeCell ref="A11:B11"/>
  </mergeCells>
  <hyperlinks>
    <hyperlink ref="A1" location="'Table of Contents'!A1" display="Back to Table of Contents"/>
    <hyperlink ref="A18" location="'Table of Contents'!A1" display="Back to Table of Contents"/>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topLeftCell="A19" workbookViewId="0">
      <selection activeCell="H19" sqref="H19"/>
    </sheetView>
  </sheetViews>
  <sheetFormatPr defaultRowHeight="15" x14ac:dyDescent="0.25"/>
  <cols>
    <col min="1" max="1" width="40.7109375" customWidth="1"/>
  </cols>
  <sheetData>
    <row r="1" spans="1:11" x14ac:dyDescent="0.25">
      <c r="A1" s="962" t="s">
        <v>1404</v>
      </c>
    </row>
    <row r="2" spans="1:11" ht="34.5" customHeight="1" x14ac:dyDescent="0.25">
      <c r="A2" s="3847" t="s">
        <v>2124</v>
      </c>
      <c r="B2" s="3847"/>
      <c r="C2" s="3847"/>
      <c r="D2" s="3847"/>
      <c r="E2" s="3847"/>
      <c r="F2" s="3847"/>
      <c r="G2" s="3847"/>
      <c r="H2" s="3847"/>
      <c r="I2" s="3847"/>
      <c r="J2" s="3847"/>
      <c r="K2" s="3847"/>
    </row>
    <row r="3" spans="1:11" ht="16.5" x14ac:dyDescent="0.3">
      <c r="A3" s="1899"/>
      <c r="B3" s="1900"/>
      <c r="C3" s="1900"/>
      <c r="D3" s="1900"/>
      <c r="E3" s="1900"/>
      <c r="F3" s="1900"/>
      <c r="G3" s="1900"/>
      <c r="H3" s="1901"/>
      <c r="I3" s="1902"/>
      <c r="J3" s="3848" t="s">
        <v>2125</v>
      </c>
      <c r="K3" s="3848"/>
    </row>
    <row r="4" spans="1:11" x14ac:dyDescent="0.25">
      <c r="A4" s="1385" t="s">
        <v>2106</v>
      </c>
      <c r="B4" s="1383">
        <v>2009</v>
      </c>
      <c r="C4" s="1383">
        <v>2010</v>
      </c>
      <c r="D4" s="1383">
        <v>2011</v>
      </c>
      <c r="E4" s="1383">
        <v>2012</v>
      </c>
      <c r="F4" s="1383">
        <v>2013</v>
      </c>
      <c r="G4" s="1383">
        <v>2014</v>
      </c>
      <c r="H4" s="1383">
        <v>2015</v>
      </c>
      <c r="I4" s="1383">
        <v>2016</v>
      </c>
      <c r="J4" s="1383">
        <v>2017</v>
      </c>
      <c r="K4" s="1383">
        <v>2018</v>
      </c>
    </row>
    <row r="5" spans="1:11" x14ac:dyDescent="0.25">
      <c r="A5" s="1903" t="s">
        <v>2126</v>
      </c>
      <c r="B5" s="1904">
        <v>4.5999999999999996</v>
      </c>
      <c r="C5" s="1904">
        <v>5.2</v>
      </c>
      <c r="D5" s="1904">
        <v>5.7</v>
      </c>
      <c r="E5" s="1904">
        <v>6</v>
      </c>
      <c r="F5" s="1904">
        <v>6.2</v>
      </c>
      <c r="G5" s="1904">
        <v>6.92</v>
      </c>
      <c r="H5" s="1904">
        <v>7.77</v>
      </c>
      <c r="I5" s="1904">
        <v>8.92</v>
      </c>
      <c r="J5" s="1905">
        <v>10.06</v>
      </c>
      <c r="K5" s="1904">
        <v>11.194000000000001</v>
      </c>
    </row>
    <row r="6" spans="1:11" x14ac:dyDescent="0.25">
      <c r="A6" s="1906" t="s">
        <v>2069</v>
      </c>
      <c r="B6" s="1907">
        <v>4.5999999999999996</v>
      </c>
      <c r="C6" s="1907">
        <v>5.2</v>
      </c>
      <c r="D6" s="1907">
        <v>5.7</v>
      </c>
      <c r="E6" s="1907">
        <v>6</v>
      </c>
      <c r="F6" s="1907">
        <v>6.2</v>
      </c>
      <c r="G6" s="1907">
        <v>6.92</v>
      </c>
      <c r="H6" s="1907">
        <v>7.77</v>
      </c>
      <c r="I6" s="1907">
        <v>8.92</v>
      </c>
      <c r="J6" s="1908">
        <v>10.06</v>
      </c>
      <c r="K6" s="1907">
        <v>11.194000000000001</v>
      </c>
    </row>
    <row r="7" spans="1:11" x14ac:dyDescent="0.25">
      <c r="A7" s="3828" t="s">
        <v>2117</v>
      </c>
      <c r="B7" s="3828"/>
      <c r="C7" s="3828"/>
      <c r="D7" s="3828"/>
      <c r="E7" s="3828"/>
      <c r="F7" s="3828"/>
      <c r="G7" s="3828"/>
      <c r="H7" s="3828"/>
      <c r="I7" s="1909"/>
      <c r="J7" s="1909"/>
      <c r="K7" s="1909"/>
    </row>
    <row r="8" spans="1:11" x14ac:dyDescent="0.25">
      <c r="A8" s="3849" t="s">
        <v>2118</v>
      </c>
      <c r="B8" s="3849"/>
      <c r="C8" s="3849"/>
      <c r="D8" s="3849"/>
      <c r="E8" s="3849"/>
      <c r="F8" s="3849"/>
      <c r="G8" s="3849"/>
      <c r="H8" s="3849"/>
      <c r="I8" s="1910"/>
      <c r="J8" s="1910"/>
      <c r="K8" s="50"/>
    </row>
    <row r="9" spans="1:11" ht="18" x14ac:dyDescent="0.25">
      <c r="A9" s="1911" t="s">
        <v>2119</v>
      </c>
      <c r="B9" s="1910"/>
      <c r="C9" s="1910"/>
      <c r="D9" s="1910"/>
      <c r="E9" s="1910"/>
      <c r="F9" s="1910"/>
      <c r="G9" s="1910"/>
      <c r="H9" s="1910"/>
      <c r="I9" s="1910"/>
      <c r="J9" s="1910"/>
      <c r="K9" s="50"/>
    </row>
    <row r="10" spans="1:11" ht="24" customHeight="1" x14ac:dyDescent="0.25">
      <c r="A10" s="962" t="s">
        <v>1404</v>
      </c>
      <c r="B10" s="1912"/>
      <c r="C10" s="1912"/>
      <c r="D10" s="1912"/>
      <c r="E10" s="1912"/>
      <c r="F10" s="1912"/>
      <c r="G10" s="1912"/>
      <c r="H10" s="1912"/>
      <c r="I10" s="1912"/>
      <c r="J10" s="1912"/>
      <c r="K10" s="1912"/>
    </row>
    <row r="11" spans="1:11" ht="36" customHeight="1" x14ac:dyDescent="0.25">
      <c r="A11" s="3850" t="s">
        <v>2127</v>
      </c>
      <c r="B11" s="3850"/>
      <c r="C11" s="3850"/>
      <c r="D11" s="3850"/>
      <c r="E11" s="3850"/>
      <c r="F11" s="3850"/>
      <c r="G11" s="3850"/>
      <c r="H11" s="3850"/>
      <c r="I11" s="3850"/>
      <c r="J11" s="3850"/>
      <c r="K11" s="3850"/>
    </row>
    <row r="12" spans="1:11" ht="16.5" x14ac:dyDescent="0.3">
      <c r="A12" s="119"/>
      <c r="B12" s="119"/>
      <c r="C12" s="119"/>
      <c r="D12" s="119"/>
      <c r="E12" s="119"/>
      <c r="F12" s="119"/>
      <c r="G12" s="119"/>
      <c r="H12" s="119"/>
      <c r="I12" s="1912"/>
      <c r="J12" s="3851" t="s">
        <v>2125</v>
      </c>
      <c r="K12" s="3851"/>
    </row>
    <row r="13" spans="1:11" ht="22.5" customHeight="1" x14ac:dyDescent="0.25">
      <c r="A13" s="3852" t="s">
        <v>2128</v>
      </c>
      <c r="B13" s="3853" t="s">
        <v>105</v>
      </c>
      <c r="C13" s="3854"/>
      <c r="D13" s="3853" t="s">
        <v>469</v>
      </c>
      <c r="E13" s="3854"/>
      <c r="F13" s="3853" t="s">
        <v>577</v>
      </c>
      <c r="G13" s="3854"/>
      <c r="H13" s="3853" t="s">
        <v>707</v>
      </c>
      <c r="I13" s="3854"/>
      <c r="J13" s="3853" t="s">
        <v>786</v>
      </c>
      <c r="K13" s="3854"/>
    </row>
    <row r="14" spans="1:11" ht="21" customHeight="1" x14ac:dyDescent="0.25">
      <c r="A14" s="3852"/>
      <c r="B14" s="1287" t="s">
        <v>2129</v>
      </c>
      <c r="C14" s="1287" t="s">
        <v>122</v>
      </c>
      <c r="D14" s="1287" t="s">
        <v>2129</v>
      </c>
      <c r="E14" s="1287" t="s">
        <v>122</v>
      </c>
      <c r="F14" s="1287" t="s">
        <v>2129</v>
      </c>
      <c r="G14" s="1287" t="s">
        <v>122</v>
      </c>
      <c r="H14" s="1287" t="s">
        <v>2129</v>
      </c>
      <c r="I14" s="1287" t="s">
        <v>122</v>
      </c>
      <c r="J14" s="1287" t="s">
        <v>2129</v>
      </c>
      <c r="K14" s="1287" t="s">
        <v>122</v>
      </c>
    </row>
    <row r="15" spans="1:11" ht="25.5" customHeight="1" x14ac:dyDescent="0.25">
      <c r="A15" s="1913" t="s">
        <v>2130</v>
      </c>
      <c r="B15" s="1914">
        <v>2470.96</v>
      </c>
      <c r="C15" s="1915">
        <v>60.4</v>
      </c>
      <c r="D15" s="1914">
        <v>2434.7600000000002</v>
      </c>
      <c r="E15" s="1916">
        <v>59.6</v>
      </c>
      <c r="F15" s="1914">
        <v>2456.7399999999998</v>
      </c>
      <c r="G15" s="1915">
        <v>59.7</v>
      </c>
      <c r="H15" s="1914">
        <v>2564.67</v>
      </c>
      <c r="I15" s="1915">
        <v>60.3</v>
      </c>
      <c r="J15" s="1914">
        <v>2498.3200000000002</v>
      </c>
      <c r="K15" s="1915">
        <v>59.3</v>
      </c>
    </row>
    <row r="16" spans="1:11" ht="25.5" customHeight="1" x14ac:dyDescent="0.25">
      <c r="A16" s="1913" t="s">
        <v>2131</v>
      </c>
      <c r="B16" s="1914">
        <v>357.79</v>
      </c>
      <c r="C16" s="1915">
        <v>8.8000000000000007</v>
      </c>
      <c r="D16" s="1914">
        <v>361.97</v>
      </c>
      <c r="E16" s="1916">
        <v>8.9</v>
      </c>
      <c r="F16" s="1914">
        <v>347.23</v>
      </c>
      <c r="G16" s="1915">
        <v>8.4</v>
      </c>
      <c r="H16" s="1914">
        <v>348.47</v>
      </c>
      <c r="I16" s="1915">
        <v>8.2175179664813935</v>
      </c>
      <c r="J16" s="1914">
        <v>348.49</v>
      </c>
      <c r="K16" s="1915">
        <v>8.3000000000000007</v>
      </c>
    </row>
    <row r="17" spans="1:11" ht="25.5" customHeight="1" x14ac:dyDescent="0.25">
      <c r="A17" s="1917" t="s">
        <v>2132</v>
      </c>
      <c r="B17" s="1914">
        <v>1022.2</v>
      </c>
      <c r="C17" s="1915">
        <v>25</v>
      </c>
      <c r="D17" s="1914">
        <v>1044.24</v>
      </c>
      <c r="E17" s="1916">
        <v>25.5</v>
      </c>
      <c r="F17" s="1914">
        <v>1065.8699999999999</v>
      </c>
      <c r="G17" s="1915">
        <v>25.9</v>
      </c>
      <c r="H17" s="1914">
        <v>1087.24</v>
      </c>
      <c r="I17" s="1915">
        <v>25.6</v>
      </c>
      <c r="J17" s="1914">
        <v>1108.07</v>
      </c>
      <c r="K17" s="1915">
        <v>26.3</v>
      </c>
    </row>
    <row r="18" spans="1:11" ht="25.5" customHeight="1" x14ac:dyDescent="0.25">
      <c r="A18" s="1917" t="s">
        <v>16</v>
      </c>
      <c r="B18" s="1914">
        <v>236.15</v>
      </c>
      <c r="C18" s="1915">
        <v>5.8</v>
      </c>
      <c r="D18" s="1914">
        <v>245.94</v>
      </c>
      <c r="E18" s="1916">
        <v>5.97616241631939</v>
      </c>
      <c r="F18" s="1914">
        <v>245.51</v>
      </c>
      <c r="G18" s="1915">
        <v>6</v>
      </c>
      <c r="H18" s="1914">
        <v>249.75</v>
      </c>
      <c r="I18" s="1915">
        <v>5.8876406609594358</v>
      </c>
      <c r="J18" s="1914">
        <v>258.62</v>
      </c>
      <c r="K18" s="1915">
        <v>6.1</v>
      </c>
    </row>
    <row r="19" spans="1:11" ht="25.5" customHeight="1" x14ac:dyDescent="0.25">
      <c r="A19" s="1287" t="s">
        <v>7</v>
      </c>
      <c r="B19" s="1918">
        <v>4087.1</v>
      </c>
      <c r="C19" s="1919">
        <v>100</v>
      </c>
      <c r="D19" s="1918">
        <v>4086.9100000000003</v>
      </c>
      <c r="E19" s="1920">
        <v>100</v>
      </c>
      <c r="F19" s="1918">
        <v>4115.3499999999995</v>
      </c>
      <c r="G19" s="1920">
        <v>100</v>
      </c>
      <c r="H19" s="1918">
        <v>4250.13</v>
      </c>
      <c r="I19" s="1920">
        <v>100</v>
      </c>
      <c r="J19" s="1918">
        <v>4213.5</v>
      </c>
      <c r="K19" s="1920">
        <v>100</v>
      </c>
    </row>
    <row r="20" spans="1:11" x14ac:dyDescent="0.25">
      <c r="A20" s="119"/>
      <c r="B20" s="119"/>
      <c r="C20" s="119"/>
      <c r="D20" s="119"/>
      <c r="E20" s="119"/>
      <c r="F20" s="119"/>
      <c r="G20" s="119"/>
      <c r="H20" s="119"/>
      <c r="I20" s="1912"/>
      <c r="J20" s="1912"/>
      <c r="K20" s="1912"/>
    </row>
    <row r="21" spans="1:11" ht="18" x14ac:dyDescent="0.25">
      <c r="A21" s="1921" t="s">
        <v>2133</v>
      </c>
      <c r="B21" s="1921"/>
      <c r="C21" s="1921"/>
      <c r="D21" s="1921"/>
      <c r="E21" s="1921" t="s">
        <v>2134</v>
      </c>
      <c r="F21" s="1912"/>
      <c r="G21" s="119"/>
      <c r="H21" s="1922"/>
      <c r="I21" s="1912"/>
      <c r="J21" s="1912"/>
      <c r="K21" s="1912"/>
    </row>
    <row r="22" spans="1:11" ht="16.5" x14ac:dyDescent="0.3">
      <c r="A22" s="119" t="s">
        <v>2135</v>
      </c>
      <c r="B22" s="1912"/>
      <c r="C22" s="1912"/>
      <c r="D22" s="1912"/>
      <c r="E22" s="1912"/>
      <c r="F22" s="1912"/>
      <c r="G22" s="1912"/>
      <c r="H22" s="1912"/>
      <c r="I22" s="1912"/>
      <c r="J22" s="1912"/>
      <c r="K22" s="1912"/>
    </row>
    <row r="23" spans="1:11" x14ac:dyDescent="0.25">
      <c r="A23" s="1912"/>
      <c r="B23" s="1912"/>
      <c r="C23" s="1912"/>
      <c r="D23" s="1912"/>
      <c r="E23" s="1912"/>
      <c r="F23" s="1912"/>
      <c r="G23" s="1912"/>
      <c r="H23" s="1912"/>
      <c r="I23" s="1912"/>
      <c r="J23" s="1912"/>
      <c r="K23" s="1912"/>
    </row>
    <row r="24" spans="1:11" x14ac:dyDescent="0.25">
      <c r="A24" s="1912"/>
      <c r="B24" s="1912"/>
      <c r="C24" s="1912"/>
      <c r="D24" s="1912"/>
      <c r="E24" s="1912"/>
      <c r="F24" s="1912"/>
      <c r="G24" s="1912"/>
      <c r="H24" s="1912"/>
      <c r="I24" s="1912"/>
      <c r="J24" s="1912"/>
      <c r="K24" s="1912"/>
    </row>
    <row r="25" spans="1:11" x14ac:dyDescent="0.25">
      <c r="A25" s="1912"/>
      <c r="B25" s="1912"/>
      <c r="C25" s="1912"/>
      <c r="D25" s="1912"/>
      <c r="E25" s="1912"/>
      <c r="F25" s="1912"/>
      <c r="G25" s="1912"/>
      <c r="H25" s="1912"/>
      <c r="I25" s="1912"/>
      <c r="J25" s="1912"/>
      <c r="K25" s="1912"/>
    </row>
    <row r="26" spans="1:11" x14ac:dyDescent="0.25">
      <c r="A26" s="1912"/>
      <c r="B26" s="1912"/>
      <c r="C26" s="1912"/>
      <c r="D26" s="1912"/>
      <c r="E26" s="1912"/>
      <c r="F26" s="1912"/>
      <c r="G26" s="1912"/>
      <c r="H26" s="1912"/>
      <c r="I26" s="1912"/>
      <c r="J26" s="1912"/>
      <c r="K26" s="1912"/>
    </row>
    <row r="27" spans="1:11" x14ac:dyDescent="0.25">
      <c r="A27" s="1912"/>
      <c r="B27" s="1912"/>
      <c r="C27" s="1912"/>
      <c r="D27" s="1912"/>
      <c r="E27" s="1912"/>
      <c r="F27" s="1912"/>
      <c r="G27" s="1912"/>
      <c r="H27" s="1912"/>
      <c r="I27" s="1912"/>
      <c r="J27" s="1912"/>
      <c r="K27" s="1912"/>
    </row>
    <row r="28" spans="1:11" x14ac:dyDescent="0.25">
      <c r="A28" s="1912"/>
      <c r="B28" s="1912"/>
      <c r="C28" s="1912"/>
      <c r="D28" s="1912"/>
      <c r="E28" s="1912"/>
      <c r="F28" s="1912"/>
      <c r="G28" s="1912"/>
      <c r="H28" s="1912"/>
      <c r="I28" s="1912"/>
      <c r="J28" s="1912"/>
      <c r="K28" s="1912"/>
    </row>
    <row r="29" spans="1:11" x14ac:dyDescent="0.25">
      <c r="A29" s="1912"/>
      <c r="B29" s="1912"/>
      <c r="C29" s="1912"/>
      <c r="D29" s="1912"/>
      <c r="E29" s="1912"/>
      <c r="F29" s="1912"/>
      <c r="G29" s="1912"/>
      <c r="H29" s="1912"/>
      <c r="I29" s="1912"/>
      <c r="J29" s="1912"/>
      <c r="K29" s="1912"/>
    </row>
    <row r="30" spans="1:11" x14ac:dyDescent="0.25">
      <c r="A30" s="1912"/>
      <c r="B30" s="1912"/>
      <c r="C30" s="1912"/>
      <c r="D30" s="1912"/>
      <c r="E30" s="1912"/>
      <c r="F30" s="1912"/>
      <c r="G30" s="1912"/>
      <c r="H30" s="1912"/>
      <c r="I30" s="1912"/>
      <c r="J30" s="1912"/>
      <c r="K30" s="1912"/>
    </row>
    <row r="31" spans="1:11" x14ac:dyDescent="0.25">
      <c r="A31" s="1912"/>
      <c r="B31" s="1912"/>
      <c r="C31" s="1912"/>
      <c r="D31" s="1912"/>
      <c r="E31" s="1912"/>
      <c r="F31" s="1912"/>
      <c r="G31" s="1912"/>
      <c r="H31" s="1912"/>
      <c r="I31" s="1912"/>
      <c r="J31" s="1912"/>
      <c r="K31" s="1912"/>
    </row>
    <row r="32" spans="1:11" x14ac:dyDescent="0.25">
      <c r="A32" s="1912"/>
      <c r="B32" s="1912"/>
      <c r="C32" s="1912"/>
      <c r="D32" s="1912"/>
      <c r="E32" s="1912"/>
      <c r="F32" s="1912"/>
      <c r="G32" s="1912"/>
      <c r="H32" s="1912"/>
      <c r="I32" s="1912"/>
      <c r="J32" s="1912"/>
      <c r="K32" s="1912"/>
    </row>
    <row r="33" spans="1:11" x14ac:dyDescent="0.25">
      <c r="A33" s="1912"/>
      <c r="B33" s="1912"/>
      <c r="C33" s="1912"/>
      <c r="D33" s="1912"/>
      <c r="E33" s="1912"/>
      <c r="F33" s="1912"/>
      <c r="G33" s="1912"/>
      <c r="H33" s="1912"/>
      <c r="I33" s="1912"/>
      <c r="J33" s="1912"/>
      <c r="K33" s="1912"/>
    </row>
    <row r="34" spans="1:11" x14ac:dyDescent="0.25">
      <c r="A34" s="1912"/>
      <c r="B34" s="1912"/>
      <c r="C34" s="1912"/>
      <c r="D34" s="1912"/>
      <c r="E34" s="1912"/>
      <c r="F34" s="1912"/>
      <c r="G34" s="1912"/>
      <c r="H34" s="1912"/>
      <c r="I34" s="1912"/>
      <c r="J34" s="1912"/>
      <c r="K34" s="1912"/>
    </row>
    <row r="35" spans="1:11" x14ac:dyDescent="0.25">
      <c r="A35" s="1912"/>
      <c r="B35" s="1912"/>
      <c r="C35" s="1912"/>
      <c r="D35" s="1912"/>
      <c r="E35" s="1912"/>
      <c r="F35" s="1912"/>
      <c r="G35" s="1912"/>
      <c r="H35" s="1912"/>
      <c r="I35" s="1912"/>
      <c r="J35" s="1912"/>
      <c r="K35" s="1912"/>
    </row>
    <row r="36" spans="1:11" x14ac:dyDescent="0.25">
      <c r="A36" s="1912"/>
      <c r="B36" s="1912"/>
      <c r="C36" s="1912"/>
      <c r="D36" s="1912"/>
      <c r="E36" s="1912"/>
      <c r="F36" s="1912"/>
      <c r="G36" s="1912"/>
      <c r="H36" s="1912"/>
      <c r="I36" s="1912"/>
      <c r="J36" s="1912"/>
      <c r="K36" s="1912"/>
    </row>
    <row r="37" spans="1:11" x14ac:dyDescent="0.25">
      <c r="A37" s="1912"/>
      <c r="B37" s="1912"/>
      <c r="C37" s="1912"/>
      <c r="D37" s="1912"/>
      <c r="E37" s="1912"/>
      <c r="F37" s="1912"/>
      <c r="G37" s="1912"/>
      <c r="H37" s="1912"/>
      <c r="I37" s="1912"/>
      <c r="J37" s="1912"/>
      <c r="K37" s="1912"/>
    </row>
    <row r="38" spans="1:11" x14ac:dyDescent="0.25">
      <c r="A38" s="1912"/>
      <c r="B38" s="1912"/>
      <c r="C38" s="1912"/>
      <c r="D38" s="1912"/>
      <c r="E38" s="1912"/>
      <c r="F38" s="1912"/>
      <c r="G38" s="1912"/>
      <c r="H38" s="1912"/>
      <c r="I38" s="1912"/>
      <c r="J38" s="1912"/>
      <c r="K38" s="1912"/>
    </row>
    <row r="39" spans="1:11" x14ac:dyDescent="0.25">
      <c r="A39" s="1912"/>
      <c r="B39" s="1912"/>
      <c r="C39" s="1912"/>
      <c r="D39" s="1912"/>
      <c r="E39" s="1912"/>
      <c r="F39" s="1912"/>
      <c r="G39" s="1912"/>
      <c r="H39" s="1912"/>
      <c r="I39" s="1912"/>
      <c r="J39" s="1912"/>
      <c r="K39" s="1912"/>
    </row>
    <row r="40" spans="1:11" x14ac:dyDescent="0.25">
      <c r="A40" s="1912"/>
      <c r="B40" s="1912"/>
      <c r="C40" s="1912"/>
      <c r="D40" s="1912"/>
      <c r="E40" s="1912"/>
      <c r="F40" s="1912"/>
      <c r="G40" s="1912"/>
      <c r="H40" s="1912"/>
      <c r="I40" s="1912"/>
      <c r="J40" s="1912"/>
      <c r="K40" s="1912"/>
    </row>
    <row r="41" spans="1:11" x14ac:dyDescent="0.25">
      <c r="A41" s="1912"/>
      <c r="B41" s="1912"/>
      <c r="C41" s="1912"/>
      <c r="D41" s="1912"/>
      <c r="E41" s="1912"/>
      <c r="F41" s="1912"/>
      <c r="G41" s="1912"/>
      <c r="H41" s="1912"/>
      <c r="I41" s="1912"/>
      <c r="J41" s="1912"/>
      <c r="K41" s="1912"/>
    </row>
    <row r="42" spans="1:11" x14ac:dyDescent="0.25">
      <c r="A42" s="1912"/>
      <c r="B42" s="1912"/>
      <c r="C42" s="1912"/>
      <c r="D42" s="1912"/>
      <c r="E42" s="1912"/>
      <c r="F42" s="1912"/>
      <c r="G42" s="1912"/>
      <c r="H42" s="1912"/>
      <c r="I42" s="1912"/>
      <c r="J42" s="1912"/>
      <c r="K42" s="1912"/>
    </row>
    <row r="43" spans="1:11" x14ac:dyDescent="0.25">
      <c r="A43" s="1912"/>
      <c r="B43" s="1912"/>
      <c r="C43" s="1912"/>
      <c r="D43" s="1912"/>
      <c r="E43" s="1912"/>
      <c r="F43" s="1912"/>
      <c r="G43" s="1912"/>
      <c r="H43" s="1912"/>
      <c r="I43" s="1912"/>
      <c r="J43" s="1912"/>
      <c r="K43" s="1912"/>
    </row>
    <row r="44" spans="1:11" x14ac:dyDescent="0.25">
      <c r="A44" s="1912"/>
      <c r="B44" s="1912"/>
      <c r="C44" s="1912"/>
      <c r="D44" s="1912"/>
      <c r="E44" s="1912"/>
      <c r="F44" s="1912"/>
      <c r="G44" s="1912"/>
      <c r="H44" s="1912"/>
      <c r="I44" s="1912"/>
      <c r="J44" s="1912"/>
      <c r="K44" s="1912"/>
    </row>
    <row r="45" spans="1:11" x14ac:dyDescent="0.25">
      <c r="A45" s="1912"/>
      <c r="B45" s="1912"/>
      <c r="C45" s="1912"/>
      <c r="D45" s="1912"/>
      <c r="E45" s="1912"/>
      <c r="F45" s="1912"/>
      <c r="G45" s="1912"/>
      <c r="H45" s="1912"/>
      <c r="I45" s="1912"/>
      <c r="J45" s="1912"/>
      <c r="K45" s="1912"/>
    </row>
    <row r="46" spans="1:11" x14ac:dyDescent="0.25">
      <c r="A46" s="1912"/>
      <c r="B46" s="1912"/>
      <c r="C46" s="1912"/>
      <c r="D46" s="1912"/>
      <c r="E46" s="1912"/>
      <c r="F46" s="1912"/>
      <c r="G46" s="1912"/>
      <c r="H46" s="1912"/>
      <c r="I46" s="1912"/>
      <c r="J46" s="1912"/>
      <c r="K46" s="1912"/>
    </row>
    <row r="47" spans="1:11" x14ac:dyDescent="0.25">
      <c r="A47" s="1912"/>
      <c r="B47" s="1912"/>
      <c r="C47" s="1912"/>
      <c r="D47" s="1912"/>
      <c r="E47" s="1912"/>
      <c r="F47" s="1912"/>
      <c r="G47" s="1912"/>
      <c r="H47" s="1912"/>
      <c r="I47" s="1912"/>
      <c r="J47" s="1912"/>
      <c r="K47" s="1912"/>
    </row>
    <row r="48" spans="1:11" x14ac:dyDescent="0.25">
      <c r="A48" s="1912"/>
      <c r="B48" s="1912"/>
      <c r="C48" s="1912"/>
      <c r="D48" s="1912"/>
      <c r="E48" s="1912"/>
      <c r="F48" s="1912"/>
      <c r="G48" s="1912"/>
      <c r="H48" s="1912"/>
      <c r="I48" s="1912"/>
      <c r="J48" s="1912"/>
      <c r="K48" s="1912"/>
    </row>
    <row r="49" spans="1:11" x14ac:dyDescent="0.25">
      <c r="A49" s="1912"/>
      <c r="B49" s="1912"/>
      <c r="C49" s="1912"/>
      <c r="D49" s="1912"/>
      <c r="E49" s="1912"/>
      <c r="F49" s="1912"/>
      <c r="G49" s="1912"/>
      <c r="H49" s="1912"/>
      <c r="I49" s="1912"/>
      <c r="J49" s="1912"/>
      <c r="K49" s="1912"/>
    </row>
    <row r="50" spans="1:11" x14ac:dyDescent="0.25">
      <c r="A50" s="1912"/>
      <c r="B50" s="1912"/>
      <c r="C50" s="1912"/>
      <c r="D50" s="1912"/>
      <c r="E50" s="1912"/>
      <c r="F50" s="1912"/>
      <c r="G50" s="1912"/>
      <c r="H50" s="1912"/>
      <c r="I50" s="1912"/>
      <c r="J50" s="1912"/>
      <c r="K50" s="1912"/>
    </row>
    <row r="51" spans="1:11" x14ac:dyDescent="0.25">
      <c r="A51" s="1912"/>
      <c r="B51" s="1912"/>
      <c r="C51" s="1912"/>
      <c r="D51" s="1912"/>
      <c r="E51" s="1912"/>
      <c r="F51" s="1912"/>
      <c r="G51" s="1912"/>
      <c r="H51" s="1912"/>
      <c r="I51" s="1912"/>
      <c r="J51" s="1912"/>
      <c r="K51" s="1912"/>
    </row>
    <row r="52" spans="1:11" x14ac:dyDescent="0.25">
      <c r="A52" s="1912"/>
      <c r="B52" s="1912"/>
      <c r="C52" s="1912"/>
      <c r="D52" s="1912"/>
      <c r="E52" s="1912"/>
      <c r="F52" s="1912"/>
      <c r="G52" s="1912"/>
      <c r="H52" s="1912"/>
      <c r="I52" s="1912"/>
      <c r="J52" s="1912"/>
      <c r="K52" s="1912"/>
    </row>
    <row r="53" spans="1:11" x14ac:dyDescent="0.25">
      <c r="A53" s="1912"/>
      <c r="B53" s="1912"/>
      <c r="C53" s="1912"/>
      <c r="D53" s="1912"/>
      <c r="E53" s="1912"/>
      <c r="F53" s="1912"/>
      <c r="G53" s="1912"/>
      <c r="H53" s="1912"/>
      <c r="I53" s="1912"/>
      <c r="J53" s="1912"/>
      <c r="K53" s="1912"/>
    </row>
    <row r="54" spans="1:11" x14ac:dyDescent="0.25">
      <c r="A54" s="1912"/>
      <c r="B54" s="1912"/>
      <c r="C54" s="1912"/>
      <c r="D54" s="1912"/>
      <c r="E54" s="1912"/>
      <c r="F54" s="1912"/>
      <c r="G54" s="1912"/>
      <c r="H54" s="1912"/>
      <c r="I54" s="1912"/>
      <c r="J54" s="1912"/>
      <c r="K54" s="1912"/>
    </row>
    <row r="55" spans="1:11" x14ac:dyDescent="0.25">
      <c r="A55" s="1912"/>
      <c r="B55" s="1912"/>
      <c r="C55" s="1912"/>
      <c r="D55" s="1912"/>
      <c r="E55" s="1912"/>
      <c r="F55" s="1912"/>
      <c r="G55" s="1912"/>
      <c r="H55" s="1912"/>
      <c r="I55" s="1912"/>
      <c r="J55" s="1912"/>
      <c r="K55" s="1912"/>
    </row>
    <row r="56" spans="1:11" x14ac:dyDescent="0.25">
      <c r="A56" s="1912"/>
      <c r="B56" s="1912"/>
      <c r="C56" s="1912"/>
      <c r="D56" s="1912"/>
      <c r="E56" s="1912"/>
      <c r="F56" s="1912"/>
      <c r="G56" s="1912"/>
      <c r="H56" s="1912"/>
      <c r="I56" s="1912"/>
      <c r="J56" s="1912"/>
      <c r="K56" s="1912"/>
    </row>
    <row r="57" spans="1:11" x14ac:dyDescent="0.25">
      <c r="A57" s="1912"/>
      <c r="B57" s="1912"/>
      <c r="C57" s="1912"/>
      <c r="D57" s="1912"/>
      <c r="E57" s="1912"/>
      <c r="F57" s="1912"/>
      <c r="G57" s="1912"/>
      <c r="H57" s="1912"/>
      <c r="I57" s="1912"/>
      <c r="J57" s="1912"/>
      <c r="K57" s="1912"/>
    </row>
    <row r="58" spans="1:11" x14ac:dyDescent="0.25">
      <c r="A58" s="1912"/>
      <c r="B58" s="1912"/>
      <c r="C58" s="1912"/>
      <c r="D58" s="1912"/>
      <c r="E58" s="1912"/>
      <c r="F58" s="1912"/>
      <c r="G58" s="1912"/>
      <c r="H58" s="1912"/>
      <c r="I58" s="1912"/>
      <c r="J58" s="1912"/>
      <c r="K58" s="1912"/>
    </row>
    <row r="59" spans="1:11" x14ac:dyDescent="0.25">
      <c r="A59" s="1912"/>
      <c r="B59" s="1912"/>
      <c r="C59" s="1912"/>
      <c r="D59" s="1912"/>
      <c r="E59" s="1912"/>
      <c r="F59" s="1912"/>
      <c r="G59" s="1912"/>
      <c r="H59" s="1912"/>
      <c r="I59" s="1912"/>
      <c r="J59" s="1912"/>
      <c r="K59" s="1912"/>
    </row>
    <row r="60" spans="1:11" x14ac:dyDescent="0.25">
      <c r="A60" s="1912"/>
      <c r="B60" s="1912"/>
      <c r="C60" s="1912"/>
      <c r="D60" s="1912"/>
      <c r="E60" s="1912"/>
      <c r="F60" s="1912"/>
      <c r="G60" s="1912"/>
      <c r="H60" s="1912"/>
      <c r="I60" s="1912"/>
      <c r="J60" s="1912"/>
      <c r="K60" s="1912"/>
    </row>
    <row r="61" spans="1:11" x14ac:dyDescent="0.25">
      <c r="A61" s="1912"/>
      <c r="B61" s="1912"/>
      <c r="C61" s="1912"/>
      <c r="D61" s="1912"/>
      <c r="E61" s="1912"/>
      <c r="F61" s="1912"/>
      <c r="G61" s="1912"/>
      <c r="H61" s="1912"/>
      <c r="I61" s="1912"/>
      <c r="J61" s="1912"/>
      <c r="K61" s="1912"/>
    </row>
  </sheetData>
  <mergeCells count="12">
    <mergeCell ref="J12:K12"/>
    <mergeCell ref="A13:A14"/>
    <mergeCell ref="B13:C13"/>
    <mergeCell ref="D13:E13"/>
    <mergeCell ref="F13:G13"/>
    <mergeCell ref="H13:I13"/>
    <mergeCell ref="J13:K13"/>
    <mergeCell ref="A2:K2"/>
    <mergeCell ref="J3:K3"/>
    <mergeCell ref="A7:H7"/>
    <mergeCell ref="A8:H8"/>
    <mergeCell ref="A11:K11"/>
  </mergeCells>
  <hyperlinks>
    <hyperlink ref="A1" location="'Table of Contents'!A1" display="Back to Table of Contents"/>
    <hyperlink ref="A10" location="'Table of Contents'!A1" display="Back to Table of Contents"/>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opLeftCell="A10" zoomScale="90" zoomScaleNormal="90" workbookViewId="0">
      <selection activeCell="G16" sqref="G16"/>
    </sheetView>
  </sheetViews>
  <sheetFormatPr defaultRowHeight="15" x14ac:dyDescent="0.25"/>
  <cols>
    <col min="2" max="2" width="34.5703125" customWidth="1"/>
    <col min="3" max="3" width="11.42578125" customWidth="1"/>
    <col min="4" max="4" width="11.7109375" customWidth="1"/>
    <col min="5" max="5" width="12.28515625" customWidth="1"/>
    <col min="6" max="12" width="11.5703125" bestFit="1" customWidth="1"/>
  </cols>
  <sheetData>
    <row r="1" spans="1:12" s="1823" customFormat="1" x14ac:dyDescent="0.25">
      <c r="A1" s="962" t="s">
        <v>1404</v>
      </c>
    </row>
    <row r="2" spans="1:12" ht="18.75" x14ac:dyDescent="0.25">
      <c r="A2" s="1880" t="s">
        <v>2136</v>
      </c>
      <c r="B2" s="1881"/>
      <c r="C2" s="1881"/>
      <c r="D2" s="1881"/>
      <c r="E2" s="1881"/>
      <c r="F2" s="1881"/>
      <c r="G2" s="1881"/>
      <c r="H2" s="1881"/>
      <c r="I2" s="1881"/>
      <c r="J2" s="1881"/>
      <c r="K2" s="1881"/>
      <c r="L2" s="1823"/>
    </row>
    <row r="3" spans="1:12" ht="18.75" x14ac:dyDescent="0.35">
      <c r="A3" s="1882"/>
      <c r="B3" s="1882"/>
      <c r="C3" s="1881"/>
      <c r="D3" s="1881"/>
      <c r="E3" s="1881"/>
      <c r="F3" s="1881"/>
      <c r="G3" s="1881"/>
      <c r="H3" s="1881"/>
      <c r="I3" s="1881"/>
      <c r="J3" s="3855" t="s">
        <v>2137</v>
      </c>
      <c r="K3" s="3855"/>
      <c r="L3" s="3855"/>
    </row>
    <row r="4" spans="1:12" ht="29.25" customHeight="1" x14ac:dyDescent="0.25">
      <c r="A4" s="3829" t="s">
        <v>2106</v>
      </c>
      <c r="B4" s="3829"/>
      <c r="C4" s="1884">
        <v>2009</v>
      </c>
      <c r="D4" s="1884">
        <v>2010</v>
      </c>
      <c r="E4" s="1884">
        <v>2011</v>
      </c>
      <c r="F4" s="1884">
        <v>2012</v>
      </c>
      <c r="G4" s="1884">
        <v>2013</v>
      </c>
      <c r="H4" s="1884">
        <v>2014</v>
      </c>
      <c r="I4" s="1884">
        <v>2015</v>
      </c>
      <c r="J4" s="1884">
        <v>2016</v>
      </c>
      <c r="K4" s="1884">
        <v>2017</v>
      </c>
      <c r="L4" s="1884">
        <v>2018</v>
      </c>
    </row>
    <row r="5" spans="1:12" ht="29.25" customHeight="1" x14ac:dyDescent="0.25">
      <c r="A5" s="3856" t="s">
        <v>2107</v>
      </c>
      <c r="B5" s="3856"/>
      <c r="C5" s="1887">
        <v>3553.3999999999996</v>
      </c>
      <c r="D5" s="1887">
        <v>3789.0048514968412</v>
      </c>
      <c r="E5" s="1887">
        <v>3752.6</v>
      </c>
      <c r="F5" s="1887">
        <v>3875.8009318225099</v>
      </c>
      <c r="G5" s="1887">
        <v>3964.8</v>
      </c>
      <c r="H5" s="1887">
        <v>4086.5386249133599</v>
      </c>
      <c r="I5" s="1887">
        <v>4086.9079099999999</v>
      </c>
      <c r="J5" s="1887">
        <v>4115.3529056910402</v>
      </c>
      <c r="K5" s="1887">
        <v>4250.12793678864</v>
      </c>
      <c r="L5" s="1887">
        <v>4213.5002002698402</v>
      </c>
    </row>
    <row r="6" spans="1:12" ht="29.25" customHeight="1" x14ac:dyDescent="0.25">
      <c r="A6" s="3830" t="s">
        <v>2108</v>
      </c>
      <c r="B6" s="3830"/>
      <c r="C6" s="1888">
        <v>2055.6999999999998</v>
      </c>
      <c r="D6" s="1888">
        <v>2246.0012385522355</v>
      </c>
      <c r="E6" s="1888">
        <v>2207.1</v>
      </c>
      <c r="F6" s="1888">
        <v>2302.9169605580078</v>
      </c>
      <c r="G6" s="1888">
        <v>2386</v>
      </c>
      <c r="H6" s="1888">
        <v>2470.95902601548</v>
      </c>
      <c r="I6" s="1888">
        <v>2434.7606900000001</v>
      </c>
      <c r="J6" s="1888">
        <v>2456.74019</v>
      </c>
      <c r="K6" s="1888">
        <v>2564.6729999999998</v>
      </c>
      <c r="L6" s="1888">
        <v>2498.3209999999999</v>
      </c>
    </row>
    <row r="7" spans="1:12" ht="29.25" customHeight="1" x14ac:dyDescent="0.25">
      <c r="A7" s="3831" t="s">
        <v>2109</v>
      </c>
      <c r="B7" s="3832"/>
      <c r="C7" s="1888">
        <v>374.7</v>
      </c>
      <c r="D7" s="1888">
        <v>380.40436993764592</v>
      </c>
      <c r="E7" s="1888">
        <v>362.7</v>
      </c>
      <c r="F7" s="1888">
        <v>356.46580643908192</v>
      </c>
      <c r="G7" s="1888">
        <v>342.3</v>
      </c>
      <c r="H7" s="1888">
        <v>357.79090557500001</v>
      </c>
      <c r="I7" s="1888">
        <v>362.46566000000001</v>
      </c>
      <c r="J7" s="1888">
        <v>349.70380000000006</v>
      </c>
      <c r="K7" s="1888">
        <v>353.03185735892004</v>
      </c>
      <c r="L7" s="1888">
        <v>347.09607760530008</v>
      </c>
    </row>
    <row r="8" spans="1:12" ht="29.25" customHeight="1" x14ac:dyDescent="0.25">
      <c r="A8" s="1889" t="s">
        <v>2110</v>
      </c>
      <c r="B8" s="1890"/>
      <c r="C8" s="1888">
        <v>895.8</v>
      </c>
      <c r="D8" s="1888">
        <v>936.4</v>
      </c>
      <c r="E8" s="1888">
        <v>948.2</v>
      </c>
      <c r="F8" s="1888">
        <v>987.10521051600017</v>
      </c>
      <c r="G8" s="1888">
        <v>1007.4</v>
      </c>
      <c r="H8" s="1888">
        <v>1021.64</v>
      </c>
      <c r="I8" s="1888">
        <v>1043.74</v>
      </c>
      <c r="J8" s="1888">
        <v>1063.4000000000001</v>
      </c>
      <c r="K8" s="1888">
        <v>1082.67</v>
      </c>
      <c r="L8" s="1888">
        <v>1109.46</v>
      </c>
    </row>
    <row r="9" spans="1:12" ht="29.25" customHeight="1" x14ac:dyDescent="0.25">
      <c r="A9" s="1889" t="s">
        <v>2111</v>
      </c>
      <c r="B9" s="1890"/>
      <c r="C9" s="1888">
        <v>227.2</v>
      </c>
      <c r="D9" s="1888">
        <v>226.19924300695999</v>
      </c>
      <c r="E9" s="1888">
        <v>234.6</v>
      </c>
      <c r="F9" s="1888">
        <v>229.31295430941998</v>
      </c>
      <c r="G9" s="1888">
        <v>229.1</v>
      </c>
      <c r="H9" s="1888">
        <v>236.14869332288001</v>
      </c>
      <c r="I9" s="1888">
        <v>245.94155999999998</v>
      </c>
      <c r="J9" s="1888">
        <v>245.50891569104002</v>
      </c>
      <c r="K9" s="1888">
        <v>249.75307942971997</v>
      </c>
      <c r="L9" s="1888">
        <v>258.62312266454001</v>
      </c>
    </row>
    <row r="10" spans="1:12" ht="29.25" customHeight="1" x14ac:dyDescent="0.25">
      <c r="A10" s="1891" t="s">
        <v>2138</v>
      </c>
      <c r="B10" s="1892"/>
      <c r="C10" s="1887">
        <v>49.28</v>
      </c>
      <c r="D10" s="1887">
        <v>49.91</v>
      </c>
      <c r="E10" s="1887">
        <v>54.43</v>
      </c>
      <c r="F10" s="1887">
        <v>50.97</v>
      </c>
      <c r="G10" s="1887">
        <v>43.71</v>
      </c>
      <c r="H10" s="1887">
        <v>44.863</v>
      </c>
      <c r="I10" s="1887">
        <v>40.17</v>
      </c>
      <c r="J10" s="1887">
        <v>42.67</v>
      </c>
      <c r="K10" s="1887">
        <v>45.43</v>
      </c>
      <c r="L10" s="1887">
        <v>47.914000000000001</v>
      </c>
    </row>
    <row r="11" spans="1:12" ht="38.25" customHeight="1" x14ac:dyDescent="0.25">
      <c r="A11" s="3822" t="s">
        <v>2067</v>
      </c>
      <c r="B11" s="3823"/>
      <c r="C11" s="1923">
        <v>113.84</v>
      </c>
      <c r="D11" s="1923">
        <v>127.56</v>
      </c>
      <c r="E11" s="1923">
        <v>162.83000000000001</v>
      </c>
      <c r="F11" s="1923">
        <v>141.07999999999998</v>
      </c>
      <c r="G11" s="1923">
        <v>141.55000000000001</v>
      </c>
      <c r="H11" s="1923">
        <v>155.53</v>
      </c>
      <c r="I11" s="1887">
        <v>128.90699999999998</v>
      </c>
      <c r="J11" s="1923">
        <v>147.04</v>
      </c>
      <c r="K11" s="1923">
        <v>141.59199999999998</v>
      </c>
      <c r="L11" s="1923">
        <v>128.28299999999999</v>
      </c>
    </row>
    <row r="12" spans="1:12" ht="29.25" customHeight="1" x14ac:dyDescent="0.25">
      <c r="A12" s="3856" t="s">
        <v>2113</v>
      </c>
      <c r="B12" s="3856"/>
      <c r="C12" s="1923">
        <v>857.02</v>
      </c>
      <c r="D12" s="1923">
        <v>980.56</v>
      </c>
      <c r="E12" s="1923">
        <v>1022.8399999999999</v>
      </c>
      <c r="F12" s="1923">
        <v>1004.6599999999999</v>
      </c>
      <c r="G12" s="1923">
        <v>986.59</v>
      </c>
      <c r="H12" s="1923">
        <v>1093.8489999999999</v>
      </c>
      <c r="I12" s="1923">
        <v>1109.27</v>
      </c>
      <c r="J12" s="1923">
        <v>1140.3699999999999</v>
      </c>
      <c r="K12" s="1923">
        <v>1174.921</v>
      </c>
      <c r="L12" s="1923">
        <v>1223.4940000000001</v>
      </c>
    </row>
    <row r="13" spans="1:12" ht="29.25" customHeight="1" x14ac:dyDescent="0.25">
      <c r="A13" s="3833" t="s">
        <v>2069</v>
      </c>
      <c r="B13" s="3834"/>
      <c r="C13" s="1894">
        <v>4573.54</v>
      </c>
      <c r="D13" s="1894">
        <v>4947.0348514968409</v>
      </c>
      <c r="E13" s="1894">
        <v>4992.7</v>
      </c>
      <c r="F13" s="1894">
        <v>5072.5109318225095</v>
      </c>
      <c r="G13" s="1894">
        <v>5136.6500000000005</v>
      </c>
      <c r="H13" s="1894">
        <v>5380.78062491336</v>
      </c>
      <c r="I13" s="1894">
        <v>5365.2549099999997</v>
      </c>
      <c r="J13" s="1894">
        <v>5445.4329056910401</v>
      </c>
      <c r="K13" s="1894">
        <v>5612.0709367886402</v>
      </c>
      <c r="L13" s="1894">
        <v>5613.1912002698409</v>
      </c>
    </row>
    <row r="14" spans="1:12" ht="29.25" customHeight="1" x14ac:dyDescent="0.25">
      <c r="A14" s="3835" t="s">
        <v>2139</v>
      </c>
      <c r="B14" s="3836"/>
      <c r="C14" s="1895">
        <v>362.26</v>
      </c>
      <c r="D14" s="1895">
        <v>358.12</v>
      </c>
      <c r="E14" s="1895">
        <v>364.9</v>
      </c>
      <c r="F14" s="1895">
        <v>370.1</v>
      </c>
      <c r="G14" s="1895">
        <v>367.5</v>
      </c>
      <c r="H14" s="1895">
        <v>366.9</v>
      </c>
      <c r="I14" s="1895">
        <v>367.9</v>
      </c>
      <c r="J14" s="1895">
        <v>363.2</v>
      </c>
      <c r="K14" s="1895">
        <v>364.72</v>
      </c>
      <c r="L14" s="1895">
        <v>365</v>
      </c>
    </row>
    <row r="15" spans="1:12" ht="29.25" customHeight="1" x14ac:dyDescent="0.25">
      <c r="A15" s="3857" t="s">
        <v>2140</v>
      </c>
      <c r="B15" s="3858"/>
      <c r="C15" s="1896">
        <v>4211.28</v>
      </c>
      <c r="D15" s="1896">
        <v>4588.914851496841</v>
      </c>
      <c r="E15" s="1896">
        <v>4627.8</v>
      </c>
      <c r="F15" s="1896">
        <v>4702.4109318225092</v>
      </c>
      <c r="G15" s="1896">
        <v>4769.1500000000005</v>
      </c>
      <c r="H15" s="1896">
        <v>5013.8806249133604</v>
      </c>
      <c r="I15" s="1896">
        <v>4997.35491</v>
      </c>
      <c r="J15" s="1896">
        <v>5082.2329056910403</v>
      </c>
      <c r="K15" s="1896">
        <v>5247.35093678864</v>
      </c>
      <c r="L15" s="1896">
        <v>5248.1912002698409</v>
      </c>
    </row>
    <row r="16" spans="1:12" ht="29.25" customHeight="1" x14ac:dyDescent="0.25">
      <c r="A16" s="3826" t="s">
        <v>3752</v>
      </c>
      <c r="B16" s="3827"/>
      <c r="C16" s="1897">
        <v>3.666397045443067</v>
      </c>
      <c r="D16" s="1897">
        <v>3.9563579654510557</v>
      </c>
      <c r="E16" s="1897">
        <v>3.9856068808467557</v>
      </c>
      <c r="F16" s="1897">
        <v>4.0389936895811775</v>
      </c>
      <c r="G16" s="1897">
        <v>4.0811407115384455</v>
      </c>
      <c r="H16" s="1897">
        <v>4.2665206690728263</v>
      </c>
      <c r="I16" s="1897">
        <v>4.249349559046574</v>
      </c>
      <c r="J16" s="1897">
        <v>4.3098902786209123</v>
      </c>
      <c r="K16" s="1897">
        <v>4.4377845238029341</v>
      </c>
      <c r="L16" s="1897">
        <v>4.4362417539514247</v>
      </c>
    </row>
    <row r="17" spans="1:12" ht="18" x14ac:dyDescent="0.25">
      <c r="A17" s="1911" t="s">
        <v>2141</v>
      </c>
      <c r="B17" s="1924"/>
      <c r="C17" s="1925"/>
      <c r="D17" s="1925"/>
      <c r="E17" s="1925"/>
      <c r="F17" s="1925"/>
      <c r="G17" s="1925"/>
      <c r="H17" s="1925"/>
      <c r="I17" s="1925"/>
      <c r="J17" s="1925"/>
      <c r="K17" s="1925"/>
      <c r="L17" s="1925"/>
    </row>
    <row r="18" spans="1:12" ht="20.25" x14ac:dyDescent="0.35">
      <c r="A18" s="1926" t="s">
        <v>2142</v>
      </c>
      <c r="B18" s="1881"/>
      <c r="C18" s="1881"/>
      <c r="D18" s="1881"/>
      <c r="E18" s="1881"/>
      <c r="F18" s="1881"/>
      <c r="G18" s="1881"/>
      <c r="H18" s="1881"/>
      <c r="I18" s="1881"/>
      <c r="J18" s="1881"/>
      <c r="K18" s="1881"/>
      <c r="L18" s="1881"/>
    </row>
    <row r="19" spans="1:12" ht="18.75" x14ac:dyDescent="0.35">
      <c r="A19" s="2" t="s">
        <v>2143</v>
      </c>
      <c r="B19" s="1881"/>
      <c r="C19" s="1881"/>
      <c r="D19" s="1881"/>
      <c r="E19" s="1881"/>
      <c r="F19" s="1881"/>
      <c r="G19" s="1881"/>
      <c r="H19" s="1881"/>
      <c r="I19" s="1881"/>
      <c r="J19" s="1881"/>
      <c r="K19" s="1881"/>
      <c r="L19" s="1881"/>
    </row>
  </sheetData>
  <mergeCells count="11">
    <mergeCell ref="A16:B16"/>
    <mergeCell ref="A13:B13"/>
    <mergeCell ref="A5:B5"/>
    <mergeCell ref="A12:B12"/>
    <mergeCell ref="A14:B14"/>
    <mergeCell ref="A15:B15"/>
    <mergeCell ref="J3:L3"/>
    <mergeCell ref="A4:B4"/>
    <mergeCell ref="A6:B6"/>
    <mergeCell ref="A7:B7"/>
    <mergeCell ref="A11:B11"/>
  </mergeCells>
  <hyperlinks>
    <hyperlink ref="A1" location="'Table of Contents'!A1" display="Back to Table of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topLeftCell="A13" zoomScale="90" zoomScaleNormal="90" workbookViewId="0">
      <selection activeCell="F41" sqref="F41"/>
    </sheetView>
  </sheetViews>
  <sheetFormatPr defaultRowHeight="13.5" x14ac:dyDescent="0.2"/>
  <cols>
    <col min="1" max="1" width="31" style="2943" customWidth="1"/>
    <col min="2" max="2" width="10" style="2943" bestFit="1" customWidth="1"/>
    <col min="3" max="3" width="9.140625" style="2943"/>
    <col min="4" max="5" width="10" style="2943" bestFit="1" customWidth="1"/>
    <col min="6" max="6" width="9.140625" style="2943"/>
    <col min="7" max="11" width="10" style="2943" bestFit="1" customWidth="1"/>
    <col min="12" max="16384" width="9.140625" style="2943"/>
  </cols>
  <sheetData>
    <row r="1" spans="1:11" x14ac:dyDescent="0.2">
      <c r="A1" s="2942" t="s">
        <v>1404</v>
      </c>
    </row>
    <row r="2" spans="1:11" x14ac:dyDescent="0.2">
      <c r="A2" s="2944" t="s">
        <v>2144</v>
      </c>
      <c r="B2" s="510"/>
      <c r="C2" s="510"/>
      <c r="D2" s="510"/>
      <c r="E2" s="510"/>
      <c r="F2" s="510"/>
      <c r="G2" s="510"/>
      <c r="H2" s="510"/>
      <c r="I2" s="510"/>
      <c r="J2" s="510"/>
      <c r="K2" s="510"/>
    </row>
    <row r="3" spans="1:11" x14ac:dyDescent="0.2">
      <c r="A3" s="2945" t="s">
        <v>2145</v>
      </c>
      <c r="B3" s="510"/>
      <c r="C3" s="510"/>
      <c r="D3" s="510"/>
      <c r="E3" s="510"/>
      <c r="F3" s="510"/>
      <c r="G3" s="510"/>
      <c r="H3" s="510"/>
      <c r="I3" s="510"/>
      <c r="J3" s="510"/>
      <c r="K3" s="510"/>
    </row>
    <row r="4" spans="1:11" x14ac:dyDescent="0.2">
      <c r="A4" s="510"/>
      <c r="B4" s="510"/>
      <c r="C4" s="510"/>
      <c r="D4" s="510"/>
      <c r="E4" s="510"/>
      <c r="F4" s="510"/>
      <c r="G4" s="510"/>
      <c r="H4" s="510"/>
      <c r="I4" s="3859" t="s">
        <v>2146</v>
      </c>
      <c r="J4" s="3859"/>
      <c r="K4" s="3859"/>
    </row>
    <row r="5" spans="1:11" ht="23.25" customHeight="1" x14ac:dyDescent="0.2">
      <c r="A5" s="2946" t="s">
        <v>17</v>
      </c>
      <c r="B5" s="2946" t="s">
        <v>18</v>
      </c>
      <c r="C5" s="2946" t="s">
        <v>19</v>
      </c>
      <c r="D5" s="2946" t="s">
        <v>20</v>
      </c>
      <c r="E5" s="2946" t="s">
        <v>21</v>
      </c>
      <c r="F5" s="2946" t="s">
        <v>22</v>
      </c>
      <c r="G5" s="2946" t="s">
        <v>105</v>
      </c>
      <c r="H5" s="2946" t="s">
        <v>469</v>
      </c>
      <c r="I5" s="2946" t="s">
        <v>577</v>
      </c>
      <c r="J5" s="2946" t="s">
        <v>707</v>
      </c>
      <c r="K5" s="2946" t="s">
        <v>3753</v>
      </c>
    </row>
    <row r="6" spans="1:11" ht="93.75" customHeight="1" x14ac:dyDescent="0.2">
      <c r="A6" s="2947" t="s">
        <v>2147</v>
      </c>
      <c r="B6" s="2948">
        <v>83.9</v>
      </c>
      <c r="C6" s="2948">
        <v>85.5</v>
      </c>
      <c r="D6" s="2948">
        <v>82.3</v>
      </c>
      <c r="E6" s="2949">
        <v>79</v>
      </c>
      <c r="F6" s="2950">
        <v>79</v>
      </c>
      <c r="G6" s="2950">
        <v>77.400000000000006</v>
      </c>
      <c r="H6" s="2950">
        <v>77.400000000000006</v>
      </c>
      <c r="I6" s="2950">
        <v>75.8</v>
      </c>
      <c r="J6" s="2950">
        <v>74.193399999999997</v>
      </c>
      <c r="K6" s="2950">
        <v>71</v>
      </c>
    </row>
    <row r="7" spans="1:11" ht="93.75" customHeight="1" x14ac:dyDescent="0.2">
      <c r="A7" s="2951" t="s">
        <v>2148</v>
      </c>
      <c r="B7" s="2948">
        <v>91.284783140956321</v>
      </c>
      <c r="C7" s="2948">
        <v>96.192285654342612</v>
      </c>
      <c r="D7" s="2948">
        <v>96.949162085860479</v>
      </c>
      <c r="E7" s="2949">
        <v>95.806040338949032</v>
      </c>
      <c r="F7" s="2950">
        <v>97.407665476139968</v>
      </c>
      <c r="G7" s="2950">
        <v>99.588670464514962</v>
      </c>
      <c r="H7" s="2950">
        <v>101.79863459057439</v>
      </c>
      <c r="I7" s="2950">
        <v>105.98551914622944</v>
      </c>
      <c r="J7" s="2950">
        <v>109</v>
      </c>
      <c r="K7" s="2950">
        <v>110.2</v>
      </c>
    </row>
    <row r="8" spans="1:11" x14ac:dyDescent="0.2">
      <c r="A8" s="2951" t="s">
        <v>2149</v>
      </c>
      <c r="B8" s="2948">
        <v>104.30811474406175</v>
      </c>
      <c r="C8" s="2948">
        <v>112.55577498578651</v>
      </c>
      <c r="D8" s="2948">
        <v>113.38838202724916</v>
      </c>
      <c r="E8" s="2949">
        <v>114.90735957479626</v>
      </c>
      <c r="F8" s="2950">
        <v>116.10643837191077</v>
      </c>
      <c r="G8" s="2950">
        <v>119.73325163726641</v>
      </c>
      <c r="H8" s="2950">
        <v>120.86565007651762</v>
      </c>
      <c r="I8" s="2950">
        <v>122.58764798948357</v>
      </c>
      <c r="J8" s="2950">
        <v>126.33927670153156</v>
      </c>
      <c r="K8" s="2950">
        <v>126.36426504758839</v>
      </c>
    </row>
    <row r="9" spans="1:11" x14ac:dyDescent="0.2">
      <c r="A9" s="2951" t="s">
        <v>2150</v>
      </c>
      <c r="B9" s="2948">
        <v>79.709488861462617</v>
      </c>
      <c r="C9" s="2948">
        <v>81.370829392675262</v>
      </c>
      <c r="D9" s="2948">
        <v>76.044135758542822</v>
      </c>
      <c r="E9" s="2949">
        <v>72.596659101934804</v>
      </c>
      <c r="F9" s="2950">
        <v>68.968012563482063</v>
      </c>
      <c r="G9" s="2950">
        <v>66.481799464859236</v>
      </c>
      <c r="H9" s="2950">
        <v>64.411612071663953</v>
      </c>
      <c r="I9" s="2950">
        <v>61.634277876673515</v>
      </c>
      <c r="J9" s="2950">
        <v>60.403400522552673</v>
      </c>
      <c r="K9" s="2950">
        <v>57.240580578578168</v>
      </c>
    </row>
    <row r="10" spans="1:11" ht="3" customHeight="1" x14ac:dyDescent="0.2">
      <c r="A10" s="2952"/>
      <c r="B10" s="2953"/>
      <c r="C10" s="2953"/>
      <c r="D10" s="2953"/>
      <c r="E10" s="2953"/>
      <c r="F10" s="2953"/>
      <c r="G10" s="2953"/>
      <c r="H10" s="2953"/>
      <c r="I10" s="2953"/>
      <c r="J10" s="2953"/>
      <c r="K10" s="2954"/>
    </row>
    <row r="11" spans="1:11" x14ac:dyDescent="0.2">
      <c r="A11" s="2955"/>
      <c r="B11" s="2956"/>
      <c r="C11" s="2956"/>
      <c r="D11" s="2956"/>
      <c r="E11" s="2956"/>
      <c r="F11" s="2956"/>
      <c r="G11" s="2956"/>
      <c r="H11" s="2956"/>
      <c r="I11" s="2956"/>
      <c r="J11" s="2956"/>
      <c r="K11" s="2956"/>
    </row>
    <row r="12" spans="1:11" ht="16.5" x14ac:dyDescent="0.2">
      <c r="A12" s="2955" t="s">
        <v>3754</v>
      </c>
      <c r="B12" s="2957"/>
      <c r="C12" s="2957"/>
      <c r="D12" s="2957"/>
      <c r="E12" s="2957"/>
      <c r="F12" s="2957"/>
      <c r="G12" s="2957"/>
      <c r="H12" s="2957"/>
      <c r="I12" s="2957"/>
      <c r="J12" s="2957"/>
      <c r="K12" s="2957"/>
    </row>
    <row r="13" spans="1:11" x14ac:dyDescent="0.2">
      <c r="A13" s="510"/>
      <c r="B13" s="510"/>
      <c r="C13" s="510"/>
      <c r="D13" s="510"/>
      <c r="E13" s="510"/>
      <c r="F13" s="510"/>
      <c r="G13" s="510"/>
      <c r="H13" s="510"/>
      <c r="I13" s="510"/>
      <c r="J13" s="510"/>
      <c r="K13" s="510"/>
    </row>
    <row r="14" spans="1:11" x14ac:dyDescent="0.2">
      <c r="A14" s="510"/>
      <c r="B14" s="510"/>
      <c r="C14" s="510"/>
      <c r="D14" s="510"/>
      <c r="E14" s="510"/>
      <c r="F14" s="510"/>
      <c r="G14" s="510"/>
      <c r="H14" s="510"/>
      <c r="I14" s="510"/>
      <c r="J14" s="510"/>
      <c r="K14" s="510"/>
    </row>
    <row r="15" spans="1:11" x14ac:dyDescent="0.2">
      <c r="A15" s="510"/>
      <c r="B15" s="510"/>
      <c r="C15" s="510"/>
      <c r="D15" s="510"/>
      <c r="E15" s="510"/>
      <c r="F15" s="510"/>
      <c r="G15" s="510"/>
      <c r="H15" s="510"/>
      <c r="I15" s="510"/>
      <c r="J15" s="510"/>
      <c r="K15" s="510"/>
    </row>
    <row r="16" spans="1:11" x14ac:dyDescent="0.2">
      <c r="A16" s="510"/>
      <c r="B16" s="510"/>
      <c r="C16" s="510"/>
      <c r="D16" s="510"/>
      <c r="E16" s="510"/>
      <c r="F16" s="510"/>
      <c r="G16" s="510"/>
      <c r="H16" s="510"/>
      <c r="I16" s="510"/>
      <c r="J16" s="510"/>
      <c r="K16" s="510"/>
    </row>
    <row r="17" spans="1:11" x14ac:dyDescent="0.2">
      <c r="A17" s="510"/>
      <c r="B17" s="510"/>
      <c r="C17" s="510"/>
      <c r="D17" s="510"/>
      <c r="E17" s="510"/>
      <c r="F17" s="510"/>
      <c r="G17" s="510"/>
      <c r="H17" s="510"/>
      <c r="I17" s="510"/>
      <c r="J17" s="510"/>
      <c r="K17" s="510"/>
    </row>
    <row r="18" spans="1:11" x14ac:dyDescent="0.2">
      <c r="A18" s="510"/>
      <c r="B18" s="510"/>
      <c r="C18" s="510"/>
      <c r="D18" s="510"/>
      <c r="E18" s="510"/>
      <c r="F18" s="510"/>
      <c r="G18" s="510"/>
      <c r="H18" s="510"/>
      <c r="I18" s="510"/>
      <c r="J18" s="510"/>
      <c r="K18" s="510"/>
    </row>
    <row r="19" spans="1:11" x14ac:dyDescent="0.2">
      <c r="A19" s="510"/>
      <c r="B19" s="510"/>
      <c r="C19" s="510"/>
      <c r="D19" s="510"/>
      <c r="E19" s="510"/>
      <c r="F19" s="510"/>
      <c r="G19" s="510"/>
      <c r="H19" s="510"/>
      <c r="I19" s="510"/>
      <c r="J19" s="510"/>
      <c r="K19" s="510"/>
    </row>
    <row r="20" spans="1:11" x14ac:dyDescent="0.2">
      <c r="A20" s="510"/>
      <c r="B20" s="510"/>
      <c r="C20" s="510"/>
      <c r="D20" s="510"/>
      <c r="E20" s="510"/>
      <c r="F20" s="510"/>
      <c r="G20" s="510"/>
      <c r="H20" s="510"/>
      <c r="I20" s="510"/>
      <c r="J20" s="510"/>
      <c r="K20" s="510"/>
    </row>
    <row r="21" spans="1:11" x14ac:dyDescent="0.2">
      <c r="A21" s="510"/>
      <c r="B21" s="510"/>
      <c r="C21" s="510"/>
      <c r="D21" s="510"/>
      <c r="E21" s="510"/>
      <c r="F21" s="510"/>
      <c r="G21" s="510"/>
      <c r="H21" s="510"/>
      <c r="I21" s="510"/>
      <c r="J21" s="510"/>
      <c r="K21" s="510"/>
    </row>
    <row r="22" spans="1:11" x14ac:dyDescent="0.2">
      <c r="A22" s="510"/>
      <c r="B22" s="510"/>
      <c r="C22" s="510"/>
      <c r="D22" s="510"/>
      <c r="E22" s="510"/>
      <c r="F22" s="510"/>
      <c r="G22" s="510"/>
      <c r="H22" s="510"/>
      <c r="I22" s="510"/>
      <c r="J22" s="510"/>
      <c r="K22" s="510"/>
    </row>
    <row r="23" spans="1:11" x14ac:dyDescent="0.2">
      <c r="A23" s="510"/>
      <c r="B23" s="510"/>
      <c r="C23" s="510"/>
      <c r="D23" s="510"/>
      <c r="E23" s="510"/>
      <c r="F23" s="510"/>
      <c r="G23" s="510"/>
      <c r="H23" s="510"/>
      <c r="I23" s="510"/>
      <c r="J23" s="510"/>
      <c r="K23" s="510"/>
    </row>
    <row r="24" spans="1:11" x14ac:dyDescent="0.2">
      <c r="A24" s="510"/>
      <c r="B24" s="510"/>
      <c r="C24" s="510"/>
      <c r="D24" s="510"/>
      <c r="E24" s="510"/>
      <c r="F24" s="510"/>
      <c r="G24" s="510"/>
      <c r="H24" s="510"/>
      <c r="I24" s="510"/>
      <c r="J24" s="510"/>
      <c r="K24" s="510"/>
    </row>
    <row r="25" spans="1:11" x14ac:dyDescent="0.2">
      <c r="A25" s="510"/>
      <c r="B25" s="510"/>
      <c r="C25" s="510"/>
      <c r="D25" s="510"/>
      <c r="E25" s="510"/>
      <c r="F25" s="510"/>
      <c r="G25" s="510"/>
      <c r="H25" s="510"/>
      <c r="I25" s="510"/>
      <c r="J25" s="510"/>
      <c r="K25" s="510"/>
    </row>
    <row r="26" spans="1:11" x14ac:dyDescent="0.2">
      <c r="A26" s="510"/>
      <c r="B26" s="510"/>
      <c r="C26" s="510"/>
      <c r="D26" s="510"/>
      <c r="E26" s="510"/>
      <c r="F26" s="510"/>
      <c r="G26" s="510"/>
      <c r="H26" s="510"/>
      <c r="I26" s="510"/>
      <c r="J26" s="510"/>
      <c r="K26" s="510"/>
    </row>
    <row r="27" spans="1:11" x14ac:dyDescent="0.2">
      <c r="A27" s="510"/>
      <c r="B27" s="510"/>
      <c r="C27" s="510"/>
      <c r="D27" s="510"/>
      <c r="E27" s="510"/>
      <c r="F27" s="510"/>
      <c r="G27" s="510"/>
      <c r="H27" s="510"/>
      <c r="I27" s="510"/>
      <c r="J27" s="510"/>
      <c r="K27" s="510"/>
    </row>
    <row r="28" spans="1:11" x14ac:dyDescent="0.2">
      <c r="A28" s="510"/>
      <c r="B28" s="510"/>
      <c r="C28" s="510"/>
      <c r="D28" s="510"/>
      <c r="E28" s="510"/>
      <c r="F28" s="510"/>
      <c r="G28" s="510"/>
      <c r="H28" s="510"/>
      <c r="I28" s="510"/>
      <c r="J28" s="510"/>
      <c r="K28" s="510"/>
    </row>
    <row r="29" spans="1:11" x14ac:dyDescent="0.2">
      <c r="A29" s="510"/>
      <c r="B29" s="510"/>
      <c r="C29" s="510"/>
      <c r="D29" s="510"/>
      <c r="E29" s="510"/>
      <c r="F29" s="510"/>
      <c r="G29" s="510"/>
      <c r="H29" s="510"/>
      <c r="I29" s="510"/>
      <c r="J29" s="510"/>
      <c r="K29" s="510"/>
    </row>
    <row r="30" spans="1:11" x14ac:dyDescent="0.2">
      <c r="A30" s="510"/>
      <c r="B30" s="510"/>
      <c r="C30" s="510"/>
      <c r="D30" s="510"/>
      <c r="E30" s="510"/>
      <c r="F30" s="510"/>
      <c r="G30" s="510"/>
      <c r="H30" s="510"/>
      <c r="I30" s="510"/>
      <c r="J30" s="510"/>
      <c r="K30" s="510"/>
    </row>
    <row r="31" spans="1:11" x14ac:dyDescent="0.2">
      <c r="A31" s="510"/>
      <c r="B31" s="510"/>
      <c r="C31" s="510"/>
      <c r="D31" s="510"/>
      <c r="E31" s="510"/>
      <c r="F31" s="510"/>
      <c r="G31" s="510"/>
      <c r="H31" s="510"/>
      <c r="I31" s="510"/>
      <c r="J31" s="510"/>
      <c r="K31" s="510"/>
    </row>
    <row r="32" spans="1:11" x14ac:dyDescent="0.2">
      <c r="A32" s="510"/>
      <c r="B32" s="510"/>
      <c r="C32" s="510"/>
      <c r="D32" s="510"/>
      <c r="E32" s="510"/>
      <c r="F32" s="510"/>
      <c r="G32" s="510"/>
      <c r="H32" s="510"/>
      <c r="I32" s="510"/>
      <c r="J32" s="510"/>
      <c r="K32" s="510"/>
    </row>
    <row r="33" spans="1:11" x14ac:dyDescent="0.2">
      <c r="A33" s="510"/>
      <c r="B33" s="510"/>
      <c r="C33" s="510"/>
      <c r="D33" s="510"/>
      <c r="E33" s="510"/>
      <c r="F33" s="510"/>
      <c r="G33" s="510"/>
      <c r="H33" s="510"/>
      <c r="I33" s="510"/>
      <c r="J33" s="510"/>
      <c r="K33" s="510"/>
    </row>
    <row r="34" spans="1:11" x14ac:dyDescent="0.2">
      <c r="A34" s="510"/>
      <c r="B34" s="510"/>
      <c r="C34" s="510"/>
      <c r="D34" s="510"/>
      <c r="E34" s="510"/>
      <c r="F34" s="510"/>
      <c r="G34" s="510"/>
      <c r="H34" s="510"/>
      <c r="I34" s="510"/>
      <c r="J34" s="510"/>
      <c r="K34" s="510"/>
    </row>
    <row r="35" spans="1:11" x14ac:dyDescent="0.2">
      <c r="A35" s="510"/>
      <c r="B35" s="510"/>
      <c r="C35" s="510"/>
      <c r="D35" s="510"/>
      <c r="E35" s="510"/>
      <c r="F35" s="510"/>
      <c r="G35" s="510"/>
      <c r="H35" s="510"/>
      <c r="I35" s="510"/>
      <c r="J35" s="510"/>
      <c r="K35" s="510"/>
    </row>
    <row r="36" spans="1:11" x14ac:dyDescent="0.2">
      <c r="A36" s="510"/>
      <c r="B36" s="510"/>
      <c r="C36" s="510"/>
      <c r="D36" s="510"/>
      <c r="E36" s="510"/>
      <c r="F36" s="510"/>
      <c r="G36" s="510"/>
      <c r="H36" s="510"/>
      <c r="I36" s="510"/>
      <c r="J36" s="510"/>
      <c r="K36" s="510"/>
    </row>
    <row r="37" spans="1:11" x14ac:dyDescent="0.2">
      <c r="A37" s="2942" t="s">
        <v>1404</v>
      </c>
      <c r="B37" s="510"/>
      <c r="C37" s="510"/>
      <c r="D37" s="510"/>
      <c r="E37" s="510"/>
      <c r="F37" s="510"/>
      <c r="G37" s="510"/>
      <c r="H37" s="510"/>
      <c r="I37" s="510"/>
      <c r="J37" s="510"/>
      <c r="K37" s="510"/>
    </row>
    <row r="38" spans="1:11" x14ac:dyDescent="0.2">
      <c r="A38" s="2944" t="s">
        <v>1303</v>
      </c>
      <c r="B38" s="510"/>
      <c r="C38" s="510"/>
      <c r="D38" s="510"/>
      <c r="E38" s="510"/>
      <c r="F38" s="510"/>
      <c r="G38" s="510"/>
      <c r="H38" s="510"/>
      <c r="I38" s="510"/>
      <c r="J38" s="510"/>
      <c r="K38" s="510"/>
    </row>
    <row r="39" spans="1:11" x14ac:dyDescent="0.2">
      <c r="A39" s="2958"/>
      <c r="B39" s="2959"/>
      <c r="C39" s="2959"/>
      <c r="D39" s="2959"/>
      <c r="E39" s="2959"/>
      <c r="F39" s="2959"/>
      <c r="G39" s="510"/>
      <c r="H39" s="510"/>
      <c r="I39" s="2960"/>
      <c r="J39" s="510"/>
      <c r="K39" s="2961" t="s">
        <v>1618</v>
      </c>
    </row>
    <row r="40" spans="1:11" x14ac:dyDescent="0.2">
      <c r="A40" s="2962" t="s">
        <v>1511</v>
      </c>
      <c r="B40" s="2963" t="s">
        <v>18</v>
      </c>
      <c r="C40" s="2963" t="s">
        <v>19</v>
      </c>
      <c r="D40" s="2963" t="s">
        <v>20</v>
      </c>
      <c r="E40" s="2963" t="s">
        <v>21</v>
      </c>
      <c r="F40" s="2964" t="s">
        <v>22</v>
      </c>
      <c r="G40" s="2964" t="s">
        <v>105</v>
      </c>
      <c r="H40" s="2965" t="s">
        <v>469</v>
      </c>
      <c r="I40" s="2965" t="s">
        <v>577</v>
      </c>
      <c r="J40" s="2965" t="s">
        <v>707</v>
      </c>
      <c r="K40" s="2965" t="s">
        <v>786</v>
      </c>
    </row>
    <row r="41" spans="1:11" x14ac:dyDescent="0.2">
      <c r="A41" s="1932" t="s">
        <v>2151</v>
      </c>
      <c r="B41" s="2966">
        <v>192.12</v>
      </c>
      <c r="C41" s="2966">
        <v>96.13</v>
      </c>
      <c r="D41" s="2966">
        <v>157.4</v>
      </c>
      <c r="E41" s="2966">
        <v>125.94</v>
      </c>
      <c r="F41" s="2967">
        <v>96.87</v>
      </c>
      <c r="G41" s="2967">
        <v>142.52000000000001</v>
      </c>
      <c r="H41" s="2967">
        <v>122.34</v>
      </c>
      <c r="I41" s="2967">
        <v>110.97</v>
      </c>
      <c r="J41" s="2967">
        <v>106.1</v>
      </c>
      <c r="K41" s="2966">
        <v>124.48</v>
      </c>
    </row>
    <row r="42" spans="1:11" x14ac:dyDescent="0.2">
      <c r="A42" s="510"/>
      <c r="B42" s="510"/>
      <c r="C42" s="510"/>
      <c r="D42" s="510"/>
      <c r="E42" s="510"/>
      <c r="F42" s="510"/>
      <c r="G42" s="510"/>
      <c r="H42" s="510"/>
      <c r="I42" s="510"/>
      <c r="J42" s="510"/>
      <c r="K42" s="510"/>
    </row>
    <row r="43" spans="1:11" x14ac:dyDescent="0.2">
      <c r="A43" s="3860" t="s">
        <v>2152</v>
      </c>
      <c r="B43" s="3860"/>
      <c r="C43" s="3860"/>
      <c r="D43" s="3860"/>
      <c r="E43" s="3860"/>
      <c r="F43" s="3860"/>
      <c r="G43" s="3860"/>
      <c r="H43" s="3860"/>
      <c r="I43" s="3860"/>
      <c r="J43" s="3860"/>
      <c r="K43" s="3860"/>
    </row>
    <row r="44" spans="1:11" x14ac:dyDescent="0.2">
      <c r="A44" s="510"/>
      <c r="B44" s="510"/>
      <c r="C44" s="510"/>
      <c r="D44" s="510"/>
      <c r="E44" s="510"/>
      <c r="F44" s="510"/>
      <c r="G44" s="510"/>
      <c r="H44" s="510"/>
      <c r="I44" s="510"/>
      <c r="J44" s="510"/>
      <c r="K44" s="510"/>
    </row>
  </sheetData>
  <mergeCells count="2">
    <mergeCell ref="I4:K4"/>
    <mergeCell ref="A43:K43"/>
  </mergeCells>
  <hyperlinks>
    <hyperlink ref="A1" location="'Table of Contents'!A1" display="Back to Table of Contents"/>
    <hyperlink ref="A37" location="'Table of Contents'!A1" display="Back to Table of Contents"/>
  </hyperlinks>
  <pageMargins left="0.7" right="0.7" top="0.75" bottom="0.75" header="0.3" footer="0.3"/>
  <drawing r:id="rId1"/>
  <tableParts count="2">
    <tablePart r:id="rId2"/>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B5" sqref="B5"/>
    </sheetView>
  </sheetViews>
  <sheetFormatPr defaultRowHeight="15" x14ac:dyDescent="0.25"/>
  <cols>
    <col min="1" max="1" width="23.42578125" customWidth="1"/>
  </cols>
  <sheetData>
    <row r="1" spans="1:11" x14ac:dyDescent="0.25">
      <c r="A1" s="962" t="s">
        <v>1404</v>
      </c>
    </row>
    <row r="2" spans="1:11" ht="15.75" x14ac:dyDescent="0.25">
      <c r="A2" s="1" t="s">
        <v>1304</v>
      </c>
      <c r="B2" s="2"/>
      <c r="C2" s="2"/>
      <c r="D2" s="2"/>
      <c r="E2" s="2"/>
      <c r="F2" s="2"/>
      <c r="G2" s="2"/>
      <c r="H2" s="7"/>
      <c r="I2" s="7"/>
      <c r="J2" s="7"/>
      <c r="K2" s="7"/>
    </row>
    <row r="3" spans="1:11" ht="15.75" x14ac:dyDescent="0.25">
      <c r="A3" s="1926"/>
      <c r="B3" s="7"/>
      <c r="C3" s="1927"/>
      <c r="D3" s="1927"/>
      <c r="E3" s="1927"/>
      <c r="F3" s="1927"/>
      <c r="G3" s="7"/>
      <c r="H3" s="7"/>
      <c r="I3" s="1927"/>
      <c r="J3" s="1928"/>
      <c r="K3" s="1928" t="s">
        <v>1618</v>
      </c>
    </row>
    <row r="4" spans="1:11" ht="34.5" customHeight="1" x14ac:dyDescent="0.25">
      <c r="A4" s="1929" t="s">
        <v>2153</v>
      </c>
      <c r="B4" s="1930" t="s">
        <v>18</v>
      </c>
      <c r="C4" s="1930" t="s">
        <v>19</v>
      </c>
      <c r="D4" s="1930" t="s">
        <v>20</v>
      </c>
      <c r="E4" s="1930" t="s">
        <v>21</v>
      </c>
      <c r="F4" s="1931" t="s">
        <v>22</v>
      </c>
      <c r="G4" s="1931" t="s">
        <v>105</v>
      </c>
      <c r="H4" s="1930" t="s">
        <v>469</v>
      </c>
      <c r="I4" s="1930" t="s">
        <v>577</v>
      </c>
      <c r="J4" s="1930" t="s">
        <v>707</v>
      </c>
      <c r="K4" s="1930" t="s">
        <v>786</v>
      </c>
    </row>
    <row r="5" spans="1:11" ht="34.5" customHeight="1" x14ac:dyDescent="0.25">
      <c r="A5" s="1932" t="s">
        <v>2154</v>
      </c>
      <c r="B5" s="1933">
        <v>192.12</v>
      </c>
      <c r="C5" s="1933">
        <v>96.13</v>
      </c>
      <c r="D5" s="1933">
        <v>157.4</v>
      </c>
      <c r="E5" s="1933">
        <v>125.94</v>
      </c>
      <c r="F5" s="1934">
        <v>96.87</v>
      </c>
      <c r="G5" s="1934">
        <v>142.52000000000001</v>
      </c>
      <c r="H5" s="1934">
        <v>122.34</v>
      </c>
      <c r="I5" s="1934">
        <v>110.97</v>
      </c>
      <c r="J5" s="1934">
        <v>106.1</v>
      </c>
      <c r="K5" s="1934">
        <v>124.48</v>
      </c>
    </row>
    <row r="6" spans="1:11" ht="34.5" customHeight="1" x14ac:dyDescent="0.25">
      <c r="A6" s="1935" t="s">
        <v>7</v>
      </c>
      <c r="B6" s="1936">
        <v>192.12</v>
      </c>
      <c r="C6" s="1936">
        <v>96.13</v>
      </c>
      <c r="D6" s="1936">
        <v>157.4</v>
      </c>
      <c r="E6" s="1936">
        <v>125.94</v>
      </c>
      <c r="F6" s="1937">
        <v>96.87</v>
      </c>
      <c r="G6" s="1937">
        <v>142.52000000000001</v>
      </c>
      <c r="H6" s="1937">
        <v>122.34</v>
      </c>
      <c r="I6" s="1937">
        <v>110.97</v>
      </c>
      <c r="J6" s="1937">
        <v>106.1</v>
      </c>
      <c r="K6" s="1937">
        <v>124.48</v>
      </c>
    </row>
    <row r="7" spans="1:11" x14ac:dyDescent="0.25">
      <c r="A7" s="3861" t="s">
        <v>1242</v>
      </c>
      <c r="B7" s="3861"/>
      <c r="C7" s="3861"/>
      <c r="D7" s="3861"/>
      <c r="E7" s="3861"/>
      <c r="F7" s="3861"/>
      <c r="G7" s="3861"/>
      <c r="H7" s="3861"/>
      <c r="I7" s="3861"/>
      <c r="J7" s="3861"/>
      <c r="K7" s="3861"/>
    </row>
    <row r="8" spans="1:11" x14ac:dyDescent="0.25">
      <c r="A8" s="7"/>
      <c r="B8" s="7"/>
      <c r="C8" s="7"/>
      <c r="D8" s="7"/>
      <c r="E8" s="7"/>
      <c r="F8" s="7"/>
      <c r="G8" s="7"/>
      <c r="H8" s="7"/>
      <c r="I8" s="7"/>
      <c r="J8" s="7"/>
      <c r="K8" s="7"/>
    </row>
    <row r="9" spans="1:11" x14ac:dyDescent="0.25">
      <c r="A9" s="7"/>
      <c r="B9" s="7"/>
      <c r="C9" s="7"/>
      <c r="D9" s="7"/>
      <c r="E9" s="7"/>
      <c r="F9" s="7"/>
      <c r="G9" s="7"/>
      <c r="H9" s="7"/>
      <c r="I9" s="7"/>
      <c r="J9" s="7"/>
      <c r="K9" s="7"/>
    </row>
    <row r="10" spans="1:11" x14ac:dyDescent="0.25">
      <c r="A10" s="7"/>
      <c r="B10" s="7"/>
      <c r="C10" s="7"/>
      <c r="D10" s="7"/>
      <c r="E10" s="7"/>
      <c r="F10" s="7"/>
      <c r="G10" s="7"/>
      <c r="H10" s="7"/>
      <c r="I10" s="7"/>
      <c r="J10" s="7"/>
      <c r="K10" s="7"/>
    </row>
    <row r="11" spans="1:11" x14ac:dyDescent="0.25">
      <c r="A11" s="7"/>
      <c r="B11" s="7"/>
      <c r="C11" s="7"/>
      <c r="D11" s="7"/>
      <c r="E11" s="7"/>
      <c r="F11" s="7"/>
      <c r="G11" s="7"/>
      <c r="H11" s="7"/>
      <c r="I11" s="7"/>
      <c r="J11" s="7"/>
      <c r="K11" s="7"/>
    </row>
    <row r="12" spans="1:11" x14ac:dyDescent="0.25">
      <c r="A12" s="7"/>
      <c r="B12" s="7"/>
      <c r="C12" s="7"/>
      <c r="D12" s="7"/>
      <c r="E12" s="7"/>
      <c r="F12" s="7"/>
      <c r="G12" s="7"/>
      <c r="H12" s="7"/>
      <c r="I12" s="7"/>
      <c r="J12" s="7"/>
      <c r="K12" s="7"/>
    </row>
    <row r="13" spans="1:11" x14ac:dyDescent="0.25">
      <c r="A13" s="7"/>
      <c r="B13" s="7"/>
      <c r="C13" s="7"/>
      <c r="D13" s="7"/>
      <c r="E13" s="7"/>
      <c r="F13" s="7"/>
      <c r="G13" s="7"/>
      <c r="H13" s="7"/>
      <c r="I13" s="7"/>
      <c r="J13" s="7"/>
      <c r="K13" s="7"/>
    </row>
    <row r="14" spans="1:11" x14ac:dyDescent="0.25">
      <c r="A14" s="7"/>
      <c r="B14" s="7"/>
      <c r="C14" s="7"/>
      <c r="D14" s="7"/>
      <c r="E14" s="7"/>
      <c r="F14" s="7"/>
      <c r="G14" s="7"/>
      <c r="H14" s="7"/>
      <c r="I14" s="7"/>
      <c r="J14" s="7"/>
      <c r="K14" s="7"/>
    </row>
    <row r="15" spans="1:11" x14ac:dyDescent="0.25">
      <c r="A15" s="7"/>
      <c r="B15" s="7"/>
      <c r="C15" s="7"/>
      <c r="D15" s="7"/>
      <c r="E15" s="7"/>
      <c r="F15" s="7"/>
      <c r="G15" s="7"/>
      <c r="H15" s="7"/>
      <c r="I15" s="7"/>
      <c r="J15" s="7"/>
      <c r="K15" s="7"/>
    </row>
    <row r="16" spans="1:11" x14ac:dyDescent="0.25">
      <c r="A16" s="7"/>
      <c r="B16" s="7"/>
      <c r="C16" s="7"/>
      <c r="D16" s="7"/>
      <c r="E16" s="7"/>
      <c r="F16" s="7"/>
      <c r="G16" s="7"/>
      <c r="H16" s="7"/>
      <c r="I16" s="7"/>
      <c r="J16" s="7"/>
      <c r="K16" s="7"/>
    </row>
    <row r="17" spans="1:11" x14ac:dyDescent="0.25">
      <c r="A17" s="7"/>
      <c r="B17" s="7"/>
      <c r="C17" s="7"/>
      <c r="D17" s="7"/>
      <c r="E17" s="7"/>
      <c r="F17" s="7"/>
      <c r="G17" s="7"/>
      <c r="H17" s="7"/>
      <c r="I17" s="7"/>
      <c r="J17" s="7"/>
      <c r="K17" s="7"/>
    </row>
    <row r="18" spans="1:11" x14ac:dyDescent="0.25">
      <c r="A18" s="7"/>
      <c r="B18" s="7"/>
      <c r="C18" s="7"/>
      <c r="D18" s="7"/>
      <c r="E18" s="7"/>
      <c r="F18" s="7"/>
      <c r="G18" s="7"/>
      <c r="H18" s="7"/>
      <c r="I18" s="7"/>
      <c r="J18" s="7"/>
      <c r="K18" s="7"/>
    </row>
    <row r="19" spans="1:11" x14ac:dyDescent="0.25">
      <c r="A19" s="7"/>
      <c r="B19" s="7"/>
      <c r="C19" s="7"/>
      <c r="D19" s="7"/>
      <c r="E19" s="7"/>
      <c r="F19" s="7"/>
      <c r="G19" s="7"/>
      <c r="H19" s="7"/>
      <c r="I19" s="7"/>
      <c r="J19" s="7"/>
      <c r="K19" s="7"/>
    </row>
    <row r="20" spans="1:11" x14ac:dyDescent="0.25">
      <c r="A20" s="7"/>
      <c r="B20" s="7"/>
      <c r="C20" s="7"/>
      <c r="D20" s="7"/>
      <c r="E20" s="7"/>
      <c r="F20" s="7"/>
      <c r="G20" s="7"/>
      <c r="H20" s="7"/>
      <c r="I20" s="7"/>
      <c r="J20" s="7"/>
      <c r="K20" s="7"/>
    </row>
    <row r="21" spans="1:11" x14ac:dyDescent="0.25">
      <c r="A21" s="7"/>
      <c r="B21" s="7"/>
      <c r="C21" s="7"/>
      <c r="D21" s="7"/>
      <c r="E21" s="7"/>
      <c r="F21" s="7"/>
      <c r="G21" s="7"/>
      <c r="H21" s="7"/>
      <c r="I21" s="7"/>
      <c r="J21" s="7"/>
      <c r="K21" s="7"/>
    </row>
    <row r="22" spans="1:11" x14ac:dyDescent="0.25">
      <c r="A22" s="7"/>
      <c r="B22" s="7"/>
      <c r="C22" s="7"/>
      <c r="D22" s="7"/>
      <c r="E22" s="7"/>
      <c r="F22" s="7"/>
      <c r="G22" s="7"/>
      <c r="H22" s="7"/>
      <c r="I22" s="7"/>
      <c r="J22" s="7"/>
      <c r="K22" s="7"/>
    </row>
  </sheetData>
  <mergeCells count="1">
    <mergeCell ref="A7:K7"/>
  </mergeCells>
  <hyperlinks>
    <hyperlink ref="A1" location="'Table of Contents'!A1" display="Back to Table of Contents"/>
  </hyperlinks>
  <pageMargins left="0.7" right="0.7" top="0.75" bottom="0.75" header="0.3" footer="0.3"/>
  <drawing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zoomScale="90" zoomScaleNormal="90" workbookViewId="0">
      <selection activeCell="J19" sqref="J19"/>
    </sheetView>
  </sheetViews>
  <sheetFormatPr defaultRowHeight="15" x14ac:dyDescent="0.25"/>
  <cols>
    <col min="1" max="1" width="41" bestFit="1" customWidth="1"/>
  </cols>
  <sheetData>
    <row r="1" spans="1:11" x14ac:dyDescent="0.25">
      <c r="A1" s="962" t="s">
        <v>1404</v>
      </c>
    </row>
    <row r="2" spans="1:11" ht="19.5" customHeight="1" x14ac:dyDescent="0.25">
      <c r="A2" s="3862" t="s">
        <v>2155</v>
      </c>
      <c r="B2" s="3862"/>
      <c r="C2" s="3862"/>
      <c r="D2" s="3862"/>
      <c r="E2" s="3862"/>
      <c r="F2" s="3862"/>
      <c r="G2" s="3862"/>
      <c r="H2" s="3862"/>
      <c r="I2" s="3862"/>
      <c r="J2" s="3862"/>
      <c r="K2" s="3862"/>
    </row>
    <row r="3" spans="1:11" ht="18.75" x14ac:dyDescent="0.25">
      <c r="A3" s="1938"/>
      <c r="B3" s="1938"/>
      <c r="C3" s="1938"/>
      <c r="D3" s="1938"/>
      <c r="E3" s="1938"/>
      <c r="F3" s="1938"/>
      <c r="G3" s="1938"/>
      <c r="H3" s="1938"/>
      <c r="I3" s="1938"/>
      <c r="J3" s="1938"/>
      <c r="K3" s="1939" t="s">
        <v>2156</v>
      </c>
    </row>
    <row r="4" spans="1:11" ht="30" customHeight="1" x14ac:dyDescent="0.25">
      <c r="A4" s="1940" t="s">
        <v>2157</v>
      </c>
      <c r="B4" s="1941" t="s">
        <v>18</v>
      </c>
      <c r="C4" s="1941" t="s">
        <v>19</v>
      </c>
      <c r="D4" s="1941" t="s">
        <v>20</v>
      </c>
      <c r="E4" s="1941" t="s">
        <v>21</v>
      </c>
      <c r="F4" s="1941" t="s">
        <v>22</v>
      </c>
      <c r="G4" s="1941" t="s">
        <v>105</v>
      </c>
      <c r="H4" s="1941" t="s">
        <v>469</v>
      </c>
      <c r="I4" s="1941">
        <v>2016</v>
      </c>
      <c r="J4" s="1941">
        <v>2017</v>
      </c>
      <c r="K4" s="1941">
        <v>2018</v>
      </c>
    </row>
    <row r="5" spans="1:11" ht="21.75" customHeight="1" x14ac:dyDescent="0.25">
      <c r="A5" s="1942" t="s">
        <v>2158</v>
      </c>
      <c r="B5" s="1943">
        <v>24.71</v>
      </c>
      <c r="C5" s="1943">
        <v>19.61</v>
      </c>
      <c r="D5" s="1943">
        <v>26.189999999999998</v>
      </c>
      <c r="E5" s="1943">
        <v>20.2</v>
      </c>
      <c r="F5" s="1943">
        <v>21.759999999999998</v>
      </c>
      <c r="G5" s="1943">
        <v>23.950000000000003</v>
      </c>
      <c r="H5" s="1943">
        <v>27.91</v>
      </c>
      <c r="I5" s="1943">
        <v>29.46</v>
      </c>
      <c r="J5" s="1943">
        <v>31.46</v>
      </c>
      <c r="K5" s="1943">
        <v>25.92</v>
      </c>
    </row>
    <row r="6" spans="1:11" ht="21.75" customHeight="1" x14ac:dyDescent="0.25">
      <c r="A6" s="1944" t="s">
        <v>2159</v>
      </c>
      <c r="B6" s="1945">
        <v>16.5</v>
      </c>
      <c r="C6" s="1945">
        <v>11.4</v>
      </c>
      <c r="D6" s="1945">
        <v>17.25</v>
      </c>
      <c r="E6" s="1945">
        <v>11.5</v>
      </c>
      <c r="F6" s="1945">
        <v>13.22</v>
      </c>
      <c r="G6" s="1945">
        <v>14.4</v>
      </c>
      <c r="H6" s="1945">
        <v>15.07</v>
      </c>
      <c r="I6" s="1945">
        <v>14.49</v>
      </c>
      <c r="J6" s="1945">
        <v>15.49</v>
      </c>
      <c r="K6" s="1945">
        <v>12.78</v>
      </c>
    </row>
    <row r="7" spans="1:11" ht="21.75" customHeight="1" x14ac:dyDescent="0.25">
      <c r="A7" s="1946" t="s">
        <v>2160</v>
      </c>
      <c r="B7" s="1947">
        <v>8.2100000000000009</v>
      </c>
      <c r="C7" s="1947">
        <v>8.2100000000000009</v>
      </c>
      <c r="D7" s="1947">
        <v>8.94</v>
      </c>
      <c r="E7" s="1947">
        <v>8.6999999999999993</v>
      </c>
      <c r="F7" s="1947">
        <v>8.5399999999999991</v>
      </c>
      <c r="G7" s="1947">
        <v>9.5500000000000007</v>
      </c>
      <c r="H7" s="1947">
        <v>12.84</v>
      </c>
      <c r="I7" s="1947">
        <v>14.97</v>
      </c>
      <c r="J7" s="1947">
        <v>15.97</v>
      </c>
      <c r="K7" s="1947">
        <v>13.14</v>
      </c>
    </row>
    <row r="8" spans="1:11" ht="21.75" customHeight="1" x14ac:dyDescent="0.25">
      <c r="A8" s="1948" t="s">
        <v>2161</v>
      </c>
      <c r="B8" s="1943">
        <v>0.73</v>
      </c>
      <c r="C8" s="1943">
        <v>0.73</v>
      </c>
      <c r="D8" s="1943">
        <v>0.73</v>
      </c>
      <c r="E8" s="1943">
        <v>0.73</v>
      </c>
      <c r="F8" s="1943">
        <v>0.73</v>
      </c>
      <c r="G8" s="1943">
        <v>0.76</v>
      </c>
      <c r="H8" s="1943">
        <v>0.79</v>
      </c>
      <c r="I8" s="1943">
        <v>0.83</v>
      </c>
      <c r="J8" s="1943">
        <v>0.9</v>
      </c>
      <c r="K8" s="1943">
        <v>0.9</v>
      </c>
    </row>
    <row r="9" spans="1:11" ht="21.75" customHeight="1" x14ac:dyDescent="0.25">
      <c r="A9" s="1949" t="s">
        <v>2162</v>
      </c>
      <c r="B9" s="1950">
        <v>0.1</v>
      </c>
      <c r="C9" s="1950">
        <v>0.1</v>
      </c>
      <c r="D9" s="1950">
        <v>0.1</v>
      </c>
      <c r="E9" s="1950">
        <v>0.1</v>
      </c>
      <c r="F9" s="1950">
        <v>0.1</v>
      </c>
      <c r="G9" s="1950">
        <v>0.1</v>
      </c>
      <c r="H9" s="1950">
        <v>0.1</v>
      </c>
      <c r="I9" s="1950">
        <v>0.1</v>
      </c>
      <c r="J9" s="1950">
        <v>0.14000000000000001</v>
      </c>
      <c r="K9" s="1950">
        <v>0.14000000000000001</v>
      </c>
    </row>
    <row r="10" spans="1:11" ht="21.75" customHeight="1" x14ac:dyDescent="0.25">
      <c r="A10" s="1949" t="s">
        <v>2163</v>
      </c>
      <c r="B10" s="1950">
        <v>0.2</v>
      </c>
      <c r="C10" s="1950">
        <v>0.2</v>
      </c>
      <c r="D10" s="1950">
        <v>0.2</v>
      </c>
      <c r="E10" s="1950">
        <v>0.2</v>
      </c>
      <c r="F10" s="1950">
        <v>0.2</v>
      </c>
      <c r="G10" s="1950">
        <v>0.2</v>
      </c>
      <c r="H10" s="1950">
        <v>0.2</v>
      </c>
      <c r="I10" s="1950">
        <v>0.2</v>
      </c>
      <c r="J10" s="1950">
        <v>0.2</v>
      </c>
      <c r="K10" s="1950">
        <v>0.2</v>
      </c>
    </row>
    <row r="11" spans="1:11" ht="21.75" customHeight="1" x14ac:dyDescent="0.25">
      <c r="A11" s="1949" t="s">
        <v>2164</v>
      </c>
      <c r="B11" s="1950">
        <v>0.1</v>
      </c>
      <c r="C11" s="1950">
        <v>0.1</v>
      </c>
      <c r="D11" s="1950">
        <v>0.1</v>
      </c>
      <c r="E11" s="1950">
        <v>0.1</v>
      </c>
      <c r="F11" s="1950">
        <v>0.1</v>
      </c>
      <c r="G11" s="1950">
        <v>0.06</v>
      </c>
      <c r="H11" s="1950">
        <v>0.06</v>
      </c>
      <c r="I11" s="1950">
        <v>0.1</v>
      </c>
      <c r="J11" s="1950">
        <v>0.1</v>
      </c>
      <c r="K11" s="1950">
        <v>0.1</v>
      </c>
    </row>
    <row r="12" spans="1:11" ht="21.75" customHeight="1" x14ac:dyDescent="0.25">
      <c r="A12" s="1949" t="s">
        <v>2165</v>
      </c>
      <c r="B12" s="1950">
        <v>0.03</v>
      </c>
      <c r="C12" s="1950">
        <v>0.03</v>
      </c>
      <c r="D12" s="1950">
        <v>0.03</v>
      </c>
      <c r="E12" s="1950">
        <v>0.03</v>
      </c>
      <c r="F12" s="1950">
        <v>0.03</v>
      </c>
      <c r="G12" s="1950">
        <v>0.03</v>
      </c>
      <c r="H12" s="1950">
        <v>0.03</v>
      </c>
      <c r="I12" s="1950">
        <v>0.03</v>
      </c>
      <c r="J12" s="1950">
        <v>0.03</v>
      </c>
      <c r="K12" s="1950">
        <v>0.03</v>
      </c>
    </row>
    <row r="13" spans="1:11" ht="21.75" customHeight="1" x14ac:dyDescent="0.25">
      <c r="A13" s="1949" t="s">
        <v>2166</v>
      </c>
      <c r="B13" s="1950">
        <v>0.1</v>
      </c>
      <c r="C13" s="1950">
        <v>0.1</v>
      </c>
      <c r="D13" s="1950">
        <v>0.1</v>
      </c>
      <c r="E13" s="1950">
        <v>0.1</v>
      </c>
      <c r="F13" s="1950">
        <v>0.1</v>
      </c>
      <c r="G13" s="1950">
        <v>0.12</v>
      </c>
      <c r="H13" s="1950">
        <v>0.15</v>
      </c>
      <c r="I13" s="1950">
        <v>0.15</v>
      </c>
      <c r="J13" s="1950">
        <v>0.15</v>
      </c>
      <c r="K13" s="1950">
        <v>0.15</v>
      </c>
    </row>
    <row r="14" spans="1:11" ht="21.75" customHeight="1" x14ac:dyDescent="0.25">
      <c r="A14" s="1949" t="s">
        <v>2167</v>
      </c>
      <c r="B14" s="1950">
        <v>0.1</v>
      </c>
      <c r="C14" s="1950">
        <v>0.1</v>
      </c>
      <c r="D14" s="1950">
        <v>0.1</v>
      </c>
      <c r="E14" s="1950">
        <v>0.1</v>
      </c>
      <c r="F14" s="1950">
        <v>0.1</v>
      </c>
      <c r="G14" s="1950">
        <v>0.15</v>
      </c>
      <c r="H14" s="1950">
        <v>0.15</v>
      </c>
      <c r="I14" s="1950">
        <v>0.15</v>
      </c>
      <c r="J14" s="1950">
        <v>0.15</v>
      </c>
      <c r="K14" s="1950">
        <v>0.15</v>
      </c>
    </row>
    <row r="15" spans="1:11" ht="21.75" customHeight="1" x14ac:dyDescent="0.25">
      <c r="A15" s="1946" t="s">
        <v>1941</v>
      </c>
      <c r="B15" s="1947">
        <v>0.1</v>
      </c>
      <c r="C15" s="1947">
        <v>0.1</v>
      </c>
      <c r="D15" s="1947">
        <v>0.1</v>
      </c>
      <c r="E15" s="1947">
        <v>0.1</v>
      </c>
      <c r="F15" s="1947">
        <v>0.1</v>
      </c>
      <c r="G15" s="1947">
        <v>0.1</v>
      </c>
      <c r="H15" s="1947">
        <v>0.1</v>
      </c>
      <c r="I15" s="1947">
        <v>0.1</v>
      </c>
      <c r="J15" s="1947">
        <v>0.13</v>
      </c>
      <c r="K15" s="1947">
        <v>0.13</v>
      </c>
    </row>
    <row r="16" spans="1:11" ht="21.75" customHeight="1" x14ac:dyDescent="0.25">
      <c r="A16" s="1948" t="s">
        <v>2168</v>
      </c>
      <c r="B16" s="1943">
        <v>16.55</v>
      </c>
      <c r="C16" s="1943">
        <v>14.6</v>
      </c>
      <c r="D16" s="1943">
        <v>13.24</v>
      </c>
      <c r="E16" s="1943">
        <v>15.67</v>
      </c>
      <c r="F16" s="1943">
        <v>18.55</v>
      </c>
      <c r="G16" s="1943">
        <v>15.75</v>
      </c>
      <c r="H16" s="1943">
        <v>20.67</v>
      </c>
      <c r="I16" s="1943">
        <v>20.350000000000001</v>
      </c>
      <c r="J16" s="1943">
        <v>20.23</v>
      </c>
      <c r="K16" s="1943">
        <v>16.7</v>
      </c>
    </row>
    <row r="17" spans="1:11" ht="21.75" customHeight="1" x14ac:dyDescent="0.25">
      <c r="A17" s="1949" t="s">
        <v>2169</v>
      </c>
      <c r="B17" s="1945">
        <v>0.6</v>
      </c>
      <c r="C17" s="1950">
        <v>0.6</v>
      </c>
      <c r="D17" s="1945">
        <v>0.6</v>
      </c>
      <c r="E17" s="1950">
        <v>0.77</v>
      </c>
      <c r="F17" s="1950">
        <v>0.86</v>
      </c>
      <c r="G17" s="1950">
        <v>0.98</v>
      </c>
      <c r="H17" s="1950">
        <v>0.99</v>
      </c>
      <c r="I17" s="1950">
        <v>0.85</v>
      </c>
      <c r="J17" s="1950">
        <v>0.83</v>
      </c>
      <c r="K17" s="1950">
        <v>0.9</v>
      </c>
    </row>
    <row r="18" spans="1:11" ht="21.75" customHeight="1" x14ac:dyDescent="0.25">
      <c r="A18" s="1951" t="s">
        <v>2170</v>
      </c>
      <c r="B18" s="1952">
        <v>15.95</v>
      </c>
      <c r="C18" s="1952">
        <v>14</v>
      </c>
      <c r="D18" s="1952">
        <v>12.64</v>
      </c>
      <c r="E18" s="1952">
        <v>14.9</v>
      </c>
      <c r="F18" s="1952">
        <v>17.690000000000001</v>
      </c>
      <c r="G18" s="1952">
        <v>14.77</v>
      </c>
      <c r="H18" s="1952">
        <v>19.68</v>
      </c>
      <c r="I18" s="1952">
        <v>19.5</v>
      </c>
      <c r="J18" s="1952">
        <v>19.399999999999999</v>
      </c>
      <c r="K18" s="1952">
        <v>15.8</v>
      </c>
    </row>
    <row r="19" spans="1:11" ht="31.5" customHeight="1" x14ac:dyDescent="0.25">
      <c r="A19" s="1940" t="s">
        <v>7</v>
      </c>
      <c r="B19" s="1953">
        <v>41.990000000000009</v>
      </c>
      <c r="C19" s="1953">
        <v>34.940000000000005</v>
      </c>
      <c r="D19" s="1953">
        <v>40.160000000000004</v>
      </c>
      <c r="E19" s="1953">
        <v>36.600000000000009</v>
      </c>
      <c r="F19" s="1953">
        <v>41.040000000000006</v>
      </c>
      <c r="G19" s="1953">
        <v>40.46</v>
      </c>
      <c r="H19" s="1953">
        <v>49.37</v>
      </c>
      <c r="I19" s="1953">
        <v>50.64</v>
      </c>
      <c r="J19" s="1953">
        <v>52.59</v>
      </c>
      <c r="K19" s="1953">
        <v>43.52</v>
      </c>
    </row>
    <row r="20" spans="1:11" ht="15.75" x14ac:dyDescent="0.25">
      <c r="A20" s="1253" t="s">
        <v>2171</v>
      </c>
      <c r="B20" s="1954"/>
      <c r="C20" s="1954"/>
      <c r="D20" s="1954"/>
      <c r="E20" s="1954"/>
      <c r="F20" s="1955"/>
      <c r="G20" s="1956"/>
      <c r="H20" s="1956"/>
      <c r="I20" s="1956"/>
      <c r="J20" s="1956"/>
      <c r="K20" s="1956"/>
    </row>
  </sheetData>
  <mergeCells count="1">
    <mergeCell ref="A2:K2"/>
  </mergeCells>
  <hyperlinks>
    <hyperlink ref="A1" location="'Table of Contents'!A1" display="Back to Table of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zoomScale="90" zoomScaleNormal="90" workbookViewId="0">
      <selection activeCell="E6" sqref="E6"/>
    </sheetView>
  </sheetViews>
  <sheetFormatPr defaultRowHeight="15" x14ac:dyDescent="0.25"/>
  <cols>
    <col min="3" max="3" width="11.42578125" customWidth="1"/>
    <col min="4" max="13" width="9.7109375" bestFit="1" customWidth="1"/>
  </cols>
  <sheetData>
    <row r="1" spans="1:13" x14ac:dyDescent="0.25">
      <c r="A1" s="962" t="s">
        <v>1404</v>
      </c>
    </row>
    <row r="2" spans="1:13" ht="18.75" x14ac:dyDescent="0.25">
      <c r="A2" s="1309" t="s">
        <v>2071</v>
      </c>
      <c r="B2" s="1309"/>
      <c r="C2" s="1312"/>
      <c r="D2" s="1311"/>
      <c r="E2" s="1311"/>
      <c r="F2" s="1313"/>
      <c r="G2" s="1313"/>
      <c r="H2" s="1314"/>
      <c r="I2" s="1314"/>
      <c r="J2" s="1310"/>
      <c r="K2" s="1310"/>
      <c r="L2" s="1310"/>
      <c r="M2" s="1310"/>
    </row>
    <row r="3" spans="1:13" ht="15.75" x14ac:dyDescent="0.25">
      <c r="A3" s="1317"/>
      <c r="B3" s="1317"/>
      <c r="C3" s="1316"/>
      <c r="D3" s="1316"/>
      <c r="E3" s="1316"/>
      <c r="F3" s="937"/>
      <c r="G3" s="937"/>
      <c r="H3" s="1318"/>
      <c r="I3" s="1318"/>
      <c r="J3" s="1316"/>
      <c r="K3" s="1316"/>
      <c r="L3" s="1316"/>
      <c r="M3" s="1316"/>
    </row>
    <row r="4" spans="1:13" ht="15.75" x14ac:dyDescent="0.25">
      <c r="A4" s="3869" t="s">
        <v>1</v>
      </c>
      <c r="B4" s="3869"/>
      <c r="C4" s="1957" t="s">
        <v>93</v>
      </c>
      <c r="D4" s="1957">
        <v>2009</v>
      </c>
      <c r="E4" s="1957">
        <v>2010</v>
      </c>
      <c r="F4" s="1957">
        <v>2011</v>
      </c>
      <c r="G4" s="1957">
        <v>2012</v>
      </c>
      <c r="H4" s="1957">
        <v>2013</v>
      </c>
      <c r="I4" s="1957">
        <v>2014</v>
      </c>
      <c r="J4" s="1957">
        <v>2015</v>
      </c>
      <c r="K4" s="1957">
        <v>2016</v>
      </c>
      <c r="L4" s="1957">
        <v>2017</v>
      </c>
      <c r="M4" s="1957">
        <v>2018</v>
      </c>
    </row>
    <row r="5" spans="1:13" ht="36" customHeight="1" x14ac:dyDescent="0.25">
      <c r="A5" s="3870" t="s">
        <v>2172</v>
      </c>
      <c r="B5" s="3870"/>
      <c r="C5" s="1958" t="s">
        <v>2173</v>
      </c>
      <c r="D5" s="1959">
        <v>41.99</v>
      </c>
      <c r="E5" s="1959">
        <v>34.94</v>
      </c>
      <c r="F5" s="1959">
        <v>40.159999999999997</v>
      </c>
      <c r="G5" s="1959">
        <v>36.6</v>
      </c>
      <c r="H5" s="1960">
        <v>41.4</v>
      </c>
      <c r="I5" s="1960">
        <v>40.46</v>
      </c>
      <c r="J5" s="1960">
        <v>49.37</v>
      </c>
      <c r="K5" s="1960">
        <v>50.64</v>
      </c>
      <c r="L5" s="1961">
        <v>52.59</v>
      </c>
      <c r="M5" s="1961">
        <v>43.52</v>
      </c>
    </row>
    <row r="6" spans="1:13" ht="42" customHeight="1" x14ac:dyDescent="0.25">
      <c r="A6" s="3870" t="s">
        <v>2174</v>
      </c>
      <c r="B6" s="3870"/>
      <c r="C6" s="1958" t="s">
        <v>93</v>
      </c>
      <c r="D6" s="1962">
        <v>10</v>
      </c>
      <c r="E6" s="1962">
        <v>10</v>
      </c>
      <c r="F6" s="1962">
        <v>10</v>
      </c>
      <c r="G6" s="1962">
        <v>10</v>
      </c>
      <c r="H6" s="1962">
        <v>10</v>
      </c>
      <c r="I6" s="1962">
        <v>10</v>
      </c>
      <c r="J6" s="1962">
        <v>10</v>
      </c>
      <c r="K6" s="1962">
        <v>10</v>
      </c>
      <c r="L6" s="1962">
        <v>10</v>
      </c>
      <c r="M6" s="1962">
        <v>10</v>
      </c>
    </row>
    <row r="7" spans="1:13" ht="50.25" customHeight="1" x14ac:dyDescent="0.25">
      <c r="A7" s="3870" t="s">
        <v>2175</v>
      </c>
      <c r="B7" s="3870"/>
      <c r="C7" s="1958" t="s">
        <v>2176</v>
      </c>
      <c r="D7" s="1963">
        <v>171920</v>
      </c>
      <c r="E7" s="1963">
        <v>171920</v>
      </c>
      <c r="F7" s="1963">
        <v>171920</v>
      </c>
      <c r="G7" s="1963">
        <v>171920</v>
      </c>
      <c r="H7" s="1963">
        <v>171920</v>
      </c>
      <c r="I7" s="1963">
        <v>171920</v>
      </c>
      <c r="J7" s="1963">
        <v>171920</v>
      </c>
      <c r="K7" s="1963">
        <v>171920</v>
      </c>
      <c r="L7" s="1963">
        <v>171920</v>
      </c>
      <c r="M7" s="1963">
        <v>171920</v>
      </c>
    </row>
    <row r="8" spans="1:13" ht="15.75" x14ac:dyDescent="0.25">
      <c r="A8" s="3871"/>
      <c r="B8" s="3871"/>
      <c r="C8" s="1964"/>
      <c r="D8" s="1964"/>
      <c r="E8" s="1964"/>
      <c r="F8" s="1964"/>
      <c r="G8" s="1964"/>
      <c r="H8" s="1964"/>
      <c r="I8" s="1965"/>
      <c r="J8" s="1965"/>
      <c r="K8" s="1966"/>
      <c r="L8" s="1966"/>
      <c r="M8" s="1966"/>
    </row>
    <row r="9" spans="1:13" ht="15.75" x14ac:dyDescent="0.25">
      <c r="A9" s="1317" t="s">
        <v>2025</v>
      </c>
      <c r="B9" s="1317"/>
      <c r="C9" s="1967"/>
      <c r="D9" s="1317"/>
      <c r="E9" s="1317"/>
      <c r="F9" s="1968"/>
      <c r="G9" s="1968"/>
      <c r="H9" s="1969"/>
      <c r="I9" s="1969"/>
      <c r="J9" s="1310"/>
      <c r="K9" s="1310"/>
      <c r="L9" s="1310"/>
      <c r="M9" s="1310"/>
    </row>
    <row r="10" spans="1:13" s="1823" customFormat="1" ht="15.75" x14ac:dyDescent="0.25">
      <c r="A10" s="2052" t="s">
        <v>1404</v>
      </c>
      <c r="B10" s="1317"/>
      <c r="C10" s="1967"/>
      <c r="D10" s="1317"/>
      <c r="E10" s="1317"/>
      <c r="F10" s="1968"/>
      <c r="G10" s="1968"/>
      <c r="H10" s="1969"/>
      <c r="I10" s="1969"/>
      <c r="J10" s="1310"/>
      <c r="K10" s="1310"/>
      <c r="L10" s="1310"/>
      <c r="M10" s="1310"/>
    </row>
    <row r="11" spans="1:13" ht="18.75" x14ac:dyDescent="0.25">
      <c r="A11" s="1309" t="s">
        <v>2072</v>
      </c>
      <c r="B11" s="1309"/>
      <c r="C11" s="1312"/>
      <c r="D11" s="1311"/>
      <c r="E11" s="1311"/>
      <c r="F11" s="1313"/>
      <c r="G11" s="1313"/>
      <c r="H11" s="1314"/>
      <c r="I11" s="1314"/>
      <c r="J11" s="1970"/>
      <c r="K11" s="1310"/>
      <c r="L11" s="1310"/>
      <c r="M11" s="1310"/>
    </row>
    <row r="12" spans="1:13" ht="18.75" x14ac:dyDescent="0.25">
      <c r="A12" s="1317"/>
      <c r="B12" s="1317"/>
      <c r="C12" s="1316"/>
      <c r="D12" s="1316"/>
      <c r="E12" s="1316"/>
      <c r="F12" s="937"/>
      <c r="G12" s="937"/>
      <c r="H12" s="1318"/>
      <c r="I12" s="1318"/>
      <c r="J12" s="1316"/>
      <c r="K12" s="1316"/>
      <c r="L12" s="1310"/>
      <c r="M12" s="1971" t="s">
        <v>2173</v>
      </c>
    </row>
    <row r="13" spans="1:13" ht="39" customHeight="1" x14ac:dyDescent="0.25">
      <c r="A13" s="3872" t="s">
        <v>1</v>
      </c>
      <c r="B13" s="3872"/>
      <c r="C13" s="3872"/>
      <c r="D13" s="1783">
        <v>2009</v>
      </c>
      <c r="E13" s="1783">
        <v>2010</v>
      </c>
      <c r="F13" s="1783">
        <v>2011</v>
      </c>
      <c r="G13" s="1783">
        <v>2012</v>
      </c>
      <c r="H13" s="1783">
        <v>2013</v>
      </c>
      <c r="I13" s="1783">
        <v>2014</v>
      </c>
      <c r="J13" s="1783">
        <v>2015</v>
      </c>
      <c r="K13" s="1783">
        <v>2016</v>
      </c>
      <c r="L13" s="1783">
        <v>2017</v>
      </c>
      <c r="M13" s="1783">
        <v>2018</v>
      </c>
    </row>
    <row r="14" spans="1:13" ht="39" customHeight="1" x14ac:dyDescent="0.25">
      <c r="A14" s="3863" t="s">
        <v>2172</v>
      </c>
      <c r="B14" s="3864"/>
      <c r="C14" s="3865"/>
      <c r="D14" s="1972">
        <v>41.99</v>
      </c>
      <c r="E14" s="1972">
        <v>34.94</v>
      </c>
      <c r="F14" s="1972">
        <v>40.159999999999997</v>
      </c>
      <c r="G14" s="1972">
        <v>36.6</v>
      </c>
      <c r="H14" s="1973">
        <v>41.4</v>
      </c>
      <c r="I14" s="1973">
        <v>40.46</v>
      </c>
      <c r="J14" s="1973">
        <v>49.37</v>
      </c>
      <c r="K14" s="1973">
        <v>50.64</v>
      </c>
      <c r="L14" s="1974">
        <v>52.59</v>
      </c>
      <c r="M14" s="1974">
        <v>43.52</v>
      </c>
    </row>
    <row r="15" spans="1:13" ht="39" customHeight="1" x14ac:dyDescent="0.25">
      <c r="A15" s="3863" t="s">
        <v>2177</v>
      </c>
      <c r="B15" s="3864"/>
      <c r="C15" s="3865"/>
      <c r="D15" s="1972">
        <v>41.72</v>
      </c>
      <c r="E15" s="1972">
        <v>34.94</v>
      </c>
      <c r="F15" s="1972">
        <v>36.81</v>
      </c>
      <c r="G15" s="1972">
        <v>33.19</v>
      </c>
      <c r="H15" s="1973">
        <v>32.61</v>
      </c>
      <c r="I15" s="1973">
        <v>35.32</v>
      </c>
      <c r="J15" s="1973">
        <v>44.63</v>
      </c>
      <c r="K15" s="1973">
        <v>44.39</v>
      </c>
      <c r="L15" s="1975">
        <v>46.19</v>
      </c>
      <c r="M15" s="1975">
        <v>38.99</v>
      </c>
    </row>
    <row r="16" spans="1:13" ht="39" customHeight="1" x14ac:dyDescent="0.25">
      <c r="A16" s="3866" t="s">
        <v>2178</v>
      </c>
      <c r="B16" s="3867"/>
      <c r="C16" s="3868"/>
      <c r="D16" s="1976">
        <v>0.27000000000000313</v>
      </c>
      <c r="E16" s="1977">
        <v>0</v>
      </c>
      <c r="F16" s="1976">
        <v>3.35</v>
      </c>
      <c r="G16" s="1976">
        <v>3.4100000000000037</v>
      </c>
      <c r="H16" s="1978">
        <v>3.99</v>
      </c>
      <c r="I16" s="1978">
        <v>5.1400000000000006</v>
      </c>
      <c r="J16" s="1978">
        <v>4.7399999999999949</v>
      </c>
      <c r="K16" s="1978">
        <v>6.01</v>
      </c>
      <c r="L16" s="1979">
        <v>6.4</v>
      </c>
      <c r="M16" s="1979">
        <v>4.53</v>
      </c>
    </row>
    <row r="17" spans="1:13" ht="15.75" x14ac:dyDescent="0.25">
      <c r="A17" s="1317" t="s">
        <v>2025</v>
      </c>
      <c r="B17" s="1317"/>
      <c r="C17" s="1344"/>
      <c r="D17" s="1345"/>
      <c r="E17" s="1345"/>
      <c r="F17" s="1346"/>
      <c r="G17" s="1346"/>
      <c r="H17" s="1345"/>
      <c r="I17" s="1345"/>
      <c r="J17" s="1310"/>
      <c r="K17" s="1310"/>
      <c r="L17" s="1970"/>
      <c r="M17" s="1310"/>
    </row>
    <row r="18" spans="1:13" ht="15.75" x14ac:dyDescent="0.25">
      <c r="A18" s="1310"/>
      <c r="B18" s="1310"/>
      <c r="C18" s="1980"/>
      <c r="D18" s="1980"/>
      <c r="E18" s="1980"/>
      <c r="F18" s="1980"/>
      <c r="G18" s="1980"/>
      <c r="H18" s="1980"/>
      <c r="I18" s="1980"/>
      <c r="J18" s="1980"/>
      <c r="K18" s="1980"/>
      <c r="L18" s="1980"/>
      <c r="M18" s="1310"/>
    </row>
  </sheetData>
  <mergeCells count="9">
    <mergeCell ref="A14:C14"/>
    <mergeCell ref="A15:C15"/>
    <mergeCell ref="A16:C16"/>
    <mergeCell ref="A4:B4"/>
    <mergeCell ref="A5:B5"/>
    <mergeCell ref="A6:B6"/>
    <mergeCell ref="A7:B7"/>
    <mergeCell ref="A8:B8"/>
    <mergeCell ref="A13:C13"/>
  </mergeCells>
  <hyperlinks>
    <hyperlink ref="A1" location="'Table of Contents'!A1" display="Back to Table of Contents"/>
    <hyperlink ref="A10" location="'Table of Contents'!A1" display="Back to Table of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Z20"/>
  <sheetViews>
    <sheetView workbookViewId="0"/>
  </sheetViews>
  <sheetFormatPr defaultRowHeight="15" x14ac:dyDescent="0.25"/>
  <cols>
    <col min="1" max="1" width="16.5703125" style="1" customWidth="1"/>
    <col min="2" max="2" width="8.42578125" style="50" customWidth="1"/>
    <col min="3" max="3" width="7.85546875" style="50" customWidth="1"/>
    <col min="4" max="4" width="8" style="50" customWidth="1"/>
    <col min="5" max="5" width="9.140625" style="50" customWidth="1"/>
    <col min="6" max="11" width="7.85546875" style="50" customWidth="1"/>
    <col min="12" max="12" width="8.28515625" style="50" customWidth="1"/>
    <col min="13" max="13" width="8.85546875" style="50" customWidth="1"/>
    <col min="14" max="15" width="7.85546875" style="50" customWidth="1"/>
    <col min="16" max="16" width="8.42578125" style="50" customWidth="1"/>
    <col min="17" max="17" width="8.7109375" style="50" customWidth="1"/>
    <col min="18" max="18" width="9.140625" style="50" customWidth="1"/>
    <col min="19" max="19" width="9.28515625" style="50" customWidth="1"/>
    <col min="20" max="20" width="11.5703125" style="4" customWidth="1"/>
    <col min="21" max="21" width="5" style="4" hidden="1" customWidth="1"/>
    <col min="22" max="22" width="13.28515625" style="4" hidden="1" customWidth="1"/>
    <col min="23" max="23" width="3.42578125" style="4" customWidth="1"/>
    <col min="24" max="24" width="6.5703125" style="4" customWidth="1"/>
    <col min="25" max="25" width="3.7109375" style="4" customWidth="1"/>
    <col min="26" max="26" width="4.42578125" style="4" customWidth="1"/>
    <col min="27" max="27" width="6.28515625" style="4" customWidth="1"/>
    <col min="28" max="16384" width="9.140625" style="4"/>
  </cols>
  <sheetData>
    <row r="1" spans="1:26" x14ac:dyDescent="0.25">
      <c r="A1" s="962" t="s">
        <v>1404</v>
      </c>
    </row>
    <row r="2" spans="1:26" ht="18.75" x14ac:dyDescent="0.25">
      <c r="A2" s="3154" t="s">
        <v>776</v>
      </c>
      <c r="B2" s="3154"/>
      <c r="C2" s="3154"/>
      <c r="D2" s="3154"/>
      <c r="E2" s="3154"/>
      <c r="F2" s="3154"/>
      <c r="G2" s="3154"/>
      <c r="H2" s="3154"/>
      <c r="I2" s="3154"/>
      <c r="J2" s="3154"/>
      <c r="K2" s="3154"/>
      <c r="L2" s="3154"/>
      <c r="M2" s="3154"/>
      <c r="N2" s="3154"/>
      <c r="O2" s="3154"/>
      <c r="P2" s="3154"/>
      <c r="Q2" s="3154"/>
      <c r="R2" s="3154"/>
      <c r="S2" s="619"/>
    </row>
    <row r="3" spans="1:26" ht="15.75" customHeight="1" x14ac:dyDescent="0.25">
      <c r="A3" s="618"/>
      <c r="B3" s="618"/>
      <c r="C3" s="618"/>
      <c r="D3" s="618"/>
      <c r="E3" s="618"/>
      <c r="F3" s="618"/>
      <c r="G3" s="618"/>
      <c r="H3" s="618"/>
      <c r="I3" s="618"/>
      <c r="J3" s="618"/>
      <c r="K3" s="618"/>
      <c r="L3" s="618"/>
      <c r="M3" s="618"/>
      <c r="N3" s="618"/>
      <c r="O3" s="618"/>
      <c r="P3" s="618"/>
      <c r="Q3" s="618"/>
      <c r="R3" s="618"/>
      <c r="S3" s="48"/>
    </row>
    <row r="4" spans="1:26" ht="36.75" customHeight="1" x14ac:dyDescent="0.25">
      <c r="A4" s="3135" t="s">
        <v>704</v>
      </c>
      <c r="B4" s="3163" t="s">
        <v>66</v>
      </c>
      <c r="C4" s="3164"/>
      <c r="D4" s="3165"/>
      <c r="E4" s="3163" t="s">
        <v>67</v>
      </c>
      <c r="F4" s="3164"/>
      <c r="G4" s="3165"/>
      <c r="H4" s="3163" t="s">
        <v>69</v>
      </c>
      <c r="I4" s="3164"/>
      <c r="J4" s="3165"/>
      <c r="K4" s="3163" t="s">
        <v>68</v>
      </c>
      <c r="L4" s="3164"/>
      <c r="M4" s="3165"/>
      <c r="N4" s="3163" t="s">
        <v>70</v>
      </c>
      <c r="O4" s="3164"/>
      <c r="P4" s="3165"/>
      <c r="Q4" s="3166" t="s">
        <v>114</v>
      </c>
      <c r="R4" s="3164"/>
      <c r="S4" s="3164"/>
      <c r="T4" s="3161">
        <v>30</v>
      </c>
    </row>
    <row r="5" spans="1:26" ht="75" x14ac:dyDescent="0.25">
      <c r="A5" s="3137"/>
      <c r="B5" s="112" t="s">
        <v>115</v>
      </c>
      <c r="C5" s="49" t="s">
        <v>113</v>
      </c>
      <c r="D5" s="111" t="s">
        <v>116</v>
      </c>
      <c r="E5" s="112" t="s">
        <v>115</v>
      </c>
      <c r="F5" s="49" t="s">
        <v>113</v>
      </c>
      <c r="G5" s="111" t="s">
        <v>116</v>
      </c>
      <c r="H5" s="112" t="s">
        <v>115</v>
      </c>
      <c r="I5" s="49" t="s">
        <v>113</v>
      </c>
      <c r="J5" s="111" t="s">
        <v>116</v>
      </c>
      <c r="K5" s="112" t="s">
        <v>115</v>
      </c>
      <c r="L5" s="49" t="s">
        <v>113</v>
      </c>
      <c r="M5" s="111" t="s">
        <v>116</v>
      </c>
      <c r="N5" s="112" t="s">
        <v>115</v>
      </c>
      <c r="O5" s="49" t="s">
        <v>113</v>
      </c>
      <c r="P5" s="111" t="s">
        <v>116</v>
      </c>
      <c r="Q5" s="362" t="s">
        <v>115</v>
      </c>
      <c r="R5" s="49" t="s">
        <v>113</v>
      </c>
      <c r="S5" s="49" t="s">
        <v>116</v>
      </c>
      <c r="T5" s="3161"/>
    </row>
    <row r="6" spans="1:26" ht="38.25" customHeight="1" x14ac:dyDescent="0.25">
      <c r="A6" s="504" t="s">
        <v>73</v>
      </c>
      <c r="B6" s="527">
        <v>511.82499999999999</v>
      </c>
      <c r="C6" s="528">
        <v>186</v>
      </c>
      <c r="D6" s="529">
        <v>275.17473118279565</v>
      </c>
      <c r="E6" s="527">
        <v>675.57999999999993</v>
      </c>
      <c r="F6" s="530">
        <v>177</v>
      </c>
      <c r="G6" s="529">
        <v>381.68361581920902</v>
      </c>
      <c r="H6" s="527">
        <v>734.82</v>
      </c>
      <c r="I6" s="530">
        <v>306</v>
      </c>
      <c r="J6" s="529">
        <v>240.13725490196077</v>
      </c>
      <c r="K6" s="527">
        <v>971.7</v>
      </c>
      <c r="L6" s="530">
        <v>309</v>
      </c>
      <c r="M6" s="529">
        <v>314.46601941747576</v>
      </c>
      <c r="N6" s="527">
        <v>1056.9199999999998</v>
      </c>
      <c r="O6" s="530">
        <v>333</v>
      </c>
      <c r="P6" s="529">
        <v>317.39339339339335</v>
      </c>
      <c r="Q6" s="726">
        <v>794.37826086956511</v>
      </c>
      <c r="R6" s="530">
        <v>263</v>
      </c>
      <c r="S6" s="530">
        <v>302.0449661101008</v>
      </c>
      <c r="T6" s="3161"/>
      <c r="X6" s="522"/>
      <c r="Z6" s="531"/>
    </row>
    <row r="7" spans="1:26" ht="38.25" customHeight="1" x14ac:dyDescent="0.25">
      <c r="A7" s="505" t="s">
        <v>74</v>
      </c>
      <c r="B7" s="532">
        <v>286.52499999999998</v>
      </c>
      <c r="C7" s="533">
        <v>219</v>
      </c>
      <c r="D7" s="534">
        <v>130.83333333333331</v>
      </c>
      <c r="E7" s="532">
        <v>161.89999999999998</v>
      </c>
      <c r="F7" s="535">
        <v>245</v>
      </c>
      <c r="G7" s="534">
        <v>66.08163265306122</v>
      </c>
      <c r="H7" s="532">
        <v>431.78000000000003</v>
      </c>
      <c r="I7" s="535">
        <v>393</v>
      </c>
      <c r="J7" s="534">
        <v>109.86768447837152</v>
      </c>
      <c r="K7" s="532">
        <v>316.375</v>
      </c>
      <c r="L7" s="535">
        <v>427</v>
      </c>
      <c r="M7" s="534">
        <v>74.092505854800933</v>
      </c>
      <c r="N7" s="532">
        <v>475.5</v>
      </c>
      <c r="O7" s="535">
        <v>446</v>
      </c>
      <c r="P7" s="534">
        <v>106.61434977578475</v>
      </c>
      <c r="Q7" s="727">
        <v>337.28260869565219</v>
      </c>
      <c r="R7" s="535">
        <v>348</v>
      </c>
      <c r="S7" s="535">
        <v>96.920289855072468</v>
      </c>
      <c r="T7" s="3161"/>
      <c r="X7" s="522"/>
      <c r="Z7" s="531"/>
    </row>
    <row r="8" spans="1:26" ht="38.25" customHeight="1" x14ac:dyDescent="0.25">
      <c r="A8" s="505" t="s">
        <v>75</v>
      </c>
      <c r="B8" s="532">
        <v>170.07499999999999</v>
      </c>
      <c r="C8" s="533">
        <v>138</v>
      </c>
      <c r="D8" s="534">
        <v>123.24275362318839</v>
      </c>
      <c r="E8" s="532">
        <v>231.18</v>
      </c>
      <c r="F8" s="535">
        <v>190</v>
      </c>
      <c r="G8" s="534">
        <v>121.67368421052632</v>
      </c>
      <c r="H8" s="532">
        <v>307.62</v>
      </c>
      <c r="I8" s="535">
        <v>326</v>
      </c>
      <c r="J8" s="534">
        <v>94.361963190184056</v>
      </c>
      <c r="K8" s="532">
        <v>425.6</v>
      </c>
      <c r="L8" s="535">
        <v>338</v>
      </c>
      <c r="M8" s="534">
        <v>125.91715976331361</v>
      </c>
      <c r="N8" s="532">
        <v>453.2</v>
      </c>
      <c r="O8" s="535">
        <v>315</v>
      </c>
      <c r="P8" s="534">
        <v>143.87301587301587</v>
      </c>
      <c r="Q8" s="727">
        <v>319.24782608695654</v>
      </c>
      <c r="R8" s="535">
        <v>263</v>
      </c>
      <c r="S8" s="535">
        <v>121.38700611671351</v>
      </c>
      <c r="T8" s="3161"/>
      <c r="X8" s="522"/>
      <c r="Z8" s="531"/>
    </row>
    <row r="9" spans="1:26" ht="38.25" customHeight="1" x14ac:dyDescent="0.25">
      <c r="A9" s="505" t="s">
        <v>76</v>
      </c>
      <c r="B9" s="532">
        <v>122.4</v>
      </c>
      <c r="C9" s="533">
        <v>85</v>
      </c>
      <c r="D9" s="534">
        <v>144.00000000000003</v>
      </c>
      <c r="E9" s="532">
        <v>262.54000000000002</v>
      </c>
      <c r="F9" s="535">
        <v>137</v>
      </c>
      <c r="G9" s="534">
        <v>191.63503649635038</v>
      </c>
      <c r="H9" s="532">
        <v>474.23999999999995</v>
      </c>
      <c r="I9" s="535">
        <v>279</v>
      </c>
      <c r="J9" s="534">
        <v>169.97849462365591</v>
      </c>
      <c r="K9" s="532">
        <v>573.45000000000005</v>
      </c>
      <c r="L9" s="535">
        <v>280</v>
      </c>
      <c r="M9" s="534">
        <v>204.80357142857147</v>
      </c>
      <c r="N9" s="532">
        <v>518.56000000000006</v>
      </c>
      <c r="O9" s="535">
        <v>268</v>
      </c>
      <c r="P9" s="534">
        <v>193.49253731343285</v>
      </c>
      <c r="Q9" s="727">
        <v>393.91739130434786</v>
      </c>
      <c r="R9" s="535">
        <v>212</v>
      </c>
      <c r="S9" s="535">
        <v>185.81009023789994</v>
      </c>
      <c r="T9" s="3161"/>
      <c r="X9" s="522"/>
      <c r="Z9" s="531"/>
    </row>
    <row r="10" spans="1:26" ht="38.25" customHeight="1" x14ac:dyDescent="0.25">
      <c r="A10" s="505" t="s">
        <v>58</v>
      </c>
      <c r="B10" s="532">
        <v>11</v>
      </c>
      <c r="C10" s="533">
        <v>40</v>
      </c>
      <c r="D10" s="534">
        <v>27.500000000000004</v>
      </c>
      <c r="E10" s="532">
        <v>20.9</v>
      </c>
      <c r="F10" s="535">
        <v>89</v>
      </c>
      <c r="G10" s="534">
        <v>23.483146067415728</v>
      </c>
      <c r="H10" s="532">
        <v>122.34</v>
      </c>
      <c r="I10" s="535">
        <v>197</v>
      </c>
      <c r="J10" s="534">
        <v>62.101522842639604</v>
      </c>
      <c r="K10" s="532">
        <v>108.2775</v>
      </c>
      <c r="L10" s="535">
        <v>207</v>
      </c>
      <c r="M10" s="534">
        <v>52.307971014492757</v>
      </c>
      <c r="N10" s="532">
        <v>119.51999999999998</v>
      </c>
      <c r="O10" s="535">
        <v>196</v>
      </c>
      <c r="P10" s="534">
        <v>60.979591836734684</v>
      </c>
      <c r="Q10" s="727">
        <v>77.865652173913034</v>
      </c>
      <c r="R10" s="535">
        <v>148</v>
      </c>
      <c r="S10" s="535">
        <v>52.611927144535834</v>
      </c>
      <c r="T10" s="3161"/>
      <c r="X10" s="522"/>
      <c r="Z10" s="531"/>
    </row>
    <row r="11" spans="1:26" ht="38.25" customHeight="1" x14ac:dyDescent="0.25">
      <c r="A11" s="505" t="s">
        <v>77</v>
      </c>
      <c r="B11" s="532">
        <v>13.675000000000001</v>
      </c>
      <c r="C11" s="533">
        <v>25</v>
      </c>
      <c r="D11" s="534">
        <v>54.7</v>
      </c>
      <c r="E11" s="532">
        <v>62.820000000000007</v>
      </c>
      <c r="F11" s="535">
        <v>63</v>
      </c>
      <c r="G11" s="534">
        <v>99.714285714285722</v>
      </c>
      <c r="H11" s="532">
        <v>164.70000000000002</v>
      </c>
      <c r="I11" s="535">
        <v>153</v>
      </c>
      <c r="J11" s="534">
        <v>107.64705882352943</v>
      </c>
      <c r="K11" s="532">
        <v>122.02499999999999</v>
      </c>
      <c r="L11" s="535">
        <v>143</v>
      </c>
      <c r="M11" s="534">
        <v>85.332167832167826</v>
      </c>
      <c r="N11" s="532">
        <v>136.9</v>
      </c>
      <c r="O11" s="535">
        <v>141</v>
      </c>
      <c r="P11" s="534">
        <v>97.092198581560282</v>
      </c>
      <c r="Q11" s="727">
        <v>102.82173913043479</v>
      </c>
      <c r="R11" s="535">
        <v>107</v>
      </c>
      <c r="S11" s="535">
        <v>96.095083299471767</v>
      </c>
      <c r="T11" s="3161"/>
      <c r="X11" s="522"/>
      <c r="Z11" s="531"/>
    </row>
    <row r="12" spans="1:26" ht="38.25" customHeight="1" x14ac:dyDescent="0.25">
      <c r="A12" s="505" t="s">
        <v>78</v>
      </c>
      <c r="B12" s="532">
        <v>27.15</v>
      </c>
      <c r="C12" s="533">
        <v>23</v>
      </c>
      <c r="D12" s="534">
        <v>118.04347826086956</v>
      </c>
      <c r="E12" s="532">
        <v>76.940000000000012</v>
      </c>
      <c r="F12" s="535">
        <v>71</v>
      </c>
      <c r="G12" s="534">
        <v>108.36619718309861</v>
      </c>
      <c r="H12" s="532">
        <v>213.94</v>
      </c>
      <c r="I12" s="535">
        <v>181</v>
      </c>
      <c r="J12" s="534">
        <v>118.1988950276243</v>
      </c>
      <c r="K12" s="532">
        <v>203.3</v>
      </c>
      <c r="L12" s="535">
        <v>164</v>
      </c>
      <c r="M12" s="534">
        <v>123.96341463414635</v>
      </c>
      <c r="N12" s="532">
        <v>232.02000000000004</v>
      </c>
      <c r="O12" s="535">
        <v>173</v>
      </c>
      <c r="P12" s="534">
        <v>134.11560693641619</v>
      </c>
      <c r="Q12" s="727">
        <v>153.75217391304349</v>
      </c>
      <c r="R12" s="535">
        <v>125</v>
      </c>
      <c r="S12" s="535">
        <v>123.0017391304348</v>
      </c>
      <c r="T12" s="3161"/>
      <c r="X12" s="522"/>
      <c r="Z12" s="531"/>
    </row>
    <row r="13" spans="1:26" ht="38.25" customHeight="1" x14ac:dyDescent="0.25">
      <c r="A13" s="505" t="s">
        <v>79</v>
      </c>
      <c r="B13" s="532">
        <v>3.25</v>
      </c>
      <c r="C13" s="533">
        <v>17</v>
      </c>
      <c r="D13" s="534">
        <v>19.117647058823529</v>
      </c>
      <c r="E13" s="532">
        <v>21.639999999999997</v>
      </c>
      <c r="F13" s="535">
        <v>59</v>
      </c>
      <c r="G13" s="534">
        <v>36.677966101694906</v>
      </c>
      <c r="H13" s="532">
        <v>49.58</v>
      </c>
      <c r="I13" s="535">
        <v>153</v>
      </c>
      <c r="J13" s="534">
        <v>32.405228758169933</v>
      </c>
      <c r="K13" s="532">
        <v>35.725000000000001</v>
      </c>
      <c r="L13" s="535">
        <v>138</v>
      </c>
      <c r="M13" s="534">
        <v>25.887681159420289</v>
      </c>
      <c r="N13" s="532">
        <v>63.44</v>
      </c>
      <c r="O13" s="535">
        <v>151</v>
      </c>
      <c r="P13" s="534">
        <v>42.013245033112582</v>
      </c>
      <c r="Q13" s="727">
        <v>36.052173913043482</v>
      </c>
      <c r="R13" s="535">
        <v>106</v>
      </c>
      <c r="S13" s="535">
        <v>34.011484823625928</v>
      </c>
      <c r="T13" s="3161"/>
      <c r="X13" s="522"/>
      <c r="Z13" s="531"/>
    </row>
    <row r="14" spans="1:26" ht="38.25" customHeight="1" x14ac:dyDescent="0.25">
      <c r="A14" s="505" t="s">
        <v>80</v>
      </c>
      <c r="B14" s="532">
        <v>33.274999999999999</v>
      </c>
      <c r="C14" s="533">
        <v>27</v>
      </c>
      <c r="D14" s="534">
        <v>123.24074074074073</v>
      </c>
      <c r="E14" s="532">
        <v>37.519999999999996</v>
      </c>
      <c r="F14" s="535">
        <v>57</v>
      </c>
      <c r="G14" s="534">
        <v>65.824561403508767</v>
      </c>
      <c r="H14" s="532">
        <v>105.17999999999999</v>
      </c>
      <c r="I14" s="535">
        <v>136</v>
      </c>
      <c r="J14" s="534">
        <v>77.338235294117638</v>
      </c>
      <c r="K14" s="532">
        <v>101.72500000000001</v>
      </c>
      <c r="L14" s="535">
        <v>130</v>
      </c>
      <c r="M14" s="534">
        <v>78.250000000000014</v>
      </c>
      <c r="N14" s="532">
        <v>149.33999999999997</v>
      </c>
      <c r="O14" s="535">
        <v>124</v>
      </c>
      <c r="P14" s="534">
        <v>120.43548387096772</v>
      </c>
      <c r="Q14" s="727">
        <v>86.965217391304336</v>
      </c>
      <c r="R14" s="535">
        <v>96</v>
      </c>
      <c r="S14" s="535">
        <v>90.588768115942017</v>
      </c>
      <c r="T14" s="3161"/>
      <c r="X14" s="522"/>
      <c r="Z14" s="531"/>
    </row>
    <row r="15" spans="1:26" ht="38.25" customHeight="1" x14ac:dyDescent="0.25">
      <c r="A15" s="505" t="s">
        <v>81</v>
      </c>
      <c r="B15" s="532">
        <v>40.950000000000003</v>
      </c>
      <c r="C15" s="533">
        <v>22</v>
      </c>
      <c r="D15" s="534">
        <v>186.13636363636365</v>
      </c>
      <c r="E15" s="532">
        <v>39</v>
      </c>
      <c r="F15" s="535">
        <v>42</v>
      </c>
      <c r="G15" s="534">
        <v>92.857142857142861</v>
      </c>
      <c r="H15" s="532">
        <v>54</v>
      </c>
      <c r="I15" s="535">
        <v>107</v>
      </c>
      <c r="J15" s="534">
        <v>50.467289719626166</v>
      </c>
      <c r="K15" s="532">
        <v>67.800000000000011</v>
      </c>
      <c r="L15" s="535">
        <v>101</v>
      </c>
      <c r="M15" s="534">
        <v>67.128712871287149</v>
      </c>
      <c r="N15" s="532">
        <v>71.44</v>
      </c>
      <c r="O15" s="535">
        <v>107</v>
      </c>
      <c r="P15" s="534">
        <v>66.766355140186917</v>
      </c>
      <c r="Q15" s="727">
        <v>54.660869565217396</v>
      </c>
      <c r="R15" s="535">
        <v>77</v>
      </c>
      <c r="S15" s="535">
        <v>70.988142292490124</v>
      </c>
      <c r="T15" s="3161"/>
      <c r="X15" s="522"/>
      <c r="Z15" s="531"/>
    </row>
    <row r="16" spans="1:26" ht="38.25" customHeight="1" x14ac:dyDescent="0.25">
      <c r="A16" s="505" t="s">
        <v>82</v>
      </c>
      <c r="B16" s="532">
        <v>81.425000000000011</v>
      </c>
      <c r="C16" s="533">
        <v>30</v>
      </c>
      <c r="D16" s="534">
        <v>271.41666666666669</v>
      </c>
      <c r="E16" s="532">
        <v>128.85999999999999</v>
      </c>
      <c r="F16" s="535">
        <v>45</v>
      </c>
      <c r="G16" s="534">
        <v>286.3555555555555</v>
      </c>
      <c r="H16" s="532">
        <v>234</v>
      </c>
      <c r="I16" s="535">
        <v>114.43333333333335</v>
      </c>
      <c r="J16" s="534">
        <v>204.48587241479754</v>
      </c>
      <c r="K16" s="532">
        <v>234.32499999999999</v>
      </c>
      <c r="L16" s="535">
        <v>107</v>
      </c>
      <c r="M16" s="534">
        <v>218.99532710280374</v>
      </c>
      <c r="N16" s="532">
        <v>280.78000000000003</v>
      </c>
      <c r="O16" s="535">
        <v>92</v>
      </c>
      <c r="P16" s="534">
        <v>305.19565217391306</v>
      </c>
      <c r="Q16" s="727">
        <v>194.83478260869569</v>
      </c>
      <c r="R16" s="535">
        <v>78</v>
      </c>
      <c r="S16" s="535">
        <v>249.78818283166112</v>
      </c>
      <c r="T16" s="3161"/>
      <c r="X16" s="522"/>
      <c r="Z16" s="531"/>
    </row>
    <row r="17" spans="1:26" ht="38.25" customHeight="1" x14ac:dyDescent="0.25">
      <c r="A17" s="505" t="s">
        <v>83</v>
      </c>
      <c r="B17" s="532">
        <v>172.375</v>
      </c>
      <c r="C17" s="533">
        <v>100</v>
      </c>
      <c r="D17" s="534">
        <v>172.375</v>
      </c>
      <c r="E17" s="532">
        <v>196.34</v>
      </c>
      <c r="F17" s="535">
        <v>119</v>
      </c>
      <c r="G17" s="534">
        <v>164.99159663865547</v>
      </c>
      <c r="H17" s="532">
        <v>272.41999999999996</v>
      </c>
      <c r="I17" s="535">
        <v>227</v>
      </c>
      <c r="J17" s="534">
        <v>120.0088105726872</v>
      </c>
      <c r="K17" s="532">
        <v>362.75</v>
      </c>
      <c r="L17" s="535">
        <v>224</v>
      </c>
      <c r="M17" s="534">
        <v>161.94196428571428</v>
      </c>
      <c r="N17" s="532">
        <v>319.76</v>
      </c>
      <c r="O17" s="535">
        <v>222</v>
      </c>
      <c r="P17" s="534">
        <v>144.03603603603602</v>
      </c>
      <c r="Q17" s="727">
        <v>264.48260869565217</v>
      </c>
      <c r="R17" s="535">
        <v>180</v>
      </c>
      <c r="S17" s="535">
        <v>146.93478260869566</v>
      </c>
      <c r="T17" s="3161"/>
      <c r="X17" s="522"/>
      <c r="Z17" s="531"/>
    </row>
    <row r="18" spans="1:26" ht="33.75" customHeight="1" x14ac:dyDescent="0.25">
      <c r="A18" s="506" t="s">
        <v>17</v>
      </c>
      <c r="B18" s="539">
        <v>1474</v>
      </c>
      <c r="C18" s="536">
        <v>912</v>
      </c>
      <c r="D18" s="728">
        <v>161.62280701754386</v>
      </c>
      <c r="E18" s="537">
        <v>1915</v>
      </c>
      <c r="F18" s="538">
        <v>1294</v>
      </c>
      <c r="G18" s="728">
        <v>147.99072642967545</v>
      </c>
      <c r="H18" s="729">
        <v>3164.62</v>
      </c>
      <c r="I18" s="538">
        <v>2572.4333333333334</v>
      </c>
      <c r="J18" s="728">
        <v>123.02048643955787</v>
      </c>
      <c r="K18" s="729">
        <v>3523.0525000000002</v>
      </c>
      <c r="L18" s="538">
        <v>2568</v>
      </c>
      <c r="M18" s="728">
        <v>137.19051791277258</v>
      </c>
      <c r="N18" s="729">
        <v>3877.38</v>
      </c>
      <c r="O18" s="538">
        <v>2568</v>
      </c>
      <c r="P18" s="728">
        <v>150.98831775700936</v>
      </c>
      <c r="Q18" s="538">
        <v>2816.2613043478264</v>
      </c>
      <c r="R18" s="538">
        <v>2003</v>
      </c>
      <c r="S18" s="538">
        <v>140.60216197442966</v>
      </c>
      <c r="T18" s="3161"/>
      <c r="X18" s="522"/>
      <c r="Z18" s="531"/>
    </row>
    <row r="19" spans="1:26" x14ac:dyDescent="0.25">
      <c r="A19" s="3162" t="s">
        <v>705</v>
      </c>
      <c r="B19" s="3162"/>
      <c r="C19" s="3162"/>
      <c r="D19" s="3162"/>
      <c r="E19" s="3162"/>
      <c r="F19" s="3162"/>
      <c r="G19" s="3162"/>
      <c r="H19" s="3162"/>
      <c r="I19" s="3162"/>
      <c r="J19" s="3162"/>
      <c r="K19" s="3162"/>
      <c r="L19" s="3162"/>
      <c r="M19" s="3162"/>
      <c r="S19" s="50" t="s">
        <v>486</v>
      </c>
    </row>
    <row r="20" spans="1:26" ht="18" x14ac:dyDescent="0.25">
      <c r="A20" s="4" t="s">
        <v>1191</v>
      </c>
    </row>
  </sheetData>
  <mergeCells count="10">
    <mergeCell ref="T4:T18"/>
    <mergeCell ref="A19:M19"/>
    <mergeCell ref="A2:R2"/>
    <mergeCell ref="A4:A5"/>
    <mergeCell ref="B4:D4"/>
    <mergeCell ref="E4:G4"/>
    <mergeCell ref="H4:J4"/>
    <mergeCell ref="K4:M4"/>
    <mergeCell ref="N4:P4"/>
    <mergeCell ref="Q4:S4"/>
  </mergeCells>
  <hyperlinks>
    <hyperlink ref="A1" location="'Table of Contents'!A1" display="Back to Table of Contents"/>
  </hyperlinks>
  <pageMargins left="0.28000000000000003" right="0.18" top="0.45" bottom="0.24" header="0.23" footer="0.2"/>
  <pageSetup paperSize="9" scale="80" orientation="landscape" r:id="rId1"/>
  <headerFooter alignWithMargins="0">
    <oddHeader>&amp;C&amp;"Arial,Bold"&amp;16</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10" zoomScale="90" zoomScaleNormal="90" workbookViewId="0">
      <selection activeCell="E9" sqref="E9"/>
    </sheetView>
  </sheetViews>
  <sheetFormatPr defaultRowHeight="15" x14ac:dyDescent="0.25"/>
  <cols>
    <col min="1" max="1" width="20.85546875" customWidth="1"/>
    <col min="2" max="2" width="18.5703125" bestFit="1" customWidth="1"/>
    <col min="4" max="4" width="16.140625" bestFit="1" customWidth="1"/>
    <col min="5" max="5" width="13.5703125" bestFit="1" customWidth="1"/>
    <col min="6" max="6" width="8.140625" bestFit="1" customWidth="1"/>
    <col min="7" max="8" width="11.42578125" customWidth="1"/>
    <col min="9" max="9" width="9.85546875" customWidth="1"/>
    <col min="10" max="10" width="10.7109375" customWidth="1"/>
    <col min="11" max="11" width="12" customWidth="1"/>
  </cols>
  <sheetData>
    <row r="1" spans="1:11" x14ac:dyDescent="0.25">
      <c r="A1" s="962" t="s">
        <v>1404</v>
      </c>
    </row>
    <row r="2" spans="1:11" ht="15.75" x14ac:dyDescent="0.25">
      <c r="A2" s="3873" t="s">
        <v>1305</v>
      </c>
      <c r="B2" s="3874"/>
      <c r="C2" s="3874"/>
      <c r="D2" s="3874"/>
      <c r="E2" s="3874"/>
      <c r="F2" s="3874"/>
      <c r="G2" s="3874"/>
      <c r="H2" s="3874"/>
      <c r="I2" s="3874"/>
      <c r="J2" s="3874"/>
      <c r="K2" s="3874"/>
    </row>
    <row r="3" spans="1:11" ht="63" customHeight="1" x14ac:dyDescent="0.25">
      <c r="A3" s="3125" t="s">
        <v>309</v>
      </c>
      <c r="B3" s="3875" t="s">
        <v>2179</v>
      </c>
      <c r="C3" s="3875" t="s">
        <v>2180</v>
      </c>
      <c r="D3" s="3876" t="s">
        <v>2181</v>
      </c>
      <c r="E3" s="118" t="s">
        <v>226</v>
      </c>
      <c r="F3" s="118" t="s">
        <v>2182</v>
      </c>
      <c r="G3" s="1981" t="s">
        <v>2183</v>
      </c>
      <c r="H3" s="1981" t="s">
        <v>472</v>
      </c>
      <c r="I3" s="118" t="s">
        <v>2184</v>
      </c>
      <c r="J3" s="118" t="s">
        <v>2185</v>
      </c>
      <c r="K3" s="1982" t="s">
        <v>2186</v>
      </c>
    </row>
    <row r="4" spans="1:11" ht="15.75" x14ac:dyDescent="0.25">
      <c r="A4" s="3125"/>
      <c r="B4" s="3875"/>
      <c r="C4" s="3875"/>
      <c r="D4" s="3876"/>
      <c r="E4" s="118" t="s">
        <v>804</v>
      </c>
      <c r="F4" s="118" t="s">
        <v>2187</v>
      </c>
      <c r="G4" s="118" t="s">
        <v>176</v>
      </c>
      <c r="H4" s="118" t="s">
        <v>176</v>
      </c>
      <c r="I4" s="118" t="s">
        <v>176</v>
      </c>
      <c r="J4" s="118" t="s">
        <v>176</v>
      </c>
      <c r="K4" s="118" t="s">
        <v>176</v>
      </c>
    </row>
    <row r="5" spans="1:11" x14ac:dyDescent="0.25">
      <c r="A5" s="3877" t="s">
        <v>2188</v>
      </c>
      <c r="B5" s="3878">
        <v>53000</v>
      </c>
      <c r="C5" s="3880" t="s">
        <v>2189</v>
      </c>
      <c r="D5" s="1983" t="s">
        <v>233</v>
      </c>
      <c r="E5" s="1984">
        <v>7.25</v>
      </c>
      <c r="F5" s="1983">
        <v>7.06</v>
      </c>
      <c r="G5" s="1983">
        <v>9.8000000000000007</v>
      </c>
      <c r="H5" s="1983">
        <v>33</v>
      </c>
      <c r="I5" s="1983">
        <v>2.13</v>
      </c>
      <c r="J5" s="1984">
        <v>3.99</v>
      </c>
      <c r="K5" s="1984" t="s">
        <v>738</v>
      </c>
    </row>
    <row r="6" spans="1:11" ht="75" customHeight="1" x14ac:dyDescent="0.25">
      <c r="A6" s="3131"/>
      <c r="B6" s="3879"/>
      <c r="C6" s="3880"/>
      <c r="D6" s="1984" t="s">
        <v>2190</v>
      </c>
      <c r="E6" s="904" t="s">
        <v>2191</v>
      </c>
      <c r="F6" s="904" t="s">
        <v>2192</v>
      </c>
      <c r="G6" s="904">
        <v>45</v>
      </c>
      <c r="H6" s="904">
        <v>120</v>
      </c>
      <c r="I6" s="904" t="s">
        <v>2191</v>
      </c>
      <c r="J6" s="904">
        <v>20</v>
      </c>
      <c r="K6" s="904" t="s">
        <v>2191</v>
      </c>
    </row>
    <row r="7" spans="1:11" x14ac:dyDescent="0.25">
      <c r="A7" s="3882" t="s">
        <v>2193</v>
      </c>
      <c r="B7" s="3881">
        <v>43750</v>
      </c>
      <c r="C7" s="3880" t="s">
        <v>2194</v>
      </c>
      <c r="D7" s="1983" t="s">
        <v>2195</v>
      </c>
      <c r="E7" s="1983">
        <v>28</v>
      </c>
      <c r="F7" s="1983">
        <v>7.33</v>
      </c>
      <c r="G7" s="1983">
        <v>516</v>
      </c>
      <c r="H7" s="1983">
        <v>1386</v>
      </c>
      <c r="I7" s="1983" t="s">
        <v>738</v>
      </c>
      <c r="J7" s="1983" t="s">
        <v>738</v>
      </c>
      <c r="K7" s="1983" t="s">
        <v>738</v>
      </c>
    </row>
    <row r="8" spans="1:11" ht="75" customHeight="1" x14ac:dyDescent="0.25">
      <c r="A8" s="3882"/>
      <c r="B8" s="3881"/>
      <c r="C8" s="3880"/>
      <c r="D8" s="1984" t="s">
        <v>2196</v>
      </c>
      <c r="E8" s="904">
        <v>40</v>
      </c>
      <c r="F8" s="1985" t="s">
        <v>2192</v>
      </c>
      <c r="G8" s="904">
        <v>300</v>
      </c>
      <c r="H8" s="904">
        <v>750</v>
      </c>
      <c r="I8" s="904" t="s">
        <v>2191</v>
      </c>
      <c r="J8" s="904" t="s">
        <v>2191</v>
      </c>
      <c r="K8" s="904" t="s">
        <v>2191</v>
      </c>
    </row>
    <row r="9" spans="1:11" x14ac:dyDescent="0.25">
      <c r="A9" s="3882" t="s">
        <v>2197</v>
      </c>
      <c r="B9" s="3881">
        <v>42400</v>
      </c>
      <c r="C9" s="3880" t="s">
        <v>2198</v>
      </c>
      <c r="D9" s="1983" t="s">
        <v>2195</v>
      </c>
      <c r="E9" s="1983">
        <v>28</v>
      </c>
      <c r="F9" s="1983">
        <v>8.07</v>
      </c>
      <c r="G9" s="1983">
        <v>89</v>
      </c>
      <c r="H9" s="1983">
        <v>282</v>
      </c>
      <c r="I9" s="1983" t="s">
        <v>738</v>
      </c>
      <c r="J9" s="1983" t="s">
        <v>738</v>
      </c>
      <c r="K9" s="1983" t="s">
        <v>738</v>
      </c>
    </row>
    <row r="10" spans="1:11" ht="75" customHeight="1" x14ac:dyDescent="0.25">
      <c r="A10" s="3882"/>
      <c r="B10" s="3881"/>
      <c r="C10" s="3880"/>
      <c r="D10" s="1984" t="s">
        <v>2196</v>
      </c>
      <c r="E10" s="904">
        <v>40</v>
      </c>
      <c r="F10" s="1985" t="s">
        <v>2192</v>
      </c>
      <c r="G10" s="904">
        <v>300</v>
      </c>
      <c r="H10" s="904">
        <v>750</v>
      </c>
      <c r="I10" s="904" t="s">
        <v>2191</v>
      </c>
      <c r="J10" s="904" t="s">
        <v>2191</v>
      </c>
      <c r="K10" s="904" t="s">
        <v>2191</v>
      </c>
    </row>
    <row r="11" spans="1:11" x14ac:dyDescent="0.25">
      <c r="A11" s="3877" t="s">
        <v>481</v>
      </c>
      <c r="B11" s="3881">
        <v>2300</v>
      </c>
      <c r="C11" s="3880" t="s">
        <v>2189</v>
      </c>
      <c r="D11" s="1983" t="s">
        <v>2199</v>
      </c>
      <c r="E11" s="1983">
        <v>27</v>
      </c>
      <c r="F11" s="1983">
        <v>7.11</v>
      </c>
      <c r="G11" s="1983">
        <v>14</v>
      </c>
      <c r="H11" s="1983">
        <v>40</v>
      </c>
      <c r="I11" s="1983">
        <v>1</v>
      </c>
      <c r="J11" s="1983">
        <v>13</v>
      </c>
      <c r="K11" s="1983">
        <v>3.36</v>
      </c>
    </row>
    <row r="12" spans="1:11" ht="90" customHeight="1" x14ac:dyDescent="0.25">
      <c r="A12" s="3877"/>
      <c r="B12" s="3881"/>
      <c r="C12" s="3880"/>
      <c r="D12" s="1984" t="s">
        <v>2200</v>
      </c>
      <c r="E12" s="904">
        <v>40</v>
      </c>
      <c r="F12" s="904" t="s">
        <v>2192</v>
      </c>
      <c r="G12" s="904">
        <v>45</v>
      </c>
      <c r="H12" s="904">
        <v>120</v>
      </c>
      <c r="I12" s="904">
        <v>1</v>
      </c>
      <c r="J12" s="904">
        <v>10</v>
      </c>
      <c r="K12" s="904">
        <v>10</v>
      </c>
    </row>
    <row r="13" spans="1:11" x14ac:dyDescent="0.25">
      <c r="A13" s="3882" t="s">
        <v>2201</v>
      </c>
      <c r="B13" s="3877">
        <v>270</v>
      </c>
      <c r="C13" s="3880" t="s">
        <v>2202</v>
      </c>
      <c r="D13" s="1983" t="s">
        <v>2203</v>
      </c>
      <c r="E13" s="1983">
        <v>27</v>
      </c>
      <c r="F13" s="1983">
        <v>7.47</v>
      </c>
      <c r="G13" s="1983">
        <v>48.9</v>
      </c>
      <c r="H13" s="1983">
        <v>92</v>
      </c>
      <c r="I13" s="1983">
        <v>12.2</v>
      </c>
      <c r="J13" s="1983">
        <v>8.1</v>
      </c>
      <c r="K13" s="1983">
        <v>3.81</v>
      </c>
    </row>
    <row r="14" spans="1:11" ht="90" customHeight="1" x14ac:dyDescent="0.25">
      <c r="A14" s="3882"/>
      <c r="B14" s="3877"/>
      <c r="C14" s="3880"/>
      <c r="D14" s="1984" t="s">
        <v>2200</v>
      </c>
      <c r="E14" s="904">
        <v>40</v>
      </c>
      <c r="F14" s="904" t="s">
        <v>2192</v>
      </c>
      <c r="G14" s="904">
        <v>45</v>
      </c>
      <c r="H14" s="904">
        <v>120</v>
      </c>
      <c r="I14" s="904">
        <v>1</v>
      </c>
      <c r="J14" s="904">
        <v>10</v>
      </c>
      <c r="K14" s="904">
        <v>10</v>
      </c>
    </row>
    <row r="15" spans="1:11" ht="15.75" x14ac:dyDescent="0.25">
      <c r="A15" s="1986"/>
      <c r="B15" s="1987"/>
      <c r="C15" s="1987"/>
      <c r="D15" s="1986"/>
      <c r="E15" s="1986"/>
      <c r="F15" s="1988"/>
      <c r="G15" s="1989"/>
      <c r="H15" s="1989"/>
      <c r="I15" s="1989"/>
      <c r="J15" s="1989"/>
      <c r="K15" s="1989"/>
    </row>
    <row r="16" spans="1:11" ht="15.75" x14ac:dyDescent="0.25">
      <c r="A16" s="1990" t="s">
        <v>2025</v>
      </c>
      <c r="B16" s="1987"/>
      <c r="C16" s="1987"/>
      <c r="D16" s="1990" t="s">
        <v>2204</v>
      </c>
      <c r="E16" s="1991"/>
      <c r="F16" s="1992"/>
      <c r="G16" s="1993"/>
      <c r="H16" s="1989"/>
      <c r="I16" s="1992"/>
      <c r="J16" s="1989"/>
      <c r="K16" s="1989"/>
    </row>
    <row r="17" spans="1:11" ht="15.75" x14ac:dyDescent="0.25">
      <c r="A17" s="1990"/>
      <c r="B17" s="1987"/>
      <c r="C17" s="1987"/>
      <c r="D17" s="1994"/>
      <c r="E17" s="1990"/>
      <c r="F17" s="1988"/>
      <c r="G17" s="1989"/>
      <c r="H17" s="1989"/>
      <c r="I17" s="1989"/>
      <c r="J17" s="1989"/>
      <c r="K17" s="1989"/>
    </row>
    <row r="18" spans="1:11" ht="15.75" x14ac:dyDescent="0.25">
      <c r="A18" s="968" t="s">
        <v>1404</v>
      </c>
      <c r="B18" s="1987"/>
      <c r="C18" s="1987"/>
      <c r="D18" s="1994"/>
      <c r="E18" s="1990"/>
      <c r="F18" s="1988"/>
      <c r="G18" s="1989"/>
      <c r="H18" s="1989"/>
      <c r="I18" s="1989"/>
      <c r="J18" s="1989"/>
      <c r="K18" s="1989"/>
    </row>
    <row r="19" spans="1:11" ht="15.75" x14ac:dyDescent="0.25">
      <c r="A19" s="3884" t="s">
        <v>2205</v>
      </c>
      <c r="B19" s="3884"/>
      <c r="C19" s="3884"/>
      <c r="D19" s="3884"/>
      <c r="E19" s="3884"/>
      <c r="F19" s="3884"/>
      <c r="G19" s="3884"/>
      <c r="H19" s="3884"/>
      <c r="I19" s="3884"/>
      <c r="J19" s="3884"/>
      <c r="K19" s="3884"/>
    </row>
    <row r="20" spans="1:11" ht="63" customHeight="1" x14ac:dyDescent="0.25">
      <c r="A20" s="3125" t="s">
        <v>309</v>
      </c>
      <c r="B20" s="3875" t="s">
        <v>2179</v>
      </c>
      <c r="C20" s="3875" t="s">
        <v>2180</v>
      </c>
      <c r="D20" s="3876" t="s">
        <v>2181</v>
      </c>
      <c r="E20" s="118" t="s">
        <v>226</v>
      </c>
      <c r="F20" s="118" t="s">
        <v>2182</v>
      </c>
      <c r="G20" s="1981" t="s">
        <v>2183</v>
      </c>
      <c r="H20" s="1981" t="s">
        <v>472</v>
      </c>
      <c r="I20" s="118" t="s">
        <v>2184</v>
      </c>
      <c r="J20" s="118" t="s">
        <v>2185</v>
      </c>
      <c r="K20" s="1982" t="s">
        <v>2186</v>
      </c>
    </row>
    <row r="21" spans="1:11" ht="15.75" x14ac:dyDescent="0.25">
      <c r="A21" s="3125"/>
      <c r="B21" s="3875"/>
      <c r="C21" s="3875"/>
      <c r="D21" s="3876"/>
      <c r="E21" s="118" t="s">
        <v>804</v>
      </c>
      <c r="F21" s="118" t="s">
        <v>2187</v>
      </c>
      <c r="G21" s="118" t="s">
        <v>176</v>
      </c>
      <c r="H21" s="118" t="s">
        <v>176</v>
      </c>
      <c r="I21" s="118" t="s">
        <v>176</v>
      </c>
      <c r="J21" s="118" t="s">
        <v>176</v>
      </c>
      <c r="K21" s="118" t="s">
        <v>176</v>
      </c>
    </row>
    <row r="22" spans="1:11" x14ac:dyDescent="0.25">
      <c r="A22" s="3877" t="s">
        <v>1941</v>
      </c>
      <c r="B22" s="3877">
        <v>355</v>
      </c>
      <c r="C22" s="3880" t="s">
        <v>2189</v>
      </c>
      <c r="D22" s="1983" t="s">
        <v>2206</v>
      </c>
      <c r="E22" s="1983">
        <v>25</v>
      </c>
      <c r="F22" s="1983">
        <v>7.16</v>
      </c>
      <c r="G22" s="1983">
        <v>33</v>
      </c>
      <c r="H22" s="1983">
        <v>93</v>
      </c>
      <c r="I22" s="1983">
        <v>18</v>
      </c>
      <c r="J22" s="1995">
        <v>2.8</v>
      </c>
      <c r="K22" s="1983">
        <v>2.1</v>
      </c>
    </row>
    <row r="23" spans="1:11" ht="90" customHeight="1" x14ac:dyDescent="0.25">
      <c r="A23" s="3131"/>
      <c r="B23" s="3131"/>
      <c r="C23" s="3880"/>
      <c r="D23" s="1984" t="s">
        <v>2207</v>
      </c>
      <c r="E23" s="904">
        <v>40</v>
      </c>
      <c r="F23" s="904" t="s">
        <v>2192</v>
      </c>
      <c r="G23" s="904">
        <v>35</v>
      </c>
      <c r="H23" s="904">
        <v>120</v>
      </c>
      <c r="I23" s="904">
        <v>1</v>
      </c>
      <c r="J23" s="904">
        <v>10</v>
      </c>
      <c r="K23" s="904">
        <v>1</v>
      </c>
    </row>
    <row r="24" spans="1:11" x14ac:dyDescent="0.25">
      <c r="A24" s="3877" t="s">
        <v>158</v>
      </c>
      <c r="B24" s="3877">
        <v>410</v>
      </c>
      <c r="C24" s="3880" t="s">
        <v>2189</v>
      </c>
      <c r="D24" s="1983" t="s">
        <v>2206</v>
      </c>
      <c r="E24" s="1983">
        <v>25</v>
      </c>
      <c r="F24" s="1983">
        <v>7.16</v>
      </c>
      <c r="G24" s="1983">
        <v>33</v>
      </c>
      <c r="H24" s="1983">
        <v>89</v>
      </c>
      <c r="I24" s="1983">
        <v>18</v>
      </c>
      <c r="J24" s="1995">
        <v>2.99</v>
      </c>
      <c r="K24" s="1983">
        <v>2</v>
      </c>
    </row>
    <row r="25" spans="1:11" ht="90" customHeight="1" x14ac:dyDescent="0.25">
      <c r="A25" s="3877"/>
      <c r="B25" s="3877"/>
      <c r="C25" s="3880"/>
      <c r="D25" s="1984" t="s">
        <v>2207</v>
      </c>
      <c r="E25" s="904">
        <v>40</v>
      </c>
      <c r="F25" s="904" t="s">
        <v>2192</v>
      </c>
      <c r="G25" s="904">
        <v>35</v>
      </c>
      <c r="H25" s="904">
        <v>120</v>
      </c>
      <c r="I25" s="904">
        <v>1</v>
      </c>
      <c r="J25" s="904">
        <v>10</v>
      </c>
      <c r="K25" s="904">
        <v>1</v>
      </c>
    </row>
    <row r="26" spans="1:11" x14ac:dyDescent="0.25">
      <c r="A26" s="3883" t="s">
        <v>2208</v>
      </c>
      <c r="B26" s="3883">
        <v>380</v>
      </c>
      <c r="C26" s="3880" t="s">
        <v>2189</v>
      </c>
      <c r="D26" s="1983" t="s">
        <v>2206</v>
      </c>
      <c r="E26" s="1983">
        <v>27</v>
      </c>
      <c r="F26" s="1983">
        <v>7.08</v>
      </c>
      <c r="G26" s="1983">
        <v>131</v>
      </c>
      <c r="H26" s="1983">
        <v>395</v>
      </c>
      <c r="I26" s="1983">
        <v>37</v>
      </c>
      <c r="J26" s="1995">
        <v>0.7</v>
      </c>
      <c r="K26" s="1983">
        <v>5</v>
      </c>
    </row>
    <row r="27" spans="1:11" ht="90" customHeight="1" x14ac:dyDescent="0.25">
      <c r="A27" s="3131"/>
      <c r="B27" s="3131"/>
      <c r="C27" s="3880"/>
      <c r="D27" s="1984" t="s">
        <v>2207</v>
      </c>
      <c r="E27" s="904">
        <v>40</v>
      </c>
      <c r="F27" s="904" t="s">
        <v>2192</v>
      </c>
      <c r="G27" s="904">
        <v>35</v>
      </c>
      <c r="H27" s="904">
        <v>120</v>
      </c>
      <c r="I27" s="904">
        <v>1</v>
      </c>
      <c r="J27" s="904">
        <v>10</v>
      </c>
      <c r="K27" s="904">
        <v>1</v>
      </c>
    </row>
    <row r="28" spans="1:11" x14ac:dyDescent="0.25">
      <c r="A28" s="3882" t="s">
        <v>2209</v>
      </c>
      <c r="B28" s="3877">
        <v>550</v>
      </c>
      <c r="C28" s="3880" t="s">
        <v>2189</v>
      </c>
      <c r="D28" s="1983" t="s">
        <v>2206</v>
      </c>
      <c r="E28" s="1983">
        <v>27</v>
      </c>
      <c r="F28" s="1983">
        <v>6.99</v>
      </c>
      <c r="G28" s="1983">
        <v>31</v>
      </c>
      <c r="H28" s="1983">
        <v>120</v>
      </c>
      <c r="I28" s="1983">
        <v>17</v>
      </c>
      <c r="J28" s="1995">
        <v>1.3</v>
      </c>
      <c r="K28" s="1983">
        <v>3.4</v>
      </c>
    </row>
    <row r="29" spans="1:11" ht="90" customHeight="1" x14ac:dyDescent="0.25">
      <c r="A29" s="3882"/>
      <c r="B29" s="3877"/>
      <c r="C29" s="3880"/>
      <c r="D29" s="1984" t="s">
        <v>2207</v>
      </c>
      <c r="E29" s="904">
        <v>40</v>
      </c>
      <c r="F29" s="904" t="s">
        <v>2192</v>
      </c>
      <c r="G29" s="904">
        <v>35</v>
      </c>
      <c r="H29" s="904">
        <v>120</v>
      </c>
      <c r="I29" s="904">
        <v>1</v>
      </c>
      <c r="J29" s="904">
        <v>10</v>
      </c>
      <c r="K29" s="904">
        <v>1</v>
      </c>
    </row>
    <row r="30" spans="1:11" x14ac:dyDescent="0.25">
      <c r="A30" s="3883" t="s">
        <v>2210</v>
      </c>
      <c r="B30" s="3883">
        <v>410</v>
      </c>
      <c r="C30" s="3880" t="s">
        <v>2202</v>
      </c>
      <c r="D30" s="1983" t="s">
        <v>2206</v>
      </c>
      <c r="E30" s="1983">
        <v>25</v>
      </c>
      <c r="F30" s="1983">
        <v>7.16</v>
      </c>
      <c r="G30" s="1983">
        <v>35</v>
      </c>
      <c r="H30" s="1983">
        <v>93</v>
      </c>
      <c r="I30" s="1983">
        <v>18</v>
      </c>
      <c r="J30" s="1995">
        <v>2.79</v>
      </c>
      <c r="K30" s="1983">
        <v>2</v>
      </c>
    </row>
    <row r="31" spans="1:11" ht="90" customHeight="1" x14ac:dyDescent="0.25">
      <c r="A31" s="3877"/>
      <c r="B31" s="3877"/>
      <c r="C31" s="3880"/>
      <c r="D31" s="1984" t="s">
        <v>2207</v>
      </c>
      <c r="E31" s="904">
        <v>40</v>
      </c>
      <c r="F31" s="904" t="s">
        <v>2192</v>
      </c>
      <c r="G31" s="904">
        <v>35</v>
      </c>
      <c r="H31" s="904">
        <v>120</v>
      </c>
      <c r="I31" s="904">
        <v>1</v>
      </c>
      <c r="J31" s="904">
        <v>10</v>
      </c>
      <c r="K31" s="904">
        <v>1</v>
      </c>
    </row>
    <row r="32" spans="1:11" ht="15.75" x14ac:dyDescent="0.25">
      <c r="A32" s="1986"/>
      <c r="B32" s="1987"/>
      <c r="C32" s="1987"/>
      <c r="D32" s="1987"/>
      <c r="E32" s="1987"/>
      <c r="F32" s="1996"/>
      <c r="G32" s="1997"/>
      <c r="H32" s="1998"/>
      <c r="I32" s="1996"/>
      <c r="J32" s="1998"/>
      <c r="K32" s="1998"/>
    </row>
    <row r="33" spans="1:11" ht="15.75" x14ac:dyDescent="0.25">
      <c r="A33" s="1990" t="s">
        <v>2025</v>
      </c>
      <c r="B33" s="1991"/>
      <c r="C33" s="1991"/>
      <c r="D33" s="1991"/>
      <c r="E33" s="1991"/>
      <c r="F33" s="1992"/>
      <c r="G33" s="1992"/>
      <c r="H33" s="1992"/>
      <c r="I33" s="1992"/>
      <c r="J33" s="1992"/>
      <c r="K33" s="1992"/>
    </row>
  </sheetData>
  <mergeCells count="40">
    <mergeCell ref="A28:A29"/>
    <mergeCell ref="B28:B29"/>
    <mergeCell ref="C28:C29"/>
    <mergeCell ref="A30:A31"/>
    <mergeCell ref="B30:B31"/>
    <mergeCell ref="C30:C31"/>
    <mergeCell ref="A26:A27"/>
    <mergeCell ref="B26:B27"/>
    <mergeCell ref="C26:C27"/>
    <mergeCell ref="A13:A14"/>
    <mergeCell ref="B13:B14"/>
    <mergeCell ref="C13:C14"/>
    <mergeCell ref="A19:K19"/>
    <mergeCell ref="A20:A21"/>
    <mergeCell ref="B20:B21"/>
    <mergeCell ref="C20:C21"/>
    <mergeCell ref="A22:A23"/>
    <mergeCell ref="B22:B23"/>
    <mergeCell ref="C22:C23"/>
    <mergeCell ref="A24:A25"/>
    <mergeCell ref="B24:B25"/>
    <mergeCell ref="C24:C25"/>
    <mergeCell ref="A5:A6"/>
    <mergeCell ref="B5:B6"/>
    <mergeCell ref="C5:C6"/>
    <mergeCell ref="D20:D21"/>
    <mergeCell ref="B7:B8"/>
    <mergeCell ref="C7:C8"/>
    <mergeCell ref="A9:A10"/>
    <mergeCell ref="B9:B10"/>
    <mergeCell ref="C9:C10"/>
    <mergeCell ref="A11:A12"/>
    <mergeCell ref="B11:B12"/>
    <mergeCell ref="C11:C12"/>
    <mergeCell ref="A7:A8"/>
    <mergeCell ref="A2:K2"/>
    <mergeCell ref="A3:A4"/>
    <mergeCell ref="B3:B4"/>
    <mergeCell ref="C3:C4"/>
    <mergeCell ref="D3:D4"/>
  </mergeCells>
  <hyperlinks>
    <hyperlink ref="A1" location="'Table of Contents'!A1" display="Back to Table of Contents"/>
    <hyperlink ref="A18" location="'Table of Contents'!A1" display="Back to Table of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zoomScale="90" zoomScaleNormal="90" workbookViewId="0">
      <selection activeCell="B20" sqref="B20"/>
    </sheetView>
  </sheetViews>
  <sheetFormatPr defaultRowHeight="15.75" x14ac:dyDescent="0.25"/>
  <cols>
    <col min="1" max="1" width="35.42578125" style="2969" customWidth="1"/>
    <col min="2" max="11" width="15.7109375" style="2969" customWidth="1"/>
    <col min="12" max="16384" width="9.140625" style="2969"/>
  </cols>
  <sheetData>
    <row r="1" spans="1:11" x14ac:dyDescent="0.25">
      <c r="A1" s="2968" t="s">
        <v>1404</v>
      </c>
    </row>
    <row r="2" spans="1:11" x14ac:dyDescent="0.25">
      <c r="A2" s="268" t="s">
        <v>1306</v>
      </c>
      <c r="B2" s="269"/>
      <c r="C2" s="269"/>
      <c r="D2" s="269"/>
      <c r="E2" s="269"/>
      <c r="F2" s="269"/>
      <c r="G2" s="269"/>
      <c r="H2" s="269"/>
      <c r="I2" s="269"/>
      <c r="J2" s="270"/>
      <c r="K2" s="269"/>
    </row>
    <row r="3" spans="1:11" x14ac:dyDescent="0.25">
      <c r="A3" s="269"/>
      <c r="B3" s="269"/>
      <c r="C3" s="269"/>
      <c r="D3" s="269"/>
      <c r="E3" s="269"/>
      <c r="F3" s="269"/>
      <c r="G3" s="269"/>
      <c r="H3" s="269"/>
      <c r="I3" s="269"/>
      <c r="J3" s="269"/>
      <c r="K3" s="2970" t="s">
        <v>1618</v>
      </c>
    </row>
    <row r="4" spans="1:11" ht="42" customHeight="1" x14ac:dyDescent="0.25">
      <c r="A4" s="272" t="s">
        <v>2211</v>
      </c>
      <c r="B4" s="272" t="s">
        <v>18</v>
      </c>
      <c r="C4" s="272" t="s">
        <v>19</v>
      </c>
      <c r="D4" s="272" t="s">
        <v>20</v>
      </c>
      <c r="E4" s="272" t="s">
        <v>21</v>
      </c>
      <c r="F4" s="272" t="s">
        <v>22</v>
      </c>
      <c r="G4" s="272" t="s">
        <v>105</v>
      </c>
      <c r="H4" s="272" t="s">
        <v>469</v>
      </c>
      <c r="I4" s="272">
        <v>2016</v>
      </c>
      <c r="J4" s="272">
        <v>2017</v>
      </c>
      <c r="K4" s="272">
        <v>2018</v>
      </c>
    </row>
    <row r="5" spans="1:11" ht="39" customHeight="1" x14ac:dyDescent="0.25">
      <c r="A5" s="2971" t="s">
        <v>2212</v>
      </c>
      <c r="B5" s="2972">
        <v>389999</v>
      </c>
      <c r="C5" s="2972">
        <v>402816</v>
      </c>
      <c r="D5" s="2972">
        <v>389743</v>
      </c>
      <c r="E5" s="2972">
        <v>365867</v>
      </c>
      <c r="F5" s="2972">
        <v>408858</v>
      </c>
      <c r="G5" s="2972">
        <v>401785</v>
      </c>
      <c r="H5" s="2972">
        <v>431995</v>
      </c>
      <c r="I5" s="2972">
        <v>428032</v>
      </c>
      <c r="J5" s="2972">
        <f>415106.58+47317.4+2.8+3.94</f>
        <v>462430.72000000003</v>
      </c>
      <c r="K5" s="2972">
        <v>522292</v>
      </c>
    </row>
    <row r="6" spans="1:11" ht="39" customHeight="1" x14ac:dyDescent="0.25">
      <c r="A6" s="2971" t="s">
        <v>2213</v>
      </c>
      <c r="B6" s="2972">
        <v>671</v>
      </c>
      <c r="C6" s="2972">
        <v>2394</v>
      </c>
      <c r="D6" s="2972">
        <v>5306</v>
      </c>
      <c r="E6" s="2972">
        <v>5601</v>
      </c>
      <c r="F6" s="2972">
        <v>6141</v>
      </c>
      <c r="G6" s="2972">
        <v>2363</v>
      </c>
      <c r="H6" s="2972">
        <v>1488</v>
      </c>
      <c r="I6" s="2972">
        <v>2757</v>
      </c>
      <c r="J6" s="2972">
        <v>2090.1</v>
      </c>
      <c r="K6" s="2972">
        <v>4872</v>
      </c>
    </row>
    <row r="7" spans="1:11" ht="39" customHeight="1" x14ac:dyDescent="0.25">
      <c r="A7" s="276" t="s">
        <v>2214</v>
      </c>
      <c r="B7" s="2972">
        <v>1170</v>
      </c>
      <c r="C7" s="2972">
        <v>1140</v>
      </c>
      <c r="D7" s="2972">
        <v>1565</v>
      </c>
      <c r="E7" s="2972">
        <v>680</v>
      </c>
      <c r="F7" s="2972">
        <v>325</v>
      </c>
      <c r="G7" s="2972">
        <v>190</v>
      </c>
      <c r="H7" s="2972">
        <v>279</v>
      </c>
      <c r="I7" s="2972">
        <v>263</v>
      </c>
      <c r="J7" s="2972">
        <f>506.84</f>
        <v>506.84</v>
      </c>
      <c r="K7" s="2972">
        <v>471</v>
      </c>
    </row>
    <row r="8" spans="1:11" ht="39" customHeight="1" x14ac:dyDescent="0.25">
      <c r="A8" s="2971" t="s">
        <v>2215</v>
      </c>
      <c r="B8" s="2972">
        <v>300</v>
      </c>
      <c r="C8" s="2972">
        <v>432</v>
      </c>
      <c r="D8" s="2972">
        <v>130</v>
      </c>
      <c r="E8" s="2972">
        <v>233</v>
      </c>
      <c r="F8" s="2972">
        <v>89</v>
      </c>
      <c r="G8" s="2972">
        <v>18</v>
      </c>
      <c r="H8" s="2972">
        <v>9</v>
      </c>
      <c r="I8" s="2972">
        <v>0</v>
      </c>
      <c r="J8" s="2972">
        <v>0</v>
      </c>
      <c r="K8" s="2972">
        <v>0</v>
      </c>
    </row>
    <row r="9" spans="1:11" ht="39" customHeight="1" x14ac:dyDescent="0.25">
      <c r="A9" s="2971" t="s">
        <v>2216</v>
      </c>
      <c r="B9" s="2972">
        <v>9126</v>
      </c>
      <c r="C9" s="2972">
        <v>10949</v>
      </c>
      <c r="D9" s="2972">
        <v>10402</v>
      </c>
      <c r="E9" s="2972">
        <v>7370</v>
      </c>
      <c r="F9" s="2972">
        <v>6963</v>
      </c>
      <c r="G9" s="2972">
        <v>5191</v>
      </c>
      <c r="H9" s="2972">
        <v>4692</v>
      </c>
      <c r="I9" s="2972">
        <v>4284</v>
      </c>
      <c r="J9" s="2972">
        <f>5059.08+21.81</f>
        <v>5080.8900000000003</v>
      </c>
      <c r="K9" s="2972">
        <v>4592</v>
      </c>
    </row>
    <row r="10" spans="1:11" ht="39" customHeight="1" x14ac:dyDescent="0.25">
      <c r="A10" s="2971" t="s">
        <v>2217</v>
      </c>
      <c r="B10" s="2972">
        <v>7209</v>
      </c>
      <c r="C10" s="2972">
        <v>6339</v>
      </c>
      <c r="D10" s="2972">
        <v>5942</v>
      </c>
      <c r="E10" s="2972">
        <v>6061</v>
      </c>
      <c r="F10" s="2972">
        <v>5316</v>
      </c>
      <c r="G10" s="2972">
        <v>5707</v>
      </c>
      <c r="H10" s="2972">
        <v>6333</v>
      </c>
      <c r="I10" s="2972">
        <v>7028</v>
      </c>
      <c r="J10" s="2972">
        <v>7576.16</v>
      </c>
      <c r="K10" s="2972">
        <v>8094</v>
      </c>
    </row>
    <row r="11" spans="1:11" ht="39" customHeight="1" x14ac:dyDescent="0.25">
      <c r="A11" s="2971" t="s">
        <v>2218</v>
      </c>
      <c r="B11" s="2972">
        <v>365</v>
      </c>
      <c r="C11" s="2972">
        <v>481</v>
      </c>
      <c r="D11" s="2972">
        <v>447</v>
      </c>
      <c r="E11" s="2972">
        <v>372</v>
      </c>
      <c r="F11" s="2972">
        <v>315</v>
      </c>
      <c r="G11" s="2972">
        <v>431</v>
      </c>
      <c r="H11" s="2972">
        <v>486</v>
      </c>
      <c r="I11" s="2972">
        <v>492</v>
      </c>
      <c r="J11" s="2972">
        <v>854.8</v>
      </c>
      <c r="K11" s="2972">
        <v>671</v>
      </c>
    </row>
    <row r="12" spans="1:11" ht="39" customHeight="1" x14ac:dyDescent="0.25">
      <c r="A12" s="2971" t="s">
        <v>2219</v>
      </c>
      <c r="B12" s="2972">
        <v>26</v>
      </c>
      <c r="C12" s="2972">
        <v>44</v>
      </c>
      <c r="D12" s="2972">
        <v>15</v>
      </c>
      <c r="E12" s="2972">
        <v>6</v>
      </c>
      <c r="F12" s="2972">
        <v>50</v>
      </c>
      <c r="G12" s="2972">
        <v>26</v>
      </c>
      <c r="H12" s="2972">
        <v>15</v>
      </c>
      <c r="I12" s="2972">
        <v>34</v>
      </c>
      <c r="J12" s="2972">
        <v>40.96</v>
      </c>
      <c r="K12" s="2972">
        <v>136</v>
      </c>
    </row>
    <row r="13" spans="1:11" ht="39" customHeight="1" x14ac:dyDescent="0.25">
      <c r="A13" s="2971" t="s">
        <v>2220</v>
      </c>
      <c r="B13" s="2972">
        <v>1164</v>
      </c>
      <c r="C13" s="2972">
        <v>1388</v>
      </c>
      <c r="D13" s="2972">
        <v>848</v>
      </c>
      <c r="E13" s="2972">
        <v>1573</v>
      </c>
      <c r="F13" s="2972">
        <v>1588</v>
      </c>
      <c r="G13" s="2972">
        <v>1586</v>
      </c>
      <c r="H13" s="2972">
        <v>2840</v>
      </c>
      <c r="I13" s="2972">
        <v>1125</v>
      </c>
      <c r="J13" s="2972">
        <v>1340</v>
      </c>
      <c r="K13" s="2972">
        <v>1049</v>
      </c>
    </row>
    <row r="14" spans="1:11" ht="39" customHeight="1" x14ac:dyDescent="0.25">
      <c r="A14" s="276" t="s">
        <v>3755</v>
      </c>
      <c r="B14" s="2972" t="s">
        <v>747</v>
      </c>
      <c r="C14" s="2972">
        <v>42</v>
      </c>
      <c r="D14" s="2972">
        <v>13</v>
      </c>
      <c r="E14" s="2972">
        <v>7</v>
      </c>
      <c r="F14" s="2972">
        <v>17</v>
      </c>
      <c r="G14" s="2972">
        <v>1</v>
      </c>
      <c r="H14" s="2972">
        <v>17</v>
      </c>
      <c r="I14" s="2972">
        <v>1</v>
      </c>
      <c r="J14" s="2972">
        <v>934</v>
      </c>
      <c r="K14" s="2972">
        <v>805</v>
      </c>
    </row>
    <row r="15" spans="1:11" ht="39" customHeight="1" x14ac:dyDescent="0.25">
      <c r="A15" s="2971" t="s">
        <v>2221</v>
      </c>
      <c r="B15" s="2972" t="s">
        <v>747</v>
      </c>
      <c r="C15" s="2972">
        <v>6</v>
      </c>
      <c r="D15" s="2972">
        <v>67</v>
      </c>
      <c r="E15" s="2972">
        <v>7</v>
      </c>
      <c r="F15" s="2972">
        <v>30</v>
      </c>
      <c r="G15" s="2972">
        <v>5</v>
      </c>
      <c r="H15" s="2972">
        <v>10</v>
      </c>
      <c r="I15" s="2972">
        <v>2</v>
      </c>
      <c r="J15" s="2972">
        <f>3.04+6.46+3.56+10.66</f>
        <v>23.72</v>
      </c>
      <c r="K15" s="2972">
        <v>50</v>
      </c>
    </row>
    <row r="16" spans="1:11" ht="39" customHeight="1" x14ac:dyDescent="0.25">
      <c r="A16" s="2971" t="s">
        <v>3756</v>
      </c>
      <c r="B16" s="2972">
        <v>5918</v>
      </c>
      <c r="C16" s="2972">
        <v>1771</v>
      </c>
      <c r="D16" s="2972">
        <v>65</v>
      </c>
      <c r="E16" s="2972">
        <v>149</v>
      </c>
      <c r="F16" s="2972">
        <v>243</v>
      </c>
      <c r="G16" s="2972">
        <v>175</v>
      </c>
      <c r="H16" s="2972">
        <v>312</v>
      </c>
      <c r="I16" s="2972">
        <v>677</v>
      </c>
      <c r="J16" s="2972">
        <v>1318</v>
      </c>
      <c r="K16" s="2972">
        <v>165</v>
      </c>
    </row>
    <row r="17" spans="1:11" ht="42" customHeight="1" x14ac:dyDescent="0.25">
      <c r="A17" s="272" t="s">
        <v>7</v>
      </c>
      <c r="B17" s="2973">
        <v>415948</v>
      </c>
      <c r="C17" s="2973">
        <v>427802</v>
      </c>
      <c r="D17" s="2973">
        <v>414543</v>
      </c>
      <c r="E17" s="2973">
        <v>387926</v>
      </c>
      <c r="F17" s="2973">
        <v>429935</v>
      </c>
      <c r="G17" s="2973">
        <v>417478</v>
      </c>
      <c r="H17" s="2973">
        <v>448476</v>
      </c>
      <c r="I17" s="2973">
        <f>SUM(I5:I16)</f>
        <v>444695</v>
      </c>
      <c r="J17" s="2973">
        <f>SUM(J5:J16)</f>
        <v>482196.19</v>
      </c>
      <c r="K17" s="2973">
        <v>543197</v>
      </c>
    </row>
    <row r="18" spans="1:11" ht="8.25" customHeight="1" x14ac:dyDescent="0.25">
      <c r="A18" s="1999"/>
      <c r="B18" s="1999"/>
      <c r="C18" s="1999"/>
      <c r="D18" s="1999"/>
      <c r="E18" s="1999"/>
      <c r="F18" s="1999"/>
      <c r="G18" s="1999"/>
      <c r="H18" s="1999"/>
      <c r="I18" s="1999"/>
      <c r="J18" s="1999"/>
      <c r="K18" s="1999"/>
    </row>
    <row r="19" spans="1:11" ht="48.75" customHeight="1" x14ac:dyDescent="0.25">
      <c r="A19" s="273" t="s">
        <v>2223</v>
      </c>
      <c r="B19" s="2974">
        <v>0.94348727867041848</v>
      </c>
      <c r="C19" s="2974">
        <v>0.96833194725721083</v>
      </c>
      <c r="D19" s="2974">
        <v>0.93709765635728814</v>
      </c>
      <c r="E19" s="2974">
        <v>0.87475088943676726</v>
      </c>
      <c r="F19" s="2974">
        <v>0.96760407280214922</v>
      </c>
      <c r="G19" s="2974">
        <v>0.94</v>
      </c>
      <c r="H19" s="2974">
        <v>1.01</v>
      </c>
      <c r="I19" s="2974">
        <v>1</v>
      </c>
      <c r="J19" s="2974">
        <v>1.08</v>
      </c>
      <c r="K19" s="2974">
        <v>1.22</v>
      </c>
    </row>
    <row r="20" spans="1:11" ht="48.75" customHeight="1" x14ac:dyDescent="0.25">
      <c r="A20" s="2975" t="s">
        <v>2224</v>
      </c>
      <c r="B20" s="2976">
        <v>0.8846276342095275</v>
      </c>
      <c r="C20" s="2976">
        <v>0.91177601242247741</v>
      </c>
      <c r="D20" s="2976">
        <v>0.88103586812865864</v>
      </c>
      <c r="E20" s="2976">
        <v>0.82500910912277536</v>
      </c>
      <c r="F20" s="2976">
        <v>0.9201685510547899</v>
      </c>
      <c r="G20" s="2976">
        <v>0.9</v>
      </c>
      <c r="H20" s="2976">
        <v>0.97</v>
      </c>
      <c r="I20" s="2976">
        <v>0.96</v>
      </c>
      <c r="J20" s="2976">
        <v>1.04</v>
      </c>
      <c r="K20" s="2976">
        <v>1.17</v>
      </c>
    </row>
    <row r="21" spans="1:11" x14ac:dyDescent="0.25">
      <c r="A21" s="3885" t="s">
        <v>2222</v>
      </c>
      <c r="B21" s="3885"/>
      <c r="C21" s="3885"/>
      <c r="D21" s="3885"/>
      <c r="E21" s="3885"/>
      <c r="F21" s="3885"/>
      <c r="G21" s="3885"/>
      <c r="H21" s="3885"/>
      <c r="I21" s="3885"/>
      <c r="J21" s="3885"/>
      <c r="K21" s="3885"/>
    </row>
    <row r="22" spans="1:11" x14ac:dyDescent="0.25">
      <c r="A22" s="3886" t="s">
        <v>3757</v>
      </c>
      <c r="B22" s="3886"/>
      <c r="C22" s="3886"/>
      <c r="D22" s="3886"/>
      <c r="E22" s="3886"/>
      <c r="F22" s="3886"/>
      <c r="G22" s="3886"/>
      <c r="H22" s="3886"/>
      <c r="I22" s="3886"/>
      <c r="J22" s="3886"/>
      <c r="K22" s="3886"/>
    </row>
    <row r="23" spans="1:11" x14ac:dyDescent="0.25">
      <c r="A23" s="3886"/>
      <c r="B23" s="3886"/>
      <c r="C23" s="3886"/>
      <c r="D23" s="3886"/>
      <c r="E23" s="3886"/>
      <c r="F23" s="3886"/>
      <c r="G23" s="3886"/>
      <c r="H23" s="3886"/>
      <c r="I23" s="3886"/>
      <c r="J23" s="3886"/>
      <c r="K23" s="3886"/>
    </row>
    <row r="24" spans="1:11" ht="18.75" x14ac:dyDescent="0.25">
      <c r="A24" s="3886" t="s">
        <v>3758</v>
      </c>
      <c r="B24" s="3886"/>
      <c r="C24" s="3886"/>
      <c r="D24" s="2977" t="s">
        <v>3759</v>
      </c>
      <c r="E24" s="2977"/>
      <c r="F24" s="2977"/>
      <c r="G24" s="2977"/>
      <c r="H24" s="2977"/>
      <c r="I24" s="1999"/>
      <c r="J24" s="1999"/>
      <c r="K24" s="1999"/>
    </row>
  </sheetData>
  <mergeCells count="3">
    <mergeCell ref="A21:K21"/>
    <mergeCell ref="A22:K23"/>
    <mergeCell ref="A24:C24"/>
  </mergeCells>
  <hyperlinks>
    <hyperlink ref="A1" location="'Table of Contents'!A1" display="Back to Table of Contents"/>
  </hyperlinks>
  <pageMargins left="0.7" right="0.7" top="0.75" bottom="0.75" header="0.3" footer="0.3"/>
  <pageSetup paperSize="9" scale="6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topLeftCell="A10" workbookViewId="0">
      <selection activeCell="J10" sqref="J10"/>
    </sheetView>
  </sheetViews>
  <sheetFormatPr defaultRowHeight="15" x14ac:dyDescent="0.25"/>
  <cols>
    <col min="1" max="1" width="32.7109375" customWidth="1"/>
    <col min="2" max="11" width="12.42578125" customWidth="1"/>
  </cols>
  <sheetData>
    <row r="1" spans="1:11" x14ac:dyDescent="0.25">
      <c r="A1" s="962" t="s">
        <v>1404</v>
      </c>
    </row>
    <row r="2" spans="1:11" x14ac:dyDescent="0.25">
      <c r="A2" s="2000" t="s">
        <v>2225</v>
      </c>
      <c r="B2" s="2001"/>
      <c r="C2" s="2001"/>
      <c r="D2" s="2002"/>
      <c r="E2" s="2002"/>
      <c r="F2" s="2001"/>
      <c r="G2" s="2001"/>
      <c r="H2" s="2001"/>
      <c r="I2" s="2001"/>
      <c r="J2" s="2001"/>
      <c r="K2" s="2003"/>
    </row>
    <row r="3" spans="1:11" x14ac:dyDescent="0.25">
      <c r="A3" s="2004"/>
      <c r="B3" s="2005"/>
      <c r="C3" s="2006"/>
      <c r="D3" s="2007"/>
      <c r="E3" s="2008"/>
      <c r="F3" s="2009"/>
      <c r="G3" s="2009"/>
      <c r="H3" s="2009"/>
      <c r="I3" s="2009"/>
      <c r="J3" s="2009"/>
      <c r="K3" s="2010" t="s">
        <v>1618</v>
      </c>
    </row>
    <row r="4" spans="1:11" ht="60.75" customHeight="1" x14ac:dyDescent="0.25">
      <c r="A4" s="1772" t="s">
        <v>2226</v>
      </c>
      <c r="B4" s="2011">
        <v>2009</v>
      </c>
      <c r="C4" s="2011">
        <v>2010</v>
      </c>
      <c r="D4" s="2011">
        <v>2011</v>
      </c>
      <c r="E4" s="2011">
        <v>2012</v>
      </c>
      <c r="F4" s="2011">
        <v>2013</v>
      </c>
      <c r="G4" s="2011">
        <v>2014</v>
      </c>
      <c r="H4" s="2011">
        <v>2015</v>
      </c>
      <c r="I4" s="2011">
        <v>2016</v>
      </c>
      <c r="J4" s="2011">
        <v>2017</v>
      </c>
      <c r="K4" s="2011">
        <v>2018</v>
      </c>
    </row>
    <row r="5" spans="1:11" ht="60.75" customHeight="1" x14ac:dyDescent="0.25">
      <c r="A5" s="2012" t="s">
        <v>1992</v>
      </c>
      <c r="B5" s="2013">
        <v>7209</v>
      </c>
      <c r="C5" s="2013">
        <v>6339</v>
      </c>
      <c r="D5" s="2013">
        <v>5942</v>
      </c>
      <c r="E5" s="2013">
        <v>6061</v>
      </c>
      <c r="F5" s="2013">
        <v>5316</v>
      </c>
      <c r="G5" s="2013">
        <v>5707</v>
      </c>
      <c r="H5" s="2013">
        <v>6333</v>
      </c>
      <c r="I5" s="2013">
        <v>7028</v>
      </c>
      <c r="J5" s="2014">
        <v>7576.16</v>
      </c>
      <c r="K5" s="2014">
        <v>8094</v>
      </c>
    </row>
    <row r="6" spans="1:11" ht="60.75" customHeight="1" x14ac:dyDescent="0.25">
      <c r="A6" s="2012" t="s">
        <v>2227</v>
      </c>
      <c r="B6" s="2015">
        <v>10596</v>
      </c>
      <c r="C6" s="2015">
        <v>12521</v>
      </c>
      <c r="D6" s="2015">
        <v>12097</v>
      </c>
      <c r="E6" s="2015">
        <v>8283</v>
      </c>
      <c r="F6" s="2015">
        <v>7377</v>
      </c>
      <c r="G6" s="2015">
        <v>5399</v>
      </c>
      <c r="H6" s="2015">
        <v>4980</v>
      </c>
      <c r="I6" s="2015">
        <v>4547</v>
      </c>
      <c r="J6" s="2015">
        <v>5588.09</v>
      </c>
      <c r="K6" s="2015">
        <v>5062</v>
      </c>
    </row>
    <row r="7" spans="1:11" ht="60.75" customHeight="1" x14ac:dyDescent="0.25">
      <c r="A7" s="2012" t="s">
        <v>2228</v>
      </c>
      <c r="B7" s="2016">
        <v>671</v>
      </c>
      <c r="C7" s="2016">
        <v>2394</v>
      </c>
      <c r="D7" s="2016">
        <v>5306</v>
      </c>
      <c r="E7" s="2016">
        <v>5601</v>
      </c>
      <c r="F7" s="2017">
        <v>6141</v>
      </c>
      <c r="G7" s="2016">
        <v>2363</v>
      </c>
      <c r="H7" s="2016">
        <v>1488</v>
      </c>
      <c r="I7" s="2018">
        <v>2757</v>
      </c>
      <c r="J7" s="2018">
        <v>2090.1</v>
      </c>
      <c r="K7" s="2018">
        <v>5009</v>
      </c>
    </row>
    <row r="8" spans="1:11" ht="60.75" customHeight="1" x14ac:dyDescent="0.25">
      <c r="A8" s="2012" t="s">
        <v>2229</v>
      </c>
      <c r="B8" s="2013">
        <v>389999</v>
      </c>
      <c r="C8" s="2013">
        <v>402816</v>
      </c>
      <c r="D8" s="2013">
        <v>389743</v>
      </c>
      <c r="E8" s="2013">
        <v>365867</v>
      </c>
      <c r="F8" s="2013">
        <v>408858</v>
      </c>
      <c r="G8" s="2013">
        <v>401785</v>
      </c>
      <c r="H8" s="2013">
        <v>431995</v>
      </c>
      <c r="I8" s="2013">
        <v>428032</v>
      </c>
      <c r="J8" s="2014">
        <v>462430.72000000003</v>
      </c>
      <c r="K8" s="2014">
        <v>522292</v>
      </c>
    </row>
    <row r="9" spans="1:11" ht="60.75" customHeight="1" x14ac:dyDescent="0.25">
      <c r="A9" s="2012" t="s">
        <v>2230</v>
      </c>
      <c r="B9" s="2015">
        <v>7473</v>
      </c>
      <c r="C9" s="2015">
        <v>3732</v>
      </c>
      <c r="D9" s="2015">
        <v>1455</v>
      </c>
      <c r="E9" s="2015">
        <v>2114</v>
      </c>
      <c r="F9" s="2015">
        <v>2243</v>
      </c>
      <c r="G9" s="2015">
        <v>2224</v>
      </c>
      <c r="H9" s="2015">
        <v>3680</v>
      </c>
      <c r="I9" s="2015">
        <v>2331</v>
      </c>
      <c r="J9" s="2015">
        <v>4511</v>
      </c>
      <c r="K9" s="2015">
        <v>2740</v>
      </c>
    </row>
    <row r="10" spans="1:11" ht="60.75" customHeight="1" x14ac:dyDescent="0.25">
      <c r="A10" s="2019" t="s">
        <v>2231</v>
      </c>
      <c r="B10" s="2020">
        <v>415948</v>
      </c>
      <c r="C10" s="2020">
        <v>427802</v>
      </c>
      <c r="D10" s="2020">
        <v>414543</v>
      </c>
      <c r="E10" s="2020">
        <v>387926</v>
      </c>
      <c r="F10" s="2020">
        <v>429935</v>
      </c>
      <c r="G10" s="2020">
        <v>417478</v>
      </c>
      <c r="H10" s="2020">
        <v>448476</v>
      </c>
      <c r="I10" s="2021">
        <v>444695</v>
      </c>
      <c r="J10" s="2021">
        <v>482196.07</v>
      </c>
      <c r="K10" s="2021">
        <v>543197</v>
      </c>
    </row>
    <row r="11" spans="1:11" ht="15.75" x14ac:dyDescent="0.25">
      <c r="A11" s="3885" t="s">
        <v>2222</v>
      </c>
      <c r="B11" s="3885"/>
      <c r="C11" s="3885"/>
      <c r="D11" s="3885"/>
      <c r="E11" s="3885"/>
      <c r="F11" s="3885"/>
      <c r="G11" s="3885"/>
      <c r="H11" s="3885"/>
      <c r="I11" s="3885"/>
      <c r="J11" s="3885"/>
      <c r="K11" s="3885"/>
    </row>
  </sheetData>
  <mergeCells count="1">
    <mergeCell ref="A11:K11"/>
  </mergeCells>
  <hyperlinks>
    <hyperlink ref="A1" location="'Table of Contents'!A1" display="Back to Table of Contents"/>
  </hyperlinks>
  <pageMargins left="0.7" right="0.7" top="0.61" bottom="0.75" header="0.3" footer="0.3"/>
  <pageSetup paperSize="9" scale="8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topLeftCell="A7" workbookViewId="0">
      <selection activeCell="G16" sqref="G16:I16"/>
    </sheetView>
  </sheetViews>
  <sheetFormatPr defaultRowHeight="15" x14ac:dyDescent="0.25"/>
  <cols>
    <col min="1" max="1" width="17.28515625" customWidth="1"/>
    <col min="2" max="11" width="11.28515625" bestFit="1" customWidth="1"/>
  </cols>
  <sheetData>
    <row r="1" spans="1:11" x14ac:dyDescent="0.25">
      <c r="A1" s="962" t="s">
        <v>1404</v>
      </c>
    </row>
    <row r="2" spans="1:11" ht="16.5" x14ac:dyDescent="0.25">
      <c r="A2" s="2022" t="s">
        <v>1308</v>
      </c>
      <c r="B2" s="2022"/>
      <c r="C2" s="2022"/>
      <c r="D2" s="2022"/>
      <c r="E2" s="2022"/>
      <c r="F2" s="2022"/>
      <c r="G2" s="2022"/>
      <c r="H2" s="2023"/>
      <c r="I2" s="2023"/>
      <c r="J2" s="2023"/>
      <c r="K2" s="2024"/>
    </row>
    <row r="3" spans="1:11" ht="16.5" x14ac:dyDescent="0.25">
      <c r="A3" s="145"/>
      <c r="B3" s="2025"/>
      <c r="C3" s="2026"/>
      <c r="D3" s="166"/>
      <c r="E3" s="2027"/>
      <c r="F3" s="168"/>
      <c r="G3" s="168"/>
      <c r="H3" s="2028"/>
      <c r="I3" s="2028"/>
      <c r="J3" s="2028"/>
      <c r="K3" s="319" t="s">
        <v>1618</v>
      </c>
    </row>
    <row r="4" spans="1:11" ht="71.25" customHeight="1" x14ac:dyDescent="0.25">
      <c r="A4" s="1879" t="s">
        <v>1</v>
      </c>
      <c r="B4" s="2029">
        <v>2009</v>
      </c>
      <c r="C4" s="2029">
        <v>2010</v>
      </c>
      <c r="D4" s="2029">
        <v>2011</v>
      </c>
      <c r="E4" s="2029">
        <v>2012</v>
      </c>
      <c r="F4" s="2029">
        <v>2013</v>
      </c>
      <c r="G4" s="2029">
        <v>2014</v>
      </c>
      <c r="H4" s="2029">
        <v>2015</v>
      </c>
      <c r="I4" s="2029">
        <v>2016</v>
      </c>
      <c r="J4" s="2029">
        <v>2017</v>
      </c>
      <c r="K4" s="2029">
        <v>2018</v>
      </c>
    </row>
    <row r="5" spans="1:11" ht="71.25" customHeight="1" x14ac:dyDescent="0.25">
      <c r="A5" s="2030" t="s">
        <v>2232</v>
      </c>
      <c r="B5" s="2031">
        <v>415948</v>
      </c>
      <c r="C5" s="2031">
        <v>427802</v>
      </c>
      <c r="D5" s="2031">
        <v>414543</v>
      </c>
      <c r="E5" s="2031">
        <v>387926</v>
      </c>
      <c r="F5" s="2031">
        <v>429935</v>
      </c>
      <c r="G5" s="2031">
        <v>417478</v>
      </c>
      <c r="H5" s="2032">
        <v>448476</v>
      </c>
      <c r="I5" s="2032">
        <v>444695</v>
      </c>
      <c r="J5" s="2033">
        <v>482196</v>
      </c>
      <c r="K5" s="2033">
        <v>543196</v>
      </c>
    </row>
    <row r="6" spans="1:11" ht="71.25" customHeight="1" x14ac:dyDescent="0.25">
      <c r="A6" s="2046" t="s">
        <v>2233</v>
      </c>
      <c r="B6" s="2034" t="s">
        <v>738</v>
      </c>
      <c r="C6" s="2034" t="s">
        <v>738</v>
      </c>
      <c r="D6" s="2035">
        <v>5154</v>
      </c>
      <c r="E6" s="2035">
        <v>34785</v>
      </c>
      <c r="F6" s="2035">
        <v>19257</v>
      </c>
      <c r="G6" s="2035">
        <v>41032</v>
      </c>
      <c r="H6" s="2036">
        <v>37979</v>
      </c>
      <c r="I6" s="2036">
        <v>38308</v>
      </c>
      <c r="J6" s="2037">
        <v>14533</v>
      </c>
      <c r="K6" s="2038">
        <v>0</v>
      </c>
    </row>
    <row r="7" spans="1:11" ht="71.25" customHeight="1" x14ac:dyDescent="0.25">
      <c r="A7" s="2039" t="s">
        <v>7</v>
      </c>
      <c r="B7" s="2040">
        <v>415948</v>
      </c>
      <c r="C7" s="2040">
        <v>427802</v>
      </c>
      <c r="D7" s="2040">
        <v>419697</v>
      </c>
      <c r="E7" s="2040">
        <v>422711</v>
      </c>
      <c r="F7" s="2040">
        <v>449192</v>
      </c>
      <c r="G7" s="2040">
        <v>458510</v>
      </c>
      <c r="H7" s="2041">
        <v>486455</v>
      </c>
      <c r="I7" s="2041">
        <v>483003</v>
      </c>
      <c r="J7" s="2042">
        <f>J5+J6</f>
        <v>496729</v>
      </c>
      <c r="K7" s="2042">
        <v>543196</v>
      </c>
    </row>
    <row r="8" spans="1:11" ht="15.75" x14ac:dyDescent="0.25">
      <c r="A8" s="3887" t="s">
        <v>2222</v>
      </c>
      <c r="B8" s="3887"/>
      <c r="C8" s="3887"/>
      <c r="D8" s="3887"/>
      <c r="E8" s="3887"/>
      <c r="F8" s="3887"/>
      <c r="G8" s="3887"/>
      <c r="H8" s="3887"/>
      <c r="I8" s="3887"/>
      <c r="J8" s="3887"/>
      <c r="K8" s="3887"/>
    </row>
    <row r="9" spans="1:11" ht="16.5" x14ac:dyDescent="0.25">
      <c r="A9" s="2053" t="s">
        <v>1404</v>
      </c>
      <c r="B9" s="2043"/>
      <c r="C9" s="2043"/>
      <c r="D9" s="2043"/>
      <c r="E9" s="2043"/>
      <c r="F9" s="2043"/>
      <c r="G9" s="2043"/>
      <c r="H9" s="2043"/>
      <c r="I9" s="2043"/>
      <c r="J9" s="2043"/>
      <c r="K9" s="2043"/>
    </row>
    <row r="10" spans="1:11" ht="16.5" x14ac:dyDescent="0.25">
      <c r="A10" s="2044" t="s">
        <v>1309</v>
      </c>
      <c r="B10" s="2043"/>
      <c r="C10" s="2043"/>
      <c r="D10" s="2043"/>
      <c r="E10" s="2043"/>
      <c r="F10" s="2043"/>
      <c r="G10" s="2043"/>
      <c r="H10" s="2043"/>
      <c r="I10" s="2043"/>
      <c r="J10" s="2043"/>
      <c r="K10" s="2043"/>
    </row>
    <row r="11" spans="1:11" ht="19.5" x14ac:dyDescent="0.25">
      <c r="A11" s="145"/>
      <c r="B11" s="2026"/>
      <c r="C11" s="2026"/>
      <c r="D11" s="2045"/>
      <c r="E11" s="2045"/>
      <c r="F11" s="2026"/>
      <c r="G11" s="2026"/>
      <c r="H11" s="2045"/>
      <c r="I11" s="2045"/>
      <c r="J11" s="2045"/>
      <c r="K11" s="2026"/>
    </row>
    <row r="12" spans="1:11" ht="32.25" customHeight="1" x14ac:dyDescent="0.25">
      <c r="A12" s="3888" t="s">
        <v>2234</v>
      </c>
      <c r="B12" s="3888"/>
      <c r="C12" s="3888"/>
      <c r="D12" s="3888" t="s">
        <v>2235</v>
      </c>
      <c r="E12" s="3888"/>
      <c r="F12" s="3888"/>
      <c r="G12" s="3888" t="s">
        <v>2236</v>
      </c>
      <c r="H12" s="3888"/>
      <c r="I12" s="3888"/>
      <c r="J12" s="3888" t="s">
        <v>2237</v>
      </c>
      <c r="K12" s="3888"/>
    </row>
    <row r="13" spans="1:11" ht="32.25" customHeight="1" x14ac:dyDescent="0.25">
      <c r="A13" s="3889" t="s">
        <v>2238</v>
      </c>
      <c r="B13" s="3889"/>
      <c r="C13" s="3889"/>
      <c r="D13" s="3890">
        <v>1991</v>
      </c>
      <c r="E13" s="3890"/>
      <c r="F13" s="3890"/>
      <c r="G13" s="3890" t="s">
        <v>2239</v>
      </c>
      <c r="H13" s="3890"/>
      <c r="I13" s="3890"/>
      <c r="J13" s="3891">
        <v>9330</v>
      </c>
      <c r="K13" s="3891"/>
    </row>
    <row r="14" spans="1:11" ht="32.25" customHeight="1" x14ac:dyDescent="0.25">
      <c r="A14" s="3889" t="s">
        <v>2240</v>
      </c>
      <c r="B14" s="3889"/>
      <c r="C14" s="3889"/>
      <c r="D14" s="3890">
        <v>1992</v>
      </c>
      <c r="E14" s="3890"/>
      <c r="F14" s="3890"/>
      <c r="G14" s="3890" t="s">
        <v>2241</v>
      </c>
      <c r="H14" s="3890"/>
      <c r="I14" s="3890"/>
      <c r="J14" s="3891">
        <v>7431</v>
      </c>
      <c r="K14" s="3891"/>
    </row>
    <row r="15" spans="1:11" ht="32.25" customHeight="1" x14ac:dyDescent="0.25">
      <c r="A15" s="3889" t="s">
        <v>2242</v>
      </c>
      <c r="B15" s="3889"/>
      <c r="C15" s="3889"/>
      <c r="D15" s="3890">
        <v>2000</v>
      </c>
      <c r="E15" s="3890"/>
      <c r="F15" s="3890"/>
      <c r="G15" s="3890" t="s">
        <v>2243</v>
      </c>
      <c r="H15" s="3890"/>
      <c r="I15" s="3890"/>
      <c r="J15" s="3891">
        <v>6587</v>
      </c>
      <c r="K15" s="3891"/>
    </row>
    <row r="16" spans="1:11" ht="32.25" customHeight="1" x14ac:dyDescent="0.25">
      <c r="A16" s="3892" t="s">
        <v>2244</v>
      </c>
      <c r="B16" s="3893"/>
      <c r="C16" s="3894"/>
      <c r="D16" s="3890">
        <v>2005</v>
      </c>
      <c r="E16" s="3890"/>
      <c r="F16" s="3890"/>
      <c r="G16" s="3890" t="s">
        <v>2245</v>
      </c>
      <c r="H16" s="3890"/>
      <c r="I16" s="3890"/>
      <c r="J16" s="3891">
        <v>4155</v>
      </c>
      <c r="K16" s="3891"/>
    </row>
    <row r="17" spans="1:11" ht="32.25" customHeight="1" x14ac:dyDescent="0.25">
      <c r="A17" s="3895" t="s">
        <v>2246</v>
      </c>
      <c r="B17" s="3895"/>
      <c r="C17" s="3895"/>
      <c r="D17" s="3896">
        <v>2011</v>
      </c>
      <c r="E17" s="3896"/>
      <c r="F17" s="3896"/>
      <c r="G17" s="3896" t="s">
        <v>2247</v>
      </c>
      <c r="H17" s="3896"/>
      <c r="I17" s="3896"/>
      <c r="J17" s="3897">
        <v>7090</v>
      </c>
      <c r="K17" s="3897"/>
    </row>
    <row r="18" spans="1:11" ht="15.75" x14ac:dyDescent="0.25">
      <c r="A18" s="3885" t="s">
        <v>2222</v>
      </c>
      <c r="B18" s="3885"/>
      <c r="C18" s="3885"/>
      <c r="D18" s="3885"/>
      <c r="E18" s="3885"/>
      <c r="F18" s="3885"/>
      <c r="G18" s="3885"/>
      <c r="H18" s="3885"/>
      <c r="I18" s="3885"/>
      <c r="J18" s="3885"/>
      <c r="K18" s="3885"/>
    </row>
  </sheetData>
  <mergeCells count="26">
    <mergeCell ref="A15:C15"/>
    <mergeCell ref="D15:F15"/>
    <mergeCell ref="G15:I15"/>
    <mergeCell ref="J15:K15"/>
    <mergeCell ref="A18:K18"/>
    <mergeCell ref="A16:C16"/>
    <mergeCell ref="D16:F16"/>
    <mergeCell ref="G16:I16"/>
    <mergeCell ref="J16:K16"/>
    <mergeCell ref="A17:C17"/>
    <mergeCell ref="D17:F17"/>
    <mergeCell ref="G17:I17"/>
    <mergeCell ref="J17:K17"/>
    <mergeCell ref="A13:C13"/>
    <mergeCell ref="D13:F13"/>
    <mergeCell ref="G13:I13"/>
    <mergeCell ref="J13:K13"/>
    <mergeCell ref="A14:C14"/>
    <mergeCell ref="D14:F14"/>
    <mergeCell ref="G14:I14"/>
    <mergeCell ref="J14:K14"/>
    <mergeCell ref="A8:K8"/>
    <mergeCell ref="A12:C12"/>
    <mergeCell ref="D12:F12"/>
    <mergeCell ref="G12:I12"/>
    <mergeCell ref="J12:K12"/>
  </mergeCells>
  <hyperlinks>
    <hyperlink ref="A1" location="'Table of Contents'!A1" display="Back to Table of Contents"/>
    <hyperlink ref="A9" location="'Table of Contents'!A1" display="Back to Table of Contents"/>
  </hyperlinks>
  <pageMargins left="0.7" right="0.7" top="0.49" bottom="0.38" header="0.3" footer="0.3"/>
  <pageSetup paperSize="9" scale="9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topLeftCell="A10" workbookViewId="0">
      <selection activeCell="K8" sqref="K8"/>
    </sheetView>
  </sheetViews>
  <sheetFormatPr defaultRowHeight="15" x14ac:dyDescent="0.25"/>
  <cols>
    <col min="2" max="2" width="21.85546875" customWidth="1"/>
    <col min="3" max="12" width="11" customWidth="1"/>
  </cols>
  <sheetData>
    <row r="1" spans="1:12" x14ac:dyDescent="0.25">
      <c r="A1" s="962" t="s">
        <v>1404</v>
      </c>
    </row>
    <row r="2" spans="1:12" ht="15.75" x14ac:dyDescent="0.25">
      <c r="A2" s="1300" t="s">
        <v>2248</v>
      </c>
      <c r="B2" s="567"/>
      <c r="C2" s="567"/>
      <c r="D2" s="567"/>
      <c r="E2" s="567"/>
      <c r="F2" s="567"/>
      <c r="G2" s="567"/>
      <c r="H2" s="567"/>
      <c r="I2" s="567"/>
      <c r="J2" s="567"/>
      <c r="K2" s="567"/>
      <c r="L2" s="567"/>
    </row>
    <row r="3" spans="1:12" x14ac:dyDescent="0.25">
      <c r="A3" s="567"/>
      <c r="B3" s="567"/>
      <c r="C3" s="567"/>
      <c r="D3" s="567"/>
      <c r="E3" s="567"/>
      <c r="F3" s="567"/>
      <c r="G3" s="567"/>
      <c r="H3" s="567"/>
      <c r="I3" s="567"/>
      <c r="J3" s="567"/>
      <c r="K3" s="567"/>
      <c r="L3" s="760" t="s">
        <v>1618</v>
      </c>
    </row>
    <row r="4" spans="1:12" ht="53.25" customHeight="1" x14ac:dyDescent="0.25">
      <c r="A4" s="3898" t="s">
        <v>2249</v>
      </c>
      <c r="B4" s="3899"/>
      <c r="C4" s="904">
        <v>2009</v>
      </c>
      <c r="D4" s="904">
        <v>2010</v>
      </c>
      <c r="E4" s="904">
        <v>2011</v>
      </c>
      <c r="F4" s="904">
        <v>2012</v>
      </c>
      <c r="G4" s="904">
        <v>2013</v>
      </c>
      <c r="H4" s="904">
        <v>2014</v>
      </c>
      <c r="I4" s="904">
        <v>2015</v>
      </c>
      <c r="J4" s="904">
        <v>2016</v>
      </c>
      <c r="K4" s="904" t="s">
        <v>2250</v>
      </c>
      <c r="L4" s="1287">
        <v>2018</v>
      </c>
    </row>
    <row r="5" spans="1:12" ht="96" customHeight="1" x14ac:dyDescent="0.25">
      <c r="A5" s="1760">
        <v>282</v>
      </c>
      <c r="B5" s="2047" t="s">
        <v>2251</v>
      </c>
      <c r="C5" s="2048">
        <v>29774</v>
      </c>
      <c r="D5" s="2048">
        <v>45599</v>
      </c>
      <c r="E5" s="2048">
        <v>49984</v>
      </c>
      <c r="F5" s="2048">
        <v>39543</v>
      </c>
      <c r="G5" s="2048">
        <v>36869</v>
      </c>
      <c r="H5" s="2048">
        <v>30443</v>
      </c>
      <c r="I5" s="2048">
        <v>23874</v>
      </c>
      <c r="J5" s="2048">
        <v>14531</v>
      </c>
      <c r="K5" s="2048">
        <v>3090</v>
      </c>
      <c r="L5" s="2048">
        <v>3124</v>
      </c>
    </row>
    <row r="6" spans="1:12" ht="96.75" customHeight="1" x14ac:dyDescent="0.25">
      <c r="A6" s="1760">
        <v>288</v>
      </c>
      <c r="B6" s="2047" t="s">
        <v>2252</v>
      </c>
      <c r="C6" s="2048">
        <v>2319</v>
      </c>
      <c r="D6" s="2048">
        <v>2688</v>
      </c>
      <c r="E6" s="2048">
        <v>2493</v>
      </c>
      <c r="F6" s="2048">
        <v>2762</v>
      </c>
      <c r="G6" s="2048">
        <v>2459</v>
      </c>
      <c r="H6" s="2048">
        <v>2720</v>
      </c>
      <c r="I6" s="2048">
        <v>1987</v>
      </c>
      <c r="J6" s="2048">
        <v>1460</v>
      </c>
      <c r="K6" s="2049">
        <v>113</v>
      </c>
      <c r="L6" s="2050">
        <v>37</v>
      </c>
    </row>
    <row r="7" spans="1:12" ht="96.75" customHeight="1" x14ac:dyDescent="0.25">
      <c r="A7" s="1760">
        <v>289</v>
      </c>
      <c r="B7" s="2047" t="s">
        <v>2253</v>
      </c>
      <c r="C7" s="2048">
        <v>1</v>
      </c>
      <c r="D7" s="2048">
        <v>2</v>
      </c>
      <c r="E7" s="2048">
        <v>4</v>
      </c>
      <c r="F7" s="2048">
        <v>7</v>
      </c>
      <c r="G7" s="2048">
        <v>4</v>
      </c>
      <c r="H7" s="2048">
        <v>0</v>
      </c>
      <c r="I7" s="2048">
        <v>0</v>
      </c>
      <c r="J7" s="2048">
        <v>1</v>
      </c>
      <c r="K7" s="2048">
        <v>0</v>
      </c>
      <c r="L7" s="2048">
        <v>0</v>
      </c>
    </row>
    <row r="8" spans="1:12" ht="96.75" customHeight="1" x14ac:dyDescent="0.25">
      <c r="A8" s="1762">
        <v>579</v>
      </c>
      <c r="B8" s="839" t="s">
        <v>2254</v>
      </c>
      <c r="C8" s="2051">
        <v>896</v>
      </c>
      <c r="D8" s="2051">
        <v>1067</v>
      </c>
      <c r="E8" s="2051">
        <v>1093</v>
      </c>
      <c r="F8" s="2051">
        <v>1080</v>
      </c>
      <c r="G8" s="2051">
        <v>1134</v>
      </c>
      <c r="H8" s="2051">
        <v>1518</v>
      </c>
      <c r="I8" s="2051">
        <v>1557</v>
      </c>
      <c r="J8" s="2051">
        <v>1318</v>
      </c>
      <c r="K8" s="2051">
        <v>1741</v>
      </c>
      <c r="L8" s="2051">
        <v>1823</v>
      </c>
    </row>
    <row r="9" spans="1:12" ht="18" x14ac:dyDescent="0.25">
      <c r="A9" s="567" t="s">
        <v>2255</v>
      </c>
      <c r="B9" s="567"/>
      <c r="C9" s="567"/>
      <c r="D9" s="567"/>
      <c r="E9" s="567"/>
      <c r="F9" s="567"/>
      <c r="G9" s="567"/>
      <c r="H9" s="567"/>
      <c r="I9" s="567"/>
      <c r="J9" s="567"/>
      <c r="K9" s="567"/>
      <c r="L9" s="567"/>
    </row>
  </sheetData>
  <mergeCells count="1">
    <mergeCell ref="A4:B4"/>
  </mergeCells>
  <hyperlinks>
    <hyperlink ref="A1" location="'Table of Contents'!A1" display="Back to Table of Contents"/>
  </hyperlinks>
  <pageMargins left="0.7" right="0.7" top="0.75" bottom="0.75" header="0.3" footer="0.3"/>
  <pageSetup paperSize="9" scale="9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10" workbookViewId="0">
      <selection activeCell="D21" sqref="D21"/>
    </sheetView>
  </sheetViews>
  <sheetFormatPr defaultRowHeight="17.25" x14ac:dyDescent="0.3"/>
  <cols>
    <col min="1" max="1" width="15.85546875" style="2979" customWidth="1"/>
    <col min="2" max="2" width="36.28515625" style="2979" customWidth="1"/>
    <col min="3" max="3" width="23.7109375" style="2979" customWidth="1"/>
    <col min="4" max="4" width="49.85546875" style="2979" customWidth="1"/>
    <col min="5" max="5" width="41.5703125" style="2979" customWidth="1"/>
    <col min="6" max="6" width="27.85546875" style="2979" customWidth="1"/>
    <col min="7" max="7" width="32.28515625" style="2979" customWidth="1"/>
    <col min="8" max="16384" width="9.140625" style="2979"/>
  </cols>
  <sheetData>
    <row r="1" spans="1:7" x14ac:dyDescent="0.3">
      <c r="A1" s="2978" t="s">
        <v>1404</v>
      </c>
    </row>
    <row r="2" spans="1:7" x14ac:dyDescent="0.3">
      <c r="A2" s="3900" t="s">
        <v>1311</v>
      </c>
      <c r="B2" s="3900"/>
      <c r="C2" s="3900"/>
      <c r="D2" s="3900"/>
      <c r="E2" s="3900"/>
      <c r="F2" s="3900"/>
      <c r="G2" s="3900"/>
    </row>
    <row r="3" spans="1:7" x14ac:dyDescent="0.3">
      <c r="A3" s="2980"/>
      <c r="B3" s="2980"/>
      <c r="C3" s="2980"/>
      <c r="D3" s="2980"/>
      <c r="E3" s="2980"/>
      <c r="F3" s="2980"/>
      <c r="G3" s="2980"/>
    </row>
    <row r="4" spans="1:7" ht="33" x14ac:dyDescent="0.3">
      <c r="A4" s="2981" t="s">
        <v>17</v>
      </c>
      <c r="B4" s="2981" t="s">
        <v>2271</v>
      </c>
      <c r="C4" s="2981" t="s">
        <v>159</v>
      </c>
      <c r="D4" s="2981" t="s">
        <v>2272</v>
      </c>
      <c r="E4" s="2982" t="s">
        <v>2273</v>
      </c>
      <c r="F4" s="2983" t="s">
        <v>2274</v>
      </c>
      <c r="G4" s="2984" t="s">
        <v>2275</v>
      </c>
    </row>
    <row r="5" spans="1:7" x14ac:dyDescent="0.3">
      <c r="A5" s="2985">
        <v>1991</v>
      </c>
      <c r="B5" s="2986" t="s">
        <v>2276</v>
      </c>
      <c r="C5" s="2986" t="s">
        <v>2277</v>
      </c>
      <c r="D5" s="2986" t="s">
        <v>2278</v>
      </c>
      <c r="E5" s="2986" t="s">
        <v>2279</v>
      </c>
      <c r="F5" s="2987">
        <v>74</v>
      </c>
      <c r="G5" s="2987">
        <v>1001.7</v>
      </c>
    </row>
    <row r="6" spans="1:7" x14ac:dyDescent="0.3">
      <c r="A6" s="2985">
        <v>1992</v>
      </c>
      <c r="B6" s="2986" t="s">
        <v>2280</v>
      </c>
      <c r="C6" s="2986" t="s">
        <v>2281</v>
      </c>
      <c r="D6" s="2986" t="s">
        <v>2278</v>
      </c>
      <c r="E6" s="2986" t="s">
        <v>2282</v>
      </c>
      <c r="F6" s="2987">
        <v>93</v>
      </c>
      <c r="G6" s="2987">
        <v>1003.6</v>
      </c>
    </row>
    <row r="7" spans="1:7" x14ac:dyDescent="0.3">
      <c r="A7" s="2985">
        <v>1993</v>
      </c>
      <c r="B7" s="2986" t="s">
        <v>2283</v>
      </c>
      <c r="C7" s="2986" t="s">
        <v>2284</v>
      </c>
      <c r="D7" s="2986" t="s">
        <v>2278</v>
      </c>
      <c r="E7" s="2986" t="s">
        <v>2285</v>
      </c>
      <c r="F7" s="2987">
        <v>114</v>
      </c>
      <c r="G7" s="2987">
        <v>1004.4</v>
      </c>
    </row>
    <row r="8" spans="1:7" x14ac:dyDescent="0.3">
      <c r="A8" s="2985">
        <v>1993</v>
      </c>
      <c r="B8" s="2986" t="s">
        <v>2286</v>
      </c>
      <c r="C8" s="2986" t="s">
        <v>2287</v>
      </c>
      <c r="D8" s="2986" t="s">
        <v>2278</v>
      </c>
      <c r="E8" s="2986" t="s">
        <v>2288</v>
      </c>
      <c r="F8" s="2987">
        <v>124</v>
      </c>
      <c r="G8" s="2987">
        <v>994.8</v>
      </c>
    </row>
    <row r="9" spans="1:7" x14ac:dyDescent="0.3">
      <c r="A9" s="2985">
        <v>1994</v>
      </c>
      <c r="B9" s="2986" t="s">
        <v>2289</v>
      </c>
      <c r="C9" s="2986" t="s">
        <v>2290</v>
      </c>
      <c r="D9" s="2986" t="s">
        <v>2291</v>
      </c>
      <c r="E9" s="2986" t="s">
        <v>2292</v>
      </c>
      <c r="F9" s="2987">
        <v>216</v>
      </c>
      <c r="G9" s="2987">
        <v>984</v>
      </c>
    </row>
    <row r="10" spans="1:7" x14ac:dyDescent="0.3">
      <c r="A10" s="2985">
        <v>1995</v>
      </c>
      <c r="B10" s="2986" t="s">
        <v>2293</v>
      </c>
      <c r="C10" s="2986" t="s">
        <v>2294</v>
      </c>
      <c r="D10" s="2986" t="s">
        <v>2295</v>
      </c>
      <c r="E10" s="2986" t="s">
        <v>2296</v>
      </c>
      <c r="F10" s="2987">
        <v>79</v>
      </c>
      <c r="G10" s="2987">
        <v>1009.9</v>
      </c>
    </row>
    <row r="11" spans="1:7" x14ac:dyDescent="0.3">
      <c r="A11" s="2985">
        <v>1995</v>
      </c>
      <c r="B11" s="2986" t="s">
        <v>2297</v>
      </c>
      <c r="C11" s="2986" t="s">
        <v>2298</v>
      </c>
      <c r="D11" s="2986" t="s">
        <v>2295</v>
      </c>
      <c r="E11" s="2986" t="s">
        <v>2299</v>
      </c>
      <c r="F11" s="2987">
        <v>109</v>
      </c>
      <c r="G11" s="2987">
        <v>993.8</v>
      </c>
    </row>
    <row r="12" spans="1:7" x14ac:dyDescent="0.3">
      <c r="A12" s="2985">
        <v>1995</v>
      </c>
      <c r="B12" s="2986" t="s">
        <v>2300</v>
      </c>
      <c r="C12" s="2986" t="s">
        <v>2301</v>
      </c>
      <c r="D12" s="2986" t="s">
        <v>2278</v>
      </c>
      <c r="E12" s="2986" t="s">
        <v>2302</v>
      </c>
      <c r="F12" s="2987">
        <v>153</v>
      </c>
      <c r="G12" s="2987">
        <v>989.2</v>
      </c>
    </row>
    <row r="13" spans="1:7" x14ac:dyDescent="0.3">
      <c r="A13" s="2985">
        <v>1995</v>
      </c>
      <c r="B13" s="2986" t="s">
        <v>2303</v>
      </c>
      <c r="C13" s="2986" t="s">
        <v>2304</v>
      </c>
      <c r="D13" s="2986" t="s">
        <v>2305</v>
      </c>
      <c r="E13" s="2986" t="s">
        <v>2306</v>
      </c>
      <c r="F13" s="2987">
        <v>116</v>
      </c>
      <c r="G13" s="2987">
        <v>1004.8</v>
      </c>
    </row>
    <row r="14" spans="1:7" x14ac:dyDescent="0.3">
      <c r="A14" s="2985">
        <v>1996</v>
      </c>
      <c r="B14" s="2986" t="s">
        <v>2307</v>
      </c>
      <c r="C14" s="2986" t="s">
        <v>2308</v>
      </c>
      <c r="D14" s="2986" t="s">
        <v>2291</v>
      </c>
      <c r="E14" s="2986" t="s">
        <v>2309</v>
      </c>
      <c r="F14" s="2987">
        <v>87</v>
      </c>
      <c r="G14" s="2987">
        <v>1008.7</v>
      </c>
    </row>
    <row r="15" spans="1:7" x14ac:dyDescent="0.3">
      <c r="A15" s="2985">
        <v>1996</v>
      </c>
      <c r="B15" s="2986" t="s">
        <v>2310</v>
      </c>
      <c r="C15" s="2986" t="s">
        <v>2311</v>
      </c>
      <c r="D15" s="2986" t="s">
        <v>2312</v>
      </c>
      <c r="E15" s="2986" t="s">
        <v>2313</v>
      </c>
      <c r="F15" s="2987">
        <v>162</v>
      </c>
      <c r="G15" s="2987">
        <v>1009</v>
      </c>
    </row>
    <row r="16" spans="1:7" x14ac:dyDescent="0.3">
      <c r="A16" s="2985">
        <v>1996</v>
      </c>
      <c r="B16" s="2986" t="s">
        <v>2314</v>
      </c>
      <c r="C16" s="2986" t="s">
        <v>2315</v>
      </c>
      <c r="D16" s="2986" t="s">
        <v>2278</v>
      </c>
      <c r="E16" s="2986" t="s">
        <v>2316</v>
      </c>
      <c r="F16" s="2987" t="s">
        <v>2317</v>
      </c>
      <c r="G16" s="2987">
        <v>1010.2</v>
      </c>
    </row>
    <row r="17" spans="1:7" x14ac:dyDescent="0.3">
      <c r="A17" s="2985">
        <v>1996</v>
      </c>
      <c r="B17" s="2986" t="s">
        <v>2318</v>
      </c>
      <c r="C17" s="2986" t="s">
        <v>2319</v>
      </c>
      <c r="D17" s="2986" t="s">
        <v>2295</v>
      </c>
      <c r="E17" s="2986" t="s">
        <v>2320</v>
      </c>
      <c r="F17" s="2987">
        <v>82</v>
      </c>
      <c r="G17" s="2987">
        <v>1007.3</v>
      </c>
    </row>
    <row r="18" spans="1:7" x14ac:dyDescent="0.3">
      <c r="A18" s="2985">
        <v>1996</v>
      </c>
      <c r="B18" s="2986" t="s">
        <v>2321</v>
      </c>
      <c r="C18" s="2986" t="s">
        <v>2322</v>
      </c>
      <c r="D18" s="2986" t="s">
        <v>2291</v>
      </c>
      <c r="E18" s="2986" t="s">
        <v>2323</v>
      </c>
      <c r="F18" s="2987">
        <v>109</v>
      </c>
      <c r="G18" s="2987">
        <v>1010.9</v>
      </c>
    </row>
    <row r="19" spans="1:7" x14ac:dyDescent="0.3">
      <c r="A19" s="2985">
        <v>1996</v>
      </c>
      <c r="B19" s="2986" t="s">
        <v>2324</v>
      </c>
      <c r="C19" s="2986" t="s">
        <v>2325</v>
      </c>
      <c r="D19" s="2986" t="s">
        <v>2291</v>
      </c>
      <c r="E19" s="2986" t="s">
        <v>2326</v>
      </c>
      <c r="F19" s="2987">
        <v>170</v>
      </c>
      <c r="G19" s="2987">
        <v>997.8</v>
      </c>
    </row>
    <row r="20" spans="1:7" x14ac:dyDescent="0.3">
      <c r="A20" s="2985">
        <v>1998</v>
      </c>
      <c r="B20" s="2986" t="s">
        <v>2327</v>
      </c>
      <c r="C20" s="2986" t="s">
        <v>2328</v>
      </c>
      <c r="D20" s="2986" t="s">
        <v>2278</v>
      </c>
      <c r="E20" s="2986" t="s">
        <v>2329</v>
      </c>
      <c r="F20" s="2987">
        <v>121</v>
      </c>
      <c r="G20" s="2987">
        <v>985.8</v>
      </c>
    </row>
    <row r="21" spans="1:7" x14ac:dyDescent="0.3">
      <c r="A21" s="2985">
        <v>1999</v>
      </c>
      <c r="B21" s="2986" t="s">
        <v>2330</v>
      </c>
      <c r="C21" s="2986" t="s">
        <v>2331</v>
      </c>
      <c r="D21" s="2986" t="s">
        <v>2291</v>
      </c>
      <c r="E21" s="2986" t="s">
        <v>2332</v>
      </c>
      <c r="F21" s="2987">
        <v>173</v>
      </c>
      <c r="G21" s="2987">
        <v>974.3</v>
      </c>
    </row>
    <row r="22" spans="1:7" x14ac:dyDescent="0.3">
      <c r="A22" s="2985">
        <v>2000</v>
      </c>
      <c r="B22" s="2986" t="s">
        <v>2333</v>
      </c>
      <c r="C22" s="2986" t="s">
        <v>2334</v>
      </c>
      <c r="D22" s="2986" t="s">
        <v>2291</v>
      </c>
      <c r="E22" s="2986" t="s">
        <v>2335</v>
      </c>
      <c r="F22" s="2987">
        <v>134</v>
      </c>
      <c r="G22" s="2987">
        <v>1003.8</v>
      </c>
    </row>
    <row r="23" spans="1:7" x14ac:dyDescent="0.3">
      <c r="A23" s="2985">
        <v>2000</v>
      </c>
      <c r="B23" s="2986" t="s">
        <v>2336</v>
      </c>
      <c r="C23" s="2986" t="s">
        <v>2337</v>
      </c>
      <c r="D23" s="2986" t="s">
        <v>2305</v>
      </c>
      <c r="E23" s="2986" t="s">
        <v>2338</v>
      </c>
      <c r="F23" s="2987">
        <v>137</v>
      </c>
      <c r="G23" s="2987">
        <v>1006.3</v>
      </c>
    </row>
    <row r="24" spans="1:7" x14ac:dyDescent="0.3">
      <c r="A24" s="2985">
        <v>2001</v>
      </c>
      <c r="B24" s="2986" t="s">
        <v>2339</v>
      </c>
      <c r="C24" s="2986" t="s">
        <v>2340</v>
      </c>
      <c r="D24" s="2986" t="s">
        <v>2291</v>
      </c>
      <c r="E24" s="2986" t="s">
        <v>2341</v>
      </c>
      <c r="F24" s="2987">
        <v>82</v>
      </c>
      <c r="G24" s="2987" t="s">
        <v>2317</v>
      </c>
    </row>
    <row r="25" spans="1:7" x14ac:dyDescent="0.3">
      <c r="A25" s="2985">
        <v>2001</v>
      </c>
      <c r="B25" s="2986" t="s">
        <v>2342</v>
      </c>
      <c r="C25" s="2986" t="s">
        <v>2343</v>
      </c>
      <c r="D25" s="2986" t="s">
        <v>2295</v>
      </c>
      <c r="E25" s="2986" t="s">
        <v>2344</v>
      </c>
      <c r="F25" s="2987">
        <v>140</v>
      </c>
      <c r="G25" s="2987" t="s">
        <v>2317</v>
      </c>
    </row>
    <row r="26" spans="1:7" x14ac:dyDescent="0.3">
      <c r="A26" s="2985">
        <v>2002</v>
      </c>
      <c r="B26" s="2986" t="s">
        <v>2345</v>
      </c>
      <c r="C26" s="2986" t="s">
        <v>2346</v>
      </c>
      <c r="D26" s="2986" t="s">
        <v>2347</v>
      </c>
      <c r="E26" s="2986" t="s">
        <v>2348</v>
      </c>
      <c r="F26" s="2987">
        <v>228</v>
      </c>
      <c r="G26" s="2987">
        <v>988.3</v>
      </c>
    </row>
    <row r="27" spans="1:7" x14ac:dyDescent="0.3">
      <c r="A27" s="2985">
        <v>2002</v>
      </c>
      <c r="B27" s="2986" t="s">
        <v>2349</v>
      </c>
      <c r="C27" s="2986" t="s">
        <v>2350</v>
      </c>
      <c r="D27" s="2986" t="s">
        <v>2291</v>
      </c>
      <c r="E27" s="2986" t="s">
        <v>2351</v>
      </c>
      <c r="F27" s="2987">
        <v>100</v>
      </c>
      <c r="G27" s="2987">
        <v>1005.7</v>
      </c>
    </row>
    <row r="28" spans="1:7" x14ac:dyDescent="0.3">
      <c r="A28" s="2985">
        <v>2002</v>
      </c>
      <c r="B28" s="2986" t="s">
        <v>2352</v>
      </c>
      <c r="C28" s="2986" t="s">
        <v>2353</v>
      </c>
      <c r="D28" s="2986" t="s">
        <v>2305</v>
      </c>
      <c r="E28" s="2986" t="s">
        <v>2354</v>
      </c>
      <c r="F28" s="2987">
        <v>97</v>
      </c>
      <c r="G28" s="2987">
        <v>1012.9</v>
      </c>
    </row>
    <row r="29" spans="1:7" x14ac:dyDescent="0.3">
      <c r="A29" s="2985">
        <v>2002</v>
      </c>
      <c r="B29" s="2986" t="s">
        <v>2355</v>
      </c>
      <c r="C29" s="2986" t="s">
        <v>2356</v>
      </c>
      <c r="D29" s="2986" t="s">
        <v>2278</v>
      </c>
      <c r="E29" s="2986" t="s">
        <v>2357</v>
      </c>
      <c r="F29" s="2987">
        <v>79</v>
      </c>
      <c r="G29" s="2987">
        <v>1002.8</v>
      </c>
    </row>
    <row r="30" spans="1:7" x14ac:dyDescent="0.3">
      <c r="A30" s="2985">
        <v>2003</v>
      </c>
      <c r="B30" s="2986" t="s">
        <v>2358</v>
      </c>
      <c r="C30" s="2986" t="s">
        <v>2359</v>
      </c>
      <c r="D30" s="2986" t="s">
        <v>2278</v>
      </c>
      <c r="E30" s="2986" t="s">
        <v>2360</v>
      </c>
      <c r="F30" s="2987">
        <v>143</v>
      </c>
      <c r="G30" s="2987">
        <v>986.3</v>
      </c>
    </row>
    <row r="31" spans="1:7" x14ac:dyDescent="0.3">
      <c r="A31" s="2985">
        <v>2003</v>
      </c>
      <c r="B31" s="2986" t="s">
        <v>2361</v>
      </c>
      <c r="C31" s="2986" t="s">
        <v>2362</v>
      </c>
      <c r="D31" s="2986" t="s">
        <v>2278</v>
      </c>
      <c r="E31" s="2986" t="s">
        <v>2363</v>
      </c>
      <c r="F31" s="2987">
        <v>112</v>
      </c>
      <c r="G31" s="2987">
        <v>1007.9</v>
      </c>
    </row>
    <row r="32" spans="1:7" x14ac:dyDescent="0.3">
      <c r="A32" s="2985" t="s">
        <v>2364</v>
      </c>
      <c r="B32" s="2986" t="s">
        <v>2365</v>
      </c>
      <c r="C32" s="2986" t="s">
        <v>2366</v>
      </c>
      <c r="D32" s="2986" t="s">
        <v>2305</v>
      </c>
      <c r="E32" s="2986" t="s">
        <v>2367</v>
      </c>
      <c r="F32" s="2987">
        <v>112</v>
      </c>
      <c r="G32" s="2987">
        <v>993.5</v>
      </c>
    </row>
    <row r="33" spans="1:7" x14ac:dyDescent="0.3">
      <c r="A33" s="2985">
        <v>2005</v>
      </c>
      <c r="B33" s="2986" t="s">
        <v>2368</v>
      </c>
      <c r="C33" s="2986" t="s">
        <v>2369</v>
      </c>
      <c r="D33" s="2986" t="s">
        <v>2305</v>
      </c>
      <c r="E33" s="2986" t="s">
        <v>2370</v>
      </c>
      <c r="F33" s="2987">
        <v>112</v>
      </c>
      <c r="G33" s="2987">
        <v>990.3</v>
      </c>
    </row>
    <row r="34" spans="1:7" x14ac:dyDescent="0.3">
      <c r="A34" s="2985">
        <v>2006</v>
      </c>
      <c r="B34" s="2986" t="s">
        <v>2371</v>
      </c>
      <c r="C34" s="2986" t="s">
        <v>2372</v>
      </c>
      <c r="D34" s="2986" t="s">
        <v>2305</v>
      </c>
      <c r="E34" s="2986" t="s">
        <v>2373</v>
      </c>
      <c r="F34" s="2987">
        <v>126</v>
      </c>
      <c r="G34" s="2987">
        <v>1005.7</v>
      </c>
    </row>
    <row r="35" spans="1:7" x14ac:dyDescent="0.3">
      <c r="A35" s="2985">
        <v>2007</v>
      </c>
      <c r="B35" s="2986" t="s">
        <v>2374</v>
      </c>
      <c r="C35" s="2986" t="s">
        <v>2375</v>
      </c>
      <c r="D35" s="2986" t="s">
        <v>2291</v>
      </c>
      <c r="E35" s="2986" t="s">
        <v>2376</v>
      </c>
      <c r="F35" s="2987">
        <v>158</v>
      </c>
      <c r="G35" s="2987">
        <v>995.5</v>
      </c>
    </row>
    <row r="36" spans="1:7" x14ac:dyDescent="0.3">
      <c r="A36" s="2985">
        <v>2008</v>
      </c>
      <c r="B36" s="2986" t="s">
        <v>2377</v>
      </c>
      <c r="C36" s="2986" t="s">
        <v>2378</v>
      </c>
      <c r="D36" s="2986" t="s">
        <v>2278</v>
      </c>
      <c r="E36" s="2986" t="s">
        <v>2379</v>
      </c>
      <c r="F36" s="2987">
        <v>97</v>
      </c>
      <c r="G36" s="2987">
        <v>996.8</v>
      </c>
    </row>
    <row r="37" spans="1:7" x14ac:dyDescent="0.3">
      <c r="A37" s="2985">
        <v>2009</v>
      </c>
      <c r="B37" s="2986" t="s">
        <v>2380</v>
      </c>
      <c r="C37" s="2986" t="s">
        <v>2381</v>
      </c>
      <c r="D37" s="2986" t="s">
        <v>2305</v>
      </c>
      <c r="E37" s="2986" t="s">
        <v>2382</v>
      </c>
      <c r="F37" s="2987">
        <v>104</v>
      </c>
      <c r="G37" s="2987">
        <v>1004.8</v>
      </c>
    </row>
    <row r="38" spans="1:7" x14ac:dyDescent="0.3">
      <c r="A38" s="2985">
        <v>2012</v>
      </c>
      <c r="B38" s="2986" t="s">
        <v>2383</v>
      </c>
      <c r="C38" s="2986" t="s">
        <v>2384</v>
      </c>
      <c r="D38" s="2986" t="s">
        <v>2291</v>
      </c>
      <c r="E38" s="2986" t="s">
        <v>2385</v>
      </c>
      <c r="F38" s="2987">
        <v>97</v>
      </c>
      <c r="G38" s="2987">
        <v>1004.1</v>
      </c>
    </row>
    <row r="39" spans="1:7" x14ac:dyDescent="0.3">
      <c r="A39" s="2985">
        <v>2013</v>
      </c>
      <c r="B39" s="2986" t="s">
        <v>2386</v>
      </c>
      <c r="C39" s="2986" t="s">
        <v>2387</v>
      </c>
      <c r="D39" s="2986" t="s">
        <v>2278</v>
      </c>
      <c r="E39" s="2986" t="s">
        <v>2388</v>
      </c>
      <c r="F39" s="2987">
        <v>97</v>
      </c>
      <c r="G39" s="2987">
        <v>1005.9</v>
      </c>
    </row>
    <row r="40" spans="1:7" x14ac:dyDescent="0.3">
      <c r="A40" s="2985">
        <v>2013</v>
      </c>
      <c r="B40" s="2986" t="s">
        <v>2389</v>
      </c>
      <c r="C40" s="2986" t="s">
        <v>2390</v>
      </c>
      <c r="D40" s="2986" t="s">
        <v>2278</v>
      </c>
      <c r="E40" s="2986" t="s">
        <v>2391</v>
      </c>
      <c r="F40" s="2987">
        <v>79</v>
      </c>
      <c r="G40" s="2987" t="s">
        <v>27</v>
      </c>
    </row>
    <row r="41" spans="1:7" x14ac:dyDescent="0.3">
      <c r="A41" s="2985" t="s">
        <v>2392</v>
      </c>
      <c r="B41" s="2986" t="s">
        <v>2393</v>
      </c>
      <c r="C41" s="2986" t="s">
        <v>2394</v>
      </c>
      <c r="D41" s="2986" t="s">
        <v>2291</v>
      </c>
      <c r="E41" s="2986" t="s">
        <v>2395</v>
      </c>
      <c r="F41" s="2987">
        <v>94</v>
      </c>
      <c r="G41" s="2987">
        <v>1004.3</v>
      </c>
    </row>
    <row r="42" spans="1:7" x14ac:dyDescent="0.3">
      <c r="A42" s="2985">
        <v>2014</v>
      </c>
      <c r="B42" s="2986" t="s">
        <v>2396</v>
      </c>
      <c r="C42" s="2986" t="s">
        <v>2397</v>
      </c>
      <c r="D42" s="2986" t="s">
        <v>2305</v>
      </c>
      <c r="E42" s="2986" t="s">
        <v>2398</v>
      </c>
      <c r="F42" s="2987">
        <v>90</v>
      </c>
      <c r="G42" s="2987">
        <v>994.1</v>
      </c>
    </row>
    <row r="43" spans="1:7" x14ac:dyDescent="0.3">
      <c r="A43" s="2985">
        <v>2015</v>
      </c>
      <c r="B43" s="2986" t="s">
        <v>2399</v>
      </c>
      <c r="C43" s="2986" t="s">
        <v>2400</v>
      </c>
      <c r="D43" s="2986" t="s">
        <v>2401</v>
      </c>
      <c r="E43" s="2986" t="s">
        <v>2402</v>
      </c>
      <c r="F43" s="2987">
        <v>104</v>
      </c>
      <c r="G43" s="2987">
        <v>1000.7</v>
      </c>
    </row>
    <row r="44" spans="1:7" ht="20.25" x14ac:dyDescent="0.3">
      <c r="A44" s="2985" t="s">
        <v>3760</v>
      </c>
      <c r="B44" s="3901" t="s">
        <v>2403</v>
      </c>
      <c r="C44" s="3902"/>
      <c r="D44" s="3902"/>
      <c r="E44" s="3902"/>
      <c r="F44" s="3902"/>
      <c r="G44" s="3903"/>
    </row>
    <row r="45" spans="1:7" x14ac:dyDescent="0.3">
      <c r="A45" s="2985">
        <v>2017</v>
      </c>
      <c r="B45" s="2986" t="s">
        <v>2404</v>
      </c>
      <c r="C45" s="2986" t="s">
        <v>2405</v>
      </c>
      <c r="D45" s="2986" t="s">
        <v>2305</v>
      </c>
      <c r="E45" s="2986" t="s">
        <v>2406</v>
      </c>
      <c r="F45" s="2987">
        <v>96</v>
      </c>
      <c r="G45" s="2987">
        <v>1005.1</v>
      </c>
    </row>
    <row r="46" spans="1:7" x14ac:dyDescent="0.3">
      <c r="A46" s="2985">
        <v>2018</v>
      </c>
      <c r="B46" s="2986" t="s">
        <v>2407</v>
      </c>
      <c r="C46" s="2986" t="s">
        <v>2408</v>
      </c>
      <c r="D46" s="2986" t="s">
        <v>2291</v>
      </c>
      <c r="E46" s="2986" t="s">
        <v>747</v>
      </c>
      <c r="F46" s="2987">
        <v>105</v>
      </c>
      <c r="G46" s="2987">
        <v>981.7</v>
      </c>
    </row>
    <row r="47" spans="1:7" x14ac:dyDescent="0.3">
      <c r="A47" s="2985">
        <v>2018</v>
      </c>
      <c r="B47" s="2986" t="s">
        <v>2409</v>
      </c>
      <c r="C47" s="2986" t="s">
        <v>2410</v>
      </c>
      <c r="D47" s="2986" t="s">
        <v>2305</v>
      </c>
      <c r="E47" s="2986" t="s">
        <v>747</v>
      </c>
      <c r="F47" s="2987">
        <v>90</v>
      </c>
      <c r="G47" s="2987">
        <v>1006.3</v>
      </c>
    </row>
    <row r="48" spans="1:7" x14ac:dyDescent="0.3">
      <c r="A48" s="2988">
        <v>2018</v>
      </c>
      <c r="B48" s="2989" t="s">
        <v>2411</v>
      </c>
      <c r="C48" s="2989" t="s">
        <v>2412</v>
      </c>
      <c r="D48" s="2989" t="s">
        <v>2291</v>
      </c>
      <c r="E48" s="2989" t="s">
        <v>2282</v>
      </c>
      <c r="F48" s="2990" t="s">
        <v>747</v>
      </c>
      <c r="G48" s="2990" t="s">
        <v>747</v>
      </c>
    </row>
    <row r="49" spans="1:7" x14ac:dyDescent="0.3">
      <c r="A49" s="2980" t="s">
        <v>121</v>
      </c>
      <c r="B49" s="2980"/>
      <c r="C49" s="2980"/>
      <c r="D49" s="2980"/>
      <c r="E49" s="2980"/>
      <c r="F49" s="2980"/>
      <c r="G49" s="2980"/>
    </row>
  </sheetData>
  <mergeCells count="2">
    <mergeCell ref="A2:G2"/>
    <mergeCell ref="B44:G44"/>
  </mergeCells>
  <hyperlinks>
    <hyperlink ref="A1" location="'Table of Contents'!A1" display="Back to Table of Contents"/>
  </hyperlinks>
  <pageMargins left="0.7" right="0.7" top="0.75" bottom="0.75" header="0.3" footer="0.3"/>
  <pageSetup paperSize="9" scale="5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defaultRowHeight="15" x14ac:dyDescent="0.25"/>
  <cols>
    <col min="1" max="1" width="16.42578125" customWidth="1"/>
    <col min="2" max="12" width="11.7109375" customWidth="1"/>
    <col min="13" max="13" width="13" customWidth="1"/>
  </cols>
  <sheetData>
    <row r="1" spans="1:13" x14ac:dyDescent="0.25">
      <c r="A1" s="962" t="s">
        <v>1404</v>
      </c>
    </row>
    <row r="2" spans="1:13" ht="15.75" x14ac:dyDescent="0.25">
      <c r="A2" s="3904" t="s">
        <v>2256</v>
      </c>
      <c r="B2" s="3904"/>
      <c r="C2" s="3904"/>
      <c r="D2" s="3904"/>
      <c r="E2" s="3904"/>
      <c r="F2" s="3904"/>
      <c r="G2" s="3904"/>
      <c r="H2" s="3904"/>
      <c r="I2" s="3904"/>
      <c r="J2" s="3904"/>
      <c r="K2" s="3904"/>
      <c r="L2" s="3904"/>
      <c r="M2" s="3904"/>
    </row>
    <row r="3" spans="1:13" ht="18.75" x14ac:dyDescent="0.3">
      <c r="A3" s="2055"/>
      <c r="B3" s="2055"/>
      <c r="C3" s="2055"/>
      <c r="D3" s="2055"/>
      <c r="E3" s="2056"/>
      <c r="F3" s="2057"/>
      <c r="G3" s="2057"/>
      <c r="H3" s="2057"/>
      <c r="I3" s="2056"/>
      <c r="J3" s="2056"/>
      <c r="K3" s="2056"/>
      <c r="L3" s="2056"/>
      <c r="M3" s="2056"/>
    </row>
    <row r="4" spans="1:13" ht="42.75" customHeight="1" x14ac:dyDescent="0.25">
      <c r="A4" s="3905" t="s">
        <v>2257</v>
      </c>
      <c r="B4" s="3905" t="s">
        <v>2258</v>
      </c>
      <c r="C4" s="3905"/>
      <c r="D4" s="3905"/>
      <c r="E4" s="3905"/>
      <c r="F4" s="3905"/>
      <c r="G4" s="3905"/>
      <c r="H4" s="3905" t="s">
        <v>2259</v>
      </c>
      <c r="I4" s="3905"/>
      <c r="J4" s="3905"/>
      <c r="K4" s="3905"/>
      <c r="L4" s="3905"/>
      <c r="M4" s="3905"/>
    </row>
    <row r="5" spans="1:13" ht="39" customHeight="1" x14ac:dyDescent="0.25">
      <c r="A5" s="3905"/>
      <c r="B5" s="3905">
        <v>2016</v>
      </c>
      <c r="C5" s="3905"/>
      <c r="D5" s="3905">
        <v>2017</v>
      </c>
      <c r="E5" s="3905"/>
      <c r="F5" s="3905">
        <v>2018</v>
      </c>
      <c r="G5" s="3905"/>
      <c r="H5" s="3905">
        <v>2016</v>
      </c>
      <c r="I5" s="3905"/>
      <c r="J5" s="3905">
        <v>2017</v>
      </c>
      <c r="K5" s="3905"/>
      <c r="L5" s="3905">
        <v>2018</v>
      </c>
      <c r="M5" s="3905"/>
    </row>
    <row r="6" spans="1:13" ht="64.5" customHeight="1" x14ac:dyDescent="0.25">
      <c r="A6" s="3905"/>
      <c r="B6" s="2058" t="s">
        <v>2260</v>
      </c>
      <c r="C6" s="2059" t="s">
        <v>2261</v>
      </c>
      <c r="D6" s="2058" t="s">
        <v>2260</v>
      </c>
      <c r="E6" s="2059" t="s">
        <v>2261</v>
      </c>
      <c r="F6" s="2058" t="s">
        <v>2260</v>
      </c>
      <c r="G6" s="2059" t="s">
        <v>2261</v>
      </c>
      <c r="H6" s="2058" t="s">
        <v>2260</v>
      </c>
      <c r="I6" s="2059" t="s">
        <v>2261</v>
      </c>
      <c r="J6" s="2058" t="s">
        <v>2260</v>
      </c>
      <c r="K6" s="2059" t="s">
        <v>2261</v>
      </c>
      <c r="L6" s="2058" t="s">
        <v>2260</v>
      </c>
      <c r="M6" s="2059" t="s">
        <v>2261</v>
      </c>
    </row>
    <row r="7" spans="1:13" ht="33.75" customHeight="1" x14ac:dyDescent="0.25">
      <c r="A7" s="2060" t="s">
        <v>1862</v>
      </c>
      <c r="B7" s="2061">
        <v>125</v>
      </c>
      <c r="C7" s="2061">
        <v>2</v>
      </c>
      <c r="D7" s="2061">
        <v>37</v>
      </c>
      <c r="E7" s="2061">
        <v>0</v>
      </c>
      <c r="F7" s="2061">
        <v>299</v>
      </c>
      <c r="G7" s="2061">
        <v>16</v>
      </c>
      <c r="H7" s="2061">
        <v>3</v>
      </c>
      <c r="I7" s="2062" t="s">
        <v>747</v>
      </c>
      <c r="J7" s="2063">
        <v>3</v>
      </c>
      <c r="K7" s="2062" t="s">
        <v>747</v>
      </c>
      <c r="L7" s="2063">
        <v>7</v>
      </c>
      <c r="M7" s="2062" t="s">
        <v>747</v>
      </c>
    </row>
    <row r="8" spans="1:13" ht="33.75" customHeight="1" x14ac:dyDescent="0.25">
      <c r="A8" s="2060" t="s">
        <v>2262</v>
      </c>
      <c r="B8" s="2061">
        <v>60</v>
      </c>
      <c r="C8" s="2061">
        <v>0</v>
      </c>
      <c r="D8" s="2061">
        <v>46</v>
      </c>
      <c r="E8" s="2061">
        <v>0</v>
      </c>
      <c r="F8" s="2061">
        <v>175</v>
      </c>
      <c r="G8" s="2061">
        <v>1</v>
      </c>
      <c r="H8" s="2061">
        <v>1</v>
      </c>
      <c r="I8" s="2062" t="s">
        <v>747</v>
      </c>
      <c r="J8" s="2063">
        <v>2</v>
      </c>
      <c r="K8" s="2062" t="s">
        <v>747</v>
      </c>
      <c r="L8" s="2063">
        <v>0</v>
      </c>
      <c r="M8" s="2062" t="s">
        <v>747</v>
      </c>
    </row>
    <row r="9" spans="1:13" ht="33.75" customHeight="1" x14ac:dyDescent="0.25">
      <c r="A9" s="2060" t="s">
        <v>2263</v>
      </c>
      <c r="B9" s="2061">
        <v>29</v>
      </c>
      <c r="C9" s="2061">
        <v>0</v>
      </c>
      <c r="D9" s="2061">
        <v>64</v>
      </c>
      <c r="E9" s="2061">
        <v>0</v>
      </c>
      <c r="F9" s="2061">
        <v>183</v>
      </c>
      <c r="G9" s="2061">
        <v>45</v>
      </c>
      <c r="H9" s="2061">
        <v>4</v>
      </c>
      <c r="I9" s="2062" t="s">
        <v>747</v>
      </c>
      <c r="J9" s="2063">
        <v>1</v>
      </c>
      <c r="K9" s="2062" t="s">
        <v>747</v>
      </c>
      <c r="L9" s="2063">
        <v>1</v>
      </c>
      <c r="M9" s="2062" t="s">
        <v>747</v>
      </c>
    </row>
    <row r="10" spans="1:13" ht="33.75" customHeight="1" x14ac:dyDescent="0.25">
      <c r="A10" s="2060" t="s">
        <v>158</v>
      </c>
      <c r="B10" s="2061">
        <v>33</v>
      </c>
      <c r="C10" s="2061">
        <v>0</v>
      </c>
      <c r="D10" s="2061">
        <v>146</v>
      </c>
      <c r="E10" s="2061">
        <v>9</v>
      </c>
      <c r="F10" s="2061">
        <v>181</v>
      </c>
      <c r="G10" s="2061">
        <v>0</v>
      </c>
      <c r="H10" s="2061">
        <v>2</v>
      </c>
      <c r="I10" s="2062" t="s">
        <v>747</v>
      </c>
      <c r="J10" s="2063">
        <v>3</v>
      </c>
      <c r="K10" s="2062" t="s">
        <v>747</v>
      </c>
      <c r="L10" s="2063">
        <v>3</v>
      </c>
      <c r="M10" s="2062" t="s">
        <v>747</v>
      </c>
    </row>
    <row r="11" spans="1:13" ht="33.75" customHeight="1" x14ac:dyDescent="0.25">
      <c r="A11" s="2060" t="s">
        <v>2264</v>
      </c>
      <c r="B11" s="2061">
        <v>41</v>
      </c>
      <c r="C11" s="2061">
        <v>0</v>
      </c>
      <c r="D11" s="2061">
        <v>33</v>
      </c>
      <c r="E11" s="2061">
        <v>0</v>
      </c>
      <c r="F11" s="2061">
        <v>124</v>
      </c>
      <c r="G11" s="2061">
        <v>0</v>
      </c>
      <c r="H11" s="2061">
        <v>2</v>
      </c>
      <c r="I11" s="2062" t="s">
        <v>747</v>
      </c>
      <c r="J11" s="2063">
        <v>0</v>
      </c>
      <c r="K11" s="2062" t="s">
        <v>747</v>
      </c>
      <c r="L11" s="2063">
        <v>1</v>
      </c>
      <c r="M11" s="2062" t="s">
        <v>747</v>
      </c>
    </row>
    <row r="12" spans="1:13" ht="33.75" customHeight="1" x14ac:dyDescent="0.25">
      <c r="A12" s="2060" t="s">
        <v>2265</v>
      </c>
      <c r="B12" s="2061">
        <v>49</v>
      </c>
      <c r="C12" s="2061">
        <v>7</v>
      </c>
      <c r="D12" s="2061">
        <v>66</v>
      </c>
      <c r="E12" s="2061">
        <v>8</v>
      </c>
      <c r="F12" s="2061">
        <v>79</v>
      </c>
      <c r="G12" s="2061">
        <v>0</v>
      </c>
      <c r="H12" s="2061">
        <v>1</v>
      </c>
      <c r="I12" s="2062" t="s">
        <v>747</v>
      </c>
      <c r="J12" s="2063">
        <v>1</v>
      </c>
      <c r="K12" s="2062" t="s">
        <v>747</v>
      </c>
      <c r="L12" s="2063">
        <v>0</v>
      </c>
      <c r="M12" s="2062" t="s">
        <v>747</v>
      </c>
    </row>
    <row r="13" spans="1:13" ht="33.75" customHeight="1" x14ac:dyDescent="0.25">
      <c r="A13" s="2060" t="s">
        <v>2266</v>
      </c>
      <c r="B13" s="2061">
        <v>65</v>
      </c>
      <c r="C13" s="2061">
        <v>0</v>
      </c>
      <c r="D13" s="2061">
        <v>34</v>
      </c>
      <c r="E13" s="2061">
        <v>0</v>
      </c>
      <c r="F13" s="2061">
        <v>269</v>
      </c>
      <c r="G13" s="2061">
        <v>1</v>
      </c>
      <c r="H13" s="2061">
        <v>2</v>
      </c>
      <c r="I13" s="2062" t="s">
        <v>747</v>
      </c>
      <c r="J13" s="2063">
        <v>0</v>
      </c>
      <c r="K13" s="2062" t="s">
        <v>747</v>
      </c>
      <c r="L13" s="2063">
        <v>4</v>
      </c>
      <c r="M13" s="2062" t="s">
        <v>747</v>
      </c>
    </row>
    <row r="14" spans="1:13" ht="33.75" customHeight="1" x14ac:dyDescent="0.25">
      <c r="A14" s="2060" t="s">
        <v>2267</v>
      </c>
      <c r="B14" s="2061">
        <v>50</v>
      </c>
      <c r="C14" s="2061">
        <v>0</v>
      </c>
      <c r="D14" s="2061">
        <v>57</v>
      </c>
      <c r="E14" s="2061">
        <v>0</v>
      </c>
      <c r="F14" s="2061">
        <v>201</v>
      </c>
      <c r="G14" s="2061">
        <v>4</v>
      </c>
      <c r="H14" s="2061">
        <v>6</v>
      </c>
      <c r="I14" s="2062" t="s">
        <v>747</v>
      </c>
      <c r="J14" s="2063">
        <v>7</v>
      </c>
      <c r="K14" s="2062" t="s">
        <v>747</v>
      </c>
      <c r="L14" s="2063">
        <v>4</v>
      </c>
      <c r="M14" s="2062" t="s">
        <v>747</v>
      </c>
    </row>
    <row r="15" spans="1:13" ht="33.75" customHeight="1" x14ac:dyDescent="0.25">
      <c r="A15" s="2060" t="s">
        <v>2268</v>
      </c>
      <c r="B15" s="2061">
        <v>95</v>
      </c>
      <c r="C15" s="2061">
        <v>1</v>
      </c>
      <c r="D15" s="2061">
        <v>129</v>
      </c>
      <c r="E15" s="2061">
        <v>0</v>
      </c>
      <c r="F15" s="2061">
        <v>291</v>
      </c>
      <c r="G15" s="2061">
        <v>1</v>
      </c>
      <c r="H15" s="2061">
        <v>4</v>
      </c>
      <c r="I15" s="2062" t="s">
        <v>747</v>
      </c>
      <c r="J15" s="2063">
        <v>9</v>
      </c>
      <c r="K15" s="2062" t="s">
        <v>747</v>
      </c>
      <c r="L15" s="2063">
        <v>6</v>
      </c>
      <c r="M15" s="2062" t="s">
        <v>747</v>
      </c>
    </row>
    <row r="16" spans="1:13" ht="33.75" customHeight="1" x14ac:dyDescent="0.25">
      <c r="A16" s="2060" t="s">
        <v>2269</v>
      </c>
      <c r="B16" s="2061">
        <v>17</v>
      </c>
      <c r="C16" s="2061">
        <v>59</v>
      </c>
      <c r="D16" s="2061">
        <v>16</v>
      </c>
      <c r="E16" s="2061">
        <v>0</v>
      </c>
      <c r="F16" s="2061">
        <v>118</v>
      </c>
      <c r="G16" s="2061">
        <v>0</v>
      </c>
      <c r="H16" s="2061">
        <v>0</v>
      </c>
      <c r="I16" s="2062" t="s">
        <v>747</v>
      </c>
      <c r="J16" s="2063">
        <v>0</v>
      </c>
      <c r="K16" s="2062" t="s">
        <v>747</v>
      </c>
      <c r="L16" s="2063">
        <v>0</v>
      </c>
      <c r="M16" s="2062" t="s">
        <v>747</v>
      </c>
    </row>
    <row r="17" spans="1:13" ht="33.75" customHeight="1" x14ac:dyDescent="0.25">
      <c r="A17" s="2064" t="s">
        <v>7</v>
      </c>
      <c r="B17" s="2065">
        <f t="shared" ref="B17:H17" si="0">SUM(B7:B16)</f>
        <v>564</v>
      </c>
      <c r="C17" s="2065">
        <f t="shared" si="0"/>
        <v>69</v>
      </c>
      <c r="D17" s="2065">
        <f t="shared" si="0"/>
        <v>628</v>
      </c>
      <c r="E17" s="2065">
        <f t="shared" si="0"/>
        <v>17</v>
      </c>
      <c r="F17" s="2065">
        <f t="shared" si="0"/>
        <v>1920</v>
      </c>
      <c r="G17" s="2065">
        <f t="shared" si="0"/>
        <v>68</v>
      </c>
      <c r="H17" s="2065">
        <f t="shared" si="0"/>
        <v>25</v>
      </c>
      <c r="I17" s="2066" t="s">
        <v>747</v>
      </c>
      <c r="J17" s="2067">
        <f>SUM(J7:J16)</f>
        <v>26</v>
      </c>
      <c r="K17" s="2066" t="s">
        <v>747</v>
      </c>
      <c r="L17" s="2067">
        <f>SUM(L7:L16)</f>
        <v>26</v>
      </c>
      <c r="M17" s="2066" t="s">
        <v>747</v>
      </c>
    </row>
    <row r="18" spans="1:13" x14ac:dyDescent="0.25">
      <c r="A18" s="2068" t="s">
        <v>2270</v>
      </c>
      <c r="B18" s="2057"/>
      <c r="C18" s="2057"/>
      <c r="D18" s="2057"/>
      <c r="E18" s="2056"/>
      <c r="F18" s="2057"/>
      <c r="G18" s="2057"/>
      <c r="H18" s="2057"/>
      <c r="I18" s="2056"/>
      <c r="J18" s="2056"/>
      <c r="K18" s="2056"/>
      <c r="L18" s="2056"/>
      <c r="M18" s="2056"/>
    </row>
  </sheetData>
  <mergeCells count="10">
    <mergeCell ref="A2:M2"/>
    <mergeCell ref="A4:A6"/>
    <mergeCell ref="B4:G4"/>
    <mergeCell ref="H4:M4"/>
    <mergeCell ref="B5:C5"/>
    <mergeCell ref="D5:E5"/>
    <mergeCell ref="F5:G5"/>
    <mergeCell ref="H5:I5"/>
    <mergeCell ref="J5:K5"/>
    <mergeCell ref="L5:M5"/>
  </mergeCells>
  <hyperlinks>
    <hyperlink ref="A1" location="'Table of Contents'!A1" display="Back to Table of Contents"/>
  </hyperlinks>
  <pageMargins left="0.48" right="0.31" top="0.75" bottom="0.68" header="0.3" footer="0.3"/>
  <pageSetup paperSize="9" scale="8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4" workbookViewId="0">
      <selection activeCell="A18" sqref="A18"/>
    </sheetView>
  </sheetViews>
  <sheetFormatPr defaultRowHeight="15" x14ac:dyDescent="0.25"/>
  <cols>
    <col min="1" max="1" width="23.28515625" customWidth="1"/>
    <col min="2" max="2" width="12.140625" bestFit="1" customWidth="1"/>
    <col min="3" max="3" width="11" bestFit="1" customWidth="1"/>
    <col min="5" max="5" width="11.42578125" bestFit="1" customWidth="1"/>
    <col min="6" max="7" width="11" bestFit="1" customWidth="1"/>
    <col min="9" max="9" width="9.140625" customWidth="1"/>
  </cols>
  <sheetData>
    <row r="1" spans="1:9" x14ac:dyDescent="0.25">
      <c r="A1" s="962" t="s">
        <v>1404</v>
      </c>
    </row>
    <row r="2" spans="1:9" ht="15.75" x14ac:dyDescent="0.25">
      <c r="A2" s="3908" t="s">
        <v>2413</v>
      </c>
      <c r="B2" s="3908"/>
      <c r="C2" s="3908"/>
      <c r="D2" s="3908"/>
      <c r="E2" s="3908"/>
      <c r="F2" s="3908"/>
      <c r="G2" s="3908"/>
      <c r="H2" s="3908"/>
      <c r="I2" s="3908"/>
    </row>
    <row r="3" spans="1:9" ht="15.75" x14ac:dyDescent="0.25">
      <c r="A3" s="3909"/>
      <c r="B3" s="3909"/>
      <c r="C3" s="3909"/>
      <c r="D3" s="3909"/>
      <c r="E3" s="3909"/>
      <c r="F3" s="3909"/>
      <c r="G3" s="3909"/>
      <c r="H3" s="3909"/>
      <c r="I3" s="3909"/>
    </row>
    <row r="4" spans="1:9" ht="31.5" customHeight="1" x14ac:dyDescent="0.25">
      <c r="A4" s="3910" t="s">
        <v>2414</v>
      </c>
      <c r="B4" s="3912" t="s">
        <v>2415</v>
      </c>
      <c r="C4" s="3913"/>
      <c r="D4" s="3913"/>
      <c r="E4" s="3912" t="s">
        <v>2416</v>
      </c>
      <c r="F4" s="3913"/>
      <c r="G4" s="3913"/>
      <c r="H4" s="3912" t="s">
        <v>2417</v>
      </c>
      <c r="I4" s="3914"/>
    </row>
    <row r="5" spans="1:9" ht="47.25" x14ac:dyDescent="0.25">
      <c r="A5" s="3911"/>
      <c r="B5" s="2069" t="s">
        <v>2418</v>
      </c>
      <c r="C5" s="2069" t="s">
        <v>2419</v>
      </c>
      <c r="D5" s="2069" t="s">
        <v>2420</v>
      </c>
      <c r="E5" s="2069" t="s">
        <v>2418</v>
      </c>
      <c r="F5" s="2069" t="s">
        <v>2419</v>
      </c>
      <c r="G5" s="2069" t="s">
        <v>2420</v>
      </c>
      <c r="H5" s="2069" t="s">
        <v>37</v>
      </c>
      <c r="I5" s="2069" t="s">
        <v>2421</v>
      </c>
    </row>
    <row r="6" spans="1:9" ht="33" customHeight="1" x14ac:dyDescent="0.25">
      <c r="A6" s="2070" t="s">
        <v>2422</v>
      </c>
      <c r="B6" s="2071">
        <v>1143069</v>
      </c>
      <c r="C6" s="2072" t="s">
        <v>2423</v>
      </c>
      <c r="D6" s="2072" t="s">
        <v>2424</v>
      </c>
      <c r="E6" s="2071">
        <v>1196383</v>
      </c>
      <c r="F6" s="2072" t="s">
        <v>2425</v>
      </c>
      <c r="G6" s="2072" t="s">
        <v>2426</v>
      </c>
      <c r="H6" s="2073">
        <v>53314</v>
      </c>
      <c r="I6" s="2074">
        <v>0.42</v>
      </c>
    </row>
    <row r="7" spans="1:9" ht="33" customHeight="1" x14ac:dyDescent="0.25">
      <c r="A7" s="2075" t="s">
        <v>2427</v>
      </c>
      <c r="B7" s="2071">
        <v>503045</v>
      </c>
      <c r="C7" s="2076" t="s">
        <v>2428</v>
      </c>
      <c r="D7" s="2076" t="s">
        <v>2429</v>
      </c>
      <c r="E7" s="2077">
        <v>499349</v>
      </c>
      <c r="F7" s="2076" t="s">
        <v>2430</v>
      </c>
      <c r="G7" s="2076" t="s">
        <v>2431</v>
      </c>
      <c r="H7" s="2078">
        <v>-3696</v>
      </c>
      <c r="I7" s="2074">
        <v>-6.7018014516062596E-2</v>
      </c>
    </row>
    <row r="8" spans="1:9" ht="33" customHeight="1" x14ac:dyDescent="0.25">
      <c r="A8" s="2079" t="s">
        <v>2432</v>
      </c>
      <c r="B8" s="2080">
        <v>144303</v>
      </c>
      <c r="C8" s="2081" t="s">
        <v>2433</v>
      </c>
      <c r="D8" s="2081" t="s">
        <v>2434</v>
      </c>
      <c r="E8" s="2080">
        <v>137608</v>
      </c>
      <c r="F8" s="2081" t="s">
        <v>2435</v>
      </c>
      <c r="G8" s="2081" t="s">
        <v>2436</v>
      </c>
      <c r="H8" s="2082">
        <v>-6695</v>
      </c>
      <c r="I8" s="2083">
        <v>-0.4309475383093786</v>
      </c>
    </row>
    <row r="9" spans="1:9" ht="33" customHeight="1" x14ac:dyDescent="0.25">
      <c r="A9" s="2079" t="s">
        <v>2437</v>
      </c>
      <c r="B9" s="2080">
        <v>103872</v>
      </c>
      <c r="C9" s="2081" t="s">
        <v>2438</v>
      </c>
      <c r="D9" s="2081" t="s">
        <v>2439</v>
      </c>
      <c r="E9" s="2080">
        <v>103098</v>
      </c>
      <c r="F9" s="2081" t="s">
        <v>2440</v>
      </c>
      <c r="G9" s="2081" t="s">
        <v>2441</v>
      </c>
      <c r="H9" s="2082">
        <v>-774</v>
      </c>
      <c r="I9" s="2083">
        <v>-6.7971929458410241E-2</v>
      </c>
    </row>
    <row r="10" spans="1:9" ht="33" customHeight="1" x14ac:dyDescent="0.25">
      <c r="A10" s="2079" t="s">
        <v>2267</v>
      </c>
      <c r="B10" s="2081" t="s">
        <v>2442</v>
      </c>
      <c r="C10" s="2081" t="s">
        <v>2443</v>
      </c>
      <c r="D10" s="2081" t="s">
        <v>2444</v>
      </c>
      <c r="E10" s="2080">
        <v>75613</v>
      </c>
      <c r="F10" s="2081" t="s">
        <v>2445</v>
      </c>
      <c r="G10" s="2081" t="s">
        <v>2446</v>
      </c>
      <c r="H10" s="2082">
        <v>-271</v>
      </c>
      <c r="I10" s="2083">
        <v>-0.03</v>
      </c>
    </row>
    <row r="11" spans="1:9" ht="33" customHeight="1" x14ac:dyDescent="0.25">
      <c r="A11" s="2079" t="s">
        <v>2447</v>
      </c>
      <c r="B11" s="2080">
        <v>100066</v>
      </c>
      <c r="C11" s="2081" t="s">
        <v>2448</v>
      </c>
      <c r="D11" s="2081" t="s">
        <v>2449</v>
      </c>
      <c r="E11" s="2080">
        <v>105559</v>
      </c>
      <c r="F11" s="2081" t="s">
        <v>2450</v>
      </c>
      <c r="G11" s="2081" t="s">
        <v>2451</v>
      </c>
      <c r="H11" s="2082">
        <v>5493</v>
      </c>
      <c r="I11" s="2083">
        <v>0.49</v>
      </c>
    </row>
    <row r="12" spans="1:9" ht="33" customHeight="1" x14ac:dyDescent="0.25">
      <c r="A12" s="2079" t="s">
        <v>2268</v>
      </c>
      <c r="B12" s="2080">
        <v>78920</v>
      </c>
      <c r="C12" s="2081" t="s">
        <v>2452</v>
      </c>
      <c r="D12" s="2081" t="s">
        <v>2453</v>
      </c>
      <c r="E12" s="2080">
        <v>77471</v>
      </c>
      <c r="F12" s="2081" t="s">
        <v>2454</v>
      </c>
      <c r="G12" s="2081" t="s">
        <v>2455</v>
      </c>
      <c r="H12" s="2082">
        <v>-1449</v>
      </c>
      <c r="I12" s="2083">
        <v>-0.16832357380631713</v>
      </c>
    </row>
    <row r="13" spans="1:9" ht="33" customHeight="1" x14ac:dyDescent="0.25">
      <c r="A13" s="2084" t="s">
        <v>2456</v>
      </c>
      <c r="B13" s="2085">
        <v>640024</v>
      </c>
      <c r="C13" s="2086" t="s">
        <v>2457</v>
      </c>
      <c r="D13" s="2086" t="s">
        <v>2458</v>
      </c>
      <c r="E13" s="2085">
        <v>697034</v>
      </c>
      <c r="F13" s="2086" t="s">
        <v>2459</v>
      </c>
      <c r="G13" s="2086" t="s">
        <v>2460</v>
      </c>
      <c r="H13" s="2087">
        <v>57010</v>
      </c>
      <c r="I13" s="2088">
        <v>0.78</v>
      </c>
    </row>
    <row r="14" spans="1:9" ht="16.5" x14ac:dyDescent="0.25">
      <c r="A14" s="2089" t="s">
        <v>2461</v>
      </c>
      <c r="B14" s="2090"/>
      <c r="C14" s="2090"/>
      <c r="D14" s="2090"/>
      <c r="E14" s="2090"/>
      <c r="F14" s="2090"/>
      <c r="G14" s="2090"/>
      <c r="H14" s="1253"/>
      <c r="I14" s="1253"/>
    </row>
    <row r="15" spans="1:9" ht="15.75" x14ac:dyDescent="0.25">
      <c r="A15" s="2991" t="s">
        <v>2462</v>
      </c>
      <c r="B15" s="906"/>
      <c r="C15" s="906"/>
      <c r="D15" s="906"/>
      <c r="E15" s="906"/>
      <c r="F15" s="906"/>
      <c r="G15" s="906"/>
      <c r="H15" s="1253"/>
      <c r="I15" s="1253"/>
    </row>
    <row r="16" spans="1:9" ht="16.5" x14ac:dyDescent="0.25">
      <c r="A16" s="2089" t="s">
        <v>2463</v>
      </c>
      <c r="B16" s="906"/>
      <c r="C16" s="906"/>
      <c r="D16" s="906"/>
      <c r="E16" s="906"/>
      <c r="F16" s="906"/>
      <c r="G16" s="906"/>
      <c r="H16" s="2091"/>
      <c r="I16" s="2091"/>
    </row>
    <row r="17" spans="1:9" s="2904" customFormat="1" ht="16.5" x14ac:dyDescent="0.25">
      <c r="A17" s="2089"/>
      <c r="B17" s="906"/>
      <c r="C17" s="906"/>
      <c r="D17" s="906"/>
      <c r="E17" s="906"/>
      <c r="F17" s="906"/>
      <c r="G17" s="906"/>
      <c r="H17" s="2091"/>
      <c r="I17" s="2091"/>
    </row>
    <row r="18" spans="1:9" ht="15.75" x14ac:dyDescent="0.25">
      <c r="A18" s="964" t="s">
        <v>1404</v>
      </c>
      <c r="B18" s="906"/>
      <c r="C18" s="906"/>
      <c r="D18" s="906"/>
      <c r="E18" s="906"/>
      <c r="F18" s="906"/>
      <c r="G18" s="906"/>
      <c r="H18" s="2091"/>
      <c r="I18" s="2091"/>
    </row>
    <row r="19" spans="1:9" ht="15.75" x14ac:dyDescent="0.25">
      <c r="A19" s="3906" t="s">
        <v>2464</v>
      </c>
      <c r="B19" s="3906"/>
      <c r="C19" s="3906"/>
      <c r="D19" s="3906"/>
      <c r="E19" s="3906"/>
      <c r="F19" s="3906"/>
      <c r="G19" s="3906"/>
      <c r="H19" s="3906"/>
      <c r="I19" s="3906"/>
    </row>
    <row r="20" spans="1:9" ht="15.75" x14ac:dyDescent="0.25">
      <c r="A20" s="2092"/>
      <c r="B20" s="906"/>
      <c r="C20" s="906"/>
      <c r="D20" s="2093"/>
      <c r="E20" s="2093"/>
      <c r="F20" s="2093"/>
      <c r="G20" s="2093"/>
      <c r="H20" s="1251"/>
      <c r="I20" s="1251"/>
    </row>
    <row r="21" spans="1:9" ht="34.5" customHeight="1" x14ac:dyDescent="0.25">
      <c r="A21" s="3590" t="s">
        <v>155</v>
      </c>
      <c r="B21" s="3594" t="s">
        <v>2465</v>
      </c>
      <c r="C21" s="3594"/>
      <c r="D21" s="3594"/>
      <c r="E21" s="3594" t="s">
        <v>2466</v>
      </c>
      <c r="F21" s="3594"/>
      <c r="G21" s="3594"/>
      <c r="H21" s="3907" t="s">
        <v>2417</v>
      </c>
      <c r="I21" s="3907"/>
    </row>
    <row r="22" spans="1:9" ht="47.25" x14ac:dyDescent="0.25">
      <c r="A22" s="3591"/>
      <c r="B22" s="2054" t="s">
        <v>2418</v>
      </c>
      <c r="C22" s="2094" t="s">
        <v>2419</v>
      </c>
      <c r="D22" s="2094" t="s">
        <v>2420</v>
      </c>
      <c r="E22" s="2094" t="s">
        <v>2418</v>
      </c>
      <c r="F22" s="2094" t="s">
        <v>2419</v>
      </c>
      <c r="G22" s="2094" t="s">
        <v>2420</v>
      </c>
      <c r="H22" s="2094" t="s">
        <v>37</v>
      </c>
      <c r="I22" s="2095" t="s">
        <v>2421</v>
      </c>
    </row>
    <row r="23" spans="1:9" ht="30.75" customHeight="1" x14ac:dyDescent="0.25">
      <c r="A23" s="2096" t="s">
        <v>1862</v>
      </c>
      <c r="B23" s="2097">
        <v>127855</v>
      </c>
      <c r="C23" s="2098">
        <v>63458</v>
      </c>
      <c r="D23" s="2099">
        <v>64397</v>
      </c>
      <c r="E23" s="2100">
        <v>118431</v>
      </c>
      <c r="F23" s="2101">
        <v>58615</v>
      </c>
      <c r="G23" s="2101">
        <v>59816</v>
      </c>
      <c r="H23" s="2102">
        <v>-9424</v>
      </c>
      <c r="I23" s="2103">
        <v>-0.69</v>
      </c>
    </row>
    <row r="24" spans="1:9" ht="30.75" customHeight="1" x14ac:dyDescent="0.25">
      <c r="A24" s="2096" t="s">
        <v>1856</v>
      </c>
      <c r="B24" s="2097">
        <v>122252</v>
      </c>
      <c r="C24" s="2098">
        <v>60533</v>
      </c>
      <c r="D24" s="2099">
        <v>61719</v>
      </c>
      <c r="E24" s="2100">
        <v>136268</v>
      </c>
      <c r="F24" s="2101">
        <v>67898</v>
      </c>
      <c r="G24" s="2101">
        <v>68370</v>
      </c>
      <c r="H24" s="2101">
        <v>14016</v>
      </c>
      <c r="I24" s="2103">
        <v>0.99</v>
      </c>
    </row>
    <row r="25" spans="1:9" ht="30.75" customHeight="1" x14ac:dyDescent="0.25">
      <c r="A25" s="2096" t="s">
        <v>2164</v>
      </c>
      <c r="B25" s="2097">
        <v>98854</v>
      </c>
      <c r="C25" s="2098">
        <v>49116</v>
      </c>
      <c r="D25" s="2099">
        <v>49738</v>
      </c>
      <c r="E25" s="2100">
        <v>106267</v>
      </c>
      <c r="F25" s="2101">
        <v>52672</v>
      </c>
      <c r="G25" s="2101">
        <v>53595</v>
      </c>
      <c r="H25" s="2101">
        <v>7413</v>
      </c>
      <c r="I25" s="2103">
        <v>0.66</v>
      </c>
    </row>
    <row r="26" spans="1:9" ht="30.75" customHeight="1" x14ac:dyDescent="0.25">
      <c r="A26" s="2096" t="s">
        <v>158</v>
      </c>
      <c r="B26" s="2097">
        <v>126839</v>
      </c>
      <c r="C26" s="2098">
        <v>63549</v>
      </c>
      <c r="D26" s="2099">
        <v>63290</v>
      </c>
      <c r="E26" s="2100">
        <v>135406</v>
      </c>
      <c r="F26" s="2101">
        <v>67156</v>
      </c>
      <c r="G26" s="2101">
        <v>68250</v>
      </c>
      <c r="H26" s="2101">
        <v>8567</v>
      </c>
      <c r="I26" s="2103">
        <v>0.6</v>
      </c>
    </row>
    <row r="27" spans="1:9" ht="30.75" customHeight="1" x14ac:dyDescent="0.25">
      <c r="A27" s="2096" t="s">
        <v>160</v>
      </c>
      <c r="B27" s="2097">
        <v>106665</v>
      </c>
      <c r="C27" s="2098">
        <v>53011</v>
      </c>
      <c r="D27" s="2099">
        <v>53654</v>
      </c>
      <c r="E27" s="2100">
        <v>110907</v>
      </c>
      <c r="F27" s="2101">
        <v>55066</v>
      </c>
      <c r="G27" s="2101">
        <v>55841</v>
      </c>
      <c r="H27" s="2101">
        <v>4242</v>
      </c>
      <c r="I27" s="2103">
        <v>0.36</v>
      </c>
    </row>
    <row r="28" spans="1:9" ht="30.75" customHeight="1" x14ac:dyDescent="0.25">
      <c r="A28" s="2096" t="s">
        <v>161</v>
      </c>
      <c r="B28" s="2097">
        <v>66356</v>
      </c>
      <c r="C28" s="2098">
        <v>32787</v>
      </c>
      <c r="D28" s="2099">
        <v>33569</v>
      </c>
      <c r="E28" s="2098">
        <v>67906</v>
      </c>
      <c r="F28" s="2101">
        <v>33485</v>
      </c>
      <c r="G28" s="2101">
        <v>34421</v>
      </c>
      <c r="H28" s="2101">
        <v>1550</v>
      </c>
      <c r="I28" s="2103">
        <v>0.21</v>
      </c>
    </row>
    <row r="29" spans="1:9" ht="30.75" customHeight="1" x14ac:dyDescent="0.25">
      <c r="A29" s="2096" t="s">
        <v>2467</v>
      </c>
      <c r="B29" s="2097">
        <v>358182</v>
      </c>
      <c r="C29" s="2098">
        <v>175852</v>
      </c>
      <c r="D29" s="2099">
        <v>182330</v>
      </c>
      <c r="E29" s="2100">
        <v>362292</v>
      </c>
      <c r="F29" s="2101">
        <v>176603</v>
      </c>
      <c r="G29" s="2101">
        <v>185689</v>
      </c>
      <c r="H29" s="2101">
        <v>4110</v>
      </c>
      <c r="I29" s="2103">
        <v>0.1</v>
      </c>
    </row>
    <row r="30" spans="1:9" ht="30.75" customHeight="1" x14ac:dyDescent="0.25">
      <c r="A30" s="2096" t="s">
        <v>1861</v>
      </c>
      <c r="B30" s="2097">
        <v>75479</v>
      </c>
      <c r="C30" s="2098">
        <v>37275</v>
      </c>
      <c r="D30" s="2099">
        <v>38204</v>
      </c>
      <c r="E30" s="2100">
        <v>82302</v>
      </c>
      <c r="F30" s="2104">
        <v>40910</v>
      </c>
      <c r="G30" s="2104">
        <v>41392</v>
      </c>
      <c r="H30" s="2101">
        <v>6823</v>
      </c>
      <c r="I30" s="2103">
        <v>0.79</v>
      </c>
    </row>
    <row r="31" spans="1:9" ht="30.75" customHeight="1" x14ac:dyDescent="0.25">
      <c r="A31" s="2096" t="s">
        <v>90</v>
      </c>
      <c r="B31" s="2097">
        <v>60587</v>
      </c>
      <c r="C31" s="2098">
        <v>30475</v>
      </c>
      <c r="D31" s="2099">
        <v>30112</v>
      </c>
      <c r="E31" s="2100">
        <v>76604</v>
      </c>
      <c r="F31" s="2101">
        <v>38539</v>
      </c>
      <c r="G31" s="2101">
        <v>38065</v>
      </c>
      <c r="H31" s="2101">
        <v>16017</v>
      </c>
      <c r="I31" s="2103">
        <v>2.16</v>
      </c>
    </row>
    <row r="32" spans="1:9" ht="30.75" customHeight="1" x14ac:dyDescent="0.25">
      <c r="A32" s="2105" t="s">
        <v>2422</v>
      </c>
      <c r="B32" s="2106">
        <v>1143069</v>
      </c>
      <c r="C32" s="2107">
        <v>566056</v>
      </c>
      <c r="D32" s="2108">
        <v>577013</v>
      </c>
      <c r="E32" s="2109">
        <v>1196383</v>
      </c>
      <c r="F32" s="2110">
        <v>590944</v>
      </c>
      <c r="G32" s="2110">
        <v>605439</v>
      </c>
      <c r="H32" s="2110">
        <v>53314</v>
      </c>
      <c r="I32" s="2111">
        <v>0.42</v>
      </c>
    </row>
    <row r="33" spans="1:9" ht="18.75" x14ac:dyDescent="0.25">
      <c r="A33" s="2112" t="s">
        <v>2468</v>
      </c>
      <c r="B33" s="2113"/>
      <c r="C33" s="906"/>
      <c r="D33" s="906"/>
      <c r="E33" s="906"/>
      <c r="F33" s="906"/>
      <c r="G33" s="906"/>
      <c r="H33" s="1253"/>
      <c r="I33" s="1253"/>
    </row>
    <row r="34" spans="1:9" ht="15.75" x14ac:dyDescent="0.25">
      <c r="A34" s="1276"/>
      <c r="B34" s="906"/>
      <c r="C34" s="906"/>
      <c r="D34" s="906"/>
      <c r="E34" s="906"/>
      <c r="F34" s="906"/>
      <c r="G34" s="906"/>
      <c r="H34" s="1253"/>
      <c r="I34" s="1253"/>
    </row>
  </sheetData>
  <mergeCells count="11">
    <mergeCell ref="A2:I2"/>
    <mergeCell ref="A3:I3"/>
    <mergeCell ref="A4:A5"/>
    <mergeCell ref="B4:D4"/>
    <mergeCell ref="E4:G4"/>
    <mergeCell ref="H4:I4"/>
    <mergeCell ref="A19:I19"/>
    <mergeCell ref="A21:A22"/>
    <mergeCell ref="B21:D21"/>
    <mergeCell ref="E21:G21"/>
    <mergeCell ref="H21:I21"/>
  </mergeCells>
  <hyperlinks>
    <hyperlink ref="A1" location="'Table of Contents'!A1" display="Back to Table of Contents"/>
    <hyperlink ref="A18" location="'Table of Contents'!A1" display="Back to Table of Contents"/>
  </hyperlinks>
  <pageMargins left="0.55000000000000004" right="0.55000000000000004" top="0.49" bottom="0.51" header="0.3" footer="0.3"/>
  <pageSetup paperSize="9" scale="85"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heetViews>
  <sheetFormatPr defaultRowHeight="15" x14ac:dyDescent="0.25"/>
  <cols>
    <col min="1" max="1" width="4.7109375" customWidth="1"/>
    <col min="2" max="2" width="26.85546875" bestFit="1" customWidth="1"/>
    <col min="3" max="3" width="11.5703125" bestFit="1" customWidth="1"/>
    <col min="4" max="4" width="13" customWidth="1"/>
    <col min="5" max="5" width="10.5703125" bestFit="1" customWidth="1"/>
    <col min="6" max="6" width="11.5703125" bestFit="1" customWidth="1"/>
    <col min="7" max="7" width="12.7109375" customWidth="1"/>
    <col min="8" max="8" width="10.5703125" bestFit="1" customWidth="1"/>
  </cols>
  <sheetData>
    <row r="1" spans="1:8" x14ac:dyDescent="0.25">
      <c r="A1" s="962" t="s">
        <v>1404</v>
      </c>
    </row>
    <row r="2" spans="1:8" ht="42.75" customHeight="1" x14ac:dyDescent="0.25">
      <c r="A2" s="3915" t="s">
        <v>2469</v>
      </c>
      <c r="B2" s="3915"/>
      <c r="C2" s="3915"/>
      <c r="D2" s="3915"/>
      <c r="E2" s="3915"/>
      <c r="F2" s="3915"/>
      <c r="G2" s="3915"/>
      <c r="H2" s="3915"/>
    </row>
    <row r="3" spans="1:8" ht="30.75" customHeight="1" x14ac:dyDescent="0.25">
      <c r="A3" s="3916" t="s">
        <v>2470</v>
      </c>
      <c r="B3" s="3916"/>
      <c r="C3" s="3916"/>
      <c r="D3" s="3916"/>
      <c r="E3" s="3916"/>
      <c r="F3" s="3916"/>
      <c r="G3" s="3916"/>
      <c r="H3" s="3916"/>
    </row>
    <row r="4" spans="1:8" ht="50.25" x14ac:dyDescent="0.25">
      <c r="A4" s="3125" t="s">
        <v>2471</v>
      </c>
      <c r="B4" s="3125"/>
      <c r="C4" s="2114"/>
      <c r="D4" s="1981" t="s">
        <v>2472</v>
      </c>
      <c r="E4" s="118"/>
      <c r="F4" s="2114"/>
      <c r="G4" s="1981" t="s">
        <v>2473</v>
      </c>
      <c r="H4" s="118"/>
    </row>
    <row r="5" spans="1:8" ht="27.75" customHeight="1" x14ac:dyDescent="0.25">
      <c r="A5" s="3125"/>
      <c r="B5" s="3125"/>
      <c r="C5" s="2115" t="s">
        <v>2418</v>
      </c>
      <c r="D5" s="118" t="s">
        <v>2419</v>
      </c>
      <c r="E5" s="118" t="s">
        <v>2420</v>
      </c>
      <c r="F5" s="2115" t="s">
        <v>2418</v>
      </c>
      <c r="G5" s="118" t="s">
        <v>2419</v>
      </c>
      <c r="H5" s="118" t="s">
        <v>2420</v>
      </c>
    </row>
    <row r="6" spans="1:8" ht="37.5" customHeight="1" x14ac:dyDescent="0.25">
      <c r="A6" s="2116" t="s">
        <v>2474</v>
      </c>
      <c r="B6" s="2117"/>
      <c r="C6" s="2118">
        <v>1222217</v>
      </c>
      <c r="D6" s="2118">
        <v>604899</v>
      </c>
      <c r="E6" s="2118">
        <v>617318</v>
      </c>
      <c r="F6" s="2118">
        <v>1222208</v>
      </c>
      <c r="G6" s="2118">
        <v>604923</v>
      </c>
      <c r="H6" s="2118">
        <v>617285</v>
      </c>
    </row>
    <row r="7" spans="1:8" ht="37.5" customHeight="1" x14ac:dyDescent="0.25">
      <c r="A7" s="2119"/>
      <c r="B7" s="2120" t="s">
        <v>2475</v>
      </c>
      <c r="C7" s="2118">
        <v>514260</v>
      </c>
      <c r="D7" s="2118">
        <v>252269</v>
      </c>
      <c r="E7" s="2118">
        <v>261991</v>
      </c>
      <c r="F7" s="2118">
        <v>512824</v>
      </c>
      <c r="G7" s="2118">
        <v>251617</v>
      </c>
      <c r="H7" s="2118">
        <v>261207</v>
      </c>
    </row>
    <row r="8" spans="1:8" ht="37.5" customHeight="1" x14ac:dyDescent="0.25">
      <c r="A8" s="2121"/>
      <c r="B8" s="2122" t="s">
        <v>2476</v>
      </c>
      <c r="C8" s="2123">
        <v>147826</v>
      </c>
      <c r="D8" s="2124">
        <v>73849</v>
      </c>
      <c r="E8" s="2124">
        <v>73977</v>
      </c>
      <c r="F8" s="2123">
        <v>147066</v>
      </c>
      <c r="G8" s="2124">
        <v>73518</v>
      </c>
      <c r="H8" s="2124">
        <v>73548</v>
      </c>
    </row>
    <row r="9" spans="1:8" ht="37.5" customHeight="1" x14ac:dyDescent="0.25">
      <c r="A9" s="2121"/>
      <c r="B9" s="2122" t="s">
        <v>2477</v>
      </c>
      <c r="C9" s="2123">
        <v>104249</v>
      </c>
      <c r="D9" s="2124">
        <v>51698</v>
      </c>
      <c r="E9" s="2124">
        <v>52551</v>
      </c>
      <c r="F9" s="2123">
        <v>103900</v>
      </c>
      <c r="G9" s="2124">
        <v>51524</v>
      </c>
      <c r="H9" s="2124">
        <v>52376</v>
      </c>
    </row>
    <row r="10" spans="1:8" ht="37.5" customHeight="1" x14ac:dyDescent="0.25">
      <c r="A10" s="2121"/>
      <c r="B10" s="2122" t="s">
        <v>2478</v>
      </c>
      <c r="C10" s="2123">
        <v>77358</v>
      </c>
      <c r="D10" s="2124">
        <v>37773</v>
      </c>
      <c r="E10" s="2124">
        <v>39585</v>
      </c>
      <c r="F10" s="2123">
        <v>77255</v>
      </c>
      <c r="G10" s="2124">
        <v>37739</v>
      </c>
      <c r="H10" s="2124">
        <v>39516</v>
      </c>
    </row>
    <row r="11" spans="1:8" ht="37.5" customHeight="1" x14ac:dyDescent="0.25">
      <c r="A11" s="2121"/>
      <c r="B11" s="2122" t="s">
        <v>2479</v>
      </c>
      <c r="C11" s="2123">
        <v>106091</v>
      </c>
      <c r="D11" s="2124">
        <v>51219</v>
      </c>
      <c r="E11" s="2124">
        <v>54872</v>
      </c>
      <c r="F11" s="2123">
        <v>105985</v>
      </c>
      <c r="G11" s="2124">
        <v>51192</v>
      </c>
      <c r="H11" s="2124">
        <v>54793</v>
      </c>
    </row>
    <row r="12" spans="1:8" ht="37.5" customHeight="1" x14ac:dyDescent="0.25">
      <c r="A12" s="2121"/>
      <c r="B12" s="2122" t="s">
        <v>2480</v>
      </c>
      <c r="C12" s="2123">
        <v>78736</v>
      </c>
      <c r="D12" s="2124">
        <v>37730</v>
      </c>
      <c r="E12" s="2124">
        <v>41006</v>
      </c>
      <c r="F12" s="2123">
        <v>78618</v>
      </c>
      <c r="G12" s="2124">
        <v>37644</v>
      </c>
      <c r="H12" s="2124">
        <v>40974</v>
      </c>
    </row>
    <row r="13" spans="1:8" ht="37.5" customHeight="1" x14ac:dyDescent="0.25">
      <c r="A13" s="2121"/>
      <c r="B13" s="2125" t="s">
        <v>2456</v>
      </c>
      <c r="C13" s="2118">
        <v>707957</v>
      </c>
      <c r="D13" s="2118">
        <v>352630</v>
      </c>
      <c r="E13" s="2118">
        <v>355327</v>
      </c>
      <c r="F13" s="2118">
        <v>709384</v>
      </c>
      <c r="G13" s="2118">
        <v>353306</v>
      </c>
      <c r="H13" s="2118">
        <v>356078</v>
      </c>
    </row>
    <row r="14" spans="1:8" ht="37.5" customHeight="1" x14ac:dyDescent="0.25">
      <c r="A14" s="2126" t="s">
        <v>2481</v>
      </c>
      <c r="B14" s="2127"/>
      <c r="C14" s="2118">
        <v>42818</v>
      </c>
      <c r="D14" s="2118">
        <v>21016</v>
      </c>
      <c r="E14" s="2118">
        <v>21802</v>
      </c>
      <c r="F14" s="2118">
        <v>43155</v>
      </c>
      <c r="G14" s="2118">
        <v>21164</v>
      </c>
      <c r="H14" s="2118">
        <v>21991</v>
      </c>
    </row>
    <row r="15" spans="1:8" ht="37.5" customHeight="1" x14ac:dyDescent="0.25">
      <c r="A15" s="2119"/>
      <c r="B15" s="2122" t="s">
        <v>2475</v>
      </c>
      <c r="C15" s="2128" t="s">
        <v>738</v>
      </c>
      <c r="D15" s="2128" t="s">
        <v>738</v>
      </c>
      <c r="E15" s="2128" t="s">
        <v>738</v>
      </c>
      <c r="F15" s="2128" t="s">
        <v>738</v>
      </c>
      <c r="G15" s="2128" t="s">
        <v>738</v>
      </c>
      <c r="H15" s="2128" t="s">
        <v>738</v>
      </c>
    </row>
    <row r="16" spans="1:8" ht="37.5" customHeight="1" x14ac:dyDescent="0.25">
      <c r="A16" s="2119"/>
      <c r="B16" s="2122" t="s">
        <v>2482</v>
      </c>
      <c r="C16" s="2124">
        <v>42818</v>
      </c>
      <c r="D16" s="2124">
        <v>21016</v>
      </c>
      <c r="E16" s="2124">
        <v>21802</v>
      </c>
      <c r="F16" s="2124">
        <v>43155</v>
      </c>
      <c r="G16" s="2124">
        <v>21164</v>
      </c>
      <c r="H16" s="2124">
        <v>21991</v>
      </c>
    </row>
    <row r="17" spans="1:8" ht="37.5" customHeight="1" x14ac:dyDescent="0.25">
      <c r="A17" s="2126" t="s">
        <v>2483</v>
      </c>
      <c r="B17" s="2127"/>
      <c r="C17" s="2118">
        <v>1265035</v>
      </c>
      <c r="D17" s="2118">
        <v>625915</v>
      </c>
      <c r="E17" s="2118">
        <v>639120</v>
      </c>
      <c r="F17" s="2118">
        <v>1265363</v>
      </c>
      <c r="G17" s="2118">
        <v>626087</v>
      </c>
      <c r="H17" s="2118">
        <v>639276</v>
      </c>
    </row>
    <row r="18" spans="1:8" ht="37.5" customHeight="1" x14ac:dyDescent="0.25">
      <c r="A18" s="2119"/>
      <c r="B18" s="2122" t="s">
        <v>2427</v>
      </c>
      <c r="C18" s="2124">
        <v>514260</v>
      </c>
      <c r="D18" s="2124">
        <v>252269</v>
      </c>
      <c r="E18" s="2124">
        <v>261991</v>
      </c>
      <c r="F18" s="2124">
        <v>512824</v>
      </c>
      <c r="G18" s="2124">
        <v>251617</v>
      </c>
      <c r="H18" s="2124">
        <v>261207</v>
      </c>
    </row>
    <row r="19" spans="1:8" ht="37.5" customHeight="1" x14ac:dyDescent="0.25">
      <c r="A19" s="2119"/>
      <c r="B19" s="2122" t="s">
        <v>2456</v>
      </c>
      <c r="C19" s="2124">
        <v>750775</v>
      </c>
      <c r="D19" s="2124">
        <v>373646</v>
      </c>
      <c r="E19" s="2124">
        <v>377129</v>
      </c>
      <c r="F19" s="2124">
        <v>752539</v>
      </c>
      <c r="G19" s="2124">
        <v>374470</v>
      </c>
      <c r="H19" s="2124">
        <v>378069</v>
      </c>
    </row>
    <row r="20" spans="1:8" ht="63" x14ac:dyDescent="0.25">
      <c r="A20" s="2129"/>
      <c r="B20" s="2130" t="s">
        <v>2484</v>
      </c>
      <c r="C20" s="2131" t="s">
        <v>2485</v>
      </c>
      <c r="D20" s="2132"/>
      <c r="E20" s="2133"/>
      <c r="F20" s="2131" t="s">
        <v>2486</v>
      </c>
      <c r="G20" s="2132"/>
      <c r="H20" s="2133"/>
    </row>
    <row r="21" spans="1:8" ht="15.75" x14ac:dyDescent="0.25">
      <c r="A21" s="2134"/>
      <c r="B21" s="2134"/>
      <c r="C21" s="1998"/>
      <c r="D21" s="2134"/>
      <c r="E21" s="2134"/>
      <c r="F21" s="1998"/>
      <c r="G21" s="2134"/>
      <c r="H21" s="2134"/>
    </row>
    <row r="22" spans="1:8" x14ac:dyDescent="0.25">
      <c r="A22" s="3917" t="s">
        <v>2487</v>
      </c>
      <c r="B22" s="3917"/>
      <c r="C22" s="3917"/>
      <c r="D22" s="3917"/>
      <c r="E22" s="3917"/>
      <c r="F22" s="3917"/>
      <c r="G22" s="3917"/>
      <c r="H22" s="3917"/>
    </row>
    <row r="23" spans="1:8" x14ac:dyDescent="0.25">
      <c r="A23" s="3918" t="s">
        <v>2488</v>
      </c>
      <c r="B23" s="3918"/>
      <c r="C23" s="3918"/>
      <c r="D23" s="3918"/>
      <c r="E23" s="3918"/>
      <c r="F23" s="3918"/>
      <c r="G23" s="3918"/>
      <c r="H23" s="3918"/>
    </row>
    <row r="24" spans="1:8" ht="17.25" x14ac:dyDescent="0.25">
      <c r="A24" s="2135" t="s">
        <v>2489</v>
      </c>
      <c r="B24" s="511"/>
      <c r="C24" s="511"/>
      <c r="D24" s="511"/>
      <c r="E24" s="511"/>
      <c r="F24" s="511"/>
      <c r="G24" s="511"/>
      <c r="H24" s="511"/>
    </row>
    <row r="25" spans="1:8" ht="17.25" x14ac:dyDescent="0.25">
      <c r="A25" s="2136" t="s">
        <v>2490</v>
      </c>
      <c r="B25" s="511"/>
      <c r="C25" s="511"/>
      <c r="D25" s="511"/>
      <c r="E25" s="511"/>
      <c r="F25" s="511"/>
      <c r="G25" s="511"/>
      <c r="H25" s="511"/>
    </row>
    <row r="26" spans="1:8" ht="15.75" x14ac:dyDescent="0.25">
      <c r="A26" s="1986"/>
      <c r="B26" s="2137"/>
      <c r="C26" s="1986"/>
      <c r="D26" s="1986"/>
      <c r="E26" s="1986"/>
      <c r="F26" s="1986"/>
      <c r="G26" s="1986"/>
      <c r="H26" s="1986"/>
    </row>
  </sheetData>
  <mergeCells count="5">
    <mergeCell ref="A2:H2"/>
    <mergeCell ref="A3:H3"/>
    <mergeCell ref="A4:B5"/>
    <mergeCell ref="A22:H22"/>
    <mergeCell ref="A23:H23"/>
  </mergeCells>
  <hyperlinks>
    <hyperlink ref="A1" location="'Table of Contents'!A1" display="Back to Table of Contents"/>
  </hyperlinks>
  <pageMargins left="0.55000000000000004" right="0.46" top="0.75" bottom="0.75" header="0.3" footer="0.3"/>
  <pageSetup paperSize="9" scale="9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33.85546875" bestFit="1" customWidth="1"/>
    <col min="2" max="2" width="17.42578125" customWidth="1"/>
    <col min="3" max="3" width="26.28515625" customWidth="1"/>
    <col min="4" max="4" width="25.28515625" customWidth="1"/>
  </cols>
  <sheetData>
    <row r="1" spans="1:4" x14ac:dyDescent="0.25">
      <c r="A1" s="962" t="s">
        <v>1404</v>
      </c>
    </row>
    <row r="2" spans="1:4" ht="15.75" x14ac:dyDescent="0.25">
      <c r="A2" s="3915" t="s">
        <v>2491</v>
      </c>
      <c r="B2" s="3915"/>
      <c r="C2" s="1986"/>
      <c r="D2" s="1986"/>
    </row>
    <row r="3" spans="1:4" ht="50.25" x14ac:dyDescent="0.25">
      <c r="A3" s="3919" t="s">
        <v>2492</v>
      </c>
      <c r="B3" s="1981" t="s">
        <v>2493</v>
      </c>
      <c r="C3" s="1981" t="s">
        <v>2494</v>
      </c>
      <c r="D3" s="1981" t="s">
        <v>2495</v>
      </c>
    </row>
    <row r="4" spans="1:4" ht="49.5" customHeight="1" x14ac:dyDescent="0.25">
      <c r="A4" s="3920"/>
      <c r="B4" s="2138">
        <v>233.20999999999998</v>
      </c>
      <c r="C4" s="2139">
        <v>499349</v>
      </c>
      <c r="D4" s="2140">
        <v>2141.1989194288412</v>
      </c>
    </row>
    <row r="5" spans="1:4" ht="49.5" customHeight="1" x14ac:dyDescent="0.25">
      <c r="A5" s="2141" t="s">
        <v>2496</v>
      </c>
      <c r="B5" s="2142">
        <v>61.019999999999996</v>
      </c>
      <c r="C5" s="2143">
        <v>137608</v>
      </c>
      <c r="D5" s="2144">
        <v>2255.1294657489348</v>
      </c>
    </row>
    <row r="6" spans="1:4" ht="49.5" customHeight="1" x14ac:dyDescent="0.25">
      <c r="A6" s="2141" t="s">
        <v>2497</v>
      </c>
      <c r="B6" s="2142">
        <v>21.299999999999997</v>
      </c>
      <c r="C6" s="2143">
        <v>103098</v>
      </c>
      <c r="D6" s="2144">
        <v>4840.281690140846</v>
      </c>
    </row>
    <row r="7" spans="1:4" ht="49.5" customHeight="1" x14ac:dyDescent="0.25">
      <c r="A7" s="2141" t="s">
        <v>2498</v>
      </c>
      <c r="B7" s="2142">
        <v>21.32</v>
      </c>
      <c r="C7" s="2143">
        <v>75613</v>
      </c>
      <c r="D7" s="2144">
        <v>3546.575984990619</v>
      </c>
    </row>
    <row r="8" spans="1:4" ht="49.5" customHeight="1" x14ac:dyDescent="0.25">
      <c r="A8" s="2141" t="s">
        <v>2499</v>
      </c>
      <c r="B8" s="2142">
        <v>106.01999999999998</v>
      </c>
      <c r="C8" s="2143">
        <v>105559</v>
      </c>
      <c r="D8" s="2144">
        <v>995.65176381814774</v>
      </c>
    </row>
    <row r="9" spans="1:4" ht="49.5" customHeight="1" x14ac:dyDescent="0.25">
      <c r="A9" s="2141" t="s">
        <v>2500</v>
      </c>
      <c r="B9" s="2142">
        <v>23.55</v>
      </c>
      <c r="C9" s="2143">
        <v>77471</v>
      </c>
      <c r="D9" s="2144">
        <v>3289.6390658174096</v>
      </c>
    </row>
    <row r="10" spans="1:4" ht="49.5" customHeight="1" x14ac:dyDescent="0.25">
      <c r="A10" s="2145" t="s">
        <v>2501</v>
      </c>
      <c r="B10" s="2146">
        <v>1624.31789891381</v>
      </c>
      <c r="C10" s="2139">
        <v>697034</v>
      </c>
      <c r="D10" s="2140">
        <v>429.12412678953444</v>
      </c>
    </row>
    <row r="11" spans="1:4" ht="49.5" customHeight="1" x14ac:dyDescent="0.25">
      <c r="A11" s="2145" t="s">
        <v>2502</v>
      </c>
      <c r="B11" s="2146">
        <v>1857.5278989138101</v>
      </c>
      <c r="C11" s="2147">
        <v>1196383</v>
      </c>
      <c r="D11" s="2140">
        <v>644.07269505862348</v>
      </c>
    </row>
    <row r="12" spans="1:4" ht="49.5" customHeight="1" x14ac:dyDescent="0.25">
      <c r="A12" s="2145" t="s">
        <v>327</v>
      </c>
      <c r="B12" s="2146">
        <v>108.36033754638299</v>
      </c>
      <c r="C12" s="2148">
        <v>40434</v>
      </c>
      <c r="D12" s="2144">
        <v>373.14390962184359</v>
      </c>
    </row>
    <row r="13" spans="1:4" ht="38.25" customHeight="1" x14ac:dyDescent="0.25">
      <c r="A13" s="118" t="s">
        <v>2069</v>
      </c>
      <c r="B13" s="2149">
        <v>1965.8882364601932</v>
      </c>
      <c r="C13" s="2150">
        <v>1236817</v>
      </c>
      <c r="D13" s="2151">
        <v>629.13902075482713</v>
      </c>
    </row>
    <row r="14" spans="1:4" ht="48" customHeight="1" x14ac:dyDescent="0.25">
      <c r="A14" s="3921" t="s">
        <v>2503</v>
      </c>
      <c r="B14" s="3921"/>
      <c r="C14" s="3921"/>
      <c r="D14" s="3921"/>
    </row>
  </sheetData>
  <mergeCells count="3">
    <mergeCell ref="A2:B2"/>
    <mergeCell ref="A3:A4"/>
    <mergeCell ref="A14:D14"/>
  </mergeCells>
  <hyperlinks>
    <hyperlink ref="A1" location="'Table of Contents'!A1" display="Back to Table of Contents"/>
  </hyperlinks>
  <pageMargins left="0.7" right="0.7" top="0.51" bottom="0.41"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sheetPr>
  <dimension ref="A1:N40"/>
  <sheetViews>
    <sheetView workbookViewId="0"/>
  </sheetViews>
  <sheetFormatPr defaultRowHeight="12.75" x14ac:dyDescent="0.2"/>
  <cols>
    <col min="1" max="1" width="10.42578125" style="55" customWidth="1"/>
    <col min="2" max="13" width="6.85546875" style="55" customWidth="1"/>
    <col min="14" max="16384" width="9.140625" style="55"/>
  </cols>
  <sheetData>
    <row r="1" spans="1:14" ht="15" x14ac:dyDescent="0.25">
      <c r="A1" s="962" t="s">
        <v>1404</v>
      </c>
    </row>
    <row r="2" spans="1:14" ht="15" customHeight="1" x14ac:dyDescent="0.2">
      <c r="A2" s="3170" t="s">
        <v>777</v>
      </c>
      <c r="B2" s="3171"/>
      <c r="C2" s="3171"/>
      <c r="D2" s="3171"/>
      <c r="E2" s="3171"/>
      <c r="F2" s="3171"/>
      <c r="G2" s="3171"/>
      <c r="H2" s="3171"/>
      <c r="I2" s="3171"/>
      <c r="J2" s="3171"/>
      <c r="K2" s="3171"/>
      <c r="L2" s="3171"/>
      <c r="M2" s="3171"/>
    </row>
    <row r="3" spans="1:14" ht="10.5" customHeight="1" x14ac:dyDescent="0.2">
      <c r="A3" s="108"/>
      <c r="B3" s="109"/>
      <c r="C3" s="109"/>
      <c r="D3" s="109"/>
      <c r="E3" s="109"/>
      <c r="F3" s="109"/>
      <c r="G3" s="109"/>
      <c r="H3" s="109"/>
      <c r="I3" s="109"/>
      <c r="J3" s="109"/>
      <c r="K3" s="109"/>
      <c r="L3" s="3173" t="s">
        <v>265</v>
      </c>
      <c r="M3" s="3173"/>
      <c r="N3" s="113"/>
    </row>
    <row r="4" spans="1:14" ht="18.75" customHeight="1" x14ac:dyDescent="0.2">
      <c r="A4" s="3172" t="s">
        <v>217</v>
      </c>
      <c r="B4" s="3172"/>
      <c r="C4" s="3172"/>
      <c r="D4" s="3172"/>
      <c r="E4" s="3172"/>
      <c r="F4" s="3172"/>
      <c r="G4" s="3172"/>
      <c r="H4" s="3172"/>
      <c r="I4" s="3172"/>
      <c r="J4" s="3172"/>
      <c r="K4" s="3172"/>
      <c r="L4" s="3172"/>
      <c r="M4" s="3172"/>
    </row>
    <row r="5" spans="1:14" ht="45" customHeight="1" x14ac:dyDescent="0.2">
      <c r="A5" s="733" t="s">
        <v>789</v>
      </c>
      <c r="B5" s="730" t="s">
        <v>54</v>
      </c>
      <c r="C5" s="730" t="s">
        <v>55</v>
      </c>
      <c r="D5" s="730" t="s">
        <v>56</v>
      </c>
      <c r="E5" s="730" t="s">
        <v>57</v>
      </c>
      <c r="F5" s="730" t="s">
        <v>58</v>
      </c>
      <c r="G5" s="730" t="s">
        <v>59</v>
      </c>
      <c r="H5" s="730" t="s">
        <v>60</v>
      </c>
      <c r="I5" s="730" t="s">
        <v>61</v>
      </c>
      <c r="J5" s="730" t="s">
        <v>62</v>
      </c>
      <c r="K5" s="730" t="s">
        <v>63</v>
      </c>
      <c r="L5" s="730" t="s">
        <v>64</v>
      </c>
      <c r="M5" s="730" t="s">
        <v>65</v>
      </c>
    </row>
    <row r="6" spans="1:14" ht="15" customHeight="1" x14ac:dyDescent="0.2">
      <c r="A6" s="731">
        <v>2009</v>
      </c>
      <c r="B6" s="732">
        <v>49.9</v>
      </c>
      <c r="C6" s="732">
        <v>54.5</v>
      </c>
      <c r="D6" s="732">
        <v>50.1</v>
      </c>
      <c r="E6" s="732">
        <v>33.799999999999997</v>
      </c>
      <c r="F6" s="732">
        <v>32.700000000000003</v>
      </c>
      <c r="G6" s="732">
        <v>14.3</v>
      </c>
      <c r="H6" s="732">
        <v>46.6</v>
      </c>
      <c r="I6" s="732">
        <v>11.5</v>
      </c>
      <c r="J6" s="732">
        <v>10.1</v>
      </c>
      <c r="K6" s="732">
        <v>102.9</v>
      </c>
      <c r="L6" s="732">
        <v>83.8</v>
      </c>
      <c r="M6" s="732">
        <v>74.5</v>
      </c>
    </row>
    <row r="7" spans="1:14" ht="15" customHeight="1" x14ac:dyDescent="0.2">
      <c r="A7" s="731">
        <v>2010</v>
      </c>
      <c r="B7" s="732">
        <v>46.6</v>
      </c>
      <c r="C7" s="732">
        <v>58.8</v>
      </c>
      <c r="D7" s="732">
        <v>22.3</v>
      </c>
      <c r="E7" s="732">
        <v>33.1</v>
      </c>
      <c r="F7" s="732">
        <v>21.8</v>
      </c>
      <c r="G7" s="732">
        <v>12.3</v>
      </c>
      <c r="H7" s="732">
        <v>26.9</v>
      </c>
      <c r="I7" s="732">
        <v>28.4</v>
      </c>
      <c r="J7" s="732">
        <v>22.7</v>
      </c>
      <c r="K7" s="732">
        <v>10</v>
      </c>
      <c r="L7" s="732">
        <v>59.7</v>
      </c>
      <c r="M7" s="732">
        <v>3.6</v>
      </c>
    </row>
    <row r="8" spans="1:14" ht="15" customHeight="1" x14ac:dyDescent="0.2">
      <c r="A8" s="731">
        <v>2011</v>
      </c>
      <c r="B8" s="732">
        <v>96</v>
      </c>
      <c r="C8" s="732">
        <v>94.4</v>
      </c>
      <c r="D8" s="732">
        <v>84.8</v>
      </c>
      <c r="E8" s="732">
        <v>7.3</v>
      </c>
      <c r="F8" s="732">
        <v>38.6</v>
      </c>
      <c r="G8" s="732">
        <v>84.6</v>
      </c>
      <c r="H8" s="732">
        <v>9.5</v>
      </c>
      <c r="I8" s="732">
        <v>20.399999999999999</v>
      </c>
      <c r="J8" s="732">
        <v>10.4</v>
      </c>
      <c r="K8" s="732">
        <v>11.2</v>
      </c>
      <c r="L8" s="732">
        <v>44.9</v>
      </c>
      <c r="M8" s="732">
        <v>94.2</v>
      </c>
    </row>
    <row r="9" spans="1:14" ht="15" customHeight="1" x14ac:dyDescent="0.2">
      <c r="A9" s="731">
        <v>2012</v>
      </c>
      <c r="B9" s="732">
        <v>22.2</v>
      </c>
      <c r="C9" s="732">
        <v>55.7</v>
      </c>
      <c r="D9" s="732">
        <v>57</v>
      </c>
      <c r="E9" s="732">
        <v>60</v>
      </c>
      <c r="F9" s="732">
        <v>74.599999999999994</v>
      </c>
      <c r="G9" s="732">
        <v>22.1</v>
      </c>
      <c r="H9" s="732">
        <v>9.1999999999999993</v>
      </c>
      <c r="I9" s="732">
        <v>10.1</v>
      </c>
      <c r="J9" s="732">
        <v>8.6999999999999993</v>
      </c>
      <c r="K9" s="732">
        <v>9</v>
      </c>
      <c r="L9" s="732">
        <v>23.1</v>
      </c>
      <c r="M9" s="732">
        <v>21.4</v>
      </c>
    </row>
    <row r="10" spans="1:14" ht="15" customHeight="1" x14ac:dyDescent="0.2">
      <c r="A10" s="731">
        <v>2013</v>
      </c>
      <c r="B10" s="732">
        <v>43.6</v>
      </c>
      <c r="C10" s="732">
        <v>59.2</v>
      </c>
      <c r="D10" s="732">
        <v>201.8</v>
      </c>
      <c r="E10" s="732">
        <v>54.7</v>
      </c>
      <c r="F10" s="732">
        <v>11</v>
      </c>
      <c r="G10" s="732">
        <v>14.6</v>
      </c>
      <c r="H10" s="732">
        <v>8.1999999999999993</v>
      </c>
      <c r="I10" s="732">
        <v>30</v>
      </c>
      <c r="J10" s="732">
        <v>15.7</v>
      </c>
      <c r="K10" s="732">
        <v>19.899999999999999</v>
      </c>
      <c r="L10" s="732">
        <v>88.5</v>
      </c>
      <c r="M10" s="732">
        <v>15.5</v>
      </c>
    </row>
    <row r="11" spans="1:14" ht="15" customHeight="1" x14ac:dyDescent="0.2">
      <c r="A11" s="731">
        <v>2014</v>
      </c>
      <c r="B11" s="732">
        <v>83.6</v>
      </c>
      <c r="C11" s="732">
        <v>38</v>
      </c>
      <c r="D11" s="732">
        <v>99.1</v>
      </c>
      <c r="E11" s="732">
        <v>54.3</v>
      </c>
      <c r="F11" s="732">
        <v>32.799999999999997</v>
      </c>
      <c r="G11" s="732">
        <v>8.6999999999999993</v>
      </c>
      <c r="H11" s="732">
        <v>19.600000000000001</v>
      </c>
      <c r="I11" s="732">
        <v>16.7</v>
      </c>
      <c r="J11" s="732">
        <v>19.100000000000001</v>
      </c>
      <c r="K11" s="732">
        <v>11.8</v>
      </c>
      <c r="L11" s="732">
        <v>17.5</v>
      </c>
      <c r="M11" s="732">
        <v>56.3</v>
      </c>
    </row>
    <row r="12" spans="1:14" ht="15" customHeight="1" x14ac:dyDescent="0.2">
      <c r="A12" s="334">
        <v>2015</v>
      </c>
      <c r="B12" s="514">
        <v>108.9</v>
      </c>
      <c r="C12" s="514">
        <v>45.4</v>
      </c>
      <c r="D12" s="514">
        <v>126.5</v>
      </c>
      <c r="E12" s="514">
        <v>33.9</v>
      </c>
      <c r="F12" s="514">
        <v>65.5</v>
      </c>
      <c r="G12" s="514">
        <v>101.9</v>
      </c>
      <c r="H12" s="514">
        <v>18.100000000000001</v>
      </c>
      <c r="I12" s="514">
        <v>42.6</v>
      </c>
      <c r="J12" s="514">
        <v>12.3</v>
      </c>
      <c r="K12" s="514">
        <v>73.3</v>
      </c>
      <c r="L12" s="514">
        <v>66.3</v>
      </c>
      <c r="M12" s="514">
        <v>86.8</v>
      </c>
    </row>
    <row r="13" spans="1:14" ht="15" customHeight="1" x14ac:dyDescent="0.2">
      <c r="A13" s="334">
        <v>2016</v>
      </c>
      <c r="B13" s="514">
        <v>21.4</v>
      </c>
      <c r="C13" s="514">
        <v>109.5</v>
      </c>
      <c r="D13" s="514">
        <v>29.1</v>
      </c>
      <c r="E13" s="514">
        <v>103.2</v>
      </c>
      <c r="F13" s="514">
        <v>15.9</v>
      </c>
      <c r="G13" s="514">
        <v>19.5</v>
      </c>
      <c r="H13" s="514">
        <v>26.2</v>
      </c>
      <c r="I13" s="514">
        <v>42.8</v>
      </c>
      <c r="J13" s="514">
        <v>7.8</v>
      </c>
      <c r="K13" s="514">
        <v>13.7</v>
      </c>
      <c r="L13" s="514">
        <v>17.3</v>
      </c>
      <c r="M13" s="514">
        <v>19</v>
      </c>
    </row>
    <row r="14" spans="1:14" s="234" customFormat="1" ht="15" customHeight="1" x14ac:dyDescent="0.2">
      <c r="A14" s="334">
        <v>2017</v>
      </c>
      <c r="B14" s="514">
        <v>57.9</v>
      </c>
      <c r="C14" s="514">
        <v>153.80000000000001</v>
      </c>
      <c r="D14" s="514">
        <v>62.1</v>
      </c>
      <c r="E14" s="514">
        <v>41.2</v>
      </c>
      <c r="F14" s="514">
        <v>94.7</v>
      </c>
      <c r="G14" s="514">
        <v>19.399999999999999</v>
      </c>
      <c r="H14" s="514">
        <v>14.9</v>
      </c>
      <c r="I14" s="514">
        <v>18.3</v>
      </c>
      <c r="J14" s="514">
        <v>34.700000000000003</v>
      </c>
      <c r="K14" s="514">
        <v>13.2</v>
      </c>
      <c r="L14" s="514">
        <v>21</v>
      </c>
      <c r="M14" s="514">
        <v>36.299999999999997</v>
      </c>
    </row>
    <row r="15" spans="1:14" ht="18.75" customHeight="1" x14ac:dyDescent="0.2">
      <c r="A15" s="242">
        <v>2018</v>
      </c>
      <c r="B15" s="513">
        <v>224.7</v>
      </c>
      <c r="C15" s="513">
        <v>97.5</v>
      </c>
      <c r="D15" s="513">
        <v>58.9</v>
      </c>
      <c r="E15" s="513">
        <v>97.5</v>
      </c>
      <c r="F15" s="513">
        <v>32.700000000000003</v>
      </c>
      <c r="G15" s="513">
        <v>12.3</v>
      </c>
      <c r="H15" s="513">
        <v>25.2</v>
      </c>
      <c r="I15" s="513">
        <v>7.8</v>
      </c>
      <c r="J15" s="513">
        <v>26.6</v>
      </c>
      <c r="K15" s="513">
        <v>24.7</v>
      </c>
      <c r="L15" s="513">
        <v>105.4</v>
      </c>
      <c r="M15" s="513">
        <v>72.900000000000006</v>
      </c>
    </row>
    <row r="16" spans="1:14" ht="19.5" customHeight="1" x14ac:dyDescent="0.2">
      <c r="A16" s="3172" t="s">
        <v>216</v>
      </c>
      <c r="B16" s="3172"/>
      <c r="C16" s="3172"/>
      <c r="D16" s="3172"/>
      <c r="E16" s="3172"/>
      <c r="F16" s="3172"/>
      <c r="G16" s="3172"/>
      <c r="H16" s="3172"/>
      <c r="I16" s="3172"/>
      <c r="J16" s="3172"/>
      <c r="K16" s="3172"/>
      <c r="L16" s="3172"/>
      <c r="M16" s="3172"/>
    </row>
    <row r="17" spans="1:13" ht="45" customHeight="1" x14ac:dyDescent="0.2">
      <c r="A17" s="733" t="s">
        <v>789</v>
      </c>
      <c r="B17" s="730" t="s">
        <v>54</v>
      </c>
      <c r="C17" s="730" t="s">
        <v>55</v>
      </c>
      <c r="D17" s="730" t="s">
        <v>56</v>
      </c>
      <c r="E17" s="730" t="s">
        <v>57</v>
      </c>
      <c r="F17" s="730" t="s">
        <v>58</v>
      </c>
      <c r="G17" s="730" t="s">
        <v>59</v>
      </c>
      <c r="H17" s="730" t="s">
        <v>60</v>
      </c>
      <c r="I17" s="730" t="s">
        <v>61</v>
      </c>
      <c r="J17" s="730" t="s">
        <v>62</v>
      </c>
      <c r="K17" s="730" t="s">
        <v>63</v>
      </c>
      <c r="L17" s="730" t="s">
        <v>64</v>
      </c>
      <c r="M17" s="730" t="s">
        <v>65</v>
      </c>
    </row>
    <row r="18" spans="1:13" ht="15" customHeight="1" x14ac:dyDescent="0.2">
      <c r="A18" s="731">
        <v>2009</v>
      </c>
      <c r="B18" s="734">
        <v>43.2</v>
      </c>
      <c r="C18" s="734">
        <v>109.2</v>
      </c>
      <c r="D18" s="734">
        <v>56.5</v>
      </c>
      <c r="E18" s="734">
        <v>35</v>
      </c>
      <c r="F18" s="734">
        <v>15.4</v>
      </c>
      <c r="G18" s="734">
        <v>14.5</v>
      </c>
      <c r="H18" s="734">
        <v>20.5</v>
      </c>
      <c r="I18" s="734">
        <v>24</v>
      </c>
      <c r="J18" s="734">
        <v>15.1</v>
      </c>
      <c r="K18" s="734">
        <v>54</v>
      </c>
      <c r="L18" s="734">
        <v>62.5</v>
      </c>
      <c r="M18" s="734">
        <v>125</v>
      </c>
    </row>
    <row r="19" spans="1:13" ht="15" customHeight="1" x14ac:dyDescent="0.2">
      <c r="A19" s="731">
        <v>2010</v>
      </c>
      <c r="B19" s="734">
        <v>56</v>
      </c>
      <c r="C19" s="734">
        <v>36</v>
      </c>
      <c r="D19" s="734">
        <v>50.5</v>
      </c>
      <c r="E19" s="734">
        <v>28.3</v>
      </c>
      <c r="F19" s="734">
        <v>26</v>
      </c>
      <c r="G19" s="734">
        <v>17</v>
      </c>
      <c r="H19" s="734">
        <v>10.5</v>
      </c>
      <c r="I19" s="734">
        <v>21</v>
      </c>
      <c r="J19" s="734">
        <v>9.5</v>
      </c>
      <c r="K19" s="734">
        <v>12</v>
      </c>
      <c r="L19" s="734">
        <v>23.7</v>
      </c>
      <c r="M19" s="734">
        <v>10.5</v>
      </c>
    </row>
    <row r="20" spans="1:13" ht="15" customHeight="1" x14ac:dyDescent="0.2">
      <c r="A20" s="731">
        <v>2011</v>
      </c>
      <c r="B20" s="734">
        <v>42.5</v>
      </c>
      <c r="C20" s="734">
        <v>83</v>
      </c>
      <c r="D20" s="734">
        <v>109</v>
      </c>
      <c r="E20" s="734">
        <v>32.200000000000003</v>
      </c>
      <c r="F20" s="734">
        <v>18.5</v>
      </c>
      <c r="G20" s="734">
        <v>74.2</v>
      </c>
      <c r="H20" s="734">
        <v>11.8</v>
      </c>
      <c r="I20" s="734">
        <v>23</v>
      </c>
      <c r="J20" s="734">
        <v>5.0999999999999996</v>
      </c>
      <c r="K20" s="734">
        <v>4.8</v>
      </c>
      <c r="L20" s="734">
        <v>21</v>
      </c>
      <c r="M20" s="734">
        <v>36</v>
      </c>
    </row>
    <row r="21" spans="1:13" ht="15" customHeight="1" x14ac:dyDescent="0.2">
      <c r="A21" s="731">
        <v>2012</v>
      </c>
      <c r="B21" s="734">
        <v>20</v>
      </c>
      <c r="C21" s="734">
        <v>29</v>
      </c>
      <c r="D21" s="734">
        <v>61</v>
      </c>
      <c r="E21" s="734">
        <v>27.5</v>
      </c>
      <c r="F21" s="734">
        <v>45.5</v>
      </c>
      <c r="G21" s="734">
        <v>17.2</v>
      </c>
      <c r="H21" s="734">
        <v>15</v>
      </c>
      <c r="I21" s="734">
        <v>7</v>
      </c>
      <c r="J21" s="734">
        <v>3.5</v>
      </c>
      <c r="K21" s="734">
        <v>9.5</v>
      </c>
      <c r="L21" s="734">
        <v>21</v>
      </c>
      <c r="M21" s="734">
        <v>41.6</v>
      </c>
    </row>
    <row r="22" spans="1:13" ht="15" customHeight="1" x14ac:dyDescent="0.2">
      <c r="A22" s="731">
        <v>2013</v>
      </c>
      <c r="B22" s="734">
        <v>28</v>
      </c>
      <c r="C22" s="734">
        <v>113</v>
      </c>
      <c r="D22" s="734">
        <v>59.2</v>
      </c>
      <c r="E22" s="734">
        <v>28.6</v>
      </c>
      <c r="F22" s="734">
        <v>10.8</v>
      </c>
      <c r="G22" s="734">
        <v>6.9</v>
      </c>
      <c r="H22" s="734">
        <v>3.6</v>
      </c>
      <c r="I22" s="734">
        <v>13.2</v>
      </c>
      <c r="J22" s="734">
        <v>7.5</v>
      </c>
      <c r="K22" s="734">
        <v>33</v>
      </c>
      <c r="L22" s="734">
        <v>50.2</v>
      </c>
      <c r="M22" s="734">
        <v>55</v>
      </c>
    </row>
    <row r="23" spans="1:13" ht="15" customHeight="1" x14ac:dyDescent="0.2">
      <c r="A23" s="731">
        <v>2014</v>
      </c>
      <c r="B23" s="734">
        <v>45</v>
      </c>
      <c r="C23" s="734">
        <v>31</v>
      </c>
      <c r="D23" s="734">
        <v>105.6</v>
      </c>
      <c r="E23" s="734">
        <v>69</v>
      </c>
      <c r="F23" s="734">
        <v>80</v>
      </c>
      <c r="G23" s="734">
        <v>3.7</v>
      </c>
      <c r="H23" s="734">
        <v>4.2</v>
      </c>
      <c r="I23" s="734">
        <v>13</v>
      </c>
      <c r="J23" s="734">
        <v>6.5</v>
      </c>
      <c r="K23" s="734">
        <v>44</v>
      </c>
      <c r="L23" s="734">
        <v>13</v>
      </c>
      <c r="M23" s="734">
        <v>45</v>
      </c>
    </row>
    <row r="24" spans="1:13" ht="20.25" customHeight="1" x14ac:dyDescent="0.2">
      <c r="A24" s="334">
        <v>2015</v>
      </c>
      <c r="B24" s="514">
        <v>37</v>
      </c>
      <c r="C24" s="514">
        <v>70.400000000000006</v>
      </c>
      <c r="D24" s="514">
        <v>127</v>
      </c>
      <c r="E24" s="514">
        <v>17.2</v>
      </c>
      <c r="F24" s="514">
        <v>47</v>
      </c>
      <c r="G24" s="514">
        <v>59.5</v>
      </c>
      <c r="H24" s="514">
        <v>11.5</v>
      </c>
      <c r="I24" s="514">
        <v>20.5</v>
      </c>
      <c r="J24" s="514">
        <v>11.5</v>
      </c>
      <c r="K24" s="514">
        <v>52</v>
      </c>
      <c r="L24" s="514">
        <v>22.5</v>
      </c>
      <c r="M24" s="514">
        <v>12</v>
      </c>
    </row>
    <row r="25" spans="1:13" s="234" customFormat="1" ht="15" customHeight="1" x14ac:dyDescent="0.2">
      <c r="A25" s="334">
        <v>2016</v>
      </c>
      <c r="B25" s="514">
        <v>40</v>
      </c>
      <c r="C25" s="514">
        <v>133</v>
      </c>
      <c r="D25" s="514">
        <v>17</v>
      </c>
      <c r="E25" s="514">
        <v>33.299999999999997</v>
      </c>
      <c r="F25" s="514">
        <v>12.2</v>
      </c>
      <c r="G25" s="514">
        <v>9.8000000000000007</v>
      </c>
      <c r="H25" s="514">
        <v>24.2</v>
      </c>
      <c r="I25" s="514">
        <v>21.5</v>
      </c>
      <c r="J25" s="514">
        <v>2.8</v>
      </c>
      <c r="K25" s="514">
        <v>5.5</v>
      </c>
      <c r="L25" s="514">
        <v>10.3</v>
      </c>
      <c r="M25" s="514">
        <v>20</v>
      </c>
    </row>
    <row r="26" spans="1:13" ht="18.75" customHeight="1" x14ac:dyDescent="0.2">
      <c r="A26" s="334">
        <v>2017</v>
      </c>
      <c r="B26" s="514">
        <v>29.2</v>
      </c>
      <c r="C26" s="514">
        <v>133.5</v>
      </c>
      <c r="D26" s="514">
        <v>25.5</v>
      </c>
      <c r="E26" s="514">
        <v>22.5</v>
      </c>
      <c r="F26" s="514">
        <v>98</v>
      </c>
      <c r="G26" s="514">
        <v>12.5</v>
      </c>
      <c r="H26" s="514">
        <v>25.7</v>
      </c>
      <c r="I26" s="514">
        <v>16</v>
      </c>
      <c r="J26" s="514">
        <v>4.5</v>
      </c>
      <c r="K26" s="514">
        <v>20.2</v>
      </c>
      <c r="L26" s="514">
        <v>37.5</v>
      </c>
      <c r="M26" s="514">
        <v>8.6</v>
      </c>
    </row>
    <row r="27" spans="1:13" ht="24.75" customHeight="1" x14ac:dyDescent="0.2">
      <c r="A27" s="242">
        <v>2018</v>
      </c>
      <c r="B27" s="513">
        <v>120</v>
      </c>
      <c r="C27" s="513">
        <v>50</v>
      </c>
      <c r="D27" s="513">
        <v>61</v>
      </c>
      <c r="E27" s="513">
        <v>105</v>
      </c>
      <c r="F27" s="513">
        <v>10.5</v>
      </c>
      <c r="G27" s="513">
        <v>33</v>
      </c>
      <c r="H27" s="513">
        <v>28</v>
      </c>
      <c r="I27" s="513">
        <v>11.6</v>
      </c>
      <c r="J27" s="513">
        <v>18.3</v>
      </c>
      <c r="K27" s="513">
        <v>11</v>
      </c>
      <c r="L27" s="513">
        <v>85</v>
      </c>
      <c r="M27" s="513">
        <v>145</v>
      </c>
    </row>
    <row r="28" spans="1:13" ht="20.25" customHeight="1" x14ac:dyDescent="0.2">
      <c r="A28" s="3167" t="s">
        <v>218</v>
      </c>
      <c r="B28" s="3168"/>
      <c r="C28" s="3168"/>
      <c r="D28" s="3168"/>
      <c r="E28" s="3168"/>
      <c r="F28" s="3168"/>
      <c r="G28" s="3168"/>
      <c r="H28" s="3168"/>
      <c r="I28" s="3168"/>
      <c r="J28" s="3168"/>
      <c r="K28" s="3168"/>
      <c r="L28" s="3168"/>
      <c r="M28" s="3169"/>
    </row>
    <row r="29" spans="1:13" ht="41.25" customHeight="1" x14ac:dyDescent="0.2">
      <c r="A29" s="733" t="s">
        <v>788</v>
      </c>
      <c r="B29" s="730" t="s">
        <v>54</v>
      </c>
      <c r="C29" s="730" t="s">
        <v>55</v>
      </c>
      <c r="D29" s="730" t="s">
        <v>56</v>
      </c>
      <c r="E29" s="730" t="s">
        <v>57</v>
      </c>
      <c r="F29" s="730" t="s">
        <v>58</v>
      </c>
      <c r="G29" s="730" t="s">
        <v>59</v>
      </c>
      <c r="H29" s="730" t="s">
        <v>60</v>
      </c>
      <c r="I29" s="730" t="s">
        <v>61</v>
      </c>
      <c r="J29" s="730" t="s">
        <v>62</v>
      </c>
      <c r="K29" s="730" t="s">
        <v>63</v>
      </c>
      <c r="L29" s="730" t="s">
        <v>64</v>
      </c>
      <c r="M29" s="730" t="s">
        <v>65</v>
      </c>
    </row>
    <row r="30" spans="1:13" ht="20.25" customHeight="1" x14ac:dyDescent="0.2">
      <c r="A30" s="731">
        <v>2009</v>
      </c>
      <c r="B30" s="732">
        <v>46.8</v>
      </c>
      <c r="C30" s="732">
        <v>88.4</v>
      </c>
      <c r="D30" s="732">
        <v>75.8</v>
      </c>
      <c r="E30" s="732">
        <v>53.8</v>
      </c>
      <c r="F30" s="732">
        <v>38.200000000000003</v>
      </c>
      <c r="G30" s="732">
        <v>29.7</v>
      </c>
      <c r="H30" s="732">
        <v>33.9</v>
      </c>
      <c r="I30" s="732">
        <v>40.299999999999997</v>
      </c>
      <c r="J30" s="732">
        <v>38.6</v>
      </c>
      <c r="K30" s="732">
        <v>121</v>
      </c>
      <c r="L30" s="732">
        <v>85.9</v>
      </c>
      <c r="M30" s="732">
        <v>96.4</v>
      </c>
    </row>
    <row r="31" spans="1:13" ht="20.25" customHeight="1" x14ac:dyDescent="0.2">
      <c r="A31" s="731">
        <v>2010</v>
      </c>
      <c r="B31" s="732">
        <v>124.6</v>
      </c>
      <c r="C31" s="732">
        <v>67.2</v>
      </c>
      <c r="D31" s="732">
        <v>84</v>
      </c>
      <c r="E31" s="732">
        <v>63.6</v>
      </c>
      <c r="F31" s="732">
        <v>37.4</v>
      </c>
      <c r="G31" s="732">
        <v>13.6</v>
      </c>
      <c r="H31" s="732">
        <v>31.5</v>
      </c>
      <c r="I31" s="732">
        <v>49.8</v>
      </c>
      <c r="J31" s="732">
        <v>30.2</v>
      </c>
      <c r="K31" s="732">
        <v>20.399999999999999</v>
      </c>
      <c r="L31" s="732">
        <v>81</v>
      </c>
      <c r="M31" s="732">
        <v>5.2</v>
      </c>
    </row>
    <row r="32" spans="1:13" ht="20.25" customHeight="1" x14ac:dyDescent="0.2">
      <c r="A32" s="731">
        <v>2011</v>
      </c>
      <c r="B32" s="732">
        <v>251.7</v>
      </c>
      <c r="C32" s="732">
        <v>99</v>
      </c>
      <c r="D32" s="732">
        <v>218.2</v>
      </c>
      <c r="E32" s="732">
        <v>37.200000000000003</v>
      </c>
      <c r="F32" s="732">
        <v>25.9</v>
      </c>
      <c r="G32" s="732">
        <v>80.2</v>
      </c>
      <c r="H32" s="732">
        <v>20.3</v>
      </c>
      <c r="I32" s="732">
        <v>34.700000000000003</v>
      </c>
      <c r="J32" s="732">
        <v>62</v>
      </c>
      <c r="K32" s="732">
        <v>22.8</v>
      </c>
      <c r="L32" s="732">
        <v>15.9</v>
      </c>
      <c r="M32" s="732">
        <v>55.9</v>
      </c>
    </row>
    <row r="33" spans="1:13" ht="20.25" customHeight="1" x14ac:dyDescent="0.2">
      <c r="A33" s="731">
        <v>2012</v>
      </c>
      <c r="B33" s="732">
        <v>20.399999999999999</v>
      </c>
      <c r="C33" s="732">
        <v>64.8</v>
      </c>
      <c r="D33" s="732">
        <v>76.5</v>
      </c>
      <c r="E33" s="732">
        <v>27</v>
      </c>
      <c r="F33" s="732">
        <v>25.6</v>
      </c>
      <c r="G33" s="732">
        <v>31.8</v>
      </c>
      <c r="H33" s="732">
        <v>15.9</v>
      </c>
      <c r="I33" s="732">
        <v>16</v>
      </c>
      <c r="J33" s="732">
        <v>9.1999999999999993</v>
      </c>
      <c r="K33" s="732">
        <v>8.6999999999999993</v>
      </c>
      <c r="L33" s="732">
        <v>26.2</v>
      </c>
      <c r="M33" s="732">
        <v>52.6</v>
      </c>
    </row>
    <row r="34" spans="1:13" ht="20.25" customHeight="1" x14ac:dyDescent="0.2">
      <c r="A34" s="731">
        <v>2013</v>
      </c>
      <c r="B34" s="732">
        <v>36.6</v>
      </c>
      <c r="C34" s="732">
        <v>117.1</v>
      </c>
      <c r="D34" s="732">
        <v>56.5</v>
      </c>
      <c r="E34" s="732">
        <v>28</v>
      </c>
      <c r="F34" s="732">
        <v>14.5</v>
      </c>
      <c r="G34" s="732">
        <v>11</v>
      </c>
      <c r="H34" s="732">
        <v>10.4</v>
      </c>
      <c r="I34" s="732">
        <v>50.3</v>
      </c>
      <c r="J34" s="732">
        <v>11.7</v>
      </c>
      <c r="K34" s="732">
        <v>70.7</v>
      </c>
      <c r="L34" s="732">
        <v>39.200000000000003</v>
      </c>
      <c r="M34" s="732">
        <v>13</v>
      </c>
    </row>
    <row r="35" spans="1:13" ht="20.25" customHeight="1" x14ac:dyDescent="0.2">
      <c r="A35" s="731">
        <v>2014</v>
      </c>
      <c r="B35" s="732">
        <v>104</v>
      </c>
      <c r="C35" s="732">
        <v>63.5</v>
      </c>
      <c r="D35" s="732">
        <v>98.3</v>
      </c>
      <c r="E35" s="732">
        <v>85.8</v>
      </c>
      <c r="F35" s="732">
        <v>25</v>
      </c>
      <c r="G35" s="732">
        <v>23.5</v>
      </c>
      <c r="H35" s="732">
        <v>13</v>
      </c>
      <c r="I35" s="732">
        <v>33.5</v>
      </c>
      <c r="J35" s="732">
        <v>17.5</v>
      </c>
      <c r="K35" s="732">
        <v>22.5</v>
      </c>
      <c r="L35" s="732">
        <v>16</v>
      </c>
      <c r="M35" s="732">
        <v>46</v>
      </c>
    </row>
    <row r="36" spans="1:13" s="234" customFormat="1" ht="20.25" customHeight="1" x14ac:dyDescent="0.2">
      <c r="A36" s="334">
        <v>2015</v>
      </c>
      <c r="B36" s="514">
        <v>96.5</v>
      </c>
      <c r="C36" s="514">
        <v>82</v>
      </c>
      <c r="D36" s="514">
        <v>90.7</v>
      </c>
      <c r="E36" s="514">
        <v>24.4</v>
      </c>
      <c r="F36" s="514">
        <v>49</v>
      </c>
      <c r="G36" s="514">
        <v>107</v>
      </c>
      <c r="H36" s="514">
        <v>30.2</v>
      </c>
      <c r="I36" s="514">
        <v>50</v>
      </c>
      <c r="J36" s="514">
        <v>11.3</v>
      </c>
      <c r="K36" s="514">
        <v>50</v>
      </c>
      <c r="L36" s="514">
        <v>26.8</v>
      </c>
      <c r="M36" s="514">
        <v>32</v>
      </c>
    </row>
    <row r="37" spans="1:13" ht="20.25" customHeight="1" x14ac:dyDescent="0.2">
      <c r="A37" s="334">
        <v>2016</v>
      </c>
      <c r="B37" s="514">
        <v>50</v>
      </c>
      <c r="C37" s="514">
        <v>75</v>
      </c>
      <c r="D37" s="514">
        <v>21</v>
      </c>
      <c r="E37" s="514">
        <v>54</v>
      </c>
      <c r="F37" s="514">
        <v>34.700000000000003</v>
      </c>
      <c r="G37" s="514">
        <v>19</v>
      </c>
      <c r="H37" s="514">
        <v>55.9</v>
      </c>
      <c r="I37" s="514">
        <v>26.8</v>
      </c>
      <c r="J37" s="514">
        <v>17.7</v>
      </c>
      <c r="K37" s="514">
        <v>8.6</v>
      </c>
      <c r="L37" s="514">
        <v>11</v>
      </c>
      <c r="M37" s="514">
        <v>50.5</v>
      </c>
    </row>
    <row r="38" spans="1:13" ht="20.25" customHeight="1" x14ac:dyDescent="0.2">
      <c r="A38" s="334">
        <v>2017</v>
      </c>
      <c r="B38" s="514">
        <v>23.2</v>
      </c>
      <c r="C38" s="514">
        <v>199</v>
      </c>
      <c r="D38" s="514">
        <v>53</v>
      </c>
      <c r="E38" s="514">
        <v>51</v>
      </c>
      <c r="F38" s="514">
        <v>185</v>
      </c>
      <c r="G38" s="514">
        <v>33.4</v>
      </c>
      <c r="H38" s="514">
        <v>22</v>
      </c>
      <c r="I38" s="514">
        <v>25</v>
      </c>
      <c r="J38" s="514">
        <v>35</v>
      </c>
      <c r="K38" s="514">
        <v>21.2</v>
      </c>
      <c r="L38" s="514">
        <v>41</v>
      </c>
      <c r="M38" s="514">
        <v>9.1999999999999993</v>
      </c>
    </row>
    <row r="39" spans="1:13" ht="18" customHeight="1" x14ac:dyDescent="0.2">
      <c r="A39" s="233">
        <v>2018</v>
      </c>
      <c r="B39" s="515">
        <v>142</v>
      </c>
      <c r="C39" s="515">
        <v>135</v>
      </c>
      <c r="D39" s="515">
        <v>84</v>
      </c>
      <c r="E39" s="515">
        <v>127.3</v>
      </c>
      <c r="F39" s="515">
        <v>29</v>
      </c>
      <c r="G39" s="515">
        <v>12.5</v>
      </c>
      <c r="H39" s="515">
        <v>32.9</v>
      </c>
      <c r="I39" s="515">
        <v>9.3000000000000007</v>
      </c>
      <c r="J39" s="515">
        <v>47.3</v>
      </c>
      <c r="K39" s="515">
        <v>20.6</v>
      </c>
      <c r="L39" s="515">
        <v>65.900000000000006</v>
      </c>
      <c r="M39" s="515">
        <v>64.599999999999994</v>
      </c>
    </row>
    <row r="40" spans="1:13" x14ac:dyDescent="0.2">
      <c r="A40" s="735" t="s">
        <v>121</v>
      </c>
    </row>
  </sheetData>
  <mergeCells count="5">
    <mergeCell ref="A28:M28"/>
    <mergeCell ref="A2:M2"/>
    <mergeCell ref="A4:M4"/>
    <mergeCell ref="L3:M3"/>
    <mergeCell ref="A16:M16"/>
  </mergeCells>
  <hyperlinks>
    <hyperlink ref="A1" location="'Table of Contents'!A1" display="Back to Table of Contents"/>
  </hyperlinks>
  <pageMargins left="0.47" right="0.2" top="0.55000000000000004" bottom="0.13" header="0.01" footer="0.02"/>
  <pageSetup paperSize="9" scale="102" orientation="portrait" r:id="rId1"/>
  <headerFooter>
    <oddHeader>&amp;C&amp;"Times New Roman,Regular"&amp;12 32</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heetViews>
  <sheetFormatPr defaultRowHeight="15" x14ac:dyDescent="0.25"/>
  <cols>
    <col min="2" max="2" width="18.140625" customWidth="1"/>
    <col min="3" max="10" width="15.140625" customWidth="1"/>
  </cols>
  <sheetData>
    <row r="1" spans="1:10" x14ac:dyDescent="0.25">
      <c r="A1" s="962" t="s">
        <v>1404</v>
      </c>
    </row>
    <row r="2" spans="1:10" x14ac:dyDescent="0.25">
      <c r="A2" s="2152" t="s">
        <v>2504</v>
      </c>
      <c r="B2" s="2057"/>
      <c r="C2" s="2057"/>
      <c r="D2" s="2057"/>
      <c r="E2" s="2057"/>
      <c r="F2" s="2057"/>
      <c r="G2" s="2057"/>
      <c r="H2" s="2057"/>
      <c r="I2" s="2057"/>
      <c r="J2" s="2057"/>
    </row>
    <row r="3" spans="1:10" x14ac:dyDescent="0.25">
      <c r="A3" s="2057"/>
      <c r="B3" s="2057"/>
      <c r="C3" s="2057"/>
      <c r="D3" s="2057"/>
      <c r="E3" s="2057"/>
      <c r="F3" s="2057"/>
      <c r="G3" s="2057"/>
      <c r="H3" s="2057"/>
      <c r="I3" s="2057"/>
      <c r="J3" s="2057"/>
    </row>
    <row r="4" spans="1:10" ht="35.25" customHeight="1" x14ac:dyDescent="0.25">
      <c r="A4" s="3926" t="s">
        <v>155</v>
      </c>
      <c r="B4" s="3926"/>
      <c r="C4" s="3493" t="s">
        <v>7</v>
      </c>
      <c r="D4" s="3754" t="s">
        <v>2505</v>
      </c>
      <c r="E4" s="3757"/>
      <c r="F4" s="3757"/>
      <c r="G4" s="3757"/>
      <c r="H4" s="3757"/>
      <c r="I4" s="3757"/>
      <c r="J4" s="3758"/>
    </row>
    <row r="5" spans="1:10" ht="32.25" customHeight="1" x14ac:dyDescent="0.25">
      <c r="A5" s="3926"/>
      <c r="B5" s="3926"/>
      <c r="C5" s="3494"/>
      <c r="D5" s="3754" t="s">
        <v>2506</v>
      </c>
      <c r="E5" s="3757"/>
      <c r="F5" s="3758"/>
      <c r="G5" s="3493" t="s">
        <v>2507</v>
      </c>
      <c r="H5" s="3927" t="s">
        <v>2508</v>
      </c>
      <c r="I5" s="3927" t="s">
        <v>1448</v>
      </c>
      <c r="J5" s="3927" t="s">
        <v>2509</v>
      </c>
    </row>
    <row r="6" spans="1:10" x14ac:dyDescent="0.25">
      <c r="A6" s="3926"/>
      <c r="B6" s="3926"/>
      <c r="C6" s="3494"/>
      <c r="D6" s="3493" t="s">
        <v>2510</v>
      </c>
      <c r="E6" s="3493" t="s">
        <v>2511</v>
      </c>
      <c r="F6" s="3493" t="s">
        <v>2512</v>
      </c>
      <c r="G6" s="3494"/>
      <c r="H6" s="3927"/>
      <c r="I6" s="3927"/>
      <c r="J6" s="3927"/>
    </row>
    <row r="7" spans="1:10" ht="40.5" customHeight="1" x14ac:dyDescent="0.25">
      <c r="A7" s="3926"/>
      <c r="B7" s="3926"/>
      <c r="C7" s="3495"/>
      <c r="D7" s="3495"/>
      <c r="E7" s="3495"/>
      <c r="F7" s="3495"/>
      <c r="G7" s="3495"/>
      <c r="H7" s="3927"/>
      <c r="I7" s="3927"/>
      <c r="J7" s="3927"/>
    </row>
    <row r="8" spans="1:10" ht="29.25" customHeight="1" x14ac:dyDescent="0.25">
      <c r="A8" s="3928" t="s">
        <v>1862</v>
      </c>
      <c r="B8" s="3929"/>
      <c r="C8" s="2153" t="s">
        <v>2513</v>
      </c>
      <c r="D8" s="2154" t="s">
        <v>2514</v>
      </c>
      <c r="E8" s="2154" t="s">
        <v>2515</v>
      </c>
      <c r="F8" s="2154" t="s">
        <v>2516</v>
      </c>
      <c r="G8" s="2154" t="s">
        <v>2517</v>
      </c>
      <c r="H8" s="2154" t="s">
        <v>2518</v>
      </c>
      <c r="I8" s="2154" t="s">
        <v>2519</v>
      </c>
      <c r="J8" s="2154" t="s">
        <v>2520</v>
      </c>
    </row>
    <row r="9" spans="1:10" ht="29.25" customHeight="1" x14ac:dyDescent="0.25">
      <c r="A9" s="2155" t="s">
        <v>1856</v>
      </c>
      <c r="B9" s="2156"/>
      <c r="C9" s="2153" t="s">
        <v>2521</v>
      </c>
      <c r="D9" s="2157" t="s">
        <v>2522</v>
      </c>
      <c r="E9" s="2157" t="s">
        <v>2523</v>
      </c>
      <c r="F9" s="2157" t="s">
        <v>2524</v>
      </c>
      <c r="G9" s="2157" t="s">
        <v>2525</v>
      </c>
      <c r="H9" s="2157" t="s">
        <v>2518</v>
      </c>
      <c r="I9" s="2157" t="s">
        <v>2526</v>
      </c>
      <c r="J9" s="2158" t="s">
        <v>3761</v>
      </c>
    </row>
    <row r="10" spans="1:10" ht="29.25" customHeight="1" x14ac:dyDescent="0.25">
      <c r="A10" s="2155" t="s">
        <v>2164</v>
      </c>
      <c r="B10" s="2156"/>
      <c r="C10" s="2153" t="s">
        <v>2528</v>
      </c>
      <c r="D10" s="2157" t="s">
        <v>2529</v>
      </c>
      <c r="E10" s="2157" t="s">
        <v>2530</v>
      </c>
      <c r="F10" s="2157" t="s">
        <v>2531</v>
      </c>
      <c r="G10" s="2157" t="s">
        <v>2532</v>
      </c>
      <c r="H10" s="2158" t="s">
        <v>3762</v>
      </c>
      <c r="I10" s="2157" t="s">
        <v>2533</v>
      </c>
      <c r="J10" s="2158" t="s">
        <v>3761</v>
      </c>
    </row>
    <row r="11" spans="1:10" ht="29.25" customHeight="1" x14ac:dyDescent="0.25">
      <c r="A11" s="3922" t="s">
        <v>158</v>
      </c>
      <c r="B11" s="3923"/>
      <c r="C11" s="2153" t="s">
        <v>2534</v>
      </c>
      <c r="D11" s="2157" t="s">
        <v>2535</v>
      </c>
      <c r="E11" s="2157" t="s">
        <v>2536</v>
      </c>
      <c r="F11" s="2157" t="s">
        <v>2537</v>
      </c>
      <c r="G11" s="2158" t="s">
        <v>2527</v>
      </c>
      <c r="H11" s="2157" t="s">
        <v>2538</v>
      </c>
      <c r="I11" s="2157" t="s">
        <v>2539</v>
      </c>
      <c r="J11" s="2157" t="s">
        <v>2540</v>
      </c>
    </row>
    <row r="12" spans="1:10" ht="29.25" customHeight="1" x14ac:dyDescent="0.25">
      <c r="A12" s="2159" t="s">
        <v>160</v>
      </c>
      <c r="B12" s="2160"/>
      <c r="C12" s="2153" t="s">
        <v>2541</v>
      </c>
      <c r="D12" s="2157" t="s">
        <v>2542</v>
      </c>
      <c r="E12" s="2157" t="s">
        <v>2543</v>
      </c>
      <c r="F12" s="2157" t="s">
        <v>2544</v>
      </c>
      <c r="G12" s="2157" t="s">
        <v>2545</v>
      </c>
      <c r="H12" s="2157" t="s">
        <v>2546</v>
      </c>
      <c r="I12" s="2157" t="s">
        <v>2547</v>
      </c>
      <c r="J12" s="2158" t="s">
        <v>3761</v>
      </c>
    </row>
    <row r="13" spans="1:10" ht="29.25" customHeight="1" x14ac:dyDescent="0.25">
      <c r="A13" s="3922" t="s">
        <v>161</v>
      </c>
      <c r="B13" s="3923"/>
      <c r="C13" s="2153" t="s">
        <v>2548</v>
      </c>
      <c r="D13" s="2157" t="s">
        <v>2549</v>
      </c>
      <c r="E13" s="2157" t="s">
        <v>2550</v>
      </c>
      <c r="F13" s="2157" t="s">
        <v>2551</v>
      </c>
      <c r="G13" s="2158" t="s">
        <v>3761</v>
      </c>
      <c r="H13" s="2157" t="s">
        <v>2552</v>
      </c>
      <c r="I13" s="2157" t="s">
        <v>2553</v>
      </c>
      <c r="J13" s="2157" t="s">
        <v>2554</v>
      </c>
    </row>
    <row r="14" spans="1:10" ht="29.25" customHeight="1" x14ac:dyDescent="0.25">
      <c r="A14" s="2159" t="s">
        <v>2467</v>
      </c>
      <c r="B14" s="2161"/>
      <c r="C14" s="2153" t="s">
        <v>2555</v>
      </c>
      <c r="D14" s="2157" t="s">
        <v>2556</v>
      </c>
      <c r="E14" s="2157" t="s">
        <v>2557</v>
      </c>
      <c r="F14" s="2157" t="s">
        <v>2558</v>
      </c>
      <c r="G14" s="2157" t="s">
        <v>2559</v>
      </c>
      <c r="H14" s="2157" t="s">
        <v>2560</v>
      </c>
      <c r="I14" s="2157" t="s">
        <v>2561</v>
      </c>
      <c r="J14" s="2157" t="s">
        <v>2562</v>
      </c>
    </row>
    <row r="15" spans="1:10" ht="29.25" customHeight="1" x14ac:dyDescent="0.25">
      <c r="A15" s="3922" t="s">
        <v>1861</v>
      </c>
      <c r="B15" s="3923"/>
      <c r="C15" s="2153" t="s">
        <v>2563</v>
      </c>
      <c r="D15" s="2157" t="s">
        <v>2564</v>
      </c>
      <c r="E15" s="2157" t="s">
        <v>2565</v>
      </c>
      <c r="F15" s="2157" t="s">
        <v>2566</v>
      </c>
      <c r="G15" s="2157" t="s">
        <v>2560</v>
      </c>
      <c r="H15" s="2157" t="s">
        <v>2567</v>
      </c>
      <c r="I15" s="2157" t="s">
        <v>2568</v>
      </c>
      <c r="J15" s="2157" t="s">
        <v>2569</v>
      </c>
    </row>
    <row r="16" spans="1:10" ht="29.25" customHeight="1" x14ac:dyDescent="0.25">
      <c r="A16" s="2159" t="s">
        <v>90</v>
      </c>
      <c r="B16" s="2161"/>
      <c r="C16" s="2153" t="s">
        <v>2570</v>
      </c>
      <c r="D16" s="2157" t="s">
        <v>2571</v>
      </c>
      <c r="E16" s="2157" t="s">
        <v>2572</v>
      </c>
      <c r="F16" s="2157" t="s">
        <v>2569</v>
      </c>
      <c r="G16" s="2158" t="s">
        <v>3761</v>
      </c>
      <c r="H16" s="2157" t="s">
        <v>2559</v>
      </c>
      <c r="I16" s="2157" t="s">
        <v>2573</v>
      </c>
      <c r="J16" s="2157" t="s">
        <v>2574</v>
      </c>
    </row>
    <row r="17" spans="1:10" ht="29.25" customHeight="1" x14ac:dyDescent="0.25">
      <c r="A17" s="2162" t="s">
        <v>2422</v>
      </c>
      <c r="B17" s="2161"/>
      <c r="C17" s="2153" t="s">
        <v>2575</v>
      </c>
      <c r="D17" s="2157" t="s">
        <v>2576</v>
      </c>
      <c r="E17" s="2157" t="s">
        <v>2577</v>
      </c>
      <c r="F17" s="2157" t="s">
        <v>2578</v>
      </c>
      <c r="G17" s="2157" t="s">
        <v>2579</v>
      </c>
      <c r="H17" s="2157" t="s">
        <v>2580</v>
      </c>
      <c r="I17" s="2157" t="s">
        <v>2581</v>
      </c>
      <c r="J17" s="2157" t="s">
        <v>2582</v>
      </c>
    </row>
    <row r="18" spans="1:10" ht="29.25" customHeight="1" x14ac:dyDescent="0.25">
      <c r="A18" s="2155" t="s">
        <v>2583</v>
      </c>
      <c r="B18" s="2156"/>
      <c r="C18" s="2153" t="s">
        <v>2584</v>
      </c>
      <c r="D18" s="2157" t="s">
        <v>2585</v>
      </c>
      <c r="E18" s="2157" t="s">
        <v>2586</v>
      </c>
      <c r="F18" s="2157" t="s">
        <v>2587</v>
      </c>
      <c r="G18" s="2157" t="s">
        <v>2588</v>
      </c>
      <c r="H18" s="2157" t="s">
        <v>2589</v>
      </c>
      <c r="I18" s="2157" t="s">
        <v>2590</v>
      </c>
      <c r="J18" s="2157" t="s">
        <v>2591</v>
      </c>
    </row>
    <row r="19" spans="1:10" ht="29.25" customHeight="1" x14ac:dyDescent="0.25">
      <c r="A19" s="3924" t="s">
        <v>7</v>
      </c>
      <c r="B19" s="3925"/>
      <c r="C19" s="2163" t="s">
        <v>2592</v>
      </c>
      <c r="D19" s="2164" t="s">
        <v>2593</v>
      </c>
      <c r="E19" s="2164" t="s">
        <v>2594</v>
      </c>
      <c r="F19" s="2164" t="s">
        <v>2595</v>
      </c>
      <c r="G19" s="2164" t="s">
        <v>2596</v>
      </c>
      <c r="H19" s="2164" t="s">
        <v>2597</v>
      </c>
      <c r="I19" s="2164" t="s">
        <v>2598</v>
      </c>
      <c r="J19" s="2164" t="s">
        <v>2599</v>
      </c>
    </row>
    <row r="20" spans="1:10" ht="29.25" customHeight="1" x14ac:dyDescent="0.25">
      <c r="A20" s="2165" t="s">
        <v>2600</v>
      </c>
      <c r="B20" s="2166"/>
      <c r="C20" s="2167" t="s">
        <v>2601</v>
      </c>
      <c r="D20" s="2168" t="s">
        <v>2602</v>
      </c>
      <c r="E20" s="2168" t="s">
        <v>2603</v>
      </c>
      <c r="F20" s="2168" t="s">
        <v>2604</v>
      </c>
      <c r="G20" s="2168" t="s">
        <v>2605</v>
      </c>
      <c r="H20" s="2168" t="s">
        <v>2606</v>
      </c>
      <c r="I20" s="2168" t="s">
        <v>2607</v>
      </c>
      <c r="J20" s="2168" t="s">
        <v>2608</v>
      </c>
    </row>
    <row r="21" spans="1:10" ht="29.25" customHeight="1" x14ac:dyDescent="0.25">
      <c r="A21" s="2169" t="s">
        <v>2456</v>
      </c>
      <c r="B21" s="2170"/>
      <c r="C21" s="2171" t="s">
        <v>2609</v>
      </c>
      <c r="D21" s="2172" t="s">
        <v>2610</v>
      </c>
      <c r="E21" s="2172" t="s">
        <v>2611</v>
      </c>
      <c r="F21" s="2172" t="s">
        <v>2612</v>
      </c>
      <c r="G21" s="2172" t="s">
        <v>2613</v>
      </c>
      <c r="H21" s="2172" t="s">
        <v>2614</v>
      </c>
      <c r="I21" s="2172" t="s">
        <v>2615</v>
      </c>
      <c r="J21" s="2172" t="s">
        <v>2616</v>
      </c>
    </row>
    <row r="22" spans="1:10" ht="29.25" customHeight="1" x14ac:dyDescent="0.25">
      <c r="A22" s="2173" t="s">
        <v>2617</v>
      </c>
      <c r="B22" s="2174"/>
      <c r="C22" s="2174"/>
      <c r="D22" s="2174"/>
      <c r="E22" s="2174"/>
      <c r="F22" s="2174"/>
      <c r="G22" s="2174"/>
      <c r="H22" s="2174"/>
      <c r="I22" s="2174"/>
      <c r="J22" s="2174"/>
    </row>
  </sheetData>
  <mergeCells count="16">
    <mergeCell ref="I5:I7"/>
    <mergeCell ref="D6:D7"/>
    <mergeCell ref="E6:E7"/>
    <mergeCell ref="F6:F7"/>
    <mergeCell ref="C4:C7"/>
    <mergeCell ref="D4:J4"/>
    <mergeCell ref="D5:F5"/>
    <mergeCell ref="J5:J7"/>
    <mergeCell ref="A15:B15"/>
    <mergeCell ref="A19:B19"/>
    <mergeCell ref="A4:B7"/>
    <mergeCell ref="G5:G7"/>
    <mergeCell ref="H5:H7"/>
    <mergeCell ref="A8:B8"/>
    <mergeCell ref="A11:B11"/>
    <mergeCell ref="A13:B13"/>
  </mergeCells>
  <hyperlinks>
    <hyperlink ref="A1" location="'Table of Contents'!A1" display="Back to Table of Contents"/>
  </hyperlinks>
  <pageMargins left="0.7" right="0.7" top="0.63" bottom="0.53" header="0.3" footer="0.3"/>
  <pageSetup paperSize="9" scale="8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heetViews>
  <sheetFormatPr defaultRowHeight="15.75" x14ac:dyDescent="0.25"/>
  <cols>
    <col min="1" max="1" width="9.140625" style="2969"/>
    <col min="2" max="2" width="18.7109375" style="2969" customWidth="1"/>
    <col min="3" max="10" width="14.85546875" style="2969" customWidth="1"/>
    <col min="11" max="16384" width="9.140625" style="2969"/>
  </cols>
  <sheetData>
    <row r="1" spans="1:10" x14ac:dyDescent="0.25">
      <c r="A1" s="2968" t="s">
        <v>1404</v>
      </c>
    </row>
    <row r="2" spans="1:10" x14ac:dyDescent="0.25">
      <c r="A2" s="2992" t="s">
        <v>2618</v>
      </c>
      <c r="B2" s="2993"/>
      <c r="C2" s="2993"/>
      <c r="D2" s="2993"/>
      <c r="E2" s="2993"/>
      <c r="F2" s="2993"/>
      <c r="G2" s="2993"/>
      <c r="H2" s="2993"/>
      <c r="I2" s="2993"/>
      <c r="J2" s="2993"/>
    </row>
    <row r="3" spans="1:10" x14ac:dyDescent="0.25">
      <c r="A3" s="2993"/>
      <c r="B3" s="2993"/>
      <c r="C3" s="2993"/>
      <c r="D3" s="2993"/>
      <c r="E3" s="2993"/>
      <c r="F3" s="2993"/>
      <c r="G3" s="2993"/>
      <c r="H3" s="2993"/>
      <c r="I3" s="2993"/>
      <c r="J3" s="2993"/>
    </row>
    <row r="4" spans="1:10" x14ac:dyDescent="0.25">
      <c r="A4" s="3934" t="s">
        <v>155</v>
      </c>
      <c r="B4" s="3934"/>
      <c r="C4" s="3930" t="s">
        <v>7</v>
      </c>
      <c r="D4" s="3833" t="s">
        <v>2619</v>
      </c>
      <c r="E4" s="3936"/>
      <c r="F4" s="3936"/>
      <c r="G4" s="3936"/>
      <c r="H4" s="3936"/>
      <c r="I4" s="3936"/>
      <c r="J4" s="3834"/>
    </row>
    <row r="5" spans="1:10" x14ac:dyDescent="0.25">
      <c r="A5" s="3934"/>
      <c r="B5" s="3934"/>
      <c r="C5" s="3935"/>
      <c r="D5" s="3930" t="s">
        <v>2620</v>
      </c>
      <c r="E5" s="3930" t="s">
        <v>2621</v>
      </c>
      <c r="F5" s="3930" t="s">
        <v>2622</v>
      </c>
      <c r="G5" s="3930" t="s">
        <v>2623</v>
      </c>
      <c r="H5" s="3930" t="s">
        <v>2624</v>
      </c>
      <c r="I5" s="3930" t="s">
        <v>1448</v>
      </c>
      <c r="J5" s="3930" t="s">
        <v>2625</v>
      </c>
    </row>
    <row r="6" spans="1:10" ht="24.75" customHeight="1" x14ac:dyDescent="0.25">
      <c r="A6" s="3934"/>
      <c r="B6" s="3934"/>
      <c r="C6" s="3931"/>
      <c r="D6" s="3931"/>
      <c r="E6" s="3931"/>
      <c r="F6" s="3931"/>
      <c r="G6" s="3931"/>
      <c r="H6" s="3931"/>
      <c r="I6" s="3931"/>
      <c r="J6" s="3931"/>
    </row>
    <row r="7" spans="1:10" ht="31.5" x14ac:dyDescent="0.25">
      <c r="A7" s="3939" t="s">
        <v>1862</v>
      </c>
      <c r="B7" s="3940"/>
      <c r="C7" s="2994" t="s">
        <v>3763</v>
      </c>
      <c r="D7" s="2995" t="s">
        <v>3764</v>
      </c>
      <c r="E7" s="2995" t="s">
        <v>3765</v>
      </c>
      <c r="F7" s="2995" t="s">
        <v>3766</v>
      </c>
      <c r="G7" s="2995" t="s">
        <v>3767</v>
      </c>
      <c r="H7" s="2995" t="s">
        <v>3768</v>
      </c>
      <c r="I7" s="2995" t="s">
        <v>3769</v>
      </c>
      <c r="J7" s="2996" t="s">
        <v>3770</v>
      </c>
    </row>
    <row r="8" spans="1:10" ht="31.5" x14ac:dyDescent="0.25">
      <c r="A8" s="3932" t="s">
        <v>1856</v>
      </c>
      <c r="B8" s="3933"/>
      <c r="C8" s="2994" t="s">
        <v>3771</v>
      </c>
      <c r="D8" s="2997" t="s">
        <v>3772</v>
      </c>
      <c r="E8" s="2997" t="s">
        <v>3773</v>
      </c>
      <c r="F8" s="2997" t="s">
        <v>3774</v>
      </c>
      <c r="G8" s="2997" t="s">
        <v>3775</v>
      </c>
      <c r="H8" s="2997" t="s">
        <v>3776</v>
      </c>
      <c r="I8" s="2997" t="s">
        <v>3777</v>
      </c>
      <c r="J8" s="2998" t="s">
        <v>3778</v>
      </c>
    </row>
    <row r="9" spans="1:10" ht="31.5" x14ac:dyDescent="0.25">
      <c r="A9" s="3932" t="s">
        <v>2164</v>
      </c>
      <c r="B9" s="3933"/>
      <c r="C9" s="2994" t="s">
        <v>3779</v>
      </c>
      <c r="D9" s="2997" t="s">
        <v>3780</v>
      </c>
      <c r="E9" s="2997" t="s">
        <v>3781</v>
      </c>
      <c r="F9" s="2997" t="s">
        <v>3782</v>
      </c>
      <c r="G9" s="2997" t="s">
        <v>3783</v>
      </c>
      <c r="H9" s="2999" t="s">
        <v>3784</v>
      </c>
      <c r="I9" s="2997" t="s">
        <v>3785</v>
      </c>
      <c r="J9" s="2998" t="s">
        <v>3786</v>
      </c>
    </row>
    <row r="10" spans="1:10" ht="31.5" x14ac:dyDescent="0.25">
      <c r="A10" s="3932" t="s">
        <v>158</v>
      </c>
      <c r="B10" s="3933"/>
      <c r="C10" s="2994" t="s">
        <v>3787</v>
      </c>
      <c r="D10" s="2997" t="s">
        <v>3788</v>
      </c>
      <c r="E10" s="2997" t="s">
        <v>3789</v>
      </c>
      <c r="F10" s="2997" t="s">
        <v>3790</v>
      </c>
      <c r="G10" s="2999" t="s">
        <v>3791</v>
      </c>
      <c r="H10" s="2997" t="s">
        <v>3792</v>
      </c>
      <c r="I10" s="2997" t="s">
        <v>3793</v>
      </c>
      <c r="J10" s="3000" t="s">
        <v>3794</v>
      </c>
    </row>
    <row r="11" spans="1:10" ht="31.5" x14ac:dyDescent="0.25">
      <c r="A11" s="3932" t="s">
        <v>160</v>
      </c>
      <c r="B11" s="3933"/>
      <c r="C11" s="2994" t="s">
        <v>3795</v>
      </c>
      <c r="D11" s="2997" t="s">
        <v>3788</v>
      </c>
      <c r="E11" s="2997" t="s">
        <v>3796</v>
      </c>
      <c r="F11" s="2997" t="s">
        <v>3797</v>
      </c>
      <c r="G11" s="2997" t="s">
        <v>3798</v>
      </c>
      <c r="H11" s="2997" t="s">
        <v>3799</v>
      </c>
      <c r="I11" s="2997" t="s">
        <v>3800</v>
      </c>
      <c r="J11" s="2998" t="s">
        <v>3801</v>
      </c>
    </row>
    <row r="12" spans="1:10" ht="31.5" x14ac:dyDescent="0.25">
      <c r="A12" s="3932" t="s">
        <v>161</v>
      </c>
      <c r="B12" s="3933"/>
      <c r="C12" s="2994" t="s">
        <v>3802</v>
      </c>
      <c r="D12" s="2997" t="s">
        <v>3788</v>
      </c>
      <c r="E12" s="2997" t="s">
        <v>3803</v>
      </c>
      <c r="F12" s="2997" t="s">
        <v>3804</v>
      </c>
      <c r="G12" s="2999" t="s">
        <v>3805</v>
      </c>
      <c r="H12" s="2997" t="s">
        <v>3806</v>
      </c>
      <c r="I12" s="2997" t="s">
        <v>3807</v>
      </c>
      <c r="J12" s="3000" t="s">
        <v>3808</v>
      </c>
    </row>
    <row r="13" spans="1:10" ht="31.5" x14ac:dyDescent="0.25">
      <c r="A13" s="3932" t="s">
        <v>2467</v>
      </c>
      <c r="B13" s="3933"/>
      <c r="C13" s="2994" t="s">
        <v>3809</v>
      </c>
      <c r="D13" s="2997" t="s">
        <v>3810</v>
      </c>
      <c r="E13" s="2997" t="s">
        <v>3811</v>
      </c>
      <c r="F13" s="2997" t="s">
        <v>3812</v>
      </c>
      <c r="G13" s="2997" t="s">
        <v>3813</v>
      </c>
      <c r="H13" s="2997" t="s">
        <v>3814</v>
      </c>
      <c r="I13" s="2997" t="s">
        <v>3815</v>
      </c>
      <c r="J13" s="3000" t="s">
        <v>3816</v>
      </c>
    </row>
    <row r="14" spans="1:10" ht="31.5" x14ac:dyDescent="0.25">
      <c r="A14" s="3932" t="s">
        <v>1861</v>
      </c>
      <c r="B14" s="3933"/>
      <c r="C14" s="2994" t="s">
        <v>3817</v>
      </c>
      <c r="D14" s="2997" t="s">
        <v>3818</v>
      </c>
      <c r="E14" s="2997" t="s">
        <v>3819</v>
      </c>
      <c r="F14" s="2997" t="s">
        <v>3820</v>
      </c>
      <c r="G14" s="2997" t="s">
        <v>3821</v>
      </c>
      <c r="H14" s="2997" t="s">
        <v>3822</v>
      </c>
      <c r="I14" s="2997" t="s">
        <v>3823</v>
      </c>
      <c r="J14" s="3000" t="s">
        <v>3824</v>
      </c>
    </row>
    <row r="15" spans="1:10" ht="31.5" x14ac:dyDescent="0.25">
      <c r="A15" s="3932" t="s">
        <v>90</v>
      </c>
      <c r="B15" s="3933"/>
      <c r="C15" s="2994" t="s">
        <v>3825</v>
      </c>
      <c r="D15" s="2997" t="s">
        <v>3826</v>
      </c>
      <c r="E15" s="2997" t="s">
        <v>3827</v>
      </c>
      <c r="F15" s="2997" t="s">
        <v>3828</v>
      </c>
      <c r="G15" s="2999" t="s">
        <v>3829</v>
      </c>
      <c r="H15" s="2997" t="s">
        <v>3830</v>
      </c>
      <c r="I15" s="2997" t="s">
        <v>3831</v>
      </c>
      <c r="J15" s="3000" t="s">
        <v>3832</v>
      </c>
    </row>
    <row r="16" spans="1:10" ht="31.5" x14ac:dyDescent="0.25">
      <c r="A16" s="3941" t="s">
        <v>2583</v>
      </c>
      <c r="B16" s="3942"/>
      <c r="C16" s="2994" t="s">
        <v>3833</v>
      </c>
      <c r="D16" s="2997" t="s">
        <v>3788</v>
      </c>
      <c r="E16" s="2997" t="s">
        <v>3834</v>
      </c>
      <c r="F16" s="2997" t="s">
        <v>3835</v>
      </c>
      <c r="G16" s="2997" t="s">
        <v>3836</v>
      </c>
      <c r="H16" s="2997" t="s">
        <v>3837</v>
      </c>
      <c r="I16" s="2997" t="s">
        <v>3831</v>
      </c>
      <c r="J16" s="3000" t="s">
        <v>3838</v>
      </c>
    </row>
    <row r="17" spans="1:10" ht="31.5" x14ac:dyDescent="0.25">
      <c r="A17" s="3937" t="s">
        <v>7</v>
      </c>
      <c r="B17" s="3938"/>
      <c r="C17" s="3001" t="s">
        <v>3839</v>
      </c>
      <c r="D17" s="3002" t="s">
        <v>3840</v>
      </c>
      <c r="E17" s="3002" t="s">
        <v>3841</v>
      </c>
      <c r="F17" s="3002" t="s">
        <v>3842</v>
      </c>
      <c r="G17" s="3002" t="s">
        <v>3843</v>
      </c>
      <c r="H17" s="3002" t="s">
        <v>2626</v>
      </c>
      <c r="I17" s="3002" t="s">
        <v>3844</v>
      </c>
      <c r="J17" s="3003" t="s">
        <v>3845</v>
      </c>
    </row>
    <row r="18" spans="1:10" ht="47.25" x14ac:dyDescent="0.25">
      <c r="A18" s="3004" t="s">
        <v>2600</v>
      </c>
      <c r="B18" s="3005"/>
      <c r="C18" s="3001" t="s">
        <v>3846</v>
      </c>
      <c r="D18" s="3006" t="s">
        <v>3847</v>
      </c>
      <c r="E18" s="3006" t="s">
        <v>3848</v>
      </c>
      <c r="F18" s="3006" t="s">
        <v>3849</v>
      </c>
      <c r="G18" s="3006" t="s">
        <v>3850</v>
      </c>
      <c r="H18" s="3006" t="s">
        <v>3851</v>
      </c>
      <c r="I18" s="3006" t="s">
        <v>3852</v>
      </c>
      <c r="J18" s="3007" t="s">
        <v>3853</v>
      </c>
    </row>
    <row r="19" spans="1:10" ht="47.25" x14ac:dyDescent="0.25">
      <c r="A19" s="3008" t="s">
        <v>2456</v>
      </c>
      <c r="B19" s="3009"/>
      <c r="C19" s="3010" t="s">
        <v>3854</v>
      </c>
      <c r="D19" s="3011" t="s">
        <v>3855</v>
      </c>
      <c r="E19" s="3011" t="s">
        <v>3856</v>
      </c>
      <c r="F19" s="3011" t="s">
        <v>3857</v>
      </c>
      <c r="G19" s="3011" t="s">
        <v>3858</v>
      </c>
      <c r="H19" s="3011" t="s">
        <v>3859</v>
      </c>
      <c r="I19" s="3011" t="s">
        <v>3860</v>
      </c>
      <c r="J19" s="3012" t="s">
        <v>3861</v>
      </c>
    </row>
    <row r="20" spans="1:10" x14ac:dyDescent="0.25">
      <c r="A20" s="3013" t="s">
        <v>2617</v>
      </c>
      <c r="B20" s="3014"/>
      <c r="C20" s="3014"/>
      <c r="D20" s="3014"/>
      <c r="E20" s="3014"/>
      <c r="F20" s="3014"/>
      <c r="G20" s="3015"/>
      <c r="H20" s="2993"/>
      <c r="I20" s="2993"/>
      <c r="J20" s="2993"/>
    </row>
  </sheetData>
  <mergeCells count="21">
    <mergeCell ref="A17:B17"/>
    <mergeCell ref="A7:B7"/>
    <mergeCell ref="A8:B8"/>
    <mergeCell ref="A9:B9"/>
    <mergeCell ref="A10:B10"/>
    <mergeCell ref="A11:B11"/>
    <mergeCell ref="A16:B16"/>
    <mergeCell ref="A15:B15"/>
    <mergeCell ref="A14:B14"/>
    <mergeCell ref="F5:F6"/>
    <mergeCell ref="A13:B13"/>
    <mergeCell ref="H5:H6"/>
    <mergeCell ref="J5:J6"/>
    <mergeCell ref="A12:B12"/>
    <mergeCell ref="A4:B6"/>
    <mergeCell ref="C4:C6"/>
    <mergeCell ref="D4:J4"/>
    <mergeCell ref="I5:I6"/>
    <mergeCell ref="G5:G6"/>
    <mergeCell ref="D5:D6"/>
    <mergeCell ref="E5:E6"/>
  </mergeCells>
  <hyperlinks>
    <hyperlink ref="A1" location="'Table of Contents'!A1" display="Back to Table of Contents"/>
  </hyperlinks>
  <pageMargins left="0.54" right="0.38" top="0.55000000000000004" bottom="0.27" header="0.3" footer="0.17"/>
  <pageSetup paperSize="9" scale="9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heetViews>
  <sheetFormatPr defaultRowHeight="15" x14ac:dyDescent="0.25"/>
  <cols>
    <col min="1" max="1" width="12.5703125" customWidth="1"/>
    <col min="2" max="2" width="14.140625" customWidth="1"/>
    <col min="3" max="7" width="23.42578125" customWidth="1"/>
  </cols>
  <sheetData>
    <row r="1" spans="1:7" x14ac:dyDescent="0.25">
      <c r="A1" s="962" t="s">
        <v>1404</v>
      </c>
    </row>
    <row r="2" spans="1:7" x14ac:dyDescent="0.25">
      <c r="A2" s="2175" t="s">
        <v>2627</v>
      </c>
      <c r="B2" s="2176"/>
      <c r="C2" s="2177"/>
      <c r="D2" s="2177"/>
      <c r="E2" s="2177"/>
      <c r="F2" s="2177"/>
      <c r="G2" s="2177"/>
    </row>
    <row r="3" spans="1:7" x14ac:dyDescent="0.25">
      <c r="A3" s="2176"/>
      <c r="B3" s="2177"/>
      <c r="C3" s="2177"/>
      <c r="D3" s="2177"/>
      <c r="E3" s="2177"/>
      <c r="F3" s="2177"/>
      <c r="G3" s="2177"/>
    </row>
    <row r="4" spans="1:7" x14ac:dyDescent="0.25">
      <c r="A4" s="3943" t="s">
        <v>155</v>
      </c>
      <c r="B4" s="3943"/>
      <c r="C4" s="3943" t="s">
        <v>7</v>
      </c>
      <c r="D4" s="3943" t="s">
        <v>2628</v>
      </c>
      <c r="E4" s="3943"/>
      <c r="F4" s="3943" t="s">
        <v>2629</v>
      </c>
      <c r="G4" s="3943"/>
    </row>
    <row r="5" spans="1:7" x14ac:dyDescent="0.25">
      <c r="A5" s="3943"/>
      <c r="B5" s="3943"/>
      <c r="C5" s="3943"/>
      <c r="D5" s="3943"/>
      <c r="E5" s="3943"/>
      <c r="F5" s="3943"/>
      <c r="G5" s="3943"/>
    </row>
    <row r="6" spans="1:7" x14ac:dyDescent="0.25">
      <c r="A6" s="3943"/>
      <c r="B6" s="3943"/>
      <c r="C6" s="3943"/>
      <c r="D6" s="3943"/>
      <c r="E6" s="3943"/>
      <c r="F6" s="3943"/>
      <c r="G6" s="3943"/>
    </row>
    <row r="7" spans="1:7" x14ac:dyDescent="0.25">
      <c r="A7" s="3943"/>
      <c r="B7" s="3943"/>
      <c r="C7" s="3943"/>
      <c r="D7" s="3943"/>
      <c r="E7" s="3943"/>
      <c r="F7" s="3943"/>
      <c r="G7" s="3943"/>
    </row>
    <row r="8" spans="1:7" x14ac:dyDescent="0.25">
      <c r="A8" s="3943"/>
      <c r="B8" s="3943"/>
      <c r="C8" s="3943"/>
      <c r="D8" s="3944" t="s">
        <v>37</v>
      </c>
      <c r="E8" s="3944" t="s">
        <v>122</v>
      </c>
      <c r="F8" s="3944" t="s">
        <v>37</v>
      </c>
      <c r="G8" s="3944" t="s">
        <v>122</v>
      </c>
    </row>
    <row r="9" spans="1:7" ht="27.75" customHeight="1" x14ac:dyDescent="0.25">
      <c r="A9" s="3943"/>
      <c r="B9" s="3943"/>
      <c r="C9" s="3943"/>
      <c r="D9" s="3945"/>
      <c r="E9" s="3945"/>
      <c r="F9" s="3945"/>
      <c r="G9" s="3945"/>
    </row>
    <row r="10" spans="1:7" ht="28.5" customHeight="1" x14ac:dyDescent="0.25">
      <c r="A10" s="3950" t="s">
        <v>1862</v>
      </c>
      <c r="B10" s="3951"/>
      <c r="C10" s="2198">
        <v>117198</v>
      </c>
      <c r="D10" s="2178">
        <v>101419</v>
      </c>
      <c r="E10" s="2179">
        <v>86.536459666547202</v>
      </c>
      <c r="F10" s="2180">
        <v>15779</v>
      </c>
      <c r="G10" s="2179">
        <v>13.463540333452789</v>
      </c>
    </row>
    <row r="11" spans="1:7" ht="28.5" customHeight="1" x14ac:dyDescent="0.25">
      <c r="A11" s="3946" t="s">
        <v>1856</v>
      </c>
      <c r="B11" s="3947"/>
      <c r="C11" s="2198">
        <v>132857</v>
      </c>
      <c r="D11" s="2178">
        <v>14034</v>
      </c>
      <c r="E11" s="2179">
        <v>10.563237164771145</v>
      </c>
      <c r="F11" s="2180">
        <v>118823</v>
      </c>
      <c r="G11" s="2179">
        <v>89.436762835228862</v>
      </c>
    </row>
    <row r="12" spans="1:7" ht="28.5" customHeight="1" x14ac:dyDescent="0.25">
      <c r="A12" s="3946" t="s">
        <v>2164</v>
      </c>
      <c r="B12" s="3947"/>
      <c r="C12" s="2198">
        <v>105774</v>
      </c>
      <c r="D12" s="2178">
        <v>5014</v>
      </c>
      <c r="E12" s="2179">
        <v>4.740295346682549</v>
      </c>
      <c r="F12" s="2180">
        <v>100760</v>
      </c>
      <c r="G12" s="2179">
        <v>95.259704653317442</v>
      </c>
    </row>
    <row r="13" spans="1:7" ht="28.5" customHeight="1" x14ac:dyDescent="0.25">
      <c r="A13" s="3946" t="s">
        <v>158</v>
      </c>
      <c r="B13" s="3947"/>
      <c r="C13" s="2198">
        <v>135389</v>
      </c>
      <c r="D13" s="2178">
        <v>0</v>
      </c>
      <c r="E13" s="2179">
        <v>0</v>
      </c>
      <c r="F13" s="2180">
        <v>135389</v>
      </c>
      <c r="G13" s="2179">
        <v>100</v>
      </c>
    </row>
    <row r="14" spans="1:7" ht="28.5" customHeight="1" x14ac:dyDescent="0.25">
      <c r="A14" s="3946" t="s">
        <v>160</v>
      </c>
      <c r="B14" s="3947"/>
      <c r="C14" s="2198">
        <v>110247</v>
      </c>
      <c r="D14" s="2178">
        <v>0</v>
      </c>
      <c r="E14" s="2179">
        <v>0</v>
      </c>
      <c r="F14" s="2180">
        <v>110247</v>
      </c>
      <c r="G14" s="2179">
        <v>100</v>
      </c>
    </row>
    <row r="15" spans="1:7" ht="28.5" customHeight="1" x14ac:dyDescent="0.25">
      <c r="A15" s="3946" t="s">
        <v>161</v>
      </c>
      <c r="B15" s="3947"/>
      <c r="C15" s="2198">
        <v>67145</v>
      </c>
      <c r="D15" s="2178">
        <v>0</v>
      </c>
      <c r="E15" s="2179">
        <v>0</v>
      </c>
      <c r="F15" s="2180">
        <v>67145</v>
      </c>
      <c r="G15" s="2179">
        <v>100</v>
      </c>
    </row>
    <row r="16" spans="1:7" ht="28.5" customHeight="1" x14ac:dyDescent="0.25">
      <c r="A16" s="3946" t="s">
        <v>2467</v>
      </c>
      <c r="B16" s="3947"/>
      <c r="C16" s="2198">
        <v>352148</v>
      </c>
      <c r="D16" s="2178">
        <v>131216</v>
      </c>
      <c r="E16" s="2179">
        <v>37.261605915694538</v>
      </c>
      <c r="F16" s="2180">
        <v>220932</v>
      </c>
      <c r="G16" s="2179">
        <v>62.738394084305462</v>
      </c>
    </row>
    <row r="17" spans="1:7" ht="28.5" customHeight="1" x14ac:dyDescent="0.25">
      <c r="A17" s="3946" t="s">
        <v>1861</v>
      </c>
      <c r="B17" s="3947"/>
      <c r="C17" s="2198">
        <v>80408</v>
      </c>
      <c r="D17" s="2178">
        <v>4881</v>
      </c>
      <c r="E17" s="2179">
        <v>6.0702915132822604</v>
      </c>
      <c r="F17" s="2180">
        <v>75527</v>
      </c>
      <c r="G17" s="2179">
        <v>93.929708486717743</v>
      </c>
    </row>
    <row r="18" spans="1:7" ht="28.5" customHeight="1" x14ac:dyDescent="0.25">
      <c r="A18" s="3946" t="s">
        <v>90</v>
      </c>
      <c r="B18" s="3947"/>
      <c r="C18" s="2198">
        <v>73872</v>
      </c>
      <c r="D18" s="2178">
        <v>108</v>
      </c>
      <c r="E18" s="2179">
        <v>0.14619883040935672</v>
      </c>
      <c r="F18" s="2180">
        <v>73764</v>
      </c>
      <c r="G18" s="2179">
        <v>99.853801169590639</v>
      </c>
    </row>
    <row r="19" spans="1:7" ht="28.5" customHeight="1" x14ac:dyDescent="0.25">
      <c r="A19" s="3946" t="s">
        <v>2583</v>
      </c>
      <c r="B19" s="3947"/>
      <c r="C19" s="2198">
        <v>40132</v>
      </c>
      <c r="D19" s="2178">
        <v>0</v>
      </c>
      <c r="E19" s="2179">
        <v>0</v>
      </c>
      <c r="F19" s="2180">
        <v>40132</v>
      </c>
      <c r="G19" s="2179">
        <v>100</v>
      </c>
    </row>
    <row r="20" spans="1:7" ht="28.5" customHeight="1" x14ac:dyDescent="0.25">
      <c r="A20" s="3948" t="s">
        <v>7</v>
      </c>
      <c r="B20" s="3949"/>
      <c r="C20" s="2181">
        <v>1215170</v>
      </c>
      <c r="D20" s="2182">
        <v>256672</v>
      </c>
      <c r="E20" s="2183">
        <v>21.12231210447921</v>
      </c>
      <c r="F20" s="2184">
        <v>958498</v>
      </c>
      <c r="G20" s="2183">
        <v>78.877687895520793</v>
      </c>
    </row>
    <row r="21" spans="1:7" ht="28.5" customHeight="1" x14ac:dyDescent="0.25">
      <c r="A21" s="2185" t="s">
        <v>2600</v>
      </c>
      <c r="B21" s="2186"/>
      <c r="C21" s="2187">
        <v>487393</v>
      </c>
      <c r="D21" s="2188">
        <v>231810</v>
      </c>
      <c r="E21" s="2189">
        <v>47.561208306233368</v>
      </c>
      <c r="F21" s="2190">
        <v>255583</v>
      </c>
      <c r="G21" s="2189">
        <v>52.438791693766632</v>
      </c>
    </row>
    <row r="22" spans="1:7" ht="28.5" customHeight="1" x14ac:dyDescent="0.25">
      <c r="A22" s="2191" t="s">
        <v>2456</v>
      </c>
      <c r="B22" s="2170"/>
      <c r="C22" s="2192">
        <v>727777</v>
      </c>
      <c r="D22" s="2193">
        <v>24862</v>
      </c>
      <c r="E22" s="2194">
        <v>3.4161563226098104</v>
      </c>
      <c r="F22" s="2195">
        <v>702915</v>
      </c>
      <c r="G22" s="2194">
        <v>96.583843677390192</v>
      </c>
    </row>
    <row r="23" spans="1:7" x14ac:dyDescent="0.25">
      <c r="A23" s="2176" t="s">
        <v>2617</v>
      </c>
      <c r="B23" s="2196"/>
      <c r="C23" s="2196"/>
      <c r="D23" s="2196"/>
      <c r="E23" s="2196"/>
      <c r="F23" s="2196"/>
      <c r="G23" s="2197"/>
    </row>
  </sheetData>
  <mergeCells count="19">
    <mergeCell ref="A19:B19"/>
    <mergeCell ref="A20:B20"/>
    <mergeCell ref="A13:B13"/>
    <mergeCell ref="A10:B10"/>
    <mergeCell ref="A11:B11"/>
    <mergeCell ref="A12:B12"/>
    <mergeCell ref="A14:B14"/>
    <mergeCell ref="A15:B15"/>
    <mergeCell ref="A16:B16"/>
    <mergeCell ref="A17:B17"/>
    <mergeCell ref="A18:B18"/>
    <mergeCell ref="A4:B9"/>
    <mergeCell ref="C4:C9"/>
    <mergeCell ref="D4:E7"/>
    <mergeCell ref="F4:G7"/>
    <mergeCell ref="D8:D9"/>
    <mergeCell ref="E8:E9"/>
    <mergeCell ref="F8:F9"/>
    <mergeCell ref="G8:G9"/>
  </mergeCells>
  <hyperlinks>
    <hyperlink ref="A1" location="'Table of Contents'!A1" display="Back to Table of Contents"/>
  </hyperlinks>
  <pageMargins left="0.48" right="0.54" top="0.6" bottom="0.75" header="0.3" footer="0.3"/>
  <pageSetup paperSize="9" scale="9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defaultRowHeight="15" x14ac:dyDescent="0.25"/>
  <cols>
    <col min="2" max="2" width="18" customWidth="1"/>
    <col min="3" max="11" width="13.85546875" customWidth="1"/>
  </cols>
  <sheetData>
    <row r="1" spans="1:11" x14ac:dyDescent="0.25">
      <c r="A1" s="962" t="s">
        <v>1404</v>
      </c>
    </row>
    <row r="2" spans="1:11" x14ac:dyDescent="0.25">
      <c r="A2" s="3952" t="s">
        <v>1362</v>
      </c>
      <c r="B2" s="3952"/>
      <c r="C2" s="3952"/>
      <c r="D2" s="3952"/>
      <c r="E2" s="3952"/>
      <c r="F2" s="3952"/>
      <c r="G2" s="3952"/>
      <c r="H2" s="3952"/>
      <c r="I2" s="3952"/>
      <c r="J2" s="3952"/>
      <c r="K2" s="3952"/>
    </row>
    <row r="3" spans="1:11" x14ac:dyDescent="0.25">
      <c r="A3" s="2057"/>
      <c r="B3" s="2199"/>
      <c r="C3" s="2199"/>
      <c r="D3" s="2199"/>
      <c r="E3" s="2199"/>
      <c r="F3" s="2199"/>
      <c r="G3" s="2199"/>
      <c r="H3" s="2199"/>
      <c r="I3" s="2199"/>
      <c r="J3" s="2199"/>
      <c r="K3" s="2199"/>
    </row>
    <row r="4" spans="1:11" ht="30.75" customHeight="1" x14ac:dyDescent="0.25">
      <c r="A4" s="3953" t="s">
        <v>2630</v>
      </c>
      <c r="B4" s="3953"/>
      <c r="C4" s="3953" t="s">
        <v>7</v>
      </c>
      <c r="D4" s="3953" t="s">
        <v>2631</v>
      </c>
      <c r="E4" s="3953"/>
      <c r="F4" s="3953"/>
      <c r="G4" s="3953"/>
      <c r="H4" s="3953"/>
      <c r="I4" s="3953"/>
      <c r="J4" s="3953"/>
      <c r="K4" s="3953"/>
    </row>
    <row r="5" spans="1:11" ht="26.25" customHeight="1" x14ac:dyDescent="0.25">
      <c r="A5" s="3953"/>
      <c r="B5" s="3953"/>
      <c r="C5" s="3953"/>
      <c r="D5" s="3953" t="s">
        <v>2632</v>
      </c>
      <c r="E5" s="3953"/>
      <c r="F5" s="3953" t="s">
        <v>2633</v>
      </c>
      <c r="G5" s="3953" t="s">
        <v>2634</v>
      </c>
      <c r="H5" s="3953" t="s">
        <v>2635</v>
      </c>
      <c r="I5" s="3953" t="s">
        <v>2636</v>
      </c>
      <c r="J5" s="3953" t="s">
        <v>1448</v>
      </c>
      <c r="K5" s="3953" t="s">
        <v>2509</v>
      </c>
    </row>
    <row r="6" spans="1:11" x14ac:dyDescent="0.25">
      <c r="A6" s="3953"/>
      <c r="B6" s="3953"/>
      <c r="C6" s="3953"/>
      <c r="D6" s="2200" t="s">
        <v>2637</v>
      </c>
      <c r="E6" s="2200" t="s">
        <v>2638</v>
      </c>
      <c r="F6" s="3953"/>
      <c r="G6" s="3953"/>
      <c r="H6" s="3953"/>
      <c r="I6" s="3953"/>
      <c r="J6" s="3953"/>
      <c r="K6" s="3953"/>
    </row>
    <row r="7" spans="1:11" ht="33.75" customHeight="1" x14ac:dyDescent="0.25">
      <c r="A7" s="3954" t="s">
        <v>1862</v>
      </c>
      <c r="B7" s="3955"/>
      <c r="C7" s="2201" t="s">
        <v>2513</v>
      </c>
      <c r="D7" s="2202" t="s">
        <v>2639</v>
      </c>
      <c r="E7" s="2202" t="s">
        <v>2640</v>
      </c>
      <c r="F7" s="2202" t="s">
        <v>2641</v>
      </c>
      <c r="G7" s="2202" t="s">
        <v>2642</v>
      </c>
      <c r="H7" s="2202" t="s">
        <v>2643</v>
      </c>
      <c r="I7" s="2202" t="s">
        <v>2569</v>
      </c>
      <c r="J7" s="2202" t="s">
        <v>2644</v>
      </c>
      <c r="K7" s="2202" t="s">
        <v>2645</v>
      </c>
    </row>
    <row r="8" spans="1:11" ht="33.75" customHeight="1" x14ac:dyDescent="0.25">
      <c r="A8" s="3956" t="s">
        <v>1856</v>
      </c>
      <c r="B8" s="3957"/>
      <c r="C8" s="2201" t="s">
        <v>2521</v>
      </c>
      <c r="D8" s="2202" t="s">
        <v>2646</v>
      </c>
      <c r="E8" s="2202" t="s">
        <v>2647</v>
      </c>
      <c r="F8" s="2202" t="s">
        <v>2648</v>
      </c>
      <c r="G8" s="2202" t="s">
        <v>2649</v>
      </c>
      <c r="H8" s="2202" t="s">
        <v>2650</v>
      </c>
      <c r="I8" s="2202" t="s">
        <v>2517</v>
      </c>
      <c r="J8" s="2202" t="s">
        <v>2645</v>
      </c>
      <c r="K8" s="2202" t="s">
        <v>2560</v>
      </c>
    </row>
    <row r="9" spans="1:11" ht="33.75" customHeight="1" x14ac:dyDescent="0.25">
      <c r="A9" s="3956" t="s">
        <v>2164</v>
      </c>
      <c r="B9" s="3957"/>
      <c r="C9" s="2201" t="s">
        <v>2528</v>
      </c>
      <c r="D9" s="2202" t="s">
        <v>2651</v>
      </c>
      <c r="E9" s="2202" t="s">
        <v>2652</v>
      </c>
      <c r="F9" s="2202" t="s">
        <v>2653</v>
      </c>
      <c r="G9" s="2202" t="s">
        <v>2654</v>
      </c>
      <c r="H9" s="2202" t="s">
        <v>2655</v>
      </c>
      <c r="I9" s="2202" t="s">
        <v>2574</v>
      </c>
      <c r="J9" s="2202" t="s">
        <v>2616</v>
      </c>
      <c r="K9" s="2202" t="s">
        <v>2656</v>
      </c>
    </row>
    <row r="10" spans="1:11" ht="33.75" customHeight="1" x14ac:dyDescent="0.25">
      <c r="A10" s="3956" t="s">
        <v>158</v>
      </c>
      <c r="B10" s="3957"/>
      <c r="C10" s="2201" t="s">
        <v>2534</v>
      </c>
      <c r="D10" s="2202" t="s">
        <v>2657</v>
      </c>
      <c r="E10" s="2202" t="s">
        <v>2658</v>
      </c>
      <c r="F10" s="2202" t="s">
        <v>2659</v>
      </c>
      <c r="G10" s="2202" t="s">
        <v>2660</v>
      </c>
      <c r="H10" s="2202" t="s">
        <v>2661</v>
      </c>
      <c r="I10" s="2202" t="s">
        <v>2662</v>
      </c>
      <c r="J10" s="2202" t="s">
        <v>2663</v>
      </c>
      <c r="K10" s="2202" t="s">
        <v>2664</v>
      </c>
    </row>
    <row r="11" spans="1:11" ht="33.75" customHeight="1" x14ac:dyDescent="0.25">
      <c r="A11" s="3956" t="s">
        <v>160</v>
      </c>
      <c r="B11" s="3957"/>
      <c r="C11" s="2201" t="s">
        <v>2541</v>
      </c>
      <c r="D11" s="2202" t="s">
        <v>2665</v>
      </c>
      <c r="E11" s="2202" t="s">
        <v>2666</v>
      </c>
      <c r="F11" s="2202" t="s">
        <v>2667</v>
      </c>
      <c r="G11" s="2202" t="s">
        <v>2668</v>
      </c>
      <c r="H11" s="2202" t="s">
        <v>2669</v>
      </c>
      <c r="I11" s="2202" t="s">
        <v>2517</v>
      </c>
      <c r="J11" s="2202" t="s">
        <v>2670</v>
      </c>
      <c r="K11" s="2202" t="s">
        <v>2671</v>
      </c>
    </row>
    <row r="12" spans="1:11" ht="33.75" customHeight="1" x14ac:dyDescent="0.25">
      <c r="A12" s="3956" t="s">
        <v>161</v>
      </c>
      <c r="B12" s="3957"/>
      <c r="C12" s="2201" t="s">
        <v>2548</v>
      </c>
      <c r="D12" s="2202" t="s">
        <v>2672</v>
      </c>
      <c r="E12" s="2202" t="s">
        <v>2673</v>
      </c>
      <c r="F12" s="2202" t="s">
        <v>2674</v>
      </c>
      <c r="G12" s="2202" t="s">
        <v>2675</v>
      </c>
      <c r="H12" s="2202" t="s">
        <v>2676</v>
      </c>
      <c r="I12" s="2202" t="s">
        <v>2677</v>
      </c>
      <c r="J12" s="2202" t="s">
        <v>2678</v>
      </c>
      <c r="K12" s="2202" t="s">
        <v>2671</v>
      </c>
    </row>
    <row r="13" spans="1:11" ht="33.75" customHeight="1" x14ac:dyDescent="0.25">
      <c r="A13" s="3956" t="s">
        <v>2467</v>
      </c>
      <c r="B13" s="3957"/>
      <c r="C13" s="2201" t="s">
        <v>2555</v>
      </c>
      <c r="D13" s="2202" t="s">
        <v>2679</v>
      </c>
      <c r="E13" s="2202" t="s">
        <v>2680</v>
      </c>
      <c r="F13" s="2202" t="s">
        <v>2681</v>
      </c>
      <c r="G13" s="2202" t="s">
        <v>2682</v>
      </c>
      <c r="H13" s="2202" t="s">
        <v>2683</v>
      </c>
      <c r="I13" s="2202" t="s">
        <v>2684</v>
      </c>
      <c r="J13" s="2202" t="s">
        <v>2685</v>
      </c>
      <c r="K13" s="2202" t="s">
        <v>2645</v>
      </c>
    </row>
    <row r="14" spans="1:11" ht="33.75" customHeight="1" x14ac:dyDescent="0.25">
      <c r="A14" s="3956" t="s">
        <v>1861</v>
      </c>
      <c r="B14" s="3957"/>
      <c r="C14" s="2201" t="s">
        <v>2563</v>
      </c>
      <c r="D14" s="2202" t="s">
        <v>2686</v>
      </c>
      <c r="E14" s="2202" t="s">
        <v>2687</v>
      </c>
      <c r="F14" s="2202" t="s">
        <v>2688</v>
      </c>
      <c r="G14" s="2202" t="s">
        <v>2689</v>
      </c>
      <c r="H14" s="2202" t="s">
        <v>2690</v>
      </c>
      <c r="I14" s="2202" t="s">
        <v>2691</v>
      </c>
      <c r="J14" s="2202" t="s">
        <v>2605</v>
      </c>
      <c r="K14" s="2202" t="s">
        <v>2692</v>
      </c>
    </row>
    <row r="15" spans="1:11" ht="33.75" customHeight="1" x14ac:dyDescent="0.25">
      <c r="A15" s="3956" t="s">
        <v>90</v>
      </c>
      <c r="B15" s="3957"/>
      <c r="C15" s="2201" t="s">
        <v>2570</v>
      </c>
      <c r="D15" s="2202" t="s">
        <v>2693</v>
      </c>
      <c r="E15" s="2202" t="s">
        <v>2694</v>
      </c>
      <c r="F15" s="2202" t="s">
        <v>2695</v>
      </c>
      <c r="G15" s="2202" t="s">
        <v>2696</v>
      </c>
      <c r="H15" s="2202" t="s">
        <v>2697</v>
      </c>
      <c r="I15" s="2202" t="s">
        <v>2656</v>
      </c>
      <c r="J15" s="2202" t="s">
        <v>2698</v>
      </c>
      <c r="K15" s="2202" t="s">
        <v>2699</v>
      </c>
    </row>
    <row r="16" spans="1:11" ht="33.75" customHeight="1" x14ac:dyDescent="0.25">
      <c r="A16" s="3956" t="s">
        <v>2583</v>
      </c>
      <c r="B16" s="3957"/>
      <c r="C16" s="2201" t="s">
        <v>2700</v>
      </c>
      <c r="D16" s="2202" t="s">
        <v>2701</v>
      </c>
      <c r="E16" s="2202" t="s">
        <v>2702</v>
      </c>
      <c r="F16" s="2202" t="s">
        <v>2703</v>
      </c>
      <c r="G16" s="2202" t="s">
        <v>2704</v>
      </c>
      <c r="H16" s="2202" t="s">
        <v>2705</v>
      </c>
      <c r="I16" s="2202" t="s">
        <v>2706</v>
      </c>
      <c r="J16" s="2202" t="s">
        <v>2707</v>
      </c>
      <c r="K16" s="2202" t="s">
        <v>2656</v>
      </c>
    </row>
    <row r="17" spans="1:11" ht="33.75" customHeight="1" x14ac:dyDescent="0.25">
      <c r="A17" s="3958" t="s">
        <v>7</v>
      </c>
      <c r="B17" s="3959"/>
      <c r="C17" s="2203" t="s">
        <v>2592</v>
      </c>
      <c r="D17" s="2203" t="s">
        <v>2708</v>
      </c>
      <c r="E17" s="2203" t="s">
        <v>2709</v>
      </c>
      <c r="F17" s="2203" t="s">
        <v>2710</v>
      </c>
      <c r="G17" s="2203" t="s">
        <v>2711</v>
      </c>
      <c r="H17" s="2203" t="s">
        <v>2712</v>
      </c>
      <c r="I17" s="2203" t="s">
        <v>2713</v>
      </c>
      <c r="J17" s="2203" t="s">
        <v>2714</v>
      </c>
      <c r="K17" s="2203" t="s">
        <v>2715</v>
      </c>
    </row>
    <row r="18" spans="1:11" ht="33.75" customHeight="1" x14ac:dyDescent="0.25">
      <c r="A18" s="3960" t="s">
        <v>2600</v>
      </c>
      <c r="B18" s="3960"/>
      <c r="C18" s="2204" t="s">
        <v>2601</v>
      </c>
      <c r="D18" s="2205" t="s">
        <v>2716</v>
      </c>
      <c r="E18" s="2205" t="s">
        <v>2717</v>
      </c>
      <c r="F18" s="2205" t="s">
        <v>2718</v>
      </c>
      <c r="G18" s="2205" t="s">
        <v>2719</v>
      </c>
      <c r="H18" s="2205" t="s">
        <v>2720</v>
      </c>
      <c r="I18" s="2205" t="s">
        <v>2721</v>
      </c>
      <c r="J18" s="2205" t="s">
        <v>2722</v>
      </c>
      <c r="K18" s="2205" t="s">
        <v>2723</v>
      </c>
    </row>
    <row r="19" spans="1:11" ht="33.75" customHeight="1" x14ac:dyDescent="0.25">
      <c r="A19" s="2206" t="s">
        <v>2456</v>
      </c>
      <c r="B19" s="2207"/>
      <c r="C19" s="2204" t="s">
        <v>2609</v>
      </c>
      <c r="D19" s="2205" t="s">
        <v>2724</v>
      </c>
      <c r="E19" s="2205" t="s">
        <v>2725</v>
      </c>
      <c r="F19" s="2205" t="s">
        <v>2726</v>
      </c>
      <c r="G19" s="2205" t="s">
        <v>2727</v>
      </c>
      <c r="H19" s="2205" t="s">
        <v>2728</v>
      </c>
      <c r="I19" s="2205" t="s">
        <v>2729</v>
      </c>
      <c r="J19" s="2205" t="s">
        <v>2730</v>
      </c>
      <c r="K19" s="2205" t="s">
        <v>2582</v>
      </c>
    </row>
    <row r="20" spans="1:11" x14ac:dyDescent="0.25">
      <c r="A20" s="2176" t="s">
        <v>2617</v>
      </c>
      <c r="B20" s="2174"/>
      <c r="C20" s="2174"/>
      <c r="D20" s="2174"/>
      <c r="E20" s="2174"/>
      <c r="F20" s="2174"/>
      <c r="G20" s="2174"/>
      <c r="H20" s="2174"/>
      <c r="I20" s="2174"/>
      <c r="J20" s="2174"/>
      <c r="K20" s="2174"/>
    </row>
  </sheetData>
  <mergeCells count="23">
    <mergeCell ref="A18:B18"/>
    <mergeCell ref="A8:B8"/>
    <mergeCell ref="A9:B9"/>
    <mergeCell ref="A10:B10"/>
    <mergeCell ref="A11:B11"/>
    <mergeCell ref="A15:B15"/>
    <mergeCell ref="A16:B16"/>
    <mergeCell ref="A7:B7"/>
    <mergeCell ref="A12:B12"/>
    <mergeCell ref="A13:B13"/>
    <mergeCell ref="A14:B14"/>
    <mergeCell ref="A17:B17"/>
    <mergeCell ref="A2:K2"/>
    <mergeCell ref="A4:B6"/>
    <mergeCell ref="C4:C6"/>
    <mergeCell ref="D4:K4"/>
    <mergeCell ref="D5:E5"/>
    <mergeCell ref="F5:F6"/>
    <mergeCell ref="G5:G6"/>
    <mergeCell ref="H5:H6"/>
    <mergeCell ref="I5:I6"/>
    <mergeCell ref="J5:J6"/>
    <mergeCell ref="K5:K6"/>
  </mergeCells>
  <hyperlinks>
    <hyperlink ref="A1" location="'Table of Contents'!A1" display="Back to Table of Contents"/>
  </hyperlinks>
  <pageMargins left="0.54" right="0.51" top="0.75" bottom="0.75" header="0.3" footer="0.3"/>
  <pageSetup paperSize="9" scale="8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heetViews>
  <sheetFormatPr defaultRowHeight="15" x14ac:dyDescent="0.25"/>
  <cols>
    <col min="1" max="1" width="2.140625" customWidth="1"/>
    <col min="2" max="2" width="20.7109375" customWidth="1"/>
    <col min="3" max="3" width="9.7109375" bestFit="1" customWidth="1"/>
    <col min="9" max="9" width="13.5703125" customWidth="1"/>
    <col min="11" max="11" width="9.7109375" bestFit="1" customWidth="1"/>
    <col min="17" max="17" width="15.140625" customWidth="1"/>
    <col min="18" max="18" width="12.140625" customWidth="1"/>
  </cols>
  <sheetData>
    <row r="1" spans="1:18" x14ac:dyDescent="0.25">
      <c r="A1" s="962" t="s">
        <v>1404</v>
      </c>
    </row>
    <row r="2" spans="1:18" ht="15.75" x14ac:dyDescent="0.25">
      <c r="A2" s="2208" t="s">
        <v>2731</v>
      </c>
      <c r="B2" s="2209"/>
      <c r="C2" s="2210"/>
      <c r="D2" s="2210"/>
      <c r="E2" s="2210"/>
      <c r="F2" s="2210"/>
      <c r="G2" s="2210"/>
      <c r="H2" s="2210"/>
      <c r="I2" s="2210"/>
      <c r="J2" s="2210"/>
      <c r="K2" s="2210"/>
      <c r="L2" s="2210"/>
      <c r="M2" s="2210"/>
      <c r="N2" s="2210"/>
      <c r="O2" s="2210"/>
      <c r="P2" s="2210"/>
      <c r="Q2" s="2210"/>
      <c r="R2" s="2210"/>
    </row>
    <row r="3" spans="1:18" ht="15.75" x14ac:dyDescent="0.25">
      <c r="A3" s="2208"/>
      <c r="B3" s="2209"/>
      <c r="C3" s="2210"/>
      <c r="D3" s="2210"/>
      <c r="E3" s="2210"/>
      <c r="F3" s="2210"/>
      <c r="G3" s="2210"/>
      <c r="H3" s="2210"/>
      <c r="I3" s="2210"/>
      <c r="J3" s="2210"/>
      <c r="K3" s="2210"/>
      <c r="L3" s="2210"/>
      <c r="M3" s="2210"/>
      <c r="N3" s="2210"/>
      <c r="O3" s="2210"/>
      <c r="P3" s="2210"/>
      <c r="Q3" s="2210"/>
      <c r="R3" s="2210"/>
    </row>
    <row r="4" spans="1:18" ht="26.25" customHeight="1" x14ac:dyDescent="0.25">
      <c r="A4" s="3965" t="s">
        <v>2732</v>
      </c>
      <c r="B4" s="3966"/>
      <c r="C4" s="3971">
        <v>2017</v>
      </c>
      <c r="D4" s="3972"/>
      <c r="E4" s="3972"/>
      <c r="F4" s="3972"/>
      <c r="G4" s="3972"/>
      <c r="H4" s="3972"/>
      <c r="I4" s="3972"/>
      <c r="J4" s="3973"/>
      <c r="K4" s="3972">
        <v>2018</v>
      </c>
      <c r="L4" s="3972"/>
      <c r="M4" s="3972"/>
      <c r="N4" s="3972"/>
      <c r="O4" s="3972"/>
      <c r="P4" s="3972"/>
      <c r="Q4" s="3972"/>
      <c r="R4" s="3974"/>
    </row>
    <row r="5" spans="1:18" ht="26.25" customHeight="1" x14ac:dyDescent="0.25">
      <c r="A5" s="3967"/>
      <c r="B5" s="3968"/>
      <c r="C5" s="3975" t="s">
        <v>2733</v>
      </c>
      <c r="D5" s="3976"/>
      <c r="E5" s="3975" t="s">
        <v>2734</v>
      </c>
      <c r="F5" s="3976"/>
      <c r="G5" s="3975" t="s">
        <v>2735</v>
      </c>
      <c r="H5" s="3976"/>
      <c r="I5" s="3961" t="s">
        <v>2736</v>
      </c>
      <c r="J5" s="3977" t="s">
        <v>2737</v>
      </c>
      <c r="K5" s="3979" t="s">
        <v>2733</v>
      </c>
      <c r="L5" s="3976"/>
      <c r="M5" s="3975" t="s">
        <v>2734</v>
      </c>
      <c r="N5" s="3976"/>
      <c r="O5" s="3975" t="s">
        <v>2735</v>
      </c>
      <c r="P5" s="3976"/>
      <c r="Q5" s="3961" t="s">
        <v>2736</v>
      </c>
      <c r="R5" s="3961" t="s">
        <v>2737</v>
      </c>
    </row>
    <row r="6" spans="1:18" ht="31.5" x14ac:dyDescent="0.25">
      <c r="A6" s="3969"/>
      <c r="B6" s="3970"/>
      <c r="C6" s="2212" t="s">
        <v>2738</v>
      </c>
      <c r="D6" s="2212" t="s">
        <v>122</v>
      </c>
      <c r="E6" s="2212" t="s">
        <v>2739</v>
      </c>
      <c r="F6" s="2212" t="s">
        <v>122</v>
      </c>
      <c r="G6" s="2212" t="s">
        <v>2740</v>
      </c>
      <c r="H6" s="2212" t="s">
        <v>122</v>
      </c>
      <c r="I6" s="3962"/>
      <c r="J6" s="3978"/>
      <c r="K6" s="2211" t="s">
        <v>2738</v>
      </c>
      <c r="L6" s="2212" t="s">
        <v>122</v>
      </c>
      <c r="M6" s="2212" t="s">
        <v>2739</v>
      </c>
      <c r="N6" s="2212" t="s">
        <v>122</v>
      </c>
      <c r="O6" s="2212" t="s">
        <v>2740</v>
      </c>
      <c r="P6" s="2212" t="s">
        <v>122</v>
      </c>
      <c r="Q6" s="3962"/>
      <c r="R6" s="3962"/>
    </row>
    <row r="7" spans="1:18" ht="38.25" customHeight="1" x14ac:dyDescent="0.25">
      <c r="A7" s="2213"/>
      <c r="B7" s="2214" t="s">
        <v>231</v>
      </c>
      <c r="C7" s="2215">
        <v>341939</v>
      </c>
      <c r="D7" s="2216">
        <v>92.9</v>
      </c>
      <c r="E7" s="2217">
        <v>80.2</v>
      </c>
      <c r="F7" s="2216">
        <v>67</v>
      </c>
      <c r="G7" s="2217">
        <v>775.1</v>
      </c>
      <c r="H7" s="2216">
        <v>51.5</v>
      </c>
      <c r="I7" s="2218">
        <v>234</v>
      </c>
      <c r="J7" s="2219">
        <v>9.67</v>
      </c>
      <c r="K7" s="2215">
        <v>348036</v>
      </c>
      <c r="L7" s="2216">
        <v>93</v>
      </c>
      <c r="M7" s="2217">
        <v>83</v>
      </c>
      <c r="N7" s="2216">
        <v>66.900000000000006</v>
      </c>
      <c r="O7" s="2217">
        <v>810.1</v>
      </c>
      <c r="P7" s="2216">
        <v>51.3</v>
      </c>
      <c r="Q7" s="2218">
        <v>238.5</v>
      </c>
      <c r="R7" s="2220">
        <v>9.76</v>
      </c>
    </row>
    <row r="8" spans="1:18" ht="38.25" customHeight="1" x14ac:dyDescent="0.25">
      <c r="A8" s="2213"/>
      <c r="B8" s="2214" t="s">
        <v>2741</v>
      </c>
      <c r="C8" s="2221">
        <v>2575</v>
      </c>
      <c r="D8" s="2222">
        <v>0.7</v>
      </c>
      <c r="E8" s="2223">
        <v>4</v>
      </c>
      <c r="F8" s="2222">
        <v>3.3</v>
      </c>
      <c r="G8" s="2223">
        <v>96.1</v>
      </c>
      <c r="H8" s="2222">
        <v>6.4</v>
      </c>
      <c r="I8" s="2224">
        <v>1551</v>
      </c>
      <c r="J8" s="2225">
        <v>24.05</v>
      </c>
      <c r="K8" s="2221">
        <v>2573</v>
      </c>
      <c r="L8" s="2222">
        <v>0.7</v>
      </c>
      <c r="M8" s="2223">
        <v>4.0999999999999996</v>
      </c>
      <c r="N8" s="2222">
        <v>3.3</v>
      </c>
      <c r="O8" s="2223">
        <v>98.2</v>
      </c>
      <c r="P8" s="2222">
        <v>6.2</v>
      </c>
      <c r="Q8" s="2224">
        <v>1588.2</v>
      </c>
      <c r="R8" s="2226">
        <v>24.04</v>
      </c>
    </row>
    <row r="9" spans="1:18" ht="38.25" customHeight="1" x14ac:dyDescent="0.25">
      <c r="A9" s="2213"/>
      <c r="B9" s="2227" t="s">
        <v>2742</v>
      </c>
      <c r="C9" s="2221">
        <v>30</v>
      </c>
      <c r="D9" s="2222">
        <v>8.1522625245926596E-3</v>
      </c>
      <c r="E9" s="2228">
        <v>1.3546000000000001E-2</v>
      </c>
      <c r="F9" s="2222">
        <v>1.1326086956521741E-2</v>
      </c>
      <c r="G9" s="2229">
        <v>0.2</v>
      </c>
      <c r="H9" s="2222">
        <v>1.3297872340425532E-2</v>
      </c>
      <c r="I9" s="2224">
        <v>452</v>
      </c>
      <c r="J9" s="2225">
        <v>13.17</v>
      </c>
      <c r="K9" s="2221">
        <v>29</v>
      </c>
      <c r="L9" s="2222">
        <v>0</v>
      </c>
      <c r="M9" s="2222">
        <v>0</v>
      </c>
      <c r="N9" s="2222">
        <v>0</v>
      </c>
      <c r="O9" s="2223">
        <v>0.1</v>
      </c>
      <c r="P9" s="2222">
        <v>0</v>
      </c>
      <c r="Q9" s="2224">
        <v>382.5</v>
      </c>
      <c r="R9" s="2226">
        <v>9.39</v>
      </c>
    </row>
    <row r="10" spans="1:18" ht="38.25" customHeight="1" x14ac:dyDescent="0.25">
      <c r="A10" s="2213"/>
      <c r="B10" s="2214" t="s">
        <v>2743</v>
      </c>
      <c r="C10" s="2221">
        <v>1216</v>
      </c>
      <c r="D10" s="2222">
        <v>0.3</v>
      </c>
      <c r="E10" s="2223">
        <v>7.8</v>
      </c>
      <c r="F10" s="2222">
        <v>6.5</v>
      </c>
      <c r="G10" s="2223">
        <v>268.8</v>
      </c>
      <c r="H10" s="2222">
        <v>17.899999999999999</v>
      </c>
      <c r="I10" s="2224">
        <v>6413</v>
      </c>
      <c r="J10" s="2225">
        <v>34.47</v>
      </c>
      <c r="K10" s="2221">
        <v>1270</v>
      </c>
      <c r="L10" s="2222">
        <v>0.3</v>
      </c>
      <c r="M10" s="2223">
        <v>8.4</v>
      </c>
      <c r="N10" s="2222">
        <v>6.8</v>
      </c>
      <c r="O10" s="2223">
        <v>289.5</v>
      </c>
      <c r="P10" s="2222">
        <v>18.3</v>
      </c>
      <c r="Q10" s="2224">
        <v>6617.4</v>
      </c>
      <c r="R10" s="2226">
        <v>34.450000000000003</v>
      </c>
    </row>
    <row r="11" spans="1:18" ht="38.25" customHeight="1" x14ac:dyDescent="0.25">
      <c r="A11" s="2213"/>
      <c r="B11" s="2214" t="s">
        <v>2744</v>
      </c>
      <c r="C11" s="2221">
        <v>15013</v>
      </c>
      <c r="D11" s="2222">
        <v>4.0999999999999996</v>
      </c>
      <c r="E11" s="2223">
        <v>6.8</v>
      </c>
      <c r="F11" s="2222">
        <v>5.7</v>
      </c>
      <c r="G11" s="2223">
        <v>182.2</v>
      </c>
      <c r="H11" s="2222">
        <v>12.1</v>
      </c>
      <c r="I11" s="2224">
        <v>455</v>
      </c>
      <c r="J11" s="2225">
        <v>26.71</v>
      </c>
      <c r="K11" s="2221">
        <v>15371</v>
      </c>
      <c r="L11" s="2222">
        <v>4.0999999999999996</v>
      </c>
      <c r="M11" s="2223">
        <v>7.2</v>
      </c>
      <c r="N11" s="2222">
        <v>5.8</v>
      </c>
      <c r="O11" s="2223">
        <v>192</v>
      </c>
      <c r="P11" s="2222">
        <v>12.2</v>
      </c>
      <c r="Q11" s="2224">
        <v>468.6</v>
      </c>
      <c r="R11" s="2226">
        <v>26.65</v>
      </c>
    </row>
    <row r="12" spans="1:18" ht="38.25" customHeight="1" x14ac:dyDescent="0.25">
      <c r="A12" s="2213"/>
      <c r="B12" s="2214" t="s">
        <v>2745</v>
      </c>
      <c r="C12" s="2221">
        <v>2181</v>
      </c>
      <c r="D12" s="2222">
        <v>0.6</v>
      </c>
      <c r="E12" s="2223">
        <v>0.7</v>
      </c>
      <c r="F12" s="2222">
        <v>0.6</v>
      </c>
      <c r="G12" s="2223">
        <v>14.5</v>
      </c>
      <c r="H12" s="2222">
        <v>1</v>
      </c>
      <c r="I12" s="2224">
        <v>322</v>
      </c>
      <c r="J12" s="2225">
        <v>20.6</v>
      </c>
      <c r="K12" s="2221">
        <v>2210</v>
      </c>
      <c r="L12" s="2222">
        <v>0.6</v>
      </c>
      <c r="M12" s="2223">
        <v>0.8</v>
      </c>
      <c r="N12" s="2222">
        <v>0.7</v>
      </c>
      <c r="O12" s="2223">
        <v>15.8</v>
      </c>
      <c r="P12" s="2222">
        <v>1</v>
      </c>
      <c r="Q12" s="2224">
        <v>339.8</v>
      </c>
      <c r="R12" s="2226">
        <v>21.01</v>
      </c>
    </row>
    <row r="13" spans="1:18" ht="38.25" customHeight="1" x14ac:dyDescent="0.25">
      <c r="A13" s="2213"/>
      <c r="B13" s="2214" t="s">
        <v>2746</v>
      </c>
      <c r="C13" s="2221">
        <v>544</v>
      </c>
      <c r="D13" s="2222">
        <v>0.1</v>
      </c>
      <c r="E13" s="2223">
        <v>3.7</v>
      </c>
      <c r="F13" s="2222">
        <v>3.1</v>
      </c>
      <c r="G13" s="2223">
        <v>67.900000000000006</v>
      </c>
      <c r="H13" s="2222">
        <v>4.5</v>
      </c>
      <c r="I13" s="2224">
        <v>6866</v>
      </c>
      <c r="J13" s="2225">
        <v>18.190000000000001</v>
      </c>
      <c r="K13" s="2221">
        <v>529</v>
      </c>
      <c r="L13" s="2222">
        <v>0.1</v>
      </c>
      <c r="M13" s="2223">
        <v>3.7</v>
      </c>
      <c r="N13" s="2222">
        <v>3</v>
      </c>
      <c r="O13" s="2223">
        <v>67</v>
      </c>
      <c r="P13" s="2222">
        <v>4.3</v>
      </c>
      <c r="Q13" s="2224">
        <v>6960.5</v>
      </c>
      <c r="R13" s="2226">
        <v>18.190000000000001</v>
      </c>
    </row>
    <row r="14" spans="1:18" ht="38.25" customHeight="1" x14ac:dyDescent="0.25">
      <c r="A14" s="2213"/>
      <c r="B14" s="2214" t="s">
        <v>1447</v>
      </c>
      <c r="C14" s="2230">
        <v>4111</v>
      </c>
      <c r="D14" s="2222">
        <v>1.1000000000000001</v>
      </c>
      <c r="E14" s="2223">
        <v>1.4</v>
      </c>
      <c r="F14" s="2222">
        <v>1.2</v>
      </c>
      <c r="G14" s="2223">
        <v>21.2</v>
      </c>
      <c r="H14" s="2222">
        <v>1.4</v>
      </c>
      <c r="I14" s="2224">
        <v>343</v>
      </c>
      <c r="J14" s="2225">
        <v>15.05</v>
      </c>
      <c r="K14" s="2230">
        <v>4169</v>
      </c>
      <c r="L14" s="2222">
        <v>1.1000000000000001</v>
      </c>
      <c r="M14" s="2223">
        <v>1.5</v>
      </c>
      <c r="N14" s="2222">
        <v>1.2</v>
      </c>
      <c r="O14" s="2223">
        <v>22</v>
      </c>
      <c r="P14" s="2222">
        <v>1.4</v>
      </c>
      <c r="Q14" s="2224">
        <v>356</v>
      </c>
      <c r="R14" s="2226">
        <v>14.84</v>
      </c>
    </row>
    <row r="15" spans="1:18" ht="38.25" customHeight="1" x14ac:dyDescent="0.25">
      <c r="A15" s="2231" t="s">
        <v>2747</v>
      </c>
      <c r="B15" s="2232"/>
      <c r="C15" s="2233">
        <v>367609</v>
      </c>
      <c r="D15" s="2234">
        <v>99.9</v>
      </c>
      <c r="E15" s="2235">
        <v>104.6</v>
      </c>
      <c r="F15" s="2234">
        <v>87.5</v>
      </c>
      <c r="G15" s="2235">
        <v>1426</v>
      </c>
      <c r="H15" s="2234">
        <v>94.8</v>
      </c>
      <c r="I15" s="1107">
        <v>284.60000000000002</v>
      </c>
      <c r="J15" s="2236">
        <v>13.63</v>
      </c>
      <c r="K15" s="2233">
        <v>374187</v>
      </c>
      <c r="L15" s="2234">
        <v>99.9</v>
      </c>
      <c r="M15" s="2235">
        <v>108.7</v>
      </c>
      <c r="N15" s="2234">
        <v>87.7</v>
      </c>
      <c r="O15" s="2235">
        <v>1494.7</v>
      </c>
      <c r="P15" s="2234">
        <v>94.7</v>
      </c>
      <c r="Q15" s="1107">
        <v>290.298</v>
      </c>
      <c r="R15" s="2237">
        <v>13.76</v>
      </c>
    </row>
    <row r="16" spans="1:18" ht="87.75" customHeight="1" x14ac:dyDescent="0.25">
      <c r="A16" s="3963" t="s">
        <v>2748</v>
      </c>
      <c r="B16" s="3964"/>
      <c r="C16" s="2238">
        <v>387</v>
      </c>
      <c r="D16" s="2239">
        <v>0.1</v>
      </c>
      <c r="E16" s="2240">
        <v>14.9</v>
      </c>
      <c r="F16" s="2239">
        <v>12.5</v>
      </c>
      <c r="G16" s="2240">
        <v>78</v>
      </c>
      <c r="H16" s="2239">
        <v>5.2</v>
      </c>
      <c r="I16" s="2241">
        <v>38625</v>
      </c>
      <c r="J16" s="2242">
        <v>5.22</v>
      </c>
      <c r="K16" s="2238">
        <v>395</v>
      </c>
      <c r="L16" s="2239">
        <v>0.1</v>
      </c>
      <c r="M16" s="2240">
        <v>15.3</v>
      </c>
      <c r="N16" s="2239">
        <v>12.3</v>
      </c>
      <c r="O16" s="2240">
        <v>83.8</v>
      </c>
      <c r="P16" s="2239">
        <v>5.3</v>
      </c>
      <c r="Q16" s="2241">
        <v>38611.47</v>
      </c>
      <c r="R16" s="2243">
        <v>5.4960000000000004</v>
      </c>
    </row>
    <row r="17" spans="1:18" ht="38.25" customHeight="1" x14ac:dyDescent="0.25">
      <c r="A17" s="2244" t="s">
        <v>702</v>
      </c>
      <c r="B17" s="2245"/>
      <c r="C17" s="2233">
        <v>367996</v>
      </c>
      <c r="D17" s="2235">
        <v>100</v>
      </c>
      <c r="E17" s="2235">
        <v>119.5</v>
      </c>
      <c r="F17" s="2235">
        <v>100</v>
      </c>
      <c r="G17" s="2235">
        <v>1504</v>
      </c>
      <c r="H17" s="2235">
        <v>100</v>
      </c>
      <c r="I17" s="1107">
        <v>325</v>
      </c>
      <c r="J17" s="2246">
        <v>12.58</v>
      </c>
      <c r="K17" s="2233">
        <v>374582</v>
      </c>
      <c r="L17" s="2235">
        <v>100</v>
      </c>
      <c r="M17" s="2235">
        <v>124</v>
      </c>
      <c r="N17" s="2235">
        <v>100</v>
      </c>
      <c r="O17" s="2235">
        <v>1578.5</v>
      </c>
      <c r="P17" s="2235">
        <v>100</v>
      </c>
      <c r="Q17" s="1107">
        <v>330.7</v>
      </c>
      <c r="R17" s="2247">
        <v>12.74</v>
      </c>
    </row>
    <row r="18" spans="1:18" ht="18.75" x14ac:dyDescent="0.25">
      <c r="A18" s="2248" t="s">
        <v>534</v>
      </c>
      <c r="B18" s="2249"/>
      <c r="C18" s="2250"/>
      <c r="D18" s="2251"/>
      <c r="E18" s="2112"/>
      <c r="F18" s="2251"/>
      <c r="G18" s="2210"/>
      <c r="H18" s="2251"/>
      <c r="I18" s="2252"/>
      <c r="J18" s="2252"/>
      <c r="K18" s="2249"/>
      <c r="L18" s="2249"/>
      <c r="M18" s="2250"/>
      <c r="N18" s="2251"/>
      <c r="O18" s="2253"/>
      <c r="P18" s="2251"/>
      <c r="Q18" s="2253"/>
      <c r="R18" s="2251"/>
    </row>
  </sheetData>
  <mergeCells count="14">
    <mergeCell ref="R5:R6"/>
    <mergeCell ref="A16:B16"/>
    <mergeCell ref="A4:B6"/>
    <mergeCell ref="C4:J4"/>
    <mergeCell ref="K4:R4"/>
    <mergeCell ref="C5:D5"/>
    <mergeCell ref="E5:F5"/>
    <mergeCell ref="G5:H5"/>
    <mergeCell ref="I5:I6"/>
    <mergeCell ref="J5:J6"/>
    <mergeCell ref="K5:L5"/>
    <mergeCell ref="M5:N5"/>
    <mergeCell ref="O5:P5"/>
    <mergeCell ref="Q5:Q6"/>
  </mergeCells>
  <hyperlinks>
    <hyperlink ref="A1" location="'Table of Contents'!A1" display="Back to Table of Contents"/>
  </hyperlinks>
  <pageMargins left="0.38" right="0.19" top="0.75" bottom="0.75" header="0.3" footer="0.3"/>
  <pageSetup paperSize="9" scale="7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defaultRowHeight="15.75" x14ac:dyDescent="0.25"/>
  <cols>
    <col min="1" max="1" width="9.140625" style="2969"/>
    <col min="2" max="2" width="14.85546875" style="2969" customWidth="1"/>
    <col min="3" max="7" width="25.140625" style="2969" customWidth="1"/>
    <col min="8" max="16384" width="9.140625" style="2969"/>
  </cols>
  <sheetData>
    <row r="1" spans="1:7" x14ac:dyDescent="0.25">
      <c r="A1" s="2968" t="s">
        <v>1404</v>
      </c>
    </row>
    <row r="2" spans="1:7" x14ac:dyDescent="0.25">
      <c r="A2" s="3016" t="s">
        <v>1363</v>
      </c>
      <c r="B2" s="3017"/>
      <c r="C2" s="3017"/>
      <c r="D2" s="3017"/>
      <c r="E2" s="3017"/>
      <c r="F2" s="3017"/>
      <c r="G2" s="3017"/>
    </row>
    <row r="3" spans="1:7" x14ac:dyDescent="0.25">
      <c r="A3" s="561"/>
      <c r="B3" s="3018"/>
      <c r="C3" s="3018"/>
      <c r="D3" s="3018"/>
      <c r="E3" s="3018"/>
      <c r="F3" s="3018"/>
      <c r="G3" s="3018"/>
    </row>
    <row r="4" spans="1:7" ht="34.5" customHeight="1" x14ac:dyDescent="0.25">
      <c r="A4" s="3980" t="s">
        <v>155</v>
      </c>
      <c r="B4" s="3981"/>
      <c r="C4" s="3986" t="s">
        <v>7</v>
      </c>
      <c r="D4" s="3986" t="s">
        <v>1413</v>
      </c>
      <c r="E4" s="3987"/>
      <c r="F4" s="3987"/>
      <c r="G4" s="3987"/>
    </row>
    <row r="5" spans="1:7" x14ac:dyDescent="0.25">
      <c r="A5" s="3982"/>
      <c r="B5" s="3983"/>
      <c r="C5" s="3986"/>
      <c r="D5" s="3980" t="s">
        <v>2749</v>
      </c>
      <c r="E5" s="3981"/>
      <c r="F5" s="3980" t="s">
        <v>2750</v>
      </c>
      <c r="G5" s="3981" t="s">
        <v>122</v>
      </c>
    </row>
    <row r="6" spans="1:7" x14ac:dyDescent="0.25">
      <c r="A6" s="3982"/>
      <c r="B6" s="3983"/>
      <c r="C6" s="3986"/>
      <c r="D6" s="3982"/>
      <c r="E6" s="3983"/>
      <c r="F6" s="3982"/>
      <c r="G6" s="3983"/>
    </row>
    <row r="7" spans="1:7" ht="33.75" customHeight="1" x14ac:dyDescent="0.25">
      <c r="A7" s="3984"/>
      <c r="B7" s="3985"/>
      <c r="C7" s="3986"/>
      <c r="D7" s="3019" t="s">
        <v>37</v>
      </c>
      <c r="E7" s="3019" t="s">
        <v>122</v>
      </c>
      <c r="F7" s="3019" t="s">
        <v>37</v>
      </c>
      <c r="G7" s="3019" t="s">
        <v>122</v>
      </c>
    </row>
    <row r="8" spans="1:7" ht="38.25" customHeight="1" x14ac:dyDescent="0.25">
      <c r="A8" s="3990" t="s">
        <v>1862</v>
      </c>
      <c r="B8" s="3991"/>
      <c r="C8" s="3030">
        <v>117198</v>
      </c>
      <c r="D8" s="3028">
        <v>116484</v>
      </c>
      <c r="E8" s="3026">
        <v>99.390774586597047</v>
      </c>
      <c r="F8" s="3020">
        <v>707</v>
      </c>
      <c r="G8" s="3021">
        <v>0.60325261523234186</v>
      </c>
    </row>
    <row r="9" spans="1:7" ht="38.25" customHeight="1" x14ac:dyDescent="0.25">
      <c r="A9" s="3988" t="s">
        <v>1856</v>
      </c>
      <c r="B9" s="3989"/>
      <c r="C9" s="3030">
        <v>132857</v>
      </c>
      <c r="D9" s="3028">
        <v>132183</v>
      </c>
      <c r="E9" s="3026">
        <v>99.492687626545845</v>
      </c>
      <c r="F9" s="3020">
        <v>674</v>
      </c>
      <c r="G9" s="3021">
        <v>0.50731237345416502</v>
      </c>
    </row>
    <row r="10" spans="1:7" ht="38.25" customHeight="1" x14ac:dyDescent="0.25">
      <c r="A10" s="3988" t="s">
        <v>2164</v>
      </c>
      <c r="B10" s="3989"/>
      <c r="C10" s="3030">
        <v>105774</v>
      </c>
      <c r="D10" s="3028">
        <v>105573</v>
      </c>
      <c r="E10" s="3026">
        <v>99.809972204889675</v>
      </c>
      <c r="F10" s="3020">
        <v>201</v>
      </c>
      <c r="G10" s="3021">
        <v>0.19002779511032958</v>
      </c>
    </row>
    <row r="11" spans="1:7" ht="38.25" customHeight="1" x14ac:dyDescent="0.25">
      <c r="A11" s="3988" t="s">
        <v>158</v>
      </c>
      <c r="B11" s="3989"/>
      <c r="C11" s="3030">
        <v>135389</v>
      </c>
      <c r="D11" s="3028">
        <v>134969</v>
      </c>
      <c r="E11" s="3026">
        <v>99.689782774080612</v>
      </c>
      <c r="F11" s="3020">
        <v>419</v>
      </c>
      <c r="G11" s="3021">
        <v>0.30947861347672262</v>
      </c>
    </row>
    <row r="12" spans="1:7" ht="38.25" customHeight="1" x14ac:dyDescent="0.25">
      <c r="A12" s="3988" t="s">
        <v>160</v>
      </c>
      <c r="B12" s="3989"/>
      <c r="C12" s="3030">
        <v>110247</v>
      </c>
      <c r="D12" s="3028">
        <v>109883</v>
      </c>
      <c r="E12" s="3026">
        <v>99.669832285685771</v>
      </c>
      <c r="F12" s="3020">
        <v>364</v>
      </c>
      <c r="G12" s="3021">
        <v>0.33016771431422171</v>
      </c>
    </row>
    <row r="13" spans="1:7" ht="38.25" customHeight="1" x14ac:dyDescent="0.25">
      <c r="A13" s="3988" t="s">
        <v>161</v>
      </c>
      <c r="B13" s="3989"/>
      <c r="C13" s="3030">
        <v>67145</v>
      </c>
      <c r="D13" s="3028">
        <v>66950</v>
      </c>
      <c r="E13" s="3026">
        <v>99.709583736689254</v>
      </c>
      <c r="F13" s="3020">
        <v>195</v>
      </c>
      <c r="G13" s="3021">
        <v>0.29041626331074544</v>
      </c>
    </row>
    <row r="14" spans="1:7" ht="38.25" customHeight="1" x14ac:dyDescent="0.25">
      <c r="A14" s="3988" t="s">
        <v>2467</v>
      </c>
      <c r="B14" s="3989"/>
      <c r="C14" s="3030">
        <v>352148</v>
      </c>
      <c r="D14" s="3028">
        <v>351795</v>
      </c>
      <c r="E14" s="3026">
        <v>99.899758056271793</v>
      </c>
      <c r="F14" s="3020">
        <v>339</v>
      </c>
      <c r="G14" s="3021">
        <v>9.626634256051432E-2</v>
      </c>
    </row>
    <row r="15" spans="1:7" ht="38.25" customHeight="1" x14ac:dyDescent="0.25">
      <c r="A15" s="3988" t="s">
        <v>1861</v>
      </c>
      <c r="B15" s="3989"/>
      <c r="C15" s="3030">
        <v>80408</v>
      </c>
      <c r="D15" s="3028">
        <v>80227</v>
      </c>
      <c r="E15" s="3026">
        <v>99.774898020097496</v>
      </c>
      <c r="F15" s="3020">
        <v>180</v>
      </c>
      <c r="G15" s="3021">
        <v>0.22385832255496968</v>
      </c>
    </row>
    <row r="16" spans="1:7" ht="38.25" customHeight="1" x14ac:dyDescent="0.25">
      <c r="A16" s="3988" t="s">
        <v>90</v>
      </c>
      <c r="B16" s="3989"/>
      <c r="C16" s="3030">
        <v>73872</v>
      </c>
      <c r="D16" s="3028">
        <v>73480</v>
      </c>
      <c r="E16" s="3026">
        <v>99.469352393329004</v>
      </c>
      <c r="F16" s="3020">
        <v>392</v>
      </c>
      <c r="G16" s="3021">
        <v>0.53064760667099853</v>
      </c>
    </row>
    <row r="17" spans="1:7" ht="38.25" customHeight="1" x14ac:dyDescent="0.25">
      <c r="A17" s="3988" t="s">
        <v>2583</v>
      </c>
      <c r="B17" s="3989"/>
      <c r="C17" s="3030">
        <v>40132</v>
      </c>
      <c r="D17" s="3028">
        <v>38734</v>
      </c>
      <c r="E17" s="3026">
        <v>96.516495564636699</v>
      </c>
      <c r="F17" s="3020">
        <v>1398</v>
      </c>
      <c r="G17" s="3021">
        <v>3.4835044353633013</v>
      </c>
    </row>
    <row r="18" spans="1:7" ht="38.25" customHeight="1" x14ac:dyDescent="0.25">
      <c r="A18" s="3523" t="s">
        <v>7</v>
      </c>
      <c r="B18" s="3525"/>
      <c r="C18" s="3031">
        <v>1215170</v>
      </c>
      <c r="D18" s="3029">
        <v>1210278</v>
      </c>
      <c r="E18" s="3027">
        <v>99.597422582848495</v>
      </c>
      <c r="F18" s="3022">
        <v>4869</v>
      </c>
      <c r="G18" s="3025">
        <v>0.40068467786400253</v>
      </c>
    </row>
    <row r="19" spans="1:7" x14ac:dyDescent="0.25">
      <c r="A19" s="3023" t="s">
        <v>2751</v>
      </c>
      <c r="B19" s="3023"/>
      <c r="C19" s="3024"/>
      <c r="D19" s="3024"/>
      <c r="E19" s="3024"/>
      <c r="F19" s="3024"/>
      <c r="G19" s="3024"/>
    </row>
  </sheetData>
  <mergeCells count="16">
    <mergeCell ref="A10:B10"/>
    <mergeCell ref="A18:B18"/>
    <mergeCell ref="A8:B8"/>
    <mergeCell ref="A9:B9"/>
    <mergeCell ref="A11:B11"/>
    <mergeCell ref="A12:B12"/>
    <mergeCell ref="A13:B13"/>
    <mergeCell ref="A14:B14"/>
    <mergeCell ref="A15:B15"/>
    <mergeCell ref="A16:B16"/>
    <mergeCell ref="A17:B17"/>
    <mergeCell ref="A4:B7"/>
    <mergeCell ref="C4:C7"/>
    <mergeCell ref="D4:G4"/>
    <mergeCell ref="D5:E6"/>
    <mergeCell ref="F5:G6"/>
  </mergeCells>
  <hyperlinks>
    <hyperlink ref="A1" location="'Table of Contents'!A1" display="Back to Table of Contents"/>
  </hyperlinks>
  <pageMargins left="0.7" right="0.7" top="0.75" bottom="0.75" header="0.3" footer="0.3"/>
  <pageSetup paperSize="9" scale="8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heetViews>
  <sheetFormatPr defaultRowHeight="15" x14ac:dyDescent="0.25"/>
  <cols>
    <col min="4" max="4" width="12.140625" customWidth="1"/>
    <col min="5" max="5" width="12.42578125" bestFit="1" customWidth="1"/>
    <col min="6" max="6" width="16.140625" customWidth="1"/>
    <col min="7" max="7" width="13.7109375" customWidth="1"/>
    <col min="8" max="8" width="12.42578125" customWidth="1"/>
    <col min="9" max="9" width="12.42578125" bestFit="1" customWidth="1"/>
    <col min="10" max="10" width="15.28515625" customWidth="1"/>
    <col min="11" max="11" width="13.85546875" customWidth="1"/>
  </cols>
  <sheetData>
    <row r="1" spans="1:11" x14ac:dyDescent="0.25">
      <c r="A1" s="962" t="s">
        <v>1404</v>
      </c>
    </row>
    <row r="2" spans="1:11" x14ac:dyDescent="0.25">
      <c r="A2" s="2254" t="s">
        <v>1316</v>
      </c>
      <c r="B2" s="2254"/>
      <c r="C2" s="2254"/>
      <c r="D2" s="2254"/>
      <c r="E2" s="2254"/>
      <c r="F2" s="2254"/>
      <c r="G2" s="2254"/>
      <c r="H2" s="2254"/>
      <c r="I2" s="2254"/>
      <c r="J2" s="2254"/>
      <c r="K2" s="2254"/>
    </row>
    <row r="3" spans="1:11" x14ac:dyDescent="0.25">
      <c r="A3" s="2254"/>
      <c r="B3" s="2254"/>
      <c r="C3" s="2254"/>
      <c r="D3" s="2254"/>
      <c r="E3" s="2254"/>
      <c r="F3" s="2254"/>
      <c r="G3" s="2254"/>
      <c r="H3" s="2254"/>
      <c r="I3" s="2254"/>
      <c r="J3" s="2254"/>
      <c r="K3" s="2254"/>
    </row>
    <row r="4" spans="1:11" ht="33.75" customHeight="1" x14ac:dyDescent="0.25">
      <c r="A4" s="4004" t="s">
        <v>2732</v>
      </c>
      <c r="B4" s="4004"/>
      <c r="C4" s="4004"/>
      <c r="D4" s="4004">
        <v>2017</v>
      </c>
      <c r="E4" s="4004"/>
      <c r="F4" s="4004"/>
      <c r="G4" s="4004"/>
      <c r="H4" s="4004">
        <v>2018</v>
      </c>
      <c r="I4" s="4004"/>
      <c r="J4" s="4004"/>
      <c r="K4" s="4004"/>
    </row>
    <row r="5" spans="1:11" x14ac:dyDescent="0.25">
      <c r="A5" s="4004"/>
      <c r="B5" s="4004"/>
      <c r="C5" s="4004"/>
      <c r="D5" s="4002" t="s">
        <v>2752</v>
      </c>
      <c r="E5" s="4002" t="s">
        <v>2753</v>
      </c>
      <c r="F5" s="4002" t="s">
        <v>2754</v>
      </c>
      <c r="G5" s="4005" t="s">
        <v>2755</v>
      </c>
      <c r="H5" s="4002" t="s">
        <v>2752</v>
      </c>
      <c r="I5" s="4002" t="s">
        <v>2753</v>
      </c>
      <c r="J5" s="4002" t="s">
        <v>2754</v>
      </c>
      <c r="K5" s="4005" t="s">
        <v>2755</v>
      </c>
    </row>
    <row r="6" spans="1:11" ht="45.75" customHeight="1" x14ac:dyDescent="0.25">
      <c r="A6" s="4004"/>
      <c r="B6" s="4004"/>
      <c r="C6" s="4004"/>
      <c r="D6" s="4003"/>
      <c r="E6" s="4003"/>
      <c r="F6" s="4003"/>
      <c r="G6" s="4005"/>
      <c r="H6" s="4003"/>
      <c r="I6" s="4003"/>
      <c r="J6" s="4003"/>
      <c r="K6" s="4005"/>
    </row>
    <row r="7" spans="1:11" ht="49.5" customHeight="1" x14ac:dyDescent="0.25">
      <c r="A7" s="3996" t="s">
        <v>231</v>
      </c>
      <c r="B7" s="3997"/>
      <c r="C7" s="3998"/>
      <c r="D7" s="2255">
        <v>420876</v>
      </c>
      <c r="E7" s="2256">
        <v>872698.67599999998</v>
      </c>
      <c r="F7" s="2257">
        <v>5035.7803042200003</v>
      </c>
      <c r="G7" s="2258">
        <v>5.7703540095894459</v>
      </c>
      <c r="H7" s="2255">
        <v>428569</v>
      </c>
      <c r="I7" s="2256">
        <v>899306</v>
      </c>
      <c r="J7" s="2257">
        <v>5226</v>
      </c>
      <c r="K7" s="2258">
        <v>5.81</v>
      </c>
    </row>
    <row r="8" spans="1:11" ht="49.5" customHeight="1" x14ac:dyDescent="0.25">
      <c r="A8" s="3999" t="s">
        <v>2744</v>
      </c>
      <c r="B8" s="4000"/>
      <c r="C8" s="4001"/>
      <c r="D8" s="2256">
        <v>42761</v>
      </c>
      <c r="E8" s="2256">
        <v>951958.26076378499</v>
      </c>
      <c r="F8" s="2257">
        <v>6964.4136317399998</v>
      </c>
      <c r="G8" s="2258">
        <v>7.3158812931065276</v>
      </c>
      <c r="H8" s="2256">
        <v>43398</v>
      </c>
      <c r="I8" s="2256">
        <v>954289</v>
      </c>
      <c r="J8" s="2257">
        <v>6995</v>
      </c>
      <c r="K8" s="2258">
        <v>7.33</v>
      </c>
    </row>
    <row r="9" spans="1:11" ht="49.5" customHeight="1" x14ac:dyDescent="0.25">
      <c r="A9" s="3999" t="s">
        <v>2746</v>
      </c>
      <c r="B9" s="4000"/>
      <c r="C9" s="4001"/>
      <c r="D9" s="2256">
        <v>6353</v>
      </c>
      <c r="E9" s="2256">
        <v>755253.73199999996</v>
      </c>
      <c r="F9" s="2257">
        <v>2669.7050056399999</v>
      </c>
      <c r="G9" s="2258">
        <v>3.5348451686167897</v>
      </c>
      <c r="H9" s="2256">
        <v>5696</v>
      </c>
      <c r="I9" s="2256">
        <v>740503</v>
      </c>
      <c r="J9" s="2257">
        <v>2631</v>
      </c>
      <c r="K9" s="2258">
        <v>3.55</v>
      </c>
    </row>
    <row r="10" spans="1:11" ht="49.5" customHeight="1" x14ac:dyDescent="0.25">
      <c r="A10" s="3999" t="s">
        <v>2756</v>
      </c>
      <c r="B10" s="4000"/>
      <c r="C10" s="4001"/>
      <c r="D10" s="2259">
        <v>697</v>
      </c>
      <c r="E10" s="2259">
        <v>23375.978999999999</v>
      </c>
      <c r="F10" s="2260">
        <v>65.032301239999995</v>
      </c>
      <c r="G10" s="2261">
        <v>2.7820140170386014</v>
      </c>
      <c r="H10" s="2259">
        <v>724</v>
      </c>
      <c r="I10" s="2259">
        <v>18647</v>
      </c>
      <c r="J10" s="2260">
        <v>52</v>
      </c>
      <c r="K10" s="2261">
        <v>2.8</v>
      </c>
    </row>
    <row r="11" spans="1:11" ht="49.5" customHeight="1" x14ac:dyDescent="0.25">
      <c r="A11" s="3999" t="s">
        <v>2757</v>
      </c>
      <c r="B11" s="4000"/>
      <c r="C11" s="4001"/>
      <c r="D11" s="2256">
        <v>676</v>
      </c>
      <c r="E11" s="2256">
        <v>38212.101636206397</v>
      </c>
      <c r="F11" s="2257">
        <v>298.44473606000003</v>
      </c>
      <c r="G11" s="2258">
        <v>7.8102151747974151</v>
      </c>
      <c r="H11" s="2256">
        <v>724</v>
      </c>
      <c r="I11" s="2256">
        <v>37501</v>
      </c>
      <c r="J11" s="2257">
        <v>294</v>
      </c>
      <c r="K11" s="2258">
        <v>7.83</v>
      </c>
    </row>
    <row r="12" spans="1:11" ht="49.5" customHeight="1" x14ac:dyDescent="0.25">
      <c r="A12" s="3992" t="s">
        <v>7</v>
      </c>
      <c r="B12" s="3993"/>
      <c r="C12" s="3994"/>
      <c r="D12" s="2262">
        <v>470666</v>
      </c>
      <c r="E12" s="2262">
        <v>2618122.770399991</v>
      </c>
      <c r="F12" s="2262">
        <v>14968.343677660001</v>
      </c>
      <c r="G12" s="2263">
        <v>5.7172046501750451</v>
      </c>
      <c r="H12" s="2262">
        <v>479111</v>
      </c>
      <c r="I12" s="2262">
        <v>2650246</v>
      </c>
      <c r="J12" s="2262">
        <v>15198</v>
      </c>
      <c r="K12" s="2263">
        <v>5.73</v>
      </c>
    </row>
    <row r="13" spans="1:11" ht="18" x14ac:dyDescent="0.25">
      <c r="A13" s="2264" t="s">
        <v>2758</v>
      </c>
      <c r="B13" s="2264"/>
      <c r="C13" s="2264"/>
      <c r="D13" s="2265"/>
      <c r="E13" s="2264"/>
      <c r="F13" s="2264"/>
      <c r="G13" s="2264"/>
      <c r="H13" s="2266"/>
      <c r="I13" s="2267"/>
      <c r="J13" s="2267"/>
      <c r="K13" s="2267"/>
    </row>
    <row r="14" spans="1:11" ht="18" x14ac:dyDescent="0.25">
      <c r="A14" s="2268" t="s">
        <v>2759</v>
      </c>
      <c r="B14" s="2269"/>
      <c r="C14" s="2269"/>
      <c r="D14" s="2269"/>
      <c r="E14" s="3995"/>
      <c r="F14" s="3995"/>
      <c r="G14" s="3995"/>
      <c r="H14" s="3995"/>
      <c r="I14" s="3995"/>
      <c r="J14" s="2270"/>
      <c r="K14" s="2267"/>
    </row>
  </sheetData>
  <mergeCells count="18">
    <mergeCell ref="H5:H6"/>
    <mergeCell ref="I5:I6"/>
    <mergeCell ref="A4:C6"/>
    <mergeCell ref="D4:G4"/>
    <mergeCell ref="A10:C10"/>
    <mergeCell ref="H4:K4"/>
    <mergeCell ref="J5:J6"/>
    <mergeCell ref="K5:K6"/>
    <mergeCell ref="D5:D6"/>
    <mergeCell ref="E5:E6"/>
    <mergeCell ref="F5:F6"/>
    <mergeCell ref="G5:G6"/>
    <mergeCell ref="A12:C12"/>
    <mergeCell ref="E14:I14"/>
    <mergeCell ref="A7:C7"/>
    <mergeCell ref="A8:C8"/>
    <mergeCell ref="A9:C9"/>
    <mergeCell ref="A11:C11"/>
  </mergeCells>
  <hyperlinks>
    <hyperlink ref="A1" location="'Table of Contents'!A1" display="Back to Table of Contents"/>
  </hyperlinks>
  <pageMargins left="0.7" right="0.7" top="0.75" bottom="0.75" header="0.3" footer="0.3"/>
  <pageSetup paperSize="9" scale="9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heetViews>
  <sheetFormatPr defaultRowHeight="15" x14ac:dyDescent="0.25"/>
  <cols>
    <col min="1" max="1" width="48.140625" customWidth="1"/>
    <col min="2" max="3" width="11" bestFit="1" customWidth="1"/>
    <col min="4" max="4" width="10.7109375" bestFit="1" customWidth="1"/>
    <col min="5" max="5" width="14.140625" customWidth="1"/>
  </cols>
  <sheetData>
    <row r="1" spans="1:5" x14ac:dyDescent="0.25">
      <c r="A1" s="962" t="s">
        <v>1404</v>
      </c>
    </row>
    <row r="2" spans="1:5" ht="15.75" x14ac:dyDescent="0.25">
      <c r="A2" s="2271" t="s">
        <v>1317</v>
      </c>
      <c r="B2" s="2272"/>
      <c r="C2" s="2272"/>
      <c r="D2" s="2272"/>
      <c r="E2" s="2272"/>
    </row>
    <row r="3" spans="1:5" ht="15.75" x14ac:dyDescent="0.25">
      <c r="A3" s="2272"/>
      <c r="B3" s="2272"/>
      <c r="C3" s="2272"/>
      <c r="D3" s="2272"/>
      <c r="E3" s="2272"/>
    </row>
    <row r="4" spans="1:5" ht="35.25" customHeight="1" x14ac:dyDescent="0.25">
      <c r="A4" s="4006" t="s">
        <v>2760</v>
      </c>
      <c r="B4" s="4008" t="s">
        <v>2761</v>
      </c>
      <c r="C4" s="4008"/>
      <c r="D4" s="4008" t="s">
        <v>122</v>
      </c>
      <c r="E4" s="4008"/>
    </row>
    <row r="5" spans="1:5" ht="35.25" customHeight="1" x14ac:dyDescent="0.25">
      <c r="A5" s="4007"/>
      <c r="B5" s="2274">
        <v>2000</v>
      </c>
      <c r="C5" s="2274">
        <v>2011</v>
      </c>
      <c r="D5" s="2274">
        <v>2000</v>
      </c>
      <c r="E5" s="2274">
        <v>2011</v>
      </c>
    </row>
    <row r="6" spans="1:5" ht="35.25" customHeight="1" x14ac:dyDescent="0.25">
      <c r="A6" s="2275" t="s">
        <v>2762</v>
      </c>
      <c r="B6" s="2276">
        <v>12110</v>
      </c>
      <c r="C6" s="2276">
        <v>13027</v>
      </c>
      <c r="D6" s="2277">
        <v>4.5135705287325472</v>
      </c>
      <c r="E6" s="2277">
        <v>4.0999999999999996</v>
      </c>
    </row>
    <row r="7" spans="1:5" ht="35.25" customHeight="1" x14ac:dyDescent="0.25">
      <c r="A7" s="2275" t="s">
        <v>2763</v>
      </c>
      <c r="B7" s="2276">
        <v>228977</v>
      </c>
      <c r="C7" s="2276">
        <v>261612</v>
      </c>
      <c r="D7" s="2277">
        <v>85.4</v>
      </c>
      <c r="E7" s="2277">
        <v>84</v>
      </c>
    </row>
    <row r="8" spans="1:5" ht="35.25" customHeight="1" x14ac:dyDescent="0.25">
      <c r="A8" s="2275" t="s">
        <v>2764</v>
      </c>
      <c r="B8" s="2276">
        <v>11418</v>
      </c>
      <c r="C8" s="2276">
        <v>17130</v>
      </c>
      <c r="D8" s="2277">
        <v>4.2556522128049741</v>
      </c>
      <c r="E8" s="2277">
        <v>5.5</v>
      </c>
    </row>
    <row r="9" spans="1:5" ht="35.25" customHeight="1" x14ac:dyDescent="0.25">
      <c r="A9" s="2275" t="s">
        <v>2765</v>
      </c>
      <c r="B9" s="2276">
        <v>367</v>
      </c>
      <c r="C9" s="2276">
        <v>1162</v>
      </c>
      <c r="D9" s="2277">
        <v>0.13678615888066434</v>
      </c>
      <c r="E9" s="2277">
        <v>0.4</v>
      </c>
    </row>
    <row r="10" spans="1:5" ht="35.25" customHeight="1" x14ac:dyDescent="0.25">
      <c r="A10" s="2275" t="s">
        <v>2766</v>
      </c>
      <c r="B10" s="2276">
        <v>148</v>
      </c>
      <c r="C10" s="2276">
        <v>194</v>
      </c>
      <c r="D10" s="2277">
        <v>0</v>
      </c>
      <c r="E10" s="2277">
        <v>0.1</v>
      </c>
    </row>
    <row r="11" spans="1:5" ht="35.25" customHeight="1" x14ac:dyDescent="0.25">
      <c r="A11" s="2275" t="s">
        <v>2767</v>
      </c>
      <c r="B11" s="2276">
        <v>15282</v>
      </c>
      <c r="C11" s="2276">
        <v>18405</v>
      </c>
      <c r="D11" s="2277">
        <v>5.6958203815103872</v>
      </c>
      <c r="E11" s="2277">
        <v>5.9</v>
      </c>
    </row>
    <row r="12" spans="1:5" ht="35.25" customHeight="1" x14ac:dyDescent="0.25">
      <c r="A12" s="2273" t="s">
        <v>2768</v>
      </c>
      <c r="B12" s="2278">
        <v>268302</v>
      </c>
      <c r="C12" s="2278">
        <v>311530</v>
      </c>
      <c r="D12" s="2279">
        <v>100</v>
      </c>
      <c r="E12" s="2279">
        <v>100</v>
      </c>
    </row>
    <row r="13" spans="1:5" s="1823" customFormat="1" ht="15.75" x14ac:dyDescent="0.25">
      <c r="A13" s="2412"/>
      <c r="B13" s="2413"/>
      <c r="C13" s="2413"/>
      <c r="D13" s="2414"/>
      <c r="E13" s="2414"/>
    </row>
    <row r="14" spans="1:5" ht="15.75" x14ac:dyDescent="0.25">
      <c r="A14" s="974" t="s">
        <v>1404</v>
      </c>
      <c r="B14" s="2280"/>
      <c r="C14" s="2280"/>
      <c r="D14" s="2281"/>
      <c r="E14" s="2281"/>
    </row>
    <row r="15" spans="1:5" ht="50.25" customHeight="1" x14ac:dyDescent="0.25">
      <c r="A15" s="4009" t="s">
        <v>3862</v>
      </c>
      <c r="B15" s="4009"/>
      <c r="C15" s="4009"/>
      <c r="D15" s="4009"/>
      <c r="E15" s="4009"/>
    </row>
    <row r="16" spans="1:5" ht="15.75" x14ac:dyDescent="0.25">
      <c r="A16" s="3032" t="s">
        <v>1532</v>
      </c>
      <c r="B16" s="2272"/>
      <c r="C16" s="2272"/>
      <c r="D16" s="2272"/>
      <c r="E16" s="2272"/>
    </row>
    <row r="17" spans="1:5" ht="15.75" x14ac:dyDescent="0.25">
      <c r="A17" s="2272"/>
      <c r="B17" s="2272"/>
      <c r="C17" s="2272"/>
      <c r="D17" s="2272"/>
      <c r="E17" s="2272"/>
    </row>
    <row r="18" spans="1:5" ht="38.25" customHeight="1" x14ac:dyDescent="0.25">
      <c r="A18" s="4006" t="s">
        <v>2769</v>
      </c>
      <c r="B18" s="4008" t="s">
        <v>37</v>
      </c>
      <c r="C18" s="4008"/>
      <c r="D18" s="4008" t="s">
        <v>122</v>
      </c>
      <c r="E18" s="4008"/>
    </row>
    <row r="19" spans="1:5" ht="38.25" customHeight="1" x14ac:dyDescent="0.25">
      <c r="A19" s="4007"/>
      <c r="B19" s="2274">
        <v>2000</v>
      </c>
      <c r="C19" s="2274">
        <v>2011</v>
      </c>
      <c r="D19" s="2274">
        <v>2000</v>
      </c>
      <c r="E19" s="2274">
        <v>2011</v>
      </c>
    </row>
    <row r="20" spans="1:5" ht="38.25" customHeight="1" x14ac:dyDescent="0.25">
      <c r="A20" s="2275" t="s">
        <v>2770</v>
      </c>
      <c r="B20" s="2282">
        <v>193391</v>
      </c>
      <c r="C20" s="2282">
        <v>213944</v>
      </c>
      <c r="D20" s="2283">
        <v>81</v>
      </c>
      <c r="E20" s="2283">
        <v>76.954674781395113</v>
      </c>
    </row>
    <row r="21" spans="1:5" ht="38.25" customHeight="1" x14ac:dyDescent="0.25">
      <c r="A21" s="2275" t="s">
        <v>2771</v>
      </c>
      <c r="B21" s="2282">
        <v>27507</v>
      </c>
      <c r="C21" s="2282">
        <v>45166</v>
      </c>
      <c r="D21" s="2283">
        <f>B21/$B$24*100</f>
        <v>11.512673273957008</v>
      </c>
      <c r="E21" s="2283">
        <v>16.246002884757189</v>
      </c>
    </row>
    <row r="22" spans="1:5" ht="38.25" customHeight="1" x14ac:dyDescent="0.25">
      <c r="A22" s="2275" t="s">
        <v>2772</v>
      </c>
      <c r="B22" s="2282">
        <v>11418</v>
      </c>
      <c r="C22" s="2282">
        <v>17130</v>
      </c>
      <c r="D22" s="2283">
        <f>B22/$B$24*100</f>
        <v>4.7788455099444178</v>
      </c>
      <c r="E22" s="2283">
        <v>6.1615823720473504</v>
      </c>
    </row>
    <row r="23" spans="1:5" ht="38.25" customHeight="1" x14ac:dyDescent="0.25">
      <c r="A23" s="2275" t="s">
        <v>2773</v>
      </c>
      <c r="B23" s="2284">
        <v>6612</v>
      </c>
      <c r="C23" s="2284">
        <v>1773</v>
      </c>
      <c r="D23" s="2283">
        <v>2.7</v>
      </c>
      <c r="E23" s="2283">
        <v>0.63773996180034742</v>
      </c>
    </row>
    <row r="24" spans="1:5" ht="38.25" customHeight="1" x14ac:dyDescent="0.25">
      <c r="A24" s="2273" t="s">
        <v>7</v>
      </c>
      <c r="B24" s="2285">
        <v>238928</v>
      </c>
      <c r="C24" s="2285">
        <v>278013</v>
      </c>
      <c r="D24" s="2286">
        <v>100</v>
      </c>
      <c r="E24" s="2286">
        <v>100</v>
      </c>
    </row>
    <row r="25" spans="1:5" ht="18.75" x14ac:dyDescent="0.25">
      <c r="A25" s="2287" t="s">
        <v>2774</v>
      </c>
      <c r="B25" s="2288"/>
      <c r="C25" s="2289"/>
      <c r="D25" s="2290"/>
      <c r="E25" s="2290"/>
    </row>
    <row r="26" spans="1:5" ht="18" x14ac:dyDescent="0.25">
      <c r="A26" s="2291" t="s">
        <v>2775</v>
      </c>
      <c r="B26" s="2292"/>
      <c r="C26" s="2293"/>
      <c r="D26" s="2294"/>
      <c r="E26" s="2294"/>
    </row>
  </sheetData>
  <mergeCells count="7">
    <mergeCell ref="A4:A5"/>
    <mergeCell ref="B4:C4"/>
    <mergeCell ref="D4:E4"/>
    <mergeCell ref="A18:A19"/>
    <mergeCell ref="B18:C18"/>
    <mergeCell ref="D18:E18"/>
    <mergeCell ref="A15:E15"/>
  </mergeCells>
  <hyperlinks>
    <hyperlink ref="A1" location="'Table of Contents'!A1" display="Back to Table of Contents"/>
    <hyperlink ref="A14" location="'Table of Contents'!A1" display="Back to Table of Contents"/>
  </hyperlinks>
  <pageMargins left="0.49" right="0.54" top="0.64" bottom="0.75" header="0.3" footer="0.3"/>
  <pageSetup paperSize="9" scale="9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heetViews>
  <sheetFormatPr defaultRowHeight="15" x14ac:dyDescent="0.25"/>
  <cols>
    <col min="1" max="1" width="24.85546875" bestFit="1" customWidth="1"/>
    <col min="2" max="5" width="14.5703125" customWidth="1"/>
  </cols>
  <sheetData>
    <row r="1" spans="1:5" x14ac:dyDescent="0.25">
      <c r="A1" s="962" t="s">
        <v>1404</v>
      </c>
    </row>
    <row r="2" spans="1:5" ht="45.75" customHeight="1" x14ac:dyDescent="0.25">
      <c r="A2" s="4010" t="s">
        <v>2776</v>
      </c>
      <c r="B2" s="4010"/>
      <c r="C2" s="4010"/>
      <c r="D2" s="4010"/>
      <c r="E2" s="4010"/>
    </row>
    <row r="3" spans="1:5" x14ac:dyDescent="0.25">
      <c r="A3" s="1823"/>
      <c r="B3" s="1823"/>
      <c r="C3" s="1823"/>
      <c r="D3" s="1823"/>
      <c r="E3" s="2295" t="s">
        <v>37</v>
      </c>
    </row>
    <row r="4" spans="1:5" ht="47.25" customHeight="1" x14ac:dyDescent="0.25">
      <c r="A4" s="3594" t="s">
        <v>155</v>
      </c>
      <c r="B4" s="3594" t="s">
        <v>2777</v>
      </c>
      <c r="C4" s="3594"/>
      <c r="D4" s="3594" t="s">
        <v>2778</v>
      </c>
      <c r="E4" s="3594"/>
    </row>
    <row r="5" spans="1:5" ht="53.25" customHeight="1" x14ac:dyDescent="0.25">
      <c r="A5" s="3594"/>
      <c r="B5" s="2296" t="s">
        <v>2779</v>
      </c>
      <c r="C5" s="2296" t="s">
        <v>2780</v>
      </c>
      <c r="D5" s="2296" t="s">
        <v>2779</v>
      </c>
      <c r="E5" s="2296" t="s">
        <v>2780</v>
      </c>
    </row>
    <row r="6" spans="1:5" ht="38.25" customHeight="1" x14ac:dyDescent="0.25">
      <c r="A6" s="2096" t="s">
        <v>1862</v>
      </c>
      <c r="B6" s="2297">
        <v>97</v>
      </c>
      <c r="C6" s="2297">
        <v>346</v>
      </c>
      <c r="D6" s="2298">
        <v>79</v>
      </c>
      <c r="E6" s="2298">
        <v>274</v>
      </c>
    </row>
    <row r="7" spans="1:5" ht="38.25" customHeight="1" x14ac:dyDescent="0.25">
      <c r="A7" s="2096" t="s">
        <v>1856</v>
      </c>
      <c r="B7" s="2297">
        <v>44</v>
      </c>
      <c r="C7" s="2297">
        <v>135</v>
      </c>
      <c r="D7" s="2298">
        <v>21</v>
      </c>
      <c r="E7" s="2298">
        <v>62</v>
      </c>
    </row>
    <row r="8" spans="1:5" ht="38.25" customHeight="1" x14ac:dyDescent="0.25">
      <c r="A8" s="2096" t="s">
        <v>2164</v>
      </c>
      <c r="B8" s="2297">
        <v>15</v>
      </c>
      <c r="C8" s="2297">
        <v>53</v>
      </c>
      <c r="D8" s="2298">
        <v>3</v>
      </c>
      <c r="E8" s="2298">
        <v>10</v>
      </c>
    </row>
    <row r="9" spans="1:5" ht="38.25" customHeight="1" x14ac:dyDescent="0.25">
      <c r="A9" s="2096" t="s">
        <v>158</v>
      </c>
      <c r="B9" s="2297">
        <v>19</v>
      </c>
      <c r="C9" s="2297">
        <v>41</v>
      </c>
      <c r="D9" s="2298">
        <v>6</v>
      </c>
      <c r="E9" s="2298">
        <v>12</v>
      </c>
    </row>
    <row r="10" spans="1:5" ht="38.25" customHeight="1" x14ac:dyDescent="0.25">
      <c r="A10" s="2096" t="s">
        <v>160</v>
      </c>
      <c r="B10" s="2297">
        <v>15</v>
      </c>
      <c r="C10" s="2297">
        <v>32</v>
      </c>
      <c r="D10" s="2298">
        <v>5</v>
      </c>
      <c r="E10" s="2298">
        <v>11</v>
      </c>
    </row>
    <row r="11" spans="1:5" ht="38.25" customHeight="1" x14ac:dyDescent="0.25">
      <c r="A11" s="2096" t="s">
        <v>161</v>
      </c>
      <c r="B11" s="2297">
        <v>5</v>
      </c>
      <c r="C11" s="2297">
        <v>20</v>
      </c>
      <c r="D11" s="2297">
        <v>8</v>
      </c>
      <c r="E11" s="2298">
        <v>19</v>
      </c>
    </row>
    <row r="12" spans="1:5" ht="38.25" customHeight="1" x14ac:dyDescent="0.25">
      <c r="A12" s="2096" t="s">
        <v>2467</v>
      </c>
      <c r="B12" s="2297">
        <v>39</v>
      </c>
      <c r="C12" s="2297">
        <v>101</v>
      </c>
      <c r="D12" s="2298">
        <v>17</v>
      </c>
      <c r="E12" s="2298">
        <v>48</v>
      </c>
    </row>
    <row r="13" spans="1:5" ht="38.25" customHeight="1" x14ac:dyDescent="0.25">
      <c r="A13" s="2096" t="s">
        <v>1861</v>
      </c>
      <c r="B13" s="2297">
        <v>18</v>
      </c>
      <c r="C13" s="2297">
        <v>52</v>
      </c>
      <c r="D13" s="2298">
        <v>4</v>
      </c>
      <c r="E13" s="2298">
        <v>14</v>
      </c>
    </row>
    <row r="14" spans="1:5" ht="38.25" customHeight="1" x14ac:dyDescent="0.25">
      <c r="A14" s="2096" t="s">
        <v>90</v>
      </c>
      <c r="B14" s="2297">
        <v>31</v>
      </c>
      <c r="C14" s="2297">
        <v>127</v>
      </c>
      <c r="D14" s="2298">
        <v>6</v>
      </c>
      <c r="E14" s="2298">
        <v>29</v>
      </c>
    </row>
    <row r="15" spans="1:5" ht="38.25" customHeight="1" x14ac:dyDescent="0.25">
      <c r="A15" s="2096" t="s">
        <v>327</v>
      </c>
      <c r="B15" s="2297">
        <v>3</v>
      </c>
      <c r="C15" s="2297">
        <v>11</v>
      </c>
      <c r="D15" s="2298">
        <v>1</v>
      </c>
      <c r="E15" s="2298">
        <v>4</v>
      </c>
    </row>
    <row r="16" spans="1:5" ht="38.25" customHeight="1" x14ac:dyDescent="0.25">
      <c r="A16" s="2105" t="s">
        <v>2781</v>
      </c>
      <c r="B16" s="2299">
        <v>286</v>
      </c>
      <c r="C16" s="2299">
        <v>918</v>
      </c>
      <c r="D16" s="2299">
        <v>150</v>
      </c>
      <c r="E16" s="2299">
        <v>483</v>
      </c>
    </row>
    <row r="17" spans="1:5" ht="57" customHeight="1" x14ac:dyDescent="0.25">
      <c r="A17" s="4011" t="s">
        <v>2782</v>
      </c>
      <c r="B17" s="4011"/>
      <c r="C17" s="4011"/>
      <c r="D17" s="4011"/>
      <c r="E17" s="4011"/>
    </row>
  </sheetData>
  <mergeCells count="5">
    <mergeCell ref="A2:E2"/>
    <mergeCell ref="A4:A5"/>
    <mergeCell ref="B4:C4"/>
    <mergeCell ref="D4:E4"/>
    <mergeCell ref="A17:E17"/>
  </mergeCells>
  <hyperlinks>
    <hyperlink ref="A1" location="'Table of Contents'!A1" display="Back to Table of Contents"/>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heetViews>
  <sheetFormatPr defaultRowHeight="15" x14ac:dyDescent="0.25"/>
  <cols>
    <col min="1" max="1" width="42" customWidth="1"/>
    <col min="2" max="2" width="10.42578125" customWidth="1"/>
    <col min="3" max="3" width="10" customWidth="1"/>
    <col min="4" max="4" width="10.5703125" customWidth="1"/>
    <col min="5" max="5" width="10.140625" customWidth="1"/>
    <col min="6" max="7" width="10" customWidth="1"/>
  </cols>
  <sheetData>
    <row r="1" spans="1:7" x14ac:dyDescent="0.25">
      <c r="A1" s="962" t="s">
        <v>1404</v>
      </c>
    </row>
    <row r="2" spans="1:7" ht="18.75" x14ac:dyDescent="0.25">
      <c r="A2" s="2271" t="s">
        <v>2783</v>
      </c>
      <c r="B2" s="2272"/>
      <c r="C2" s="2272"/>
      <c r="D2" s="2272"/>
      <c r="E2" s="2272"/>
      <c r="F2" s="2272"/>
      <c r="G2" s="2272"/>
    </row>
    <row r="3" spans="1:7" ht="15.75" x14ac:dyDescent="0.25">
      <c r="A3" s="2300" t="s">
        <v>2784</v>
      </c>
      <c r="B3" s="2272"/>
      <c r="C3" s="2272"/>
      <c r="D3" s="2272"/>
      <c r="E3" s="2272"/>
      <c r="F3" s="2272"/>
      <c r="G3" s="2272"/>
    </row>
    <row r="4" spans="1:7" ht="15.75" x14ac:dyDescent="0.25">
      <c r="A4" s="2272"/>
      <c r="B4" s="2272"/>
      <c r="C4" s="2272"/>
      <c r="D4" s="2272"/>
      <c r="E4" s="2272"/>
      <c r="F4" s="2272"/>
      <c r="G4" s="2272"/>
    </row>
    <row r="5" spans="1:7" ht="26.25" customHeight="1" x14ac:dyDescent="0.25">
      <c r="A5" s="4006" t="s">
        <v>2785</v>
      </c>
      <c r="B5" s="4006" t="s">
        <v>37</v>
      </c>
      <c r="C5" s="4006"/>
      <c r="D5" s="4006"/>
      <c r="E5" s="4006"/>
      <c r="F5" s="4006" t="s">
        <v>2786</v>
      </c>
      <c r="G5" s="4006"/>
    </row>
    <row r="6" spans="1:7" ht="26.25" customHeight="1" x14ac:dyDescent="0.25">
      <c r="A6" s="4021"/>
      <c r="B6" s="4008">
        <v>2000</v>
      </c>
      <c r="C6" s="4008"/>
      <c r="D6" s="4008">
        <v>2011</v>
      </c>
      <c r="E6" s="4008"/>
      <c r="F6" s="4021"/>
      <c r="G6" s="4021"/>
    </row>
    <row r="7" spans="1:7" ht="26.25" customHeight="1" x14ac:dyDescent="0.25">
      <c r="A7" s="4007"/>
      <c r="B7" s="2273" t="s">
        <v>37</v>
      </c>
      <c r="C7" s="2273" t="s">
        <v>122</v>
      </c>
      <c r="D7" s="2273" t="s">
        <v>37</v>
      </c>
      <c r="E7" s="2273" t="s">
        <v>122</v>
      </c>
      <c r="F7" s="2273" t="s">
        <v>37</v>
      </c>
      <c r="G7" s="2273" t="s">
        <v>122</v>
      </c>
    </row>
    <row r="8" spans="1:7" ht="33.75" customHeight="1" x14ac:dyDescent="0.25">
      <c r="A8" s="2275" t="s">
        <v>2787</v>
      </c>
      <c r="B8" s="2302">
        <v>206210</v>
      </c>
      <c r="C8" s="2303">
        <v>86.3</v>
      </c>
      <c r="D8" s="2304">
        <v>255746</v>
      </c>
      <c r="E8" s="2303">
        <v>91.990662307158303</v>
      </c>
      <c r="F8" s="2304">
        <v>49536</v>
      </c>
      <c r="G8" s="2303">
        <v>24.02211337956453</v>
      </c>
    </row>
    <row r="9" spans="1:7" ht="33.75" customHeight="1" x14ac:dyDescent="0.25">
      <c r="A9" s="2275" t="s">
        <v>2788</v>
      </c>
      <c r="B9" s="2302">
        <v>9416</v>
      </c>
      <c r="C9" s="2303">
        <v>4</v>
      </c>
      <c r="D9" s="2304">
        <v>7440</v>
      </c>
      <c r="E9" s="2303">
        <v>2.6761338498559417</v>
      </c>
      <c r="F9" s="2304">
        <v>-1976</v>
      </c>
      <c r="G9" s="2303">
        <v>-20.985556499575182</v>
      </c>
    </row>
    <row r="10" spans="1:7" ht="33.75" customHeight="1" x14ac:dyDescent="0.25">
      <c r="A10" s="2275" t="s">
        <v>2789</v>
      </c>
      <c r="B10" s="2302">
        <v>19345</v>
      </c>
      <c r="C10" s="2303">
        <v>8.1</v>
      </c>
      <c r="D10" s="2304">
        <v>12608</v>
      </c>
      <c r="E10" s="2303">
        <v>4.5350397283580266</v>
      </c>
      <c r="F10" s="2304">
        <v>-6737</v>
      </c>
      <c r="G10" s="2303">
        <v>-34.825536314293103</v>
      </c>
    </row>
    <row r="11" spans="1:7" ht="33.75" customHeight="1" x14ac:dyDescent="0.25">
      <c r="A11" s="2275" t="s">
        <v>2790</v>
      </c>
      <c r="B11" s="2302">
        <v>2198</v>
      </c>
      <c r="C11" s="2303">
        <v>0.9</v>
      </c>
      <c r="D11" s="2304">
        <v>1025</v>
      </c>
      <c r="E11" s="2303">
        <v>0.3686877951750458</v>
      </c>
      <c r="F11" s="2304">
        <v>-1173</v>
      </c>
      <c r="G11" s="2303">
        <v>-53.366696997270246</v>
      </c>
    </row>
    <row r="12" spans="1:7" ht="33.75" customHeight="1" x14ac:dyDescent="0.25">
      <c r="A12" s="2275" t="s">
        <v>1448</v>
      </c>
      <c r="B12" s="2302">
        <v>1759</v>
      </c>
      <c r="C12" s="2303">
        <v>0.7</v>
      </c>
      <c r="D12" s="2304">
        <v>1194</v>
      </c>
      <c r="E12" s="2303">
        <v>0.42947631945268749</v>
      </c>
      <c r="F12" s="2304">
        <v>-565</v>
      </c>
      <c r="G12" s="2303">
        <v>-32.120523024445717</v>
      </c>
    </row>
    <row r="13" spans="1:7" ht="33.75" customHeight="1" x14ac:dyDescent="0.25">
      <c r="A13" s="2273" t="s">
        <v>7</v>
      </c>
      <c r="B13" s="2305">
        <v>238928</v>
      </c>
      <c r="C13" s="2306">
        <v>100</v>
      </c>
      <c r="D13" s="2307">
        <v>278013</v>
      </c>
      <c r="E13" s="2306">
        <v>100.00000000000001</v>
      </c>
      <c r="F13" s="2307">
        <v>39085</v>
      </c>
      <c r="G13" s="2306">
        <v>16.358484564387595</v>
      </c>
    </row>
    <row r="14" spans="1:7" ht="15.75" x14ac:dyDescent="0.25">
      <c r="A14" s="2308" t="s">
        <v>2791</v>
      </c>
      <c r="B14" s="2309"/>
      <c r="C14" s="2290"/>
      <c r="D14" s="2289"/>
      <c r="E14" s="2310"/>
      <c r="F14" s="2311"/>
      <c r="G14" s="2310"/>
    </row>
    <row r="15" spans="1:7" ht="15.75" x14ac:dyDescent="0.25">
      <c r="A15" s="1818" t="s">
        <v>1404</v>
      </c>
      <c r="B15" s="2272"/>
      <c r="C15" s="2272"/>
      <c r="D15" s="2272"/>
      <c r="E15" s="2272"/>
      <c r="F15" s="2272"/>
      <c r="G15" s="2272"/>
    </row>
    <row r="16" spans="1:7" ht="15.75" x14ac:dyDescent="0.25">
      <c r="A16" s="2300" t="s">
        <v>2792</v>
      </c>
      <c r="B16" s="2272"/>
      <c r="C16" s="2272"/>
      <c r="D16" s="2272"/>
      <c r="E16" s="2272"/>
      <c r="F16" s="2272"/>
      <c r="G16" s="2272"/>
    </row>
    <row r="17" spans="1:7" ht="15.75" x14ac:dyDescent="0.25">
      <c r="A17" s="2312" t="s">
        <v>2793</v>
      </c>
      <c r="B17" s="2272"/>
      <c r="C17" s="2272"/>
      <c r="D17" s="2272"/>
      <c r="E17" s="2272"/>
      <c r="F17" s="2272"/>
      <c r="G17" s="2272"/>
    </row>
    <row r="18" spans="1:7" ht="15.75" x14ac:dyDescent="0.25">
      <c r="A18" s="2272"/>
      <c r="B18" s="2272"/>
      <c r="C18" s="2272"/>
      <c r="D18" s="2272"/>
      <c r="E18" s="2272"/>
      <c r="F18" s="2272"/>
      <c r="G18" s="2272"/>
    </row>
    <row r="19" spans="1:7" ht="23.25" customHeight="1" x14ac:dyDescent="0.25">
      <c r="A19" s="4006" t="s">
        <v>2794</v>
      </c>
      <c r="B19" s="4006">
        <v>2000</v>
      </c>
      <c r="C19" s="4006"/>
      <c r="D19" s="4006"/>
      <c r="E19" s="4006">
        <v>2011</v>
      </c>
      <c r="F19" s="4006"/>
      <c r="G19" s="4006"/>
    </row>
    <row r="20" spans="1:7" ht="23.25" customHeight="1" x14ac:dyDescent="0.25">
      <c r="A20" s="4021"/>
      <c r="B20" s="4012" t="s">
        <v>37</v>
      </c>
      <c r="C20" s="4013"/>
      <c r="D20" s="4006" t="s">
        <v>122</v>
      </c>
      <c r="E20" s="4012" t="s">
        <v>37</v>
      </c>
      <c r="F20" s="4013"/>
      <c r="G20" s="4006" t="s">
        <v>122</v>
      </c>
    </row>
    <row r="21" spans="1:7" ht="23.25" customHeight="1" x14ac:dyDescent="0.25">
      <c r="A21" s="4007"/>
      <c r="B21" s="4022"/>
      <c r="C21" s="4023"/>
      <c r="D21" s="4007"/>
      <c r="E21" s="4022"/>
      <c r="F21" s="4023"/>
      <c r="G21" s="4007"/>
    </row>
    <row r="22" spans="1:7" ht="28.5" customHeight="1" x14ac:dyDescent="0.25">
      <c r="A22" s="2275" t="s">
        <v>2795</v>
      </c>
      <c r="B22" s="4012"/>
      <c r="C22" s="4013"/>
      <c r="D22" s="2301"/>
      <c r="E22" s="4012"/>
      <c r="F22" s="4013"/>
      <c r="G22" s="2301"/>
    </row>
    <row r="23" spans="1:7" ht="28.5" customHeight="1" x14ac:dyDescent="0.25">
      <c r="A23" s="2313" t="s">
        <v>2796</v>
      </c>
      <c r="B23" s="4016">
        <v>278226</v>
      </c>
      <c r="C23" s="4016"/>
      <c r="D23" s="2314">
        <v>93.467620292201786</v>
      </c>
      <c r="E23" s="4017">
        <v>325759</v>
      </c>
      <c r="F23" s="4017"/>
      <c r="G23" s="2314">
        <v>90.736877289249747</v>
      </c>
    </row>
    <row r="24" spans="1:7" ht="28.5" customHeight="1" x14ac:dyDescent="0.25">
      <c r="A24" s="2275" t="s">
        <v>2797</v>
      </c>
      <c r="B24" s="4016">
        <v>3932</v>
      </c>
      <c r="C24" s="4016"/>
      <c r="D24" s="2314">
        <v>1.3209214199569324</v>
      </c>
      <c r="E24" s="4017">
        <v>5271</v>
      </c>
      <c r="F24" s="4017"/>
      <c r="G24" s="2314">
        <v>1.4681837806219795</v>
      </c>
    </row>
    <row r="25" spans="1:7" ht="28.5" customHeight="1" x14ac:dyDescent="0.25">
      <c r="A25" s="2275" t="s">
        <v>2798</v>
      </c>
      <c r="B25" s="4016">
        <v>15513</v>
      </c>
      <c r="C25" s="4016"/>
      <c r="D25" s="2314">
        <v>5.2114582878412747</v>
      </c>
      <c r="E25" s="4017">
        <v>27985</v>
      </c>
      <c r="F25" s="4017"/>
      <c r="G25" s="2314">
        <v>7.794938930128267</v>
      </c>
    </row>
    <row r="26" spans="1:7" ht="28.5" customHeight="1" x14ac:dyDescent="0.25">
      <c r="A26" s="2315" t="s">
        <v>2799</v>
      </c>
      <c r="B26" s="4014">
        <v>6103</v>
      </c>
      <c r="C26" s="4015"/>
      <c r="D26" s="2316">
        <v>2.0502501083410878</v>
      </c>
      <c r="E26" s="4018">
        <v>7467</v>
      </c>
      <c r="F26" s="4019"/>
      <c r="G26" s="2316">
        <v>2.0798573875743354</v>
      </c>
    </row>
    <row r="27" spans="1:7" ht="28.5" customHeight="1" x14ac:dyDescent="0.25">
      <c r="A27" s="2317" t="s">
        <v>2800</v>
      </c>
      <c r="B27" s="4014">
        <v>2560</v>
      </c>
      <c r="C27" s="4015"/>
      <c r="D27" s="2316">
        <v>0.86000987667592743</v>
      </c>
      <c r="E27" s="4014">
        <v>1460</v>
      </c>
      <c r="F27" s="4015"/>
      <c r="G27" s="2316">
        <v>0.40666824505939858</v>
      </c>
    </row>
    <row r="28" spans="1:7" ht="28.5" customHeight="1" x14ac:dyDescent="0.25">
      <c r="A28" s="2317" t="s">
        <v>2801</v>
      </c>
      <c r="B28" s="4014">
        <v>637</v>
      </c>
      <c r="C28" s="4015"/>
      <c r="D28" s="2316">
        <v>0.21399464509475224</v>
      </c>
      <c r="E28" s="4014">
        <v>438</v>
      </c>
      <c r="F28" s="4015"/>
      <c r="G28" s="2316">
        <v>0.12200047351781959</v>
      </c>
    </row>
    <row r="29" spans="1:7" ht="28.5" customHeight="1" x14ac:dyDescent="0.25">
      <c r="A29" s="2317" t="s">
        <v>2802</v>
      </c>
      <c r="B29" s="4014">
        <v>1124</v>
      </c>
      <c r="C29" s="4015"/>
      <c r="D29" s="2316">
        <v>0.3775980864780244</v>
      </c>
      <c r="E29" s="4014">
        <v>1732</v>
      </c>
      <c r="F29" s="4015"/>
      <c r="G29" s="2316">
        <v>0.48243109619375235</v>
      </c>
    </row>
    <row r="30" spans="1:7" ht="28.5" customHeight="1" x14ac:dyDescent="0.25">
      <c r="A30" s="2318" t="s">
        <v>2803</v>
      </c>
      <c r="B30" s="4014">
        <v>5089</v>
      </c>
      <c r="C30" s="4015"/>
      <c r="D30" s="2316">
        <v>1.7096055712514824</v>
      </c>
      <c r="E30" s="4014">
        <v>16888</v>
      </c>
      <c r="F30" s="4015"/>
      <c r="G30" s="2316">
        <v>4.7039817277829616</v>
      </c>
    </row>
    <row r="31" spans="1:7" ht="28.5" customHeight="1" x14ac:dyDescent="0.25">
      <c r="A31" s="2319" t="s">
        <v>7</v>
      </c>
      <c r="B31" s="4020">
        <v>297671</v>
      </c>
      <c r="C31" s="4020"/>
      <c r="D31" s="2306">
        <v>100</v>
      </c>
      <c r="E31" s="4020">
        <v>359015</v>
      </c>
      <c r="F31" s="4020"/>
      <c r="G31" s="2306">
        <v>100</v>
      </c>
    </row>
  </sheetData>
  <mergeCells count="32">
    <mergeCell ref="B31:C31"/>
    <mergeCell ref="E31:F31"/>
    <mergeCell ref="B30:C30"/>
    <mergeCell ref="E30:F30"/>
    <mergeCell ref="A5:A7"/>
    <mergeCell ref="B5:E5"/>
    <mergeCell ref="F5:G6"/>
    <mergeCell ref="B6:C6"/>
    <mergeCell ref="D6:E6"/>
    <mergeCell ref="A19:A21"/>
    <mergeCell ref="B19:D19"/>
    <mergeCell ref="E19:G19"/>
    <mergeCell ref="B20:C21"/>
    <mergeCell ref="D20:D21"/>
    <mergeCell ref="E20:F21"/>
    <mergeCell ref="G20:G21"/>
    <mergeCell ref="B22:C22"/>
    <mergeCell ref="E22:F22"/>
    <mergeCell ref="B28:C28"/>
    <mergeCell ref="E28:F28"/>
    <mergeCell ref="B29:C29"/>
    <mergeCell ref="E29:F29"/>
    <mergeCell ref="B25:C25"/>
    <mergeCell ref="E25:F25"/>
    <mergeCell ref="B26:C26"/>
    <mergeCell ref="E26:F26"/>
    <mergeCell ref="B27:C27"/>
    <mergeCell ref="E27:F27"/>
    <mergeCell ref="B23:C23"/>
    <mergeCell ref="E23:F23"/>
    <mergeCell ref="B24:C24"/>
    <mergeCell ref="E24:F24"/>
  </mergeCells>
  <hyperlinks>
    <hyperlink ref="A1" location="'Table of Contents'!A1" display="Back to Table of Contents"/>
    <hyperlink ref="A15" location="'Table of Contents'!A1" display="Back to Table of Contents"/>
  </hyperlinks>
  <pageMargins left="0.53" right="0.4"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D876175-F831-405B-AEEC-EDC10C757D4D}"/>
</file>

<file path=customXml/itemProps2.xml><?xml version="1.0" encoding="utf-8"?>
<ds:datastoreItem xmlns:ds="http://schemas.openxmlformats.org/officeDocument/2006/customXml" ds:itemID="{01AA1FAA-9BF8-40BE-9622-08A4F801A644}"/>
</file>

<file path=customXml/itemProps3.xml><?xml version="1.0" encoding="utf-8"?>
<ds:datastoreItem xmlns:ds="http://schemas.openxmlformats.org/officeDocument/2006/customXml" ds:itemID="{163548F1-B34B-4A2F-B8EA-ABDFE50912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151</vt:i4>
      </vt:variant>
      <vt:variant>
        <vt:lpstr>Named Ranges</vt:lpstr>
      </vt:variant>
      <vt:variant>
        <vt:i4>8</vt:i4>
      </vt:variant>
    </vt:vector>
  </HeadingPairs>
  <TitlesOfParts>
    <vt:vector size="159" baseType="lpstr">
      <vt:lpstr>Table of Contents</vt:lpstr>
      <vt:lpstr>t1</vt:lpstr>
      <vt:lpstr>t1.1 </vt:lpstr>
      <vt:lpstr>t 1.2</vt:lpstr>
      <vt:lpstr>t 1.3</vt:lpstr>
      <vt:lpstr>t1.4 </vt:lpstr>
      <vt:lpstr>t1.5</vt:lpstr>
      <vt:lpstr>t1.6</vt:lpstr>
      <vt:lpstr>t1.7 </vt:lpstr>
      <vt:lpstr>t1.7 contd</vt:lpstr>
      <vt:lpstr>t1.8 </vt:lpstr>
      <vt:lpstr>t1.9</vt:lpstr>
      <vt:lpstr>t1.10 </vt:lpstr>
      <vt:lpstr>t1.11</vt:lpstr>
      <vt:lpstr>t 1.11 contd</vt:lpstr>
      <vt:lpstr>t1.12</vt:lpstr>
      <vt:lpstr>t1.13</vt:lpstr>
      <vt:lpstr>t1.14</vt:lpstr>
      <vt:lpstr>t1.15</vt:lpstr>
      <vt:lpstr>t 1.16,t1.17, t1.18,t1.19</vt:lpstr>
      <vt:lpstr>t1.20</vt:lpstr>
      <vt:lpstr>t 1.21 </vt:lpstr>
      <vt:lpstr>t1.22</vt:lpstr>
      <vt:lpstr>t1.23</vt:lpstr>
      <vt:lpstr>t1.24 </vt:lpstr>
      <vt:lpstr>t1.25+t1.26+ fig 1.10 </vt:lpstr>
      <vt:lpstr>t1.27 &amp;  fig 1.11</vt:lpstr>
      <vt:lpstr>t 1.28 </vt:lpstr>
      <vt:lpstr>t1.29+Fig 1.12</vt:lpstr>
      <vt:lpstr>t 1.30+fig 1.13</vt:lpstr>
      <vt:lpstr>t1.31</vt:lpstr>
      <vt:lpstr>t1.32 </vt:lpstr>
      <vt:lpstr>t1.33</vt:lpstr>
      <vt:lpstr>t1.33 cont'd</vt:lpstr>
      <vt:lpstr>t1.34</vt:lpstr>
      <vt:lpstr>t 1.35 </vt:lpstr>
      <vt:lpstr>t1.36 </vt:lpstr>
      <vt:lpstr>t 1.37</vt:lpstr>
      <vt:lpstr>t1.38</vt:lpstr>
      <vt:lpstr>t1.39+t1.40</vt:lpstr>
      <vt:lpstr>t 2.1</vt:lpstr>
      <vt:lpstr>t 2.2</vt:lpstr>
      <vt:lpstr>t2.3 + t 2.4 </vt:lpstr>
      <vt:lpstr> t2.5 &amp; t2.6</vt:lpstr>
      <vt:lpstr>t2.7 &amp; 2.8 </vt:lpstr>
      <vt:lpstr>t2.9+ t2.10+fig 2.2 </vt:lpstr>
      <vt:lpstr>t2.11 &amp;fig 2.3 </vt:lpstr>
      <vt:lpstr>t 2.12 </vt:lpstr>
      <vt:lpstr>t2.13+t2.14</vt:lpstr>
      <vt:lpstr>t2.15</vt:lpstr>
      <vt:lpstr>t2.16, t2.17 </vt:lpstr>
      <vt:lpstr>t2.18</vt:lpstr>
      <vt:lpstr>t2.19 &amp; 2.20 &amp; 2.21 </vt:lpstr>
      <vt:lpstr>t2.22 +fig 2.4</vt:lpstr>
      <vt:lpstr>t 2.23</vt:lpstr>
      <vt:lpstr>t2.24</vt:lpstr>
      <vt:lpstr>t2.25</vt:lpstr>
      <vt:lpstr>t2.26 + t2.27</vt:lpstr>
      <vt:lpstr>t2.28 &amp; t2.29 </vt:lpstr>
      <vt:lpstr>t 2.29 ctd1</vt:lpstr>
      <vt:lpstr>t 2.30+ t 2.31 </vt:lpstr>
      <vt:lpstr>t2.32 </vt:lpstr>
      <vt:lpstr>t2.33</vt:lpstr>
      <vt:lpstr>t2.34 &amp; fig 2.5 </vt:lpstr>
      <vt:lpstr>t2.35 </vt:lpstr>
      <vt:lpstr>t 2.36 +t2.37 </vt:lpstr>
      <vt:lpstr>t2.38+ fig 2.6</vt:lpstr>
      <vt:lpstr>t 2.39</vt:lpstr>
      <vt:lpstr>t2.40+ fig 2.7+ t2.41</vt:lpstr>
      <vt:lpstr>t2.42</vt:lpstr>
      <vt:lpstr>t3.1</vt:lpstr>
      <vt:lpstr>t3.2</vt:lpstr>
      <vt:lpstr>t3.2 contd new</vt:lpstr>
      <vt:lpstr>t3.3,fig 3.1</vt:lpstr>
      <vt:lpstr>t3.4</vt:lpstr>
      <vt:lpstr>t3.5, fig 3.2, t3.6</vt:lpstr>
      <vt:lpstr>t3.7,fig 3.3</vt:lpstr>
      <vt:lpstr>t3.8</vt:lpstr>
      <vt:lpstr>t3.9 &amp; t3.10</vt:lpstr>
      <vt:lpstr>t3.11</vt:lpstr>
      <vt:lpstr>t3.12</vt:lpstr>
      <vt:lpstr>t3.13</vt:lpstr>
      <vt:lpstr>t3.14,t3.15</vt:lpstr>
      <vt:lpstr>t3.16</vt:lpstr>
      <vt:lpstr>t4.1</vt:lpstr>
      <vt:lpstr>t4.2</vt:lpstr>
      <vt:lpstr>t5.1,t5.2</vt:lpstr>
      <vt:lpstr>t5.3</vt:lpstr>
      <vt:lpstr>t5.4</vt:lpstr>
      <vt:lpstr>t5.5</vt:lpstr>
      <vt:lpstr>t5.6</vt:lpstr>
      <vt:lpstr>t5.7</vt:lpstr>
      <vt:lpstr>t5.8</vt:lpstr>
      <vt:lpstr>t5.9</vt:lpstr>
      <vt:lpstr>t5.10</vt:lpstr>
      <vt:lpstr>t5.11</vt:lpstr>
      <vt:lpstr>t5.12, t5.13</vt:lpstr>
      <vt:lpstr>t5.14</vt:lpstr>
      <vt:lpstr>t5.15,t5.16</vt:lpstr>
      <vt:lpstr>t5.17, fig 5.1,5.2</vt:lpstr>
      <vt:lpstr>t5.18</vt:lpstr>
      <vt:lpstr>t5.19</vt:lpstr>
      <vt:lpstr>t5.20</vt:lpstr>
      <vt:lpstr>t5.21,t5.22</vt:lpstr>
      <vt:lpstr>t5.23</vt:lpstr>
      <vt:lpstr>t5.24</vt:lpstr>
      <vt:lpstr>t5.25</vt:lpstr>
      <vt:lpstr>t5.26, t5.27,t5.28</vt:lpstr>
      <vt:lpstr>t6.1, 6.2</vt:lpstr>
      <vt:lpstr>6.3</vt:lpstr>
      <vt:lpstr>t6.4</vt:lpstr>
      <vt:lpstr>t 6.5</vt:lpstr>
      <vt:lpstr>t6.6 </vt:lpstr>
      <vt:lpstr>t6.7 </vt:lpstr>
      <vt:lpstr>t 6.8, t6.9</vt:lpstr>
      <vt:lpstr>t6.10</vt:lpstr>
      <vt:lpstr>t6.10 cont'd1</vt:lpstr>
      <vt:lpstr>t6.10 cont'd2</vt:lpstr>
      <vt:lpstr>t6.10 cont'd3</vt:lpstr>
      <vt:lpstr>t6.11</vt:lpstr>
      <vt:lpstr>t6.12</vt:lpstr>
      <vt:lpstr>t6.13, t6.14</vt:lpstr>
      <vt:lpstr>t 6.15</vt:lpstr>
      <vt:lpstr>t6.16</vt:lpstr>
      <vt:lpstr>t 6.17</vt:lpstr>
      <vt:lpstr>t6.18</vt:lpstr>
      <vt:lpstr>t 6.19</vt:lpstr>
      <vt:lpstr>t6.20</vt:lpstr>
      <vt:lpstr>t6.21, t6.22</vt:lpstr>
      <vt:lpstr>t 6.23</vt:lpstr>
      <vt:lpstr>t6.24</vt:lpstr>
      <vt:lpstr>t6.25, fig 6.1</vt:lpstr>
      <vt:lpstr>t 7.1, t7.2 </vt:lpstr>
      <vt:lpstr>t 7.3, t7.4</vt:lpstr>
      <vt:lpstr>t7.5, t7.6</vt:lpstr>
      <vt:lpstr>t7.7,  t7.8</vt:lpstr>
      <vt:lpstr>t7.9, t7.10</vt:lpstr>
      <vt:lpstr>t7.11</vt:lpstr>
      <vt:lpstr>t7.12, t7.13</vt:lpstr>
      <vt:lpstr>t7.14, t7.15</vt:lpstr>
      <vt:lpstr>t7.16, t7.17</vt:lpstr>
      <vt:lpstr> t7.18</vt:lpstr>
      <vt:lpstr>t7.19, t7.20 </vt:lpstr>
      <vt:lpstr>t7.21, t7.22, t7.23</vt:lpstr>
      <vt:lpstr>t7.24, t7.25, t7.26</vt:lpstr>
      <vt:lpstr>t7.27, t7.28, t7.29</vt:lpstr>
      <vt:lpstr>t7.30, t 7.31</vt:lpstr>
      <vt:lpstr>t7.32, t7.33</vt:lpstr>
      <vt:lpstr>t 7.34</vt:lpstr>
      <vt:lpstr>tab 7.35</vt:lpstr>
      <vt:lpstr>t 7.36</vt:lpstr>
      <vt:lpstr>'t 7.1, t7.2 '!_Toc278964752</vt:lpstr>
      <vt:lpstr>'t 7.3, t7.4'!_Toc278964797</vt:lpstr>
      <vt:lpstr>'t7.5, t7.6'!_Toc278964798</vt:lpstr>
      <vt:lpstr>t7.11!_Toc278964825</vt:lpstr>
      <vt:lpstr>t7.11!_Toc278964826</vt:lpstr>
      <vt:lpstr>'t7.5, t7.6'!_Toc309848674</vt:lpstr>
      <vt:lpstr>'t 2.1'!Print_Area</vt:lpstr>
      <vt:lpstr>t1.13!Print_Area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2020-01-08T05:28:23Z</cp:lastPrinted>
  <dcterms:created xsi:type="dcterms:W3CDTF">2014-09-19T07:32:09Z</dcterms:created>
  <dcterms:modified xsi:type="dcterms:W3CDTF">2020-01-08T05:31:29Z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