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DP\NSDP 2026\NSDP Hist Series 2026\"/>
    </mc:Choice>
  </mc:AlternateContent>
  <xr:revisionPtr revIDLastSave="0" documentId="8_{4395E97E-3314-42FF-A70B-39BFD3955FF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PM5" sheetId="1" r:id="rId1"/>
    <sheet name="BPM6" sheetId="2" r:id="rId2"/>
  </sheets>
  <externalReferences>
    <externalReference r:id="rId3"/>
  </externalReferences>
  <definedNames>
    <definedName name="CurrencyList">'[1]Report Form'!$B$5:$B$7</definedName>
    <definedName name="FrequencyList">'[1]Report Form'!$F$4:$F$8</definedName>
    <definedName name="PeriodList">'[1]Report Form'!$E$4:$E$76</definedName>
    <definedName name="_xlnm.Print_Area" localSheetId="0">'BPM5'!$A$1:$N$183</definedName>
    <definedName name="_xlnm.Print_Area" localSheetId="1">'BPM6'!$A$1:$E$154</definedName>
    <definedName name="ScalesList">'[1]Report Form'!$A$5:$A$8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1" i="2" l="1"/>
  <c r="N161" i="2"/>
  <c r="M161" i="2"/>
  <c r="L161" i="2"/>
  <c r="K161" i="2"/>
  <c r="J161" i="2"/>
  <c r="I161" i="2"/>
  <c r="H161" i="2"/>
  <c r="G161" i="2"/>
  <c r="F161" i="2"/>
  <c r="P160" i="2"/>
  <c r="O160" i="2"/>
  <c r="N160" i="2"/>
  <c r="M160" i="2"/>
  <c r="L160" i="2"/>
  <c r="K160" i="2"/>
  <c r="J160" i="2"/>
  <c r="I160" i="2"/>
  <c r="H160" i="2"/>
  <c r="G160" i="2"/>
  <c r="F160" i="2"/>
  <c r="P158" i="2"/>
  <c r="O158" i="2"/>
  <c r="N158" i="2"/>
  <c r="M158" i="2"/>
  <c r="L158" i="2"/>
  <c r="K158" i="2"/>
  <c r="J158" i="2"/>
  <c r="I158" i="2"/>
  <c r="H158" i="2"/>
  <c r="G158" i="2"/>
  <c r="F158" i="2"/>
  <c r="P156" i="2"/>
  <c r="O156" i="2"/>
  <c r="N156" i="2"/>
  <c r="M156" i="2"/>
  <c r="L156" i="2"/>
  <c r="K156" i="2"/>
  <c r="J156" i="2"/>
  <c r="I156" i="2"/>
  <c r="H156" i="2"/>
  <c r="G156" i="2"/>
  <c r="F156" i="2"/>
  <c r="P153" i="2"/>
  <c r="O153" i="2"/>
  <c r="N153" i="2"/>
  <c r="M153" i="2"/>
  <c r="L153" i="2"/>
  <c r="K153" i="2"/>
  <c r="J153" i="2"/>
  <c r="I153" i="2"/>
  <c r="H153" i="2"/>
  <c r="G153" i="2"/>
  <c r="F153" i="2"/>
  <c r="P150" i="2"/>
  <c r="O150" i="2"/>
  <c r="N150" i="2"/>
  <c r="M150" i="2"/>
  <c r="L150" i="2"/>
  <c r="K150" i="2"/>
  <c r="J150" i="2"/>
  <c r="I150" i="2"/>
  <c r="H150" i="2"/>
  <c r="G150" i="2"/>
  <c r="F150" i="2"/>
  <c r="P149" i="2"/>
  <c r="O149" i="2"/>
  <c r="N149" i="2"/>
  <c r="M149" i="2"/>
  <c r="L149" i="2"/>
  <c r="K149" i="2"/>
  <c r="J149" i="2"/>
  <c r="I149" i="2"/>
  <c r="H149" i="2"/>
  <c r="G149" i="2"/>
  <c r="F149" i="2"/>
  <c r="P146" i="2"/>
  <c r="O146" i="2"/>
  <c r="N146" i="2"/>
  <c r="M146" i="2"/>
  <c r="L146" i="2"/>
  <c r="K146" i="2"/>
  <c r="J146" i="2"/>
  <c r="I146" i="2"/>
  <c r="H146" i="2"/>
  <c r="G146" i="2"/>
  <c r="F146" i="2"/>
  <c r="P140" i="2"/>
  <c r="O140" i="2"/>
  <c r="N140" i="2"/>
  <c r="M140" i="2"/>
  <c r="L140" i="2"/>
  <c r="K140" i="2"/>
  <c r="J140" i="2"/>
  <c r="I140" i="2"/>
  <c r="H140" i="2"/>
  <c r="G140" i="2"/>
  <c r="F140" i="2"/>
  <c r="P138" i="2"/>
  <c r="O138" i="2"/>
  <c r="N138" i="2"/>
  <c r="M138" i="2"/>
  <c r="L138" i="2"/>
  <c r="K138" i="2"/>
  <c r="J138" i="2"/>
  <c r="I138" i="2"/>
  <c r="H138" i="2"/>
  <c r="G138" i="2"/>
  <c r="F138" i="2"/>
  <c r="P136" i="2"/>
  <c r="O136" i="2"/>
  <c r="N136" i="2"/>
  <c r="M136" i="2"/>
  <c r="L136" i="2"/>
  <c r="K136" i="2"/>
  <c r="J136" i="2"/>
  <c r="I136" i="2"/>
  <c r="H136" i="2"/>
  <c r="G136" i="2"/>
  <c r="F136" i="2"/>
  <c r="P133" i="2"/>
  <c r="O133" i="2"/>
  <c r="N133" i="2"/>
  <c r="M133" i="2"/>
  <c r="L133" i="2"/>
  <c r="K133" i="2"/>
  <c r="J133" i="2"/>
  <c r="I133" i="2"/>
  <c r="H133" i="2"/>
  <c r="G133" i="2"/>
  <c r="F133" i="2"/>
  <c r="P132" i="2"/>
  <c r="O132" i="2"/>
  <c r="N132" i="2"/>
  <c r="M132" i="2"/>
  <c r="L132" i="2"/>
  <c r="K132" i="2"/>
  <c r="J132" i="2"/>
  <c r="I132" i="2"/>
  <c r="H132" i="2"/>
  <c r="G132" i="2"/>
  <c r="F132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P127" i="2"/>
  <c r="O127" i="2"/>
  <c r="N127" i="2"/>
  <c r="M127" i="2"/>
  <c r="L127" i="2"/>
  <c r="K127" i="2"/>
  <c r="J127" i="2"/>
  <c r="I127" i="2"/>
  <c r="H127" i="2"/>
  <c r="G127" i="2"/>
  <c r="F127" i="2"/>
  <c r="P126" i="2"/>
  <c r="O126" i="2"/>
  <c r="N126" i="2"/>
  <c r="M126" i="2"/>
  <c r="L126" i="2"/>
  <c r="K126" i="2"/>
  <c r="J126" i="2"/>
  <c r="I126" i="2"/>
  <c r="H126" i="2"/>
  <c r="G126" i="2"/>
  <c r="F126" i="2"/>
  <c r="P125" i="2"/>
  <c r="O125" i="2"/>
  <c r="N125" i="2"/>
  <c r="M125" i="2"/>
  <c r="L125" i="2"/>
  <c r="K125" i="2"/>
  <c r="J125" i="2"/>
  <c r="I125" i="2"/>
  <c r="H125" i="2"/>
  <c r="G125" i="2"/>
  <c r="F125" i="2"/>
  <c r="O123" i="2"/>
  <c r="N123" i="2"/>
  <c r="M123" i="2"/>
  <c r="L123" i="2"/>
  <c r="K123" i="2"/>
  <c r="J123" i="2"/>
  <c r="I123" i="2"/>
  <c r="H123" i="2"/>
  <c r="G123" i="2"/>
  <c r="F123" i="2"/>
  <c r="P121" i="2"/>
  <c r="O121" i="2"/>
  <c r="N121" i="2"/>
  <c r="M121" i="2"/>
  <c r="L121" i="2"/>
  <c r="K121" i="2"/>
  <c r="J121" i="2"/>
  <c r="I121" i="2"/>
  <c r="H121" i="2"/>
  <c r="G121" i="2"/>
  <c r="F121" i="2"/>
  <c r="P118" i="2"/>
  <c r="O118" i="2"/>
  <c r="N118" i="2"/>
  <c r="M118" i="2"/>
  <c r="L118" i="2"/>
  <c r="K118" i="2"/>
  <c r="J118" i="2"/>
  <c r="I118" i="2"/>
  <c r="H118" i="2"/>
  <c r="G118" i="2"/>
  <c r="F118" i="2"/>
  <c r="P115" i="2"/>
  <c r="O115" i="2"/>
  <c r="N115" i="2"/>
  <c r="M115" i="2"/>
  <c r="L115" i="2"/>
  <c r="K115" i="2"/>
  <c r="J115" i="2"/>
  <c r="I115" i="2"/>
  <c r="H115" i="2"/>
  <c r="G115" i="2"/>
  <c r="F115" i="2"/>
  <c r="P112" i="2"/>
  <c r="O112" i="2"/>
  <c r="N112" i="2"/>
  <c r="M112" i="2"/>
  <c r="L112" i="2"/>
  <c r="K112" i="2"/>
  <c r="J112" i="2"/>
  <c r="I112" i="2"/>
  <c r="H112" i="2"/>
  <c r="G112" i="2"/>
  <c r="F112" i="2"/>
  <c r="P109" i="2"/>
  <c r="O109" i="2"/>
  <c r="N109" i="2"/>
  <c r="M109" i="2"/>
  <c r="L109" i="2"/>
  <c r="K109" i="2"/>
  <c r="J109" i="2"/>
  <c r="I109" i="2"/>
  <c r="H109" i="2"/>
  <c r="G109" i="2"/>
  <c r="F109" i="2"/>
  <c r="P108" i="2"/>
  <c r="O108" i="2"/>
  <c r="N108" i="2"/>
  <c r="M108" i="2"/>
  <c r="L108" i="2"/>
  <c r="K108" i="2"/>
  <c r="J108" i="2"/>
  <c r="I108" i="2"/>
  <c r="H108" i="2"/>
  <c r="G108" i="2"/>
  <c r="F108" i="2"/>
  <c r="P104" i="2"/>
  <c r="O104" i="2"/>
  <c r="N104" i="2"/>
  <c r="M104" i="2"/>
  <c r="L104" i="2"/>
  <c r="K104" i="2"/>
  <c r="J104" i="2"/>
  <c r="I104" i="2"/>
  <c r="H104" i="2"/>
  <c r="G104" i="2"/>
  <c r="F104" i="2"/>
  <c r="P103" i="2"/>
  <c r="O103" i="2"/>
  <c r="N103" i="2"/>
  <c r="M103" i="2"/>
  <c r="L103" i="2"/>
  <c r="K103" i="2"/>
  <c r="J103" i="2"/>
  <c r="I103" i="2"/>
  <c r="H103" i="2"/>
  <c r="G103" i="2"/>
  <c r="F103" i="2"/>
  <c r="P96" i="2"/>
  <c r="O96" i="2"/>
  <c r="N96" i="2"/>
  <c r="M96" i="2"/>
  <c r="L96" i="2"/>
  <c r="K96" i="2"/>
  <c r="J96" i="2"/>
  <c r="I96" i="2"/>
  <c r="H96" i="2"/>
  <c r="G96" i="2"/>
  <c r="F96" i="2"/>
  <c r="P89" i="2"/>
  <c r="O89" i="2"/>
  <c r="N89" i="2"/>
  <c r="M89" i="2"/>
  <c r="L89" i="2"/>
  <c r="K89" i="2"/>
  <c r="J89" i="2"/>
  <c r="I89" i="2"/>
  <c r="H89" i="2"/>
  <c r="G89" i="2"/>
  <c r="F89" i="2"/>
  <c r="P88" i="2"/>
  <c r="O88" i="2"/>
  <c r="N88" i="2"/>
  <c r="M88" i="2"/>
  <c r="L88" i="2"/>
  <c r="K88" i="2"/>
  <c r="J88" i="2"/>
  <c r="I88" i="2"/>
  <c r="H88" i="2"/>
  <c r="G88" i="2"/>
  <c r="F88" i="2"/>
  <c r="P87" i="2"/>
  <c r="O87" i="2"/>
  <c r="N87" i="2"/>
  <c r="M87" i="2"/>
  <c r="L87" i="2"/>
  <c r="K87" i="2"/>
  <c r="J87" i="2"/>
  <c r="I87" i="2"/>
  <c r="H87" i="2"/>
  <c r="G87" i="2"/>
  <c r="F87" i="2"/>
  <c r="O83" i="2"/>
  <c r="N83" i="2"/>
  <c r="M83" i="2"/>
  <c r="L83" i="2"/>
  <c r="K83" i="2"/>
  <c r="J83" i="2"/>
  <c r="I83" i="2"/>
  <c r="H83" i="2"/>
  <c r="G83" i="2"/>
  <c r="F83" i="2"/>
  <c r="P79" i="2"/>
  <c r="O79" i="2"/>
  <c r="N79" i="2"/>
  <c r="M79" i="2"/>
  <c r="L79" i="2"/>
  <c r="K79" i="2"/>
  <c r="J79" i="2"/>
  <c r="I79" i="2"/>
  <c r="H79" i="2"/>
  <c r="G79" i="2"/>
  <c r="F79" i="2"/>
  <c r="P74" i="2"/>
  <c r="O74" i="2"/>
  <c r="N74" i="2"/>
  <c r="M74" i="2"/>
  <c r="L74" i="2"/>
  <c r="K74" i="2"/>
  <c r="J74" i="2"/>
  <c r="I74" i="2"/>
  <c r="H74" i="2"/>
  <c r="G74" i="2"/>
  <c r="F74" i="2"/>
  <c r="P73" i="2"/>
  <c r="O73" i="2"/>
  <c r="N73" i="2"/>
  <c r="M73" i="2"/>
  <c r="L73" i="2"/>
  <c r="K73" i="2"/>
  <c r="J73" i="2"/>
  <c r="I73" i="2"/>
  <c r="H73" i="2"/>
  <c r="G73" i="2"/>
  <c r="F73" i="2"/>
  <c r="P71" i="2"/>
  <c r="O71" i="2"/>
  <c r="N71" i="2"/>
  <c r="M71" i="2"/>
  <c r="L71" i="2"/>
  <c r="K71" i="2"/>
  <c r="J71" i="2"/>
  <c r="I71" i="2"/>
  <c r="H71" i="2"/>
  <c r="G71" i="2"/>
  <c r="F71" i="2"/>
  <c r="P70" i="2"/>
  <c r="O70" i="2"/>
  <c r="N70" i="2"/>
  <c r="M70" i="2"/>
  <c r="L70" i="2"/>
  <c r="K70" i="2"/>
  <c r="J70" i="2"/>
  <c r="I70" i="2"/>
  <c r="H70" i="2"/>
  <c r="G70" i="2"/>
  <c r="F70" i="2"/>
  <c r="O68" i="2"/>
  <c r="N68" i="2"/>
  <c r="M68" i="2"/>
  <c r="L68" i="2"/>
  <c r="K68" i="2"/>
  <c r="J68" i="2"/>
  <c r="I68" i="2"/>
  <c r="H68" i="2"/>
  <c r="G68" i="2"/>
  <c r="F68" i="2"/>
  <c r="P67" i="2"/>
  <c r="O67" i="2"/>
  <c r="N67" i="2"/>
  <c r="M67" i="2"/>
  <c r="L67" i="2"/>
  <c r="K67" i="2"/>
  <c r="J67" i="2"/>
  <c r="I67" i="2"/>
  <c r="H67" i="2"/>
  <c r="G67" i="2"/>
  <c r="F67" i="2"/>
  <c r="O64" i="2"/>
  <c r="N64" i="2"/>
  <c r="M64" i="2"/>
  <c r="L64" i="2"/>
  <c r="K64" i="2"/>
  <c r="J64" i="2"/>
  <c r="I64" i="2"/>
  <c r="H64" i="2"/>
  <c r="G64" i="2"/>
  <c r="F64" i="2"/>
  <c r="P63" i="2"/>
  <c r="O63" i="2"/>
  <c r="N63" i="2"/>
  <c r="M63" i="2"/>
  <c r="L63" i="2"/>
  <c r="K63" i="2"/>
  <c r="J63" i="2"/>
  <c r="I63" i="2"/>
  <c r="H63" i="2"/>
  <c r="G63" i="2"/>
  <c r="F63" i="2"/>
  <c r="P60" i="2"/>
  <c r="O60" i="2"/>
  <c r="N60" i="2"/>
  <c r="M60" i="2"/>
  <c r="L60" i="2"/>
  <c r="K60" i="2"/>
  <c r="J60" i="2"/>
  <c r="I60" i="2"/>
  <c r="H60" i="2"/>
  <c r="G60" i="2"/>
  <c r="F60" i="2"/>
  <c r="P56" i="2"/>
  <c r="O56" i="2"/>
  <c r="N56" i="2"/>
  <c r="M56" i="2"/>
  <c r="L56" i="2"/>
  <c r="K56" i="2"/>
  <c r="J56" i="2"/>
  <c r="I56" i="2"/>
  <c r="H56" i="2"/>
  <c r="G56" i="2"/>
  <c r="F56" i="2"/>
  <c r="P55" i="2"/>
  <c r="O55" i="2"/>
  <c r="N55" i="2"/>
  <c r="M55" i="2"/>
  <c r="L55" i="2"/>
  <c r="K55" i="2"/>
  <c r="J55" i="2"/>
  <c r="I55" i="2"/>
  <c r="H55" i="2"/>
  <c r="G55" i="2"/>
  <c r="F55" i="2"/>
  <c r="P54" i="2"/>
  <c r="O54" i="2"/>
  <c r="N54" i="2"/>
  <c r="M54" i="2"/>
  <c r="L54" i="2"/>
  <c r="K54" i="2"/>
  <c r="J54" i="2"/>
  <c r="I54" i="2"/>
  <c r="H54" i="2"/>
  <c r="G54" i="2"/>
  <c r="F54" i="2"/>
  <c r="P53" i="2"/>
  <c r="O53" i="2"/>
  <c r="N53" i="2"/>
  <c r="M53" i="2"/>
  <c r="L53" i="2"/>
  <c r="K53" i="2"/>
  <c r="J53" i="2"/>
  <c r="I53" i="2"/>
  <c r="H53" i="2"/>
  <c r="G53" i="2"/>
  <c r="F53" i="2"/>
  <c r="P51" i="2"/>
  <c r="O51" i="2"/>
  <c r="N51" i="2"/>
  <c r="M51" i="2"/>
  <c r="L51" i="2"/>
  <c r="K51" i="2"/>
  <c r="J51" i="2"/>
  <c r="I51" i="2"/>
  <c r="H51" i="2"/>
  <c r="G51" i="2"/>
  <c r="F51" i="2"/>
  <c r="P50" i="2"/>
  <c r="O50" i="2"/>
  <c r="N50" i="2"/>
  <c r="M50" i="2"/>
  <c r="L50" i="2"/>
  <c r="K50" i="2"/>
  <c r="J50" i="2"/>
  <c r="I50" i="2"/>
  <c r="H50" i="2"/>
  <c r="G50" i="2"/>
  <c r="F50" i="2"/>
  <c r="O47" i="2"/>
  <c r="N47" i="2"/>
  <c r="M47" i="2"/>
  <c r="L47" i="2"/>
  <c r="K47" i="2"/>
  <c r="J47" i="2"/>
  <c r="I47" i="2"/>
  <c r="H47" i="2"/>
  <c r="G47" i="2"/>
  <c r="F47" i="2"/>
  <c r="P45" i="2"/>
  <c r="O45" i="2"/>
  <c r="N45" i="2"/>
  <c r="M45" i="2"/>
  <c r="L45" i="2"/>
  <c r="K45" i="2"/>
  <c r="J45" i="2"/>
  <c r="I45" i="2"/>
  <c r="H45" i="2"/>
  <c r="G45" i="2"/>
  <c r="F45" i="2"/>
  <c r="P44" i="2"/>
  <c r="O44" i="2"/>
  <c r="N44" i="2"/>
  <c r="M44" i="2"/>
  <c r="L44" i="2"/>
  <c r="K44" i="2"/>
  <c r="J44" i="2"/>
  <c r="I44" i="2"/>
  <c r="H44" i="2"/>
  <c r="G44" i="2"/>
  <c r="F44" i="2"/>
  <c r="P40" i="2"/>
  <c r="O40" i="2"/>
  <c r="N40" i="2"/>
  <c r="M40" i="2"/>
  <c r="L40" i="2"/>
  <c r="K40" i="2"/>
  <c r="J40" i="2"/>
  <c r="I40" i="2"/>
  <c r="H40" i="2"/>
  <c r="G40" i="2"/>
  <c r="F40" i="2"/>
  <c r="P35" i="2"/>
  <c r="O35" i="2"/>
  <c r="N35" i="2"/>
  <c r="M35" i="2"/>
  <c r="L35" i="2"/>
  <c r="K35" i="2"/>
  <c r="J35" i="2"/>
  <c r="I35" i="2"/>
  <c r="H35" i="2"/>
  <c r="G35" i="2"/>
  <c r="F35" i="2"/>
  <c r="P33" i="2"/>
  <c r="O33" i="2"/>
  <c r="N33" i="2"/>
  <c r="M33" i="2"/>
  <c r="L33" i="2"/>
  <c r="K33" i="2"/>
  <c r="J33" i="2"/>
  <c r="I33" i="2"/>
  <c r="H33" i="2"/>
  <c r="G33" i="2"/>
  <c r="F33" i="2"/>
  <c r="P30" i="2"/>
  <c r="O30" i="2"/>
  <c r="N30" i="2"/>
  <c r="M30" i="2"/>
  <c r="L30" i="2"/>
  <c r="K30" i="2"/>
  <c r="J30" i="2"/>
  <c r="I30" i="2"/>
  <c r="H30" i="2"/>
  <c r="G30" i="2"/>
  <c r="F30" i="2"/>
  <c r="P29" i="2"/>
  <c r="O29" i="2"/>
  <c r="N29" i="2"/>
  <c r="M29" i="2"/>
  <c r="L29" i="2"/>
  <c r="K29" i="2"/>
  <c r="J29" i="2"/>
  <c r="I29" i="2"/>
  <c r="H29" i="2"/>
  <c r="G29" i="2"/>
  <c r="F29" i="2"/>
  <c r="P23" i="2"/>
  <c r="O23" i="2"/>
  <c r="N23" i="2"/>
  <c r="M23" i="2"/>
  <c r="L23" i="2"/>
  <c r="K23" i="2"/>
  <c r="J23" i="2"/>
  <c r="I23" i="2"/>
  <c r="H23" i="2"/>
  <c r="G23" i="2"/>
  <c r="F23" i="2"/>
  <c r="P22" i="2"/>
  <c r="O22" i="2"/>
  <c r="N22" i="2"/>
  <c r="M22" i="2"/>
  <c r="L22" i="2"/>
  <c r="K22" i="2"/>
  <c r="J22" i="2"/>
  <c r="I22" i="2"/>
  <c r="H22" i="2"/>
  <c r="G22" i="2"/>
  <c r="F22" i="2"/>
  <c r="P15" i="2"/>
  <c r="O15" i="2"/>
  <c r="N15" i="2"/>
  <c r="M15" i="2"/>
  <c r="L15" i="2"/>
  <c r="K15" i="2"/>
  <c r="J15" i="2"/>
  <c r="I15" i="2"/>
  <c r="H15" i="2"/>
  <c r="G15" i="2"/>
  <c r="F15" i="2"/>
  <c r="P8" i="2"/>
  <c r="O8" i="2"/>
  <c r="N8" i="2"/>
  <c r="M8" i="2"/>
  <c r="L8" i="2"/>
  <c r="K8" i="2"/>
  <c r="J8" i="2"/>
  <c r="I8" i="2"/>
  <c r="H8" i="2"/>
  <c r="G8" i="2"/>
  <c r="F8" i="2"/>
  <c r="P7" i="2"/>
  <c r="O7" i="2"/>
  <c r="N7" i="2"/>
  <c r="M7" i="2"/>
  <c r="L7" i="2"/>
  <c r="K7" i="2"/>
  <c r="J7" i="2"/>
  <c r="I7" i="2"/>
  <c r="H7" i="2"/>
  <c r="G7" i="2"/>
  <c r="F7" i="2"/>
  <c r="P6" i="2"/>
  <c r="O6" i="2"/>
  <c r="N6" i="2"/>
  <c r="M6" i="2"/>
  <c r="L6" i="2"/>
  <c r="K6" i="2"/>
  <c r="J6" i="2"/>
  <c r="I6" i="2"/>
  <c r="H6" i="2"/>
  <c r="G6" i="2"/>
  <c r="F6" i="2"/>
  <c r="P5" i="2"/>
  <c r="O5" i="2"/>
  <c r="N5" i="2"/>
  <c r="M5" i="2"/>
  <c r="L5" i="2"/>
  <c r="K5" i="2"/>
  <c r="J5" i="2"/>
  <c r="I5" i="2"/>
  <c r="H5" i="2"/>
  <c r="G5" i="2"/>
  <c r="F5" i="2"/>
  <c r="N176" i="1"/>
  <c r="N159" i="1"/>
  <c r="N156" i="1"/>
  <c r="N153" i="1"/>
  <c r="N145" i="1"/>
  <c r="N141" i="1"/>
  <c r="N96" i="1"/>
  <c r="N84" i="1"/>
  <c r="N64" i="1"/>
  <c r="N61" i="1"/>
  <c r="N51" i="1"/>
  <c r="N47" i="1"/>
  <c r="N34" i="1"/>
  <c r="N28" i="1"/>
  <c r="N13" i="1"/>
  <c r="N10" i="1"/>
  <c r="N18" i="1"/>
  <c r="N15" i="1"/>
  <c r="N40" i="1"/>
  <c r="N68" i="1"/>
  <c r="N81" i="1"/>
  <c r="N111" i="1"/>
  <c r="N110" i="1"/>
  <c r="N129" i="1"/>
  <c r="N134" i="1"/>
  <c r="N172" i="1"/>
  <c r="N179" i="1"/>
  <c r="N116" i="1"/>
  <c r="N123" i="1"/>
  <c r="N122" i="1"/>
  <c r="N163" i="1"/>
  <c r="N168" i="1"/>
  <c r="N27" i="1"/>
  <c r="N74" i="1"/>
  <c r="N21" i="1"/>
  <c r="N105" i="1"/>
  <c r="N104" i="1"/>
  <c r="N92" i="1"/>
  <c r="N88" i="1"/>
  <c r="N9" i="1"/>
  <c r="N148" i="1"/>
  <c r="N54" i="1"/>
  <c r="N115" i="1"/>
  <c r="N46" i="1"/>
  <c r="N140" i="1"/>
  <c r="N20" i="1"/>
  <c r="N103" i="1"/>
  <c r="N8" i="1"/>
  <c r="M179" i="1"/>
  <c r="M145" i="1"/>
  <c r="M141" i="1"/>
  <c r="M123" i="1"/>
  <c r="M116" i="1"/>
  <c r="M64" i="1"/>
  <c r="I179" i="1"/>
  <c r="J179" i="1"/>
  <c r="K179" i="1"/>
  <c r="L179" i="1"/>
  <c r="I176" i="1"/>
  <c r="J176" i="1"/>
  <c r="K176" i="1"/>
  <c r="L176" i="1"/>
  <c r="M176" i="1"/>
  <c r="I172" i="1"/>
  <c r="J172" i="1"/>
  <c r="K172" i="1"/>
  <c r="L172" i="1"/>
  <c r="M172" i="1"/>
  <c r="I163" i="1"/>
  <c r="J163" i="1"/>
  <c r="K163" i="1"/>
  <c r="L163" i="1"/>
  <c r="M163" i="1"/>
  <c r="I159" i="1"/>
  <c r="J159" i="1"/>
  <c r="K159" i="1"/>
  <c r="L159" i="1"/>
  <c r="I156" i="1"/>
  <c r="J156" i="1"/>
  <c r="K156" i="1"/>
  <c r="L156" i="1"/>
  <c r="M156" i="1"/>
  <c r="I153" i="1"/>
  <c r="J153" i="1"/>
  <c r="K153" i="1"/>
  <c r="L153" i="1"/>
  <c r="M153" i="1"/>
  <c r="I145" i="1"/>
  <c r="I141" i="1"/>
  <c r="J145" i="1"/>
  <c r="J141" i="1"/>
  <c r="K145" i="1"/>
  <c r="K141" i="1"/>
  <c r="L145" i="1"/>
  <c r="L141" i="1"/>
  <c r="I134" i="1"/>
  <c r="J134" i="1"/>
  <c r="K134" i="1"/>
  <c r="L134" i="1"/>
  <c r="M134" i="1"/>
  <c r="I129" i="1"/>
  <c r="J129" i="1"/>
  <c r="K129" i="1"/>
  <c r="L129" i="1"/>
  <c r="M129" i="1"/>
  <c r="I123" i="1"/>
  <c r="J123" i="1"/>
  <c r="K123" i="1"/>
  <c r="L123" i="1"/>
  <c r="K116" i="1"/>
  <c r="L116" i="1"/>
  <c r="J116" i="1"/>
  <c r="I116" i="1"/>
  <c r="K122" i="1"/>
  <c r="K115" i="1"/>
  <c r="K148" i="1"/>
  <c r="L168" i="1"/>
  <c r="I168" i="1"/>
  <c r="M122" i="1"/>
  <c r="M115" i="1"/>
  <c r="L148" i="1"/>
  <c r="K168" i="1"/>
  <c r="K140" i="1"/>
  <c r="L122" i="1"/>
  <c r="L115" i="1"/>
  <c r="J122" i="1"/>
  <c r="J115" i="1"/>
  <c r="I122" i="1"/>
  <c r="I115" i="1"/>
  <c r="I148" i="1"/>
  <c r="M168" i="1"/>
  <c r="M159" i="1"/>
  <c r="M148" i="1"/>
  <c r="J168" i="1"/>
  <c r="J148" i="1"/>
  <c r="I96" i="1"/>
  <c r="I92" i="1"/>
  <c r="I88" i="1"/>
  <c r="J96" i="1"/>
  <c r="J92" i="1"/>
  <c r="J88" i="1"/>
  <c r="K96" i="1"/>
  <c r="K92" i="1"/>
  <c r="K88" i="1"/>
  <c r="L96" i="1"/>
  <c r="L92" i="1"/>
  <c r="L88" i="1"/>
  <c r="M96" i="1"/>
  <c r="M92" i="1"/>
  <c r="M88" i="1"/>
  <c r="L140" i="1"/>
  <c r="N6" i="1"/>
  <c r="I140" i="1"/>
  <c r="M140" i="1"/>
  <c r="J140" i="1"/>
  <c r="I85" i="1"/>
  <c r="I84" i="1"/>
  <c r="J85" i="1"/>
  <c r="J84" i="1"/>
  <c r="K85" i="1"/>
  <c r="K84" i="1"/>
  <c r="L85" i="1"/>
  <c r="L84" i="1"/>
  <c r="M84" i="1"/>
  <c r="I81" i="1"/>
  <c r="J81" i="1"/>
  <c r="K81" i="1"/>
  <c r="L81" i="1"/>
  <c r="M81" i="1"/>
  <c r="I68" i="1"/>
  <c r="J68" i="1"/>
  <c r="K68" i="1"/>
  <c r="L68" i="1"/>
  <c r="M68" i="1"/>
  <c r="I64" i="1"/>
  <c r="J64" i="1"/>
  <c r="K64" i="1"/>
  <c r="L64" i="1"/>
  <c r="I61" i="1"/>
  <c r="J61" i="1"/>
  <c r="K61" i="1"/>
  <c r="K54" i="1"/>
  <c r="L61" i="1"/>
  <c r="L54" i="1"/>
  <c r="M61" i="1"/>
  <c r="M54" i="1"/>
  <c r="I51" i="1"/>
  <c r="I47" i="1"/>
  <c r="J51" i="1"/>
  <c r="J47" i="1"/>
  <c r="K51" i="1"/>
  <c r="L51" i="1"/>
  <c r="L47" i="1"/>
  <c r="M51" i="1"/>
  <c r="M47" i="1"/>
  <c r="H51" i="1"/>
  <c r="K47" i="1"/>
  <c r="I40" i="1"/>
  <c r="J40" i="1"/>
  <c r="K40" i="1"/>
  <c r="L40" i="1"/>
  <c r="M40" i="1"/>
  <c r="I34" i="1"/>
  <c r="J34" i="1"/>
  <c r="K34" i="1"/>
  <c r="L34" i="1"/>
  <c r="M34" i="1"/>
  <c r="I28" i="1"/>
  <c r="J28" i="1"/>
  <c r="K28" i="1"/>
  <c r="L28" i="1"/>
  <c r="M28" i="1"/>
  <c r="I21" i="1"/>
  <c r="J21" i="1"/>
  <c r="K21" i="1"/>
  <c r="L21" i="1"/>
  <c r="M21" i="1"/>
  <c r="M18" i="1"/>
  <c r="M13" i="1"/>
  <c r="J111" i="1"/>
  <c r="K111" i="1"/>
  <c r="L111" i="1"/>
  <c r="M111" i="1"/>
  <c r="M110" i="1"/>
  <c r="H111" i="1"/>
  <c r="I112" i="1"/>
  <c r="I111" i="1"/>
  <c r="J106" i="1"/>
  <c r="K106" i="1"/>
  <c r="L106" i="1"/>
  <c r="H106" i="1"/>
  <c r="I107" i="1"/>
  <c r="I106" i="1"/>
  <c r="I18" i="1"/>
  <c r="J18" i="1"/>
  <c r="K18" i="1"/>
  <c r="L18" i="1"/>
  <c r="H18" i="1"/>
  <c r="I13" i="1"/>
  <c r="J13" i="1"/>
  <c r="K13" i="1"/>
  <c r="L13" i="1"/>
  <c r="H13" i="1"/>
  <c r="J27" i="1"/>
  <c r="K74" i="1"/>
  <c r="K46" i="1"/>
  <c r="I74" i="1"/>
  <c r="M74" i="1"/>
  <c r="M46" i="1"/>
  <c r="L27" i="1"/>
  <c r="K27" i="1"/>
  <c r="L74" i="1"/>
  <c r="L46" i="1"/>
  <c r="I54" i="1"/>
  <c r="J74" i="1"/>
  <c r="J54" i="1"/>
  <c r="M27" i="1"/>
  <c r="M20" i="1"/>
  <c r="I27" i="1"/>
  <c r="M105" i="1"/>
  <c r="M104" i="1"/>
  <c r="M103" i="1"/>
  <c r="M15" i="1"/>
  <c r="M10" i="1"/>
  <c r="I46" i="1"/>
  <c r="J46" i="1"/>
  <c r="M9" i="1"/>
  <c r="M8" i="1"/>
  <c r="M6" i="1"/>
  <c r="I110" i="1"/>
  <c r="J110" i="1"/>
  <c r="K110" i="1"/>
  <c r="L110" i="1"/>
  <c r="I105" i="1"/>
  <c r="J105" i="1"/>
  <c r="K105" i="1"/>
  <c r="L105" i="1"/>
  <c r="L15" i="1"/>
  <c r="K15" i="1"/>
  <c r="J15" i="1"/>
  <c r="I15" i="1"/>
  <c r="J10" i="1"/>
  <c r="K10" i="1"/>
  <c r="L10" i="1"/>
  <c r="I10" i="1"/>
  <c r="L104" i="1"/>
  <c r="I104" i="1"/>
  <c r="L20" i="1"/>
  <c r="L9" i="1"/>
  <c r="L103" i="1"/>
  <c r="L8" i="1"/>
  <c r="L6" i="1"/>
  <c r="J103" i="1"/>
  <c r="K103" i="1"/>
  <c r="J8" i="1"/>
  <c r="K8" i="1"/>
  <c r="I8" i="1"/>
  <c r="K6" i="1"/>
  <c r="J6" i="1"/>
  <c r="H127" i="1"/>
  <c r="I103" i="1"/>
  <c r="I6" i="1"/>
  <c r="H180" i="1"/>
  <c r="H179" i="1"/>
  <c r="H176" i="1"/>
  <c r="H173" i="1"/>
  <c r="H172" i="1"/>
  <c r="H163" i="1"/>
  <c r="H159" i="1"/>
  <c r="H156" i="1"/>
  <c r="H153" i="1"/>
  <c r="H145" i="1"/>
  <c r="H134" i="1"/>
  <c r="H129" i="1"/>
  <c r="H123" i="1"/>
  <c r="H116" i="1"/>
  <c r="H110" i="1"/>
  <c r="H105" i="1"/>
  <c r="H96" i="1"/>
  <c r="H92" i="1"/>
  <c r="H88" i="1"/>
  <c r="H85" i="1"/>
  <c r="H84" i="1"/>
  <c r="H81" i="1"/>
  <c r="H72" i="1"/>
  <c r="H68" i="1"/>
  <c r="H64" i="1"/>
  <c r="H61" i="1"/>
  <c r="H47" i="1"/>
  <c r="H40" i="1"/>
  <c r="H34" i="1"/>
  <c r="H28" i="1"/>
  <c r="H21" i="1"/>
  <c r="H15" i="1"/>
  <c r="H10" i="1"/>
  <c r="E28" i="1"/>
  <c r="H122" i="1"/>
  <c r="H115" i="1"/>
  <c r="H104" i="1"/>
  <c r="H148" i="1"/>
  <c r="H27" i="1"/>
  <c r="H20" i="1"/>
  <c r="H168" i="1"/>
  <c r="H141" i="1"/>
  <c r="H74" i="1"/>
  <c r="H54" i="1"/>
  <c r="H9" i="1"/>
  <c r="B129" i="1"/>
  <c r="C129" i="1"/>
  <c r="H140" i="1"/>
  <c r="H46" i="1"/>
  <c r="H8" i="1"/>
  <c r="H103" i="1"/>
  <c r="H6" i="1"/>
  <c r="G180" i="1"/>
  <c r="G179" i="1"/>
  <c r="F180" i="1"/>
  <c r="F179" i="1"/>
  <c r="E180" i="1"/>
  <c r="E179" i="1"/>
  <c r="D180" i="1"/>
  <c r="D179" i="1"/>
  <c r="C180" i="1"/>
  <c r="C179" i="1"/>
  <c r="B180" i="1"/>
  <c r="B179" i="1"/>
  <c r="F176" i="1"/>
  <c r="C176" i="1"/>
  <c r="B176" i="1"/>
  <c r="G176" i="1"/>
  <c r="E176" i="1"/>
  <c r="D176" i="1"/>
  <c r="G173" i="1"/>
  <c r="G172" i="1"/>
  <c r="F173" i="1"/>
  <c r="F172" i="1"/>
  <c r="E173" i="1"/>
  <c r="E172" i="1"/>
  <c r="D173" i="1"/>
  <c r="D172" i="1"/>
  <c r="C173" i="1"/>
  <c r="C172" i="1"/>
  <c r="B173" i="1"/>
  <c r="B172" i="1"/>
  <c r="G163" i="1"/>
  <c r="F163" i="1"/>
  <c r="E163" i="1"/>
  <c r="D163" i="1"/>
  <c r="C163" i="1"/>
  <c r="B163" i="1"/>
  <c r="D159" i="1"/>
  <c r="C159" i="1"/>
  <c r="B159" i="1"/>
  <c r="E159" i="1"/>
  <c r="G156" i="1"/>
  <c r="F156" i="1"/>
  <c r="E156" i="1"/>
  <c r="D156" i="1"/>
  <c r="C156" i="1"/>
  <c r="B156" i="1"/>
  <c r="G153" i="1"/>
  <c r="F153" i="1"/>
  <c r="E153" i="1"/>
  <c r="D153" i="1"/>
  <c r="C153" i="1"/>
  <c r="B153" i="1"/>
  <c r="G145" i="1"/>
  <c r="F145" i="1"/>
  <c r="E145" i="1"/>
  <c r="D145" i="1"/>
  <c r="C145" i="1"/>
  <c r="B145" i="1"/>
  <c r="E134" i="1"/>
  <c r="D134" i="1"/>
  <c r="C134" i="1"/>
  <c r="B134" i="1"/>
  <c r="G134" i="1"/>
  <c r="F134" i="1"/>
  <c r="E129" i="1"/>
  <c r="D129" i="1"/>
  <c r="G129" i="1"/>
  <c r="F129" i="1"/>
  <c r="G127" i="1"/>
  <c r="G123" i="1"/>
  <c r="F127" i="1"/>
  <c r="F123" i="1"/>
  <c r="E123" i="1"/>
  <c r="D123" i="1"/>
  <c r="C123" i="1"/>
  <c r="B123" i="1"/>
  <c r="G110" i="1"/>
  <c r="F110" i="1"/>
  <c r="D110" i="1"/>
  <c r="C110" i="1"/>
  <c r="B110" i="1"/>
  <c r="G105" i="1"/>
  <c r="F105" i="1"/>
  <c r="E105" i="1"/>
  <c r="E104" i="1"/>
  <c r="D105" i="1"/>
  <c r="C105" i="1"/>
  <c r="B105" i="1"/>
  <c r="G96" i="1"/>
  <c r="G92" i="1"/>
  <c r="G88" i="1"/>
  <c r="F96" i="1"/>
  <c r="F92" i="1"/>
  <c r="F88" i="1"/>
  <c r="E96" i="1"/>
  <c r="E92" i="1"/>
  <c r="E88" i="1"/>
  <c r="D96" i="1"/>
  <c r="D92" i="1"/>
  <c r="D88" i="1"/>
  <c r="C96" i="1"/>
  <c r="C92" i="1"/>
  <c r="C88" i="1"/>
  <c r="B96" i="1"/>
  <c r="B92" i="1"/>
  <c r="B88" i="1"/>
  <c r="G85" i="1"/>
  <c r="G84" i="1"/>
  <c r="F85" i="1"/>
  <c r="F84" i="1"/>
  <c r="E85" i="1"/>
  <c r="E84" i="1"/>
  <c r="D85" i="1"/>
  <c r="D84" i="1"/>
  <c r="C85" i="1"/>
  <c r="C84" i="1"/>
  <c r="B85" i="1"/>
  <c r="B84" i="1"/>
  <c r="G81" i="1"/>
  <c r="F81" i="1"/>
  <c r="E81" i="1"/>
  <c r="D81" i="1"/>
  <c r="C81" i="1"/>
  <c r="B81" i="1"/>
  <c r="G72" i="1"/>
  <c r="F72" i="1"/>
  <c r="E72" i="1"/>
  <c r="D72" i="1"/>
  <c r="C72" i="1"/>
  <c r="B72" i="1"/>
  <c r="G61" i="1"/>
  <c r="F61" i="1"/>
  <c r="E61" i="1"/>
  <c r="D61" i="1"/>
  <c r="C61" i="1"/>
  <c r="B61" i="1"/>
  <c r="G51" i="1"/>
  <c r="F51" i="1"/>
  <c r="E51" i="1"/>
  <c r="D51" i="1"/>
  <c r="C51" i="1"/>
  <c r="B51" i="1"/>
  <c r="G40" i="1"/>
  <c r="F40" i="1"/>
  <c r="E40" i="1"/>
  <c r="D40" i="1"/>
  <c r="C40" i="1"/>
  <c r="B40" i="1"/>
  <c r="G34" i="1"/>
  <c r="F34" i="1"/>
  <c r="C34" i="1"/>
  <c r="B34" i="1"/>
  <c r="E34" i="1"/>
  <c r="D34" i="1"/>
  <c r="G28" i="1"/>
  <c r="F28" i="1"/>
  <c r="C28" i="1"/>
  <c r="B28" i="1"/>
  <c r="G15" i="1"/>
  <c r="F15" i="1"/>
  <c r="E15" i="1"/>
  <c r="D15" i="1"/>
  <c r="C15" i="1"/>
  <c r="B15" i="1"/>
  <c r="G10" i="1"/>
  <c r="F10" i="1"/>
  <c r="E10" i="1"/>
  <c r="D10" i="1"/>
  <c r="C11" i="1"/>
  <c r="C10" i="1"/>
  <c r="B11" i="1"/>
  <c r="B10" i="1"/>
  <c r="F159" i="1"/>
  <c r="F148" i="1"/>
  <c r="B27" i="1"/>
  <c r="B104" i="1"/>
  <c r="D47" i="1"/>
  <c r="E47" i="1"/>
  <c r="F64" i="1"/>
  <c r="F54" i="1"/>
  <c r="B116" i="1"/>
  <c r="F47" i="1"/>
  <c r="C68" i="1"/>
  <c r="C27" i="1"/>
  <c r="E9" i="1"/>
  <c r="D68" i="1"/>
  <c r="C116" i="1"/>
  <c r="D116" i="1"/>
  <c r="B21" i="1"/>
  <c r="E68" i="1"/>
  <c r="C21" i="1"/>
  <c r="D21" i="1"/>
  <c r="F21" i="1"/>
  <c r="C64" i="1"/>
  <c r="C54" i="1"/>
  <c r="B64" i="1"/>
  <c r="B54" i="1"/>
  <c r="G104" i="1"/>
  <c r="G168" i="1"/>
  <c r="C122" i="1"/>
  <c r="B9" i="1"/>
  <c r="D64" i="1"/>
  <c r="D54" i="1"/>
  <c r="F68" i="1"/>
  <c r="E116" i="1"/>
  <c r="E64" i="1"/>
  <c r="E54" i="1"/>
  <c r="G68" i="1"/>
  <c r="B148" i="1"/>
  <c r="F104" i="1"/>
  <c r="D9" i="1"/>
  <c r="G47" i="1"/>
  <c r="F141" i="1"/>
  <c r="G27" i="1"/>
  <c r="D74" i="1"/>
  <c r="D122" i="1"/>
  <c r="G159" i="1"/>
  <c r="G148" i="1"/>
  <c r="E122" i="1"/>
  <c r="E21" i="1"/>
  <c r="G64" i="1"/>
  <c r="G54" i="1"/>
  <c r="C148" i="1"/>
  <c r="G21" i="1"/>
  <c r="B68" i="1"/>
  <c r="F116" i="1"/>
  <c r="F122" i="1"/>
  <c r="D148" i="1"/>
  <c r="D104" i="1"/>
  <c r="C9" i="1"/>
  <c r="C74" i="1"/>
  <c r="C47" i="1"/>
  <c r="E141" i="1"/>
  <c r="G116" i="1"/>
  <c r="G122" i="1"/>
  <c r="E148" i="1"/>
  <c r="E27" i="1"/>
  <c r="B74" i="1"/>
  <c r="G141" i="1"/>
  <c r="B122" i="1"/>
  <c r="F74" i="1"/>
  <c r="B168" i="1"/>
  <c r="B47" i="1"/>
  <c r="G74" i="1"/>
  <c r="B141" i="1"/>
  <c r="D168" i="1"/>
  <c r="C168" i="1"/>
  <c r="E74" i="1"/>
  <c r="F9" i="1"/>
  <c r="C141" i="1"/>
  <c r="E168" i="1"/>
  <c r="G9" i="1"/>
  <c r="F27" i="1"/>
  <c r="C104" i="1"/>
  <c r="D141" i="1"/>
  <c r="F168" i="1"/>
  <c r="C115" i="1"/>
  <c r="B115" i="1"/>
  <c r="B20" i="1"/>
  <c r="G20" i="1"/>
  <c r="D115" i="1"/>
  <c r="E115" i="1"/>
  <c r="C20" i="1"/>
  <c r="F115" i="1"/>
  <c r="D46" i="1"/>
  <c r="F140" i="1"/>
  <c r="F20" i="1"/>
  <c r="E46" i="1"/>
  <c r="B46" i="1"/>
  <c r="F46" i="1"/>
  <c r="G46" i="1"/>
  <c r="B140" i="1"/>
  <c r="C46" i="1"/>
  <c r="G140" i="1"/>
  <c r="G115" i="1"/>
  <c r="E20" i="1"/>
  <c r="E140" i="1"/>
  <c r="C140" i="1"/>
  <c r="D140" i="1"/>
  <c r="C103" i="1"/>
  <c r="E103" i="1"/>
  <c r="B103" i="1"/>
  <c r="G8" i="1"/>
  <c r="D103" i="1"/>
  <c r="E8" i="1"/>
  <c r="B8" i="1"/>
  <c r="C8" i="1"/>
  <c r="F8" i="1"/>
  <c r="F103" i="1"/>
  <c r="G103" i="1"/>
  <c r="E6" i="1"/>
  <c r="B6" i="1"/>
  <c r="C6" i="1"/>
  <c r="F6" i="1"/>
  <c r="G6" i="1"/>
  <c r="D28" i="1"/>
  <c r="D27" i="1"/>
  <c r="D20" i="1"/>
  <c r="D8" i="1"/>
  <c r="D6" i="1"/>
</calcChain>
</file>

<file path=xl/sharedStrings.xml><?xml version="1.0" encoding="utf-8"?>
<sst xmlns="http://schemas.openxmlformats.org/spreadsheetml/2006/main" count="360" uniqueCount="125">
  <si>
    <t xml:space="preserve"> International Investment Position, net</t>
  </si>
  <si>
    <t xml:space="preserve"> Assets</t>
  </si>
  <si>
    <t xml:space="preserve">   Direct investment abroad </t>
  </si>
  <si>
    <t xml:space="preserve">      Equity capital and reinvested earnings</t>
  </si>
  <si>
    <t xml:space="preserve">         Claims on affiliated enterprises</t>
  </si>
  <si>
    <t xml:space="preserve">               o/w global business</t>
  </si>
  <si>
    <t xml:space="preserve">         Liabilities to affiliated enterprises (-)  </t>
  </si>
  <si>
    <t xml:space="preserve">      Other capital</t>
  </si>
  <si>
    <t xml:space="preserve">         Claims on affiliated enterprises   </t>
  </si>
  <si>
    <t xml:space="preserve">         Liabilities to affiliated enterprises (-) </t>
  </si>
  <si>
    <t xml:space="preserve">   Portfolio investment</t>
  </si>
  <si>
    <t xml:space="preserve">       Equity securities</t>
  </si>
  <si>
    <t xml:space="preserve">         Monetary authorities</t>
  </si>
  <si>
    <t xml:space="preserve">         General government</t>
  </si>
  <si>
    <t xml:space="preserve">         Banks</t>
  </si>
  <si>
    <t xml:space="preserve">         Other sectors</t>
  </si>
  <si>
    <t xml:space="preserve">       Debt securities</t>
  </si>
  <si>
    <t xml:space="preserve">         Bonds and notes</t>
  </si>
  <si>
    <t xml:space="preserve">           Monetary authorities</t>
  </si>
  <si>
    <t xml:space="preserve">           General government</t>
  </si>
  <si>
    <t xml:space="preserve">           Banks</t>
  </si>
  <si>
    <t xml:space="preserve">           Other sectors</t>
  </si>
  <si>
    <t xml:space="preserve">         Money-market instruments </t>
  </si>
  <si>
    <t xml:space="preserve">   Financial derivatives</t>
  </si>
  <si>
    <t xml:space="preserve">      Monetary authorities</t>
  </si>
  <si>
    <t xml:space="preserve">      General government</t>
  </si>
  <si>
    <t xml:space="preserve">      Banks</t>
  </si>
  <si>
    <t xml:space="preserve">      Other sectors</t>
  </si>
  <si>
    <t xml:space="preserve">   Other investment</t>
  </si>
  <si>
    <t xml:space="preserve">       Trade credits</t>
  </si>
  <si>
    <t xml:space="preserve">             Long-term</t>
  </si>
  <si>
    <t xml:space="preserve">             Short-term</t>
  </si>
  <si>
    <t xml:space="preserve">       Loans</t>
  </si>
  <si>
    <t xml:space="preserve">       Currency and deposits</t>
  </si>
  <si>
    <t xml:space="preserve">       Other assets</t>
  </si>
  <si>
    <t xml:space="preserve">   Reserve assets</t>
  </si>
  <si>
    <t xml:space="preserve">     Monetary gold</t>
  </si>
  <si>
    <t xml:space="preserve">     Special drawing rights</t>
  </si>
  <si>
    <t xml:space="preserve">     Reserve position in the Fund</t>
  </si>
  <si>
    <t xml:space="preserve">         With monetary authorities</t>
  </si>
  <si>
    <t xml:space="preserve">         With banks</t>
  </si>
  <si>
    <t xml:space="preserve">       Securities</t>
  </si>
  <si>
    <t xml:space="preserve">         Equities</t>
  </si>
  <si>
    <t xml:space="preserve">         Money-market instruments</t>
  </si>
  <si>
    <t xml:space="preserve">       Financial derivatives ,net</t>
  </si>
  <si>
    <t xml:space="preserve"> Liabilities</t>
  </si>
  <si>
    <t xml:space="preserve">   Direct investment in reporting economy </t>
  </si>
  <si>
    <t xml:space="preserve">         Claims on direct investors   (-)</t>
  </si>
  <si>
    <t xml:space="preserve">         Liabilities to direct investors</t>
  </si>
  <si>
    <t xml:space="preserve">         Claims on direct investors   (-) </t>
  </si>
  <si>
    <t xml:space="preserve">           Deposit-taking corporations</t>
  </si>
  <si>
    <t xml:space="preserve">         Bonds and notes </t>
  </si>
  <si>
    <t xml:space="preserve">   Financial derivatives </t>
  </si>
  <si>
    <t xml:space="preserve">             Use of Fund credit &amp; loans from the Fund</t>
  </si>
  <si>
    <t xml:space="preserve">             Other long-term</t>
  </si>
  <si>
    <t xml:space="preserve">       Other liabilities</t>
  </si>
  <si>
    <t xml:space="preserve">               o/w global business </t>
  </si>
  <si>
    <t xml:space="preserve">       Other claims</t>
  </si>
  <si>
    <t xml:space="preserve">     Other Reserve Assets</t>
  </si>
  <si>
    <t>Source: Economic Analysis &amp; Research and Statistics Department.</t>
  </si>
  <si>
    <t>(Rs million)</t>
  </si>
  <si>
    <r>
      <t xml:space="preserve">             Other</t>
    </r>
    <r>
      <rPr>
        <b/>
        <sz val="10.5"/>
        <color rgb="FF002060"/>
        <rFont val="Segoe UI"/>
        <family val="2"/>
      </rPr>
      <t xml:space="preserve"> </t>
    </r>
    <r>
      <rPr>
        <sz val="10.5"/>
        <color rgb="FF002060"/>
        <rFont val="Segoe UI"/>
        <family val="2"/>
      </rPr>
      <t>Long-term</t>
    </r>
  </si>
  <si>
    <r>
      <t xml:space="preserve">              </t>
    </r>
    <r>
      <rPr>
        <i/>
        <sz val="10.5"/>
        <color rgb="FF002060"/>
        <rFont val="Segoe UI"/>
        <family val="2"/>
      </rPr>
      <t>of which Allocations of SDRs</t>
    </r>
  </si>
  <si>
    <t>International Investment Position: External Assets and Liabilities as at end-December</t>
  </si>
  <si>
    <t>Net International Investment Position</t>
  </si>
  <si>
    <t>Assets</t>
  </si>
  <si>
    <t xml:space="preserve">Direct investment </t>
  </si>
  <si>
    <t xml:space="preserve">Equity and investment fund shares </t>
  </si>
  <si>
    <t>Direct investor in direct investment enterprises</t>
  </si>
  <si>
    <t>o/w global business</t>
  </si>
  <si>
    <t>Direct investment enterprises in direct investor (reverse investment)</t>
  </si>
  <si>
    <t>Between fellow enterprises</t>
  </si>
  <si>
    <t>Debt instruments</t>
  </si>
  <si>
    <t xml:space="preserve">Portfolio investment </t>
  </si>
  <si>
    <t>Central bank</t>
  </si>
  <si>
    <t>Deposit-taking corporations, except central bank</t>
  </si>
  <si>
    <t>General government</t>
  </si>
  <si>
    <t>Other sectors</t>
  </si>
  <si>
    <t xml:space="preserve">Debt securities </t>
  </si>
  <si>
    <t>Short-term</t>
  </si>
  <si>
    <t>Long-term</t>
  </si>
  <si>
    <t xml:space="preserve">Financial derivatives (other than reserves) and employee stock options </t>
  </si>
  <si>
    <t>Deposit-taking corporations, except the central bank</t>
  </si>
  <si>
    <t xml:space="preserve">Other investment </t>
  </si>
  <si>
    <t xml:space="preserve">Currency and deposits </t>
  </si>
  <si>
    <t xml:space="preserve">Loans </t>
  </si>
  <si>
    <t>Other financial corporations</t>
  </si>
  <si>
    <t xml:space="preserve">Trade credit and advances </t>
  </si>
  <si>
    <t>Other accounts receivable</t>
  </si>
  <si>
    <t xml:space="preserve">Reserve assets </t>
  </si>
  <si>
    <t xml:space="preserve">Monetary gold </t>
  </si>
  <si>
    <t xml:space="preserve">Special drawing rights </t>
  </si>
  <si>
    <t>Reserve position in the IMF</t>
  </si>
  <si>
    <t>Other reserve assets</t>
  </si>
  <si>
    <t>Currency and deposits</t>
  </si>
  <si>
    <t>Securities</t>
  </si>
  <si>
    <t>Other claims</t>
  </si>
  <si>
    <t>Liabilities</t>
  </si>
  <si>
    <t>Direct investor in direct investment  enterprises</t>
  </si>
  <si>
    <t>Central banks</t>
  </si>
  <si>
    <t xml:space="preserve">Other accounts payable  - other </t>
  </si>
  <si>
    <t>Special drawing rights  (Net incurrence of liabilities)</t>
  </si>
  <si>
    <t>Note: The Bank started the publication of its International Investment Position in line with the IMF's manual on Balance of Payments and International Investment Position - Sixth Edition (BPM6) as from 2018.</t>
  </si>
  <si>
    <t>Nonfinancial corporations, households, and NPISHs</t>
  </si>
  <si>
    <t xml:space="preserve"> Insurance, pension, and standardized guarantee schemes </t>
  </si>
  <si>
    <t xml:space="preserve"> Other sectors</t>
  </si>
  <si>
    <t xml:space="preserve">    Other Financial Corporations</t>
  </si>
  <si>
    <t xml:space="preserve">    Nonfinancial corporations, households, and NPISHs</t>
  </si>
  <si>
    <t>International Investment Position:  External Assets and Liabilities as at end of quarter</t>
  </si>
  <si>
    <t>2022Q1</t>
  </si>
  <si>
    <t>2022Q2</t>
  </si>
  <si>
    <t>2022Q3</t>
  </si>
  <si>
    <t>2022Q4</t>
  </si>
  <si>
    <r>
      <t>2023Q1</t>
    </r>
    <r>
      <rPr>
        <b/>
        <vertAlign val="superscript"/>
        <sz val="11"/>
        <color rgb="FF002060"/>
        <rFont val="Segoe UI"/>
        <family val="2"/>
      </rPr>
      <t>1</t>
    </r>
  </si>
  <si>
    <r>
      <t>2023Q2</t>
    </r>
    <r>
      <rPr>
        <b/>
        <vertAlign val="superscript"/>
        <sz val="11"/>
        <color rgb="FF002060"/>
        <rFont val="Segoe UI"/>
        <family val="2"/>
      </rPr>
      <t>1</t>
    </r>
  </si>
  <si>
    <r>
      <t>2023Q3</t>
    </r>
    <r>
      <rPr>
        <b/>
        <vertAlign val="superscript"/>
        <sz val="11"/>
        <color rgb="FF002060"/>
        <rFont val="Segoe UI"/>
        <family val="2"/>
      </rPr>
      <t>1</t>
    </r>
  </si>
  <si>
    <r>
      <t>2023Q4</t>
    </r>
    <r>
      <rPr>
        <b/>
        <vertAlign val="superscript"/>
        <sz val="11"/>
        <color rgb="FF002060"/>
        <rFont val="Segoe UI"/>
        <family val="2"/>
      </rPr>
      <t>1</t>
    </r>
  </si>
  <si>
    <r>
      <t>2024Q1</t>
    </r>
    <r>
      <rPr>
        <b/>
        <vertAlign val="superscript"/>
        <sz val="11"/>
        <color rgb="FF002060"/>
        <rFont val="Segoe UI"/>
        <family val="2"/>
      </rPr>
      <t>1</t>
    </r>
  </si>
  <si>
    <r>
      <t>2024Q2</t>
    </r>
    <r>
      <rPr>
        <b/>
        <vertAlign val="superscript"/>
        <sz val="11"/>
        <color rgb="FF002060"/>
        <rFont val="Segoe UI"/>
        <family val="2"/>
      </rPr>
      <t>1</t>
    </r>
  </si>
  <si>
    <r>
      <t>2024Q3</t>
    </r>
    <r>
      <rPr>
        <b/>
        <vertAlign val="superscript"/>
        <sz val="11"/>
        <color rgb="FF002060"/>
        <rFont val="Segoe UI"/>
        <family val="2"/>
      </rPr>
      <t>1</t>
    </r>
  </si>
  <si>
    <r>
      <t>2024Q4</t>
    </r>
    <r>
      <rPr>
        <b/>
        <vertAlign val="superscript"/>
        <sz val="11"/>
        <color rgb="FF002060"/>
        <rFont val="Segoe UI"/>
        <family val="2"/>
      </rPr>
      <t>1</t>
    </r>
  </si>
  <si>
    <r>
      <t>2025Q1</t>
    </r>
    <r>
      <rPr>
        <b/>
        <vertAlign val="superscript"/>
        <sz val="11"/>
        <color rgb="FF002060"/>
        <rFont val="Segoe UI"/>
        <family val="2"/>
      </rPr>
      <t>1</t>
    </r>
  </si>
  <si>
    <r>
      <t xml:space="preserve"> 1</t>
    </r>
    <r>
      <rPr>
        <i/>
        <sz val="9"/>
        <color rgb="FF002060"/>
        <rFont val="Segoe UI"/>
        <family val="2"/>
      </rPr>
      <t xml:space="preserve"> Revised estimates.                                                                          </t>
    </r>
    <r>
      <rPr>
        <i/>
        <vertAlign val="superscript"/>
        <sz val="9"/>
        <color rgb="FF002060"/>
        <rFont val="Segoe UI"/>
        <family val="2"/>
      </rPr>
      <t>2</t>
    </r>
    <r>
      <rPr>
        <i/>
        <sz val="9"/>
        <color rgb="FF002060"/>
        <rFont val="Segoe UI"/>
        <family val="2"/>
      </rPr>
      <t xml:space="preserve"> Preliminary estimates.</t>
    </r>
  </si>
  <si>
    <r>
      <t xml:space="preserve">2025Q2 </t>
    </r>
    <r>
      <rPr>
        <b/>
        <vertAlign val="superscript"/>
        <sz val="11"/>
        <color rgb="FF002060"/>
        <rFont val="Segoe UI"/>
        <family val="2"/>
      </rPr>
      <t>2</t>
    </r>
  </si>
  <si>
    <r>
      <t xml:space="preserve">2025Q3 </t>
    </r>
    <r>
      <rPr>
        <b/>
        <vertAlign val="superscript"/>
        <sz val="11"/>
        <color rgb="FF002060"/>
        <rFont val="Segoe U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</si>
</sst>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mmmm\ d\,\ yyyy"/>
    <numFmt numFmtId="169" formatCode="_(* #,##0.00_);_(* \(#,##0.00\);_(* \-??_);_(@_)"/>
    <numFmt numFmtId="170" formatCode="dd\-mmm\-yy_)"/>
    <numFmt numFmtId="171" formatCode="_-[$€-2]* #,##0.00_-;\-[$€-2]* #,##0.00_-;_-[$€-2]* &quot;-&quot;??_-"/>
    <numFmt numFmtId="172" formatCode="#,##0.0"/>
    <numFmt numFmtId="173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12"/>
      <name val="CG Times (W1)"/>
    </font>
    <font>
      <i/>
      <sz val="11"/>
      <color indexed="23"/>
      <name val="Calibri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color indexed="8"/>
      <name val="MS Sans Serif"/>
      <family val="2"/>
    </font>
    <font>
      <sz val="10"/>
      <name val="Barclays Sans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color rgb="FF002060"/>
      <name val="Segoe UI"/>
      <family val="2"/>
    </font>
    <font>
      <b/>
      <sz val="10.5"/>
      <color rgb="FF002060"/>
      <name val="Segoe UI"/>
      <family val="2"/>
    </font>
    <font>
      <sz val="10.5"/>
      <color rgb="FF002060"/>
      <name val="Segoe UI"/>
      <family val="2"/>
    </font>
    <font>
      <i/>
      <sz val="10.5"/>
      <color rgb="FF002060"/>
      <name val="Segoe UI"/>
      <family val="2"/>
    </font>
    <font>
      <sz val="10.5"/>
      <name val="Segoe UI"/>
      <family val="2"/>
    </font>
    <font>
      <b/>
      <sz val="10.5"/>
      <name val="Segoe UI"/>
      <family val="2"/>
    </font>
    <font>
      <i/>
      <sz val="10.5"/>
      <name val="Segoe UI"/>
      <family val="2"/>
    </font>
    <font>
      <b/>
      <sz val="11"/>
      <color rgb="FF002060"/>
      <name val="Segoe UI"/>
      <family val="2"/>
    </font>
    <font>
      <sz val="10.5"/>
      <color theme="1"/>
      <name val="Segoe UI"/>
      <family val="2"/>
    </font>
    <font>
      <i/>
      <sz val="10.5"/>
      <color theme="1"/>
      <name val="Segoe UI"/>
      <family val="2"/>
    </font>
    <font>
      <i/>
      <sz val="9"/>
      <color rgb="FF002060"/>
      <name val="Segoe UI"/>
      <family val="2"/>
    </font>
    <font>
      <b/>
      <vertAlign val="superscript"/>
      <sz val="11"/>
      <color rgb="FF002060"/>
      <name val="Segoe UI"/>
      <family val="2"/>
    </font>
    <font>
      <b/>
      <sz val="10.5"/>
      <color rgb="FFFF0000"/>
      <name val="Segoe UI"/>
      <family val="2"/>
    </font>
    <font>
      <i/>
      <vertAlign val="superscript"/>
      <sz val="9"/>
      <color rgb="FF002060"/>
      <name val="Segoe UI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thick">
        <color rgb="FF002060"/>
      </bottom>
      <diagonal/>
    </border>
    <border>
      <left style="medium">
        <color rgb="FF002060"/>
      </left>
      <right/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double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double">
        <color rgb="FF002060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</borders>
  <cellStyleXfs count="256">
    <xf numFmtId="0" fontId="0" fillId="0" borderId="0"/>
    <xf numFmtId="0" fontId="2" fillId="0" borderId="0"/>
    <xf numFmtId="0" fontId="3" fillId="0" borderId="0"/>
    <xf numFmtId="0" fontId="4" fillId="0" borderId="0"/>
    <xf numFmtId="0" fontId="5" fillId="2" borderId="0"/>
    <xf numFmtId="0" fontId="6" fillId="2" borderId="0"/>
    <xf numFmtId="0" fontId="5" fillId="2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6" fillId="2" borderId="0"/>
    <xf numFmtId="0" fontId="5" fillId="2" borderId="0"/>
    <xf numFmtId="0" fontId="11" fillId="3" borderId="0"/>
    <xf numFmtId="0" fontId="12" fillId="4" borderId="0"/>
    <xf numFmtId="0" fontId="12" fillId="4" borderId="0"/>
    <xf numFmtId="0" fontId="9" fillId="0" borderId="0"/>
    <xf numFmtId="0" fontId="10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" fillId="2" borderId="0"/>
    <xf numFmtId="0" fontId="6" fillId="2" borderId="0"/>
    <xf numFmtId="0" fontId="8" fillId="0" borderId="0"/>
    <xf numFmtId="0" fontId="16" fillId="3" borderId="0"/>
    <xf numFmtId="0" fontId="16" fillId="3" borderId="0"/>
    <xf numFmtId="0" fontId="16" fillId="3" borderId="0"/>
    <xf numFmtId="0" fontId="11" fillId="3" borderId="0"/>
    <xf numFmtId="0" fontId="12" fillId="4" borderId="0"/>
    <xf numFmtId="0" fontId="12" fillId="4" borderId="0"/>
    <xf numFmtId="0" fontId="12" fillId="4" borderId="0"/>
    <xf numFmtId="0" fontId="9" fillId="0" borderId="0"/>
    <xf numFmtId="0" fontId="10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" fillId="2" borderId="0"/>
    <xf numFmtId="0" fontId="6" fillId="2" borderId="0"/>
    <xf numFmtId="0" fontId="8" fillId="0" borderId="0"/>
    <xf numFmtId="0" fontId="8" fillId="3" borderId="0"/>
    <xf numFmtId="0" fontId="11" fillId="3" borderId="0"/>
    <xf numFmtId="0" fontId="3" fillId="0" borderId="0">
      <alignment vertical="top"/>
    </xf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1" fillId="22" borderId="3" applyNumberFormat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67" fontId="4" fillId="0" borderId="0" applyFont="0" applyFill="0" applyBorder="0" applyAlignment="0" applyProtection="0"/>
    <xf numFmtId="170" fontId="22" fillId="0" borderId="1" applyNumberFormat="0" applyFill="0" applyBorder="0" applyAlignment="0">
      <protection locked="0"/>
    </xf>
    <xf numFmtId="171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24" fillId="0" borderId="0">
      <alignment horizont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9" borderId="2" applyNumberFormat="0" applyAlignment="0" applyProtection="0"/>
    <xf numFmtId="0" fontId="29" fillId="9" borderId="2" applyNumberFormat="0" applyAlignment="0" applyProtection="0"/>
    <xf numFmtId="0" fontId="30" fillId="0" borderId="0" applyNumberFormat="0" applyFill="0" applyBorder="0">
      <alignment horizontal="right"/>
    </xf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0" borderId="0"/>
    <xf numFmtId="0" fontId="33" fillId="0" borderId="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4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6" fillId="24" borderId="9" applyNumberFormat="0" applyFont="0" applyAlignment="0" applyProtection="0"/>
    <xf numFmtId="0" fontId="3" fillId="24" borderId="9" applyNumberFormat="0" applyFont="0" applyAlignment="0" applyProtection="0"/>
    <xf numFmtId="0" fontId="37" fillId="21" borderId="10" applyNumberFormat="0" applyAlignment="0" applyProtection="0"/>
    <xf numFmtId="0" fontId="37" fillId="21" borderId="10" applyNumberFormat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4" fontId="38" fillId="25" borderId="11" applyNumberFormat="0" applyProtection="0">
      <alignment vertical="center"/>
    </xf>
    <xf numFmtId="4" fontId="39" fillId="25" borderId="11" applyNumberFormat="0" applyProtection="0">
      <alignment vertical="center"/>
    </xf>
    <xf numFmtId="4" fontId="40" fillId="25" borderId="11" applyNumberFormat="0" applyProtection="0">
      <alignment horizontal="left" vertical="center" indent="1"/>
    </xf>
    <xf numFmtId="0" fontId="41" fillId="25" borderId="11" applyNumberFormat="0" applyProtection="0">
      <alignment horizontal="left" vertical="top" indent="1"/>
    </xf>
    <xf numFmtId="4" fontId="40" fillId="26" borderId="0" applyNumberFormat="0" applyProtection="0">
      <alignment horizontal="left" vertical="center" indent="1"/>
    </xf>
    <xf numFmtId="4" fontId="40" fillId="27" borderId="11" applyNumberFormat="0" applyProtection="0">
      <alignment horizontal="right" vertical="center"/>
    </xf>
    <xf numFmtId="4" fontId="40" fillId="28" borderId="11" applyNumberFormat="0" applyProtection="0">
      <alignment horizontal="right" vertical="center"/>
    </xf>
    <xf numFmtId="4" fontId="40" fillId="29" borderId="11" applyNumberFormat="0" applyProtection="0">
      <alignment horizontal="right" vertical="center"/>
    </xf>
    <xf numFmtId="4" fontId="40" fillId="30" borderId="11" applyNumberFormat="0" applyProtection="0">
      <alignment horizontal="right" vertical="center"/>
    </xf>
    <xf numFmtId="4" fontId="40" fillId="31" borderId="11" applyNumberFormat="0" applyProtection="0">
      <alignment horizontal="right" vertical="center"/>
    </xf>
    <xf numFmtId="4" fontId="40" fillId="32" borderId="11" applyNumberFormat="0" applyProtection="0">
      <alignment horizontal="right" vertical="center"/>
    </xf>
    <xf numFmtId="4" fontId="40" fillId="33" borderId="11" applyNumberFormat="0" applyProtection="0">
      <alignment horizontal="right" vertical="center"/>
    </xf>
    <xf numFmtId="4" fontId="40" fillId="34" borderId="11" applyNumberFormat="0" applyProtection="0">
      <alignment horizontal="right" vertical="center"/>
    </xf>
    <xf numFmtId="4" fontId="40" fillId="35" borderId="11" applyNumberFormat="0" applyProtection="0">
      <alignment horizontal="right" vertical="center"/>
    </xf>
    <xf numFmtId="4" fontId="38" fillId="36" borderId="12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38" fillId="26" borderId="0" applyNumberFormat="0" applyProtection="0">
      <alignment horizontal="left" vertical="center" indent="1"/>
    </xf>
    <xf numFmtId="4" fontId="40" fillId="37" borderId="11" applyNumberFormat="0" applyProtection="0">
      <alignment horizontal="right" vertical="center"/>
    </xf>
    <xf numFmtId="4" fontId="42" fillId="37" borderId="0" applyNumberFormat="0" applyProtection="0">
      <alignment horizontal="left" vertical="center" indent="1"/>
    </xf>
    <xf numFmtId="4" fontId="42" fillId="26" borderId="0" applyNumberFormat="0" applyProtection="0">
      <alignment horizontal="left" vertical="center" indent="1"/>
    </xf>
    <xf numFmtId="0" fontId="3" fillId="26" borderId="11" applyNumberFormat="0" applyProtection="0">
      <alignment horizontal="left" vertical="center" indent="1"/>
    </xf>
    <xf numFmtId="0" fontId="3" fillId="26" borderId="11" applyNumberFormat="0" applyProtection="0">
      <alignment horizontal="left" vertical="top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top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3" fillId="39" borderId="11" applyNumberFormat="0" applyProtection="0">
      <alignment horizontal="left" vertical="center" indent="1"/>
    </xf>
    <xf numFmtId="0" fontId="3" fillId="39" borderId="11" applyNumberFormat="0" applyProtection="0">
      <alignment horizontal="left" vertical="top" indent="1"/>
    </xf>
    <xf numFmtId="4" fontId="40" fillId="39" borderId="11" applyNumberFormat="0" applyProtection="0">
      <alignment vertical="center"/>
    </xf>
    <xf numFmtId="4" fontId="43" fillId="39" borderId="11" applyNumberFormat="0" applyProtection="0">
      <alignment vertical="center"/>
    </xf>
    <xf numFmtId="4" fontId="38" fillId="37" borderId="13" applyNumberFormat="0" applyProtection="0">
      <alignment horizontal="left" vertical="center" indent="1"/>
    </xf>
    <xf numFmtId="0" fontId="42" fillId="40" borderId="11" applyNumberFormat="0" applyProtection="0">
      <alignment horizontal="left" vertical="top" indent="1"/>
    </xf>
    <xf numFmtId="4" fontId="40" fillId="39" borderId="11" applyNumberFormat="0" applyProtection="0">
      <alignment horizontal="right" vertical="center"/>
    </xf>
    <xf numFmtId="4" fontId="43" fillId="39" borderId="11" applyNumberFormat="0" applyProtection="0">
      <alignment horizontal="right" vertical="center"/>
    </xf>
    <xf numFmtId="4" fontId="38" fillId="37" borderId="11" applyNumberFormat="0" applyProtection="0">
      <alignment horizontal="left" vertical="center" indent="1"/>
    </xf>
    <xf numFmtId="0" fontId="42" fillId="38" borderId="11" applyNumberFormat="0" applyProtection="0">
      <alignment horizontal="left" vertical="top" indent="1"/>
    </xf>
    <xf numFmtId="4" fontId="44" fillId="38" borderId="13" applyNumberFormat="0" applyProtection="0">
      <alignment horizontal="left" vertical="center" indent="1"/>
    </xf>
    <xf numFmtId="4" fontId="45" fillId="39" borderId="11" applyNumberFormat="0" applyProtection="0">
      <alignment horizontal="right" vertical="center"/>
    </xf>
    <xf numFmtId="0" fontId="46" fillId="41" borderId="0"/>
    <xf numFmtId="0" fontId="47" fillId="41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</cellStyleXfs>
  <cellXfs count="71">
    <xf numFmtId="0" fontId="0" fillId="0" borderId="0" xfId="0"/>
    <xf numFmtId="0" fontId="51" fillId="42" borderId="0" xfId="0" applyFont="1" applyFill="1"/>
    <xf numFmtId="3" fontId="52" fillId="42" borderId="21" xfId="1" applyNumberFormat="1" applyFont="1" applyFill="1" applyBorder="1" applyAlignment="1">
      <alignment horizontal="center"/>
    </xf>
    <xf numFmtId="3" fontId="53" fillId="42" borderId="21" xfId="1" applyNumberFormat="1" applyFont="1" applyFill="1" applyBorder="1" applyAlignment="1">
      <alignment horizontal="center"/>
    </xf>
    <xf numFmtId="3" fontId="54" fillId="42" borderId="21" xfId="1" applyNumberFormat="1" applyFont="1" applyFill="1" applyBorder="1" applyAlignment="1">
      <alignment horizontal="center"/>
    </xf>
    <xf numFmtId="3" fontId="53" fillId="42" borderId="22" xfId="1" applyNumberFormat="1" applyFont="1" applyFill="1" applyBorder="1" applyAlignment="1">
      <alignment horizontal="center"/>
    </xf>
    <xf numFmtId="3" fontId="52" fillId="42" borderId="23" xfId="1" applyNumberFormat="1" applyFont="1" applyFill="1" applyBorder="1" applyAlignment="1">
      <alignment horizontal="center"/>
    </xf>
    <xf numFmtId="3" fontId="55" fillId="42" borderId="0" xfId="1" applyNumberFormat="1" applyFont="1" applyFill="1"/>
    <xf numFmtId="0" fontId="55" fillId="42" borderId="0" xfId="1" applyFont="1" applyFill="1"/>
    <xf numFmtId="0" fontId="56" fillId="42" borderId="0" xfId="1" applyFont="1" applyFill="1" applyAlignment="1">
      <alignment horizontal="left"/>
    </xf>
    <xf numFmtId="168" fontId="55" fillId="42" borderId="0" xfId="1" applyNumberFormat="1" applyFont="1" applyFill="1" applyAlignment="1">
      <alignment horizontal="left"/>
    </xf>
    <xf numFmtId="3" fontId="54" fillId="42" borderId="0" xfId="1" applyNumberFormat="1" applyFont="1" applyFill="1" applyAlignment="1">
      <alignment horizontal="right"/>
    </xf>
    <xf numFmtId="0" fontId="53" fillId="43" borderId="15" xfId="1" applyFont="1" applyFill="1" applyBorder="1" applyAlignment="1">
      <alignment horizontal="left"/>
    </xf>
    <xf numFmtId="0" fontId="52" fillId="43" borderId="20" xfId="1" applyFont="1" applyFill="1" applyBorder="1" applyAlignment="1">
      <alignment horizontal="center" vertical="center"/>
    </xf>
    <xf numFmtId="0" fontId="53" fillId="43" borderId="16" xfId="1" applyFont="1" applyFill="1" applyBorder="1"/>
    <xf numFmtId="0" fontId="53" fillId="42" borderId="21" xfId="1" applyFont="1" applyFill="1" applyBorder="1"/>
    <xf numFmtId="0" fontId="52" fillId="43" borderId="16" xfId="1" applyFont="1" applyFill="1" applyBorder="1" applyAlignment="1">
      <alignment horizontal="left"/>
    </xf>
    <xf numFmtId="0" fontId="56" fillId="42" borderId="0" xfId="1" applyFont="1" applyFill="1"/>
    <xf numFmtId="0" fontId="53" fillId="43" borderId="16" xfId="1" applyFont="1" applyFill="1" applyBorder="1" applyAlignment="1">
      <alignment horizontal="left"/>
    </xf>
    <xf numFmtId="0" fontId="54" fillId="43" borderId="16" xfId="1" applyFont="1" applyFill="1" applyBorder="1" applyAlignment="1">
      <alignment horizontal="left"/>
    </xf>
    <xf numFmtId="0" fontId="53" fillId="43" borderId="17" xfId="1" applyFont="1" applyFill="1" applyBorder="1" applyAlignment="1">
      <alignment horizontal="left"/>
    </xf>
    <xf numFmtId="0" fontId="52" fillId="43" borderId="18" xfId="1" applyFont="1" applyFill="1" applyBorder="1" applyAlignment="1">
      <alignment horizontal="left"/>
    </xf>
    <xf numFmtId="0" fontId="57" fillId="42" borderId="0" xfId="1" applyFont="1" applyFill="1"/>
    <xf numFmtId="0" fontId="53" fillId="43" borderId="19" xfId="1" applyFont="1" applyFill="1" applyBorder="1" applyAlignment="1">
      <alignment horizontal="left"/>
    </xf>
    <xf numFmtId="0" fontId="53" fillId="42" borderId="24" xfId="1" applyFont="1" applyFill="1" applyBorder="1" applyAlignment="1">
      <alignment horizontal="center"/>
    </xf>
    <xf numFmtId="0" fontId="57" fillId="42" borderId="0" xfId="1" applyFont="1" applyFill="1" applyAlignment="1">
      <alignment horizontal="left"/>
    </xf>
    <xf numFmtId="173" fontId="52" fillId="42" borderId="26" xfId="252" applyNumberFormat="1" applyFont="1" applyFill="1" applyBorder="1" applyAlignment="1" applyProtection="1">
      <alignment horizontal="left"/>
    </xf>
    <xf numFmtId="173" fontId="52" fillId="42" borderId="28" xfId="252" applyNumberFormat="1" applyFont="1" applyFill="1" applyBorder="1" applyAlignment="1" applyProtection="1">
      <alignment horizontal="left" vertical="top" wrapText="1" indent="1"/>
    </xf>
    <xf numFmtId="173" fontId="52" fillId="42" borderId="30" xfId="252" applyNumberFormat="1" applyFont="1" applyFill="1" applyBorder="1" applyAlignment="1" applyProtection="1">
      <alignment horizontal="left" vertical="top" wrapText="1" indent="2"/>
    </xf>
    <xf numFmtId="173" fontId="52" fillId="42" borderId="30" xfId="252" applyNumberFormat="1" applyFont="1" applyFill="1" applyBorder="1" applyAlignment="1" applyProtection="1">
      <alignment horizontal="left" vertical="top" wrapText="1" indent="3"/>
    </xf>
    <xf numFmtId="173" fontId="53" fillId="42" borderId="30" xfId="252" applyNumberFormat="1" applyFont="1" applyFill="1" applyBorder="1" applyAlignment="1" applyProtection="1">
      <alignment horizontal="left" vertical="top" wrapText="1" indent="4"/>
    </xf>
    <xf numFmtId="173" fontId="54" fillId="42" borderId="30" xfId="252" applyNumberFormat="1" applyFont="1" applyFill="1" applyBorder="1" applyAlignment="1" applyProtection="1">
      <alignment horizontal="left" vertical="top" wrapText="1" indent="7"/>
    </xf>
    <xf numFmtId="173" fontId="53" fillId="42" borderId="30" xfId="252" applyNumberFormat="1" applyFont="1" applyFill="1" applyBorder="1" applyAlignment="1" applyProtection="1">
      <alignment horizontal="left" vertical="top" wrapText="1" indent="6"/>
    </xf>
    <xf numFmtId="173" fontId="53" fillId="42" borderId="30" xfId="252" applyNumberFormat="1" applyFont="1" applyFill="1" applyBorder="1" applyAlignment="1" applyProtection="1">
      <alignment horizontal="left" vertical="top" wrapText="1" indent="5"/>
    </xf>
    <xf numFmtId="173" fontId="53" fillId="42" borderId="30" xfId="252" applyNumberFormat="1" applyFont="1" applyFill="1" applyBorder="1" applyAlignment="1" applyProtection="1">
      <alignment horizontal="left" vertical="top" wrapText="1" indent="3"/>
    </xf>
    <xf numFmtId="173" fontId="52" fillId="42" borderId="30" xfId="252" applyNumberFormat="1" applyFont="1" applyFill="1" applyBorder="1" applyAlignment="1" applyProtection="1">
      <alignment horizontal="left" vertical="top" wrapText="1" indent="1"/>
    </xf>
    <xf numFmtId="173" fontId="52" fillId="42" borderId="32" xfId="252" applyNumberFormat="1" applyFont="1" applyFill="1" applyBorder="1" applyAlignment="1" applyProtection="1">
      <alignment horizontal="left" vertical="top" wrapText="1" indent="3"/>
    </xf>
    <xf numFmtId="3" fontId="52" fillId="42" borderId="27" xfId="252" applyNumberFormat="1" applyFont="1" applyFill="1" applyBorder="1" applyAlignment="1" applyProtection="1">
      <alignment horizontal="right"/>
    </xf>
    <xf numFmtId="3" fontId="52" fillId="42" borderId="29" xfId="252" applyNumberFormat="1" applyFont="1" applyFill="1" applyBorder="1" applyAlignment="1" applyProtection="1">
      <alignment horizontal="right" vertical="top" wrapText="1"/>
    </xf>
    <xf numFmtId="3" fontId="52" fillId="42" borderId="31" xfId="252" applyNumberFormat="1" applyFont="1" applyFill="1" applyBorder="1" applyAlignment="1" applyProtection="1">
      <alignment horizontal="right" vertical="top" wrapText="1"/>
    </xf>
    <xf numFmtId="3" fontId="53" fillId="42" borderId="31" xfId="252" applyNumberFormat="1" applyFont="1" applyFill="1" applyBorder="1" applyAlignment="1" applyProtection="1">
      <alignment horizontal="right" vertical="top" wrapText="1"/>
    </xf>
    <xf numFmtId="3" fontId="54" fillId="42" borderId="31" xfId="252" applyNumberFormat="1" applyFont="1" applyFill="1" applyBorder="1" applyAlignment="1" applyProtection="1">
      <alignment horizontal="right" vertical="top" wrapText="1"/>
    </xf>
    <xf numFmtId="3" fontId="52" fillId="42" borderId="31" xfId="252" applyNumberFormat="1" applyFont="1" applyFill="1" applyBorder="1" applyAlignment="1" applyProtection="1">
      <alignment horizontal="right" vertical="center" wrapText="1"/>
    </xf>
    <xf numFmtId="3" fontId="52" fillId="42" borderId="33" xfId="252" applyNumberFormat="1" applyFont="1" applyFill="1" applyBorder="1" applyAlignment="1" applyProtection="1">
      <alignment horizontal="right" vertical="top" wrapText="1"/>
    </xf>
    <xf numFmtId="0" fontId="59" fillId="42" borderId="0" xfId="0" applyFont="1" applyFill="1"/>
    <xf numFmtId="3" fontId="53" fillId="0" borderId="31" xfId="252" applyNumberFormat="1" applyFont="1" applyFill="1" applyBorder="1" applyAlignment="1" applyProtection="1">
      <alignment horizontal="right" vertical="top" wrapText="1"/>
    </xf>
    <xf numFmtId="173" fontId="53" fillId="0" borderId="30" xfId="252" applyNumberFormat="1" applyFont="1" applyFill="1" applyBorder="1" applyAlignment="1" applyProtection="1">
      <alignment horizontal="left" vertical="top" wrapText="1" indent="5"/>
    </xf>
    <xf numFmtId="173" fontId="53" fillId="0" borderId="30" xfId="252" applyNumberFormat="1" applyFont="1" applyFill="1" applyBorder="1" applyAlignment="1" applyProtection="1">
      <alignment horizontal="left" vertical="top" wrapText="1" indent="6"/>
    </xf>
    <xf numFmtId="0" fontId="60" fillId="42" borderId="0" xfId="0" applyFont="1" applyFill="1"/>
    <xf numFmtId="3" fontId="54" fillId="0" borderId="31" xfId="252" applyNumberFormat="1" applyFont="1" applyFill="1" applyBorder="1" applyAlignment="1" applyProtection="1">
      <alignment horizontal="right" vertical="top" wrapText="1"/>
    </xf>
    <xf numFmtId="173" fontId="54" fillId="0" borderId="30" xfId="252" applyNumberFormat="1" applyFont="1" applyFill="1" applyBorder="1" applyAlignment="1" applyProtection="1">
      <alignment horizontal="left" vertical="top" wrapText="1" indent="6"/>
    </xf>
    <xf numFmtId="0" fontId="59" fillId="42" borderId="0" xfId="0" applyFont="1" applyFill="1" applyAlignment="1">
      <alignment vertical="center"/>
    </xf>
    <xf numFmtId="3" fontId="63" fillId="42" borderId="0" xfId="0" applyNumberFormat="1" applyFont="1" applyFill="1" applyAlignment="1">
      <alignment vertical="center"/>
    </xf>
    <xf numFmtId="3" fontId="63" fillId="42" borderId="0" xfId="0" applyNumberFormat="1" applyFont="1" applyFill="1"/>
    <xf numFmtId="0" fontId="58" fillId="43" borderId="25" xfId="167" quotePrefix="1" applyFont="1" applyFill="1" applyBorder="1" applyAlignment="1">
      <alignment horizontal="center" vertical="top" wrapText="1"/>
    </xf>
    <xf numFmtId="0" fontId="63" fillId="42" borderId="0" xfId="0" applyFont="1" applyFill="1"/>
    <xf numFmtId="0" fontId="58" fillId="43" borderId="25" xfId="254" applyFont="1" applyFill="1" applyBorder="1" applyAlignment="1">
      <alignment horizontal="center" vertical="top" wrapText="1"/>
    </xf>
    <xf numFmtId="0" fontId="58" fillId="43" borderId="25" xfId="255" applyFont="1" applyFill="1" applyBorder="1" applyAlignment="1">
      <alignment horizontal="center" vertical="top" wrapText="1"/>
    </xf>
    <xf numFmtId="0" fontId="58" fillId="43" borderId="25" xfId="254" quotePrefix="1" applyFont="1" applyFill="1" applyBorder="1" applyAlignment="1">
      <alignment horizontal="center" vertical="top" wrapText="1"/>
    </xf>
    <xf numFmtId="0" fontId="61" fillId="42" borderId="34" xfId="0" applyFont="1" applyFill="1" applyBorder="1" applyAlignment="1">
      <alignment vertical="center" wrapText="1"/>
    </xf>
    <xf numFmtId="0" fontId="61" fillId="42" borderId="34" xfId="0" applyFont="1" applyFill="1" applyBorder="1" applyAlignment="1">
      <alignment vertical="center"/>
    </xf>
    <xf numFmtId="0" fontId="64" fillId="42" borderId="34" xfId="251" applyFont="1" applyFill="1" applyBorder="1" applyAlignment="1">
      <alignment vertical="top"/>
    </xf>
    <xf numFmtId="0" fontId="64" fillId="42" borderId="0" xfId="251" applyFont="1" applyFill="1" applyAlignment="1">
      <alignment vertical="top"/>
    </xf>
    <xf numFmtId="0" fontId="61" fillId="42" borderId="0" xfId="0" applyFont="1" applyFill="1" applyAlignment="1">
      <alignment vertical="center"/>
    </xf>
    <xf numFmtId="173" fontId="59" fillId="42" borderId="0" xfId="252" applyNumberFormat="1" applyFont="1" applyFill="1" applyAlignment="1" applyProtection="1"/>
    <xf numFmtId="173" fontId="59" fillId="42" borderId="0" xfId="0" applyNumberFormat="1" applyFont="1" applyFill="1"/>
    <xf numFmtId="0" fontId="58" fillId="42" borderId="0" xfId="251" applyFont="1" applyFill="1" applyAlignment="1">
      <alignment horizontal="left" wrapText="1"/>
    </xf>
    <xf numFmtId="0" fontId="58" fillId="42" borderId="0" xfId="251" applyFont="1" applyFill="1" applyAlignment="1">
      <alignment horizontal="left" wrapText="1"/>
    </xf>
    <xf numFmtId="167" fontId="59" fillId="42" borderId="0" xfId="252" applyFont="1" applyFill="1"/>
    <xf numFmtId="3" fontId="61" fillId="42" borderId="0" xfId="0" applyNumberFormat="1" applyFont="1" applyFill="1" applyAlignment="1">
      <alignment vertical="center"/>
    </xf>
    <xf numFmtId="3" fontId="59" fillId="42" borderId="0" xfId="0" applyNumberFormat="1" applyFont="1" applyFill="1" applyAlignment="1">
      <alignment vertical="center"/>
    </xf>
  </cellXfs>
  <cellStyles count="256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" xr:uid="{00000000-0005-0000-0000-000001000000}"/>
    <cellStyle name="_Rid_10_xt_ml_s31" xfId="4" xr:uid="{00000000-0005-0000-0000-000002000000}"/>
    <cellStyle name="_Rid_10_xt_ml_s6" xfId="5" xr:uid="{00000000-0005-0000-0000-000003000000}"/>
    <cellStyle name="_Rid_10_xt_ml_s7" xfId="6" xr:uid="{00000000-0005-0000-0000-000004000000}"/>
    <cellStyle name="_Rid_10_xt_mv_s12" xfId="7" xr:uid="{00000000-0005-0000-0000-000005000000}"/>
    <cellStyle name="_Rid_10_xt_mv_s13" xfId="8" xr:uid="{00000000-0005-0000-0000-000006000000}"/>
    <cellStyle name="_Rid_10_xt_s33" xfId="9" xr:uid="{00000000-0005-0000-0000-000007000000}"/>
    <cellStyle name="_Rid_10_xt_s6" xfId="10" xr:uid="{00000000-0005-0000-0000-000008000000}"/>
    <cellStyle name="_Rid_11_s0" xfId="11" xr:uid="{00000000-0005-0000-0000-000009000000}"/>
    <cellStyle name="_Rid_11_s1" xfId="12" xr:uid="{00000000-0005-0000-0000-00000A000000}"/>
    <cellStyle name="_Rid_11_s2_s3" xfId="13" xr:uid="{00000000-0005-0000-0000-00000B000000}"/>
    <cellStyle name="_Rid_11_xt_ml_s13" xfId="14" xr:uid="{00000000-0005-0000-0000-00000C000000}"/>
    <cellStyle name="_Rid_11_xt_ml_s8" xfId="15" xr:uid="{00000000-0005-0000-0000-00000D000000}"/>
    <cellStyle name="_Rid_11_xt_xm" xfId="16" xr:uid="{00000000-0005-0000-0000-00000E000000}"/>
    <cellStyle name="_Rid_12_cl_s3" xfId="17" xr:uid="{00000000-0005-0000-0000-00000F000000}"/>
    <cellStyle name="_Rid_12_cl_s5" xfId="18" xr:uid="{00000000-0005-0000-0000-000010000000}"/>
    <cellStyle name="_Rid_12_s0" xfId="19" xr:uid="{00000000-0005-0000-0000-000011000000}"/>
    <cellStyle name="_Rid_12_s1" xfId="20" xr:uid="{00000000-0005-0000-0000-000012000000}"/>
    <cellStyle name="_Rid_12_s2" xfId="21" xr:uid="{00000000-0005-0000-0000-000013000000}"/>
    <cellStyle name="_Rid_12_xt_cv_s11_s10" xfId="22" xr:uid="{00000000-0005-0000-0000-000014000000}"/>
    <cellStyle name="_Rid_12_xt_cv_s12_s10" xfId="23" xr:uid="{00000000-0005-0000-0000-000015000000}"/>
    <cellStyle name="_Rid_12_xt_cv_s13_s10" xfId="24" xr:uid="{00000000-0005-0000-0000-000016000000}"/>
    <cellStyle name="_Rid_12_xt_cv_s14_s10" xfId="25" xr:uid="{00000000-0005-0000-0000-000017000000}"/>
    <cellStyle name="_Rid_12_xt_cv_s15_s10" xfId="26" xr:uid="{00000000-0005-0000-0000-000018000000}"/>
    <cellStyle name="_Rid_12_xt_cv_s16_s10" xfId="27" xr:uid="{00000000-0005-0000-0000-000019000000}"/>
    <cellStyle name="_Rid_12_xt_cv_s17_s10" xfId="28" xr:uid="{00000000-0005-0000-0000-00001A000000}"/>
    <cellStyle name="_Rid_12_xt_cv_s18_s10" xfId="29" xr:uid="{00000000-0005-0000-0000-00001B000000}"/>
    <cellStyle name="_Rid_12_xt_cv_s20_s10" xfId="30" xr:uid="{00000000-0005-0000-0000-00001C000000}"/>
    <cellStyle name="_Rid_12_xt_cv_s21_s10" xfId="31" xr:uid="{00000000-0005-0000-0000-00001D000000}"/>
    <cellStyle name="_Rid_12_xt_cv_s22_s10" xfId="32" xr:uid="{00000000-0005-0000-0000-00001E000000}"/>
    <cellStyle name="_Rid_12_xt_cv_s23_s10" xfId="33" xr:uid="{00000000-0005-0000-0000-00001F000000}"/>
    <cellStyle name="_Rid_12_xt_cv_s24_s10" xfId="34" xr:uid="{00000000-0005-0000-0000-000020000000}"/>
    <cellStyle name="_Rid_12_xt_cv_s25_s10" xfId="35" xr:uid="{00000000-0005-0000-0000-000021000000}"/>
    <cellStyle name="_Rid_12_xt_cv_s9_s10" xfId="36" xr:uid="{00000000-0005-0000-0000-000022000000}"/>
    <cellStyle name="_Rid_12_xt_ml_s19" xfId="37" xr:uid="{00000000-0005-0000-0000-000023000000}"/>
    <cellStyle name="_Rid_12_xt_ml_s8" xfId="38" xr:uid="{00000000-0005-0000-0000-000024000000}"/>
    <cellStyle name="_Rid_12_xt_s26" xfId="39" xr:uid="{00000000-0005-0000-0000-000025000000}"/>
    <cellStyle name="_Rid_12_xt_s4" xfId="40" xr:uid="{00000000-0005-0000-0000-000026000000}"/>
    <cellStyle name="_Rid_12_xt_s6" xfId="41" xr:uid="{00000000-0005-0000-0000-000027000000}"/>
    <cellStyle name="_Rid_12_xt_s7" xfId="42" xr:uid="{00000000-0005-0000-0000-000028000000}"/>
    <cellStyle name="_Rid_12_xt_xm" xfId="43" xr:uid="{00000000-0005-0000-0000-000029000000}"/>
    <cellStyle name="_Rid_13_cl_s3" xfId="44" xr:uid="{00000000-0005-0000-0000-00002A000000}"/>
    <cellStyle name="_Rid_13_cl_s5" xfId="45" xr:uid="{00000000-0005-0000-0000-00002B000000}"/>
    <cellStyle name="_Rid_13_cl_s7" xfId="46" xr:uid="{00000000-0005-0000-0000-00002C000000}"/>
    <cellStyle name="_Rid_13_s0" xfId="47" xr:uid="{00000000-0005-0000-0000-00002D000000}"/>
    <cellStyle name="_Rid_13_s1" xfId="48" xr:uid="{00000000-0005-0000-0000-00002E000000}"/>
    <cellStyle name="_Rid_13_s2" xfId="49" xr:uid="{00000000-0005-0000-0000-00002F000000}"/>
    <cellStyle name="_Rid_13_xt_cv_s10_s6" xfId="50" xr:uid="{00000000-0005-0000-0000-000030000000}"/>
    <cellStyle name="_Rid_13_xt_cv_s11_s6" xfId="51" xr:uid="{00000000-0005-0000-0000-000031000000}"/>
    <cellStyle name="_Rid_13_xt_cv_s12_s6" xfId="52" xr:uid="{00000000-0005-0000-0000-000032000000}"/>
    <cellStyle name="_Rid_13_xt_cv_s13_s6" xfId="53" xr:uid="{00000000-0005-0000-0000-000033000000}"/>
    <cellStyle name="_Rid_13_xt_cv_s14_s6" xfId="54" xr:uid="{00000000-0005-0000-0000-000034000000}"/>
    <cellStyle name="_Rid_13_xt_cv_s15_s6" xfId="55" xr:uid="{00000000-0005-0000-0000-000035000000}"/>
    <cellStyle name="_Rid_13_xt_cv_s16_s6" xfId="56" xr:uid="{00000000-0005-0000-0000-000036000000}"/>
    <cellStyle name="_Rid_13_xt_cv_s17_s6" xfId="57" xr:uid="{00000000-0005-0000-0000-000037000000}"/>
    <cellStyle name="_Rid_13_xt_cv_s18_s6" xfId="58" xr:uid="{00000000-0005-0000-0000-000038000000}"/>
    <cellStyle name="_Rid_13_xt_cv_s20_s6" xfId="59" xr:uid="{00000000-0005-0000-0000-000039000000}"/>
    <cellStyle name="_Rid_13_xt_cv_s21_s6" xfId="60" xr:uid="{00000000-0005-0000-0000-00003A000000}"/>
    <cellStyle name="_Rid_13_xt_cv_s22_s6" xfId="61" xr:uid="{00000000-0005-0000-0000-00003B000000}"/>
    <cellStyle name="_Rid_13_xt_cv_s9_s6" xfId="62" xr:uid="{00000000-0005-0000-0000-00003C000000}"/>
    <cellStyle name="_Rid_13_xt_ml_s19" xfId="63" xr:uid="{00000000-0005-0000-0000-00003D000000}"/>
    <cellStyle name="_Rid_13_xt_ml_s8" xfId="64" xr:uid="{00000000-0005-0000-0000-00003E000000}"/>
    <cellStyle name="_Rid_13_xt_s23" xfId="65" xr:uid="{00000000-0005-0000-0000-00003F000000}"/>
    <cellStyle name="_Rid_13_xt_s4" xfId="66" xr:uid="{00000000-0005-0000-0000-000040000000}"/>
    <cellStyle name="_Rid_13_xt_xm" xfId="67" xr:uid="{00000000-0005-0000-0000-000041000000}"/>
    <cellStyle name="=C:\WINNT35\SYSTEM32\COMMAND.COM" xfId="68" xr:uid="{00000000-0005-0000-0000-000042000000}"/>
    <cellStyle name="20% - Accent1 2" xfId="69" xr:uid="{00000000-0005-0000-0000-000043000000}"/>
    <cellStyle name="20% - Accent1 3" xfId="70" xr:uid="{00000000-0005-0000-0000-000044000000}"/>
    <cellStyle name="20% - Accent2 2" xfId="71" xr:uid="{00000000-0005-0000-0000-000045000000}"/>
    <cellStyle name="20% - Accent2 3" xfId="72" xr:uid="{00000000-0005-0000-0000-000046000000}"/>
    <cellStyle name="20% - Accent3 2" xfId="73" xr:uid="{00000000-0005-0000-0000-000047000000}"/>
    <cellStyle name="20% - Accent3 3" xfId="74" xr:uid="{00000000-0005-0000-0000-000048000000}"/>
    <cellStyle name="20% - Accent4 2" xfId="75" xr:uid="{00000000-0005-0000-0000-000049000000}"/>
    <cellStyle name="20% - Accent4 3" xfId="76" xr:uid="{00000000-0005-0000-0000-00004A000000}"/>
    <cellStyle name="20% - Accent5 2" xfId="77" xr:uid="{00000000-0005-0000-0000-00004B000000}"/>
    <cellStyle name="20% - Accent5 3" xfId="78" xr:uid="{00000000-0005-0000-0000-00004C000000}"/>
    <cellStyle name="20% - Accent6 2" xfId="79" xr:uid="{00000000-0005-0000-0000-00004D000000}"/>
    <cellStyle name="20% - Accent6 3" xfId="80" xr:uid="{00000000-0005-0000-0000-00004E000000}"/>
    <cellStyle name="40% - Accent1 2" xfId="81" xr:uid="{00000000-0005-0000-0000-00004F000000}"/>
    <cellStyle name="40% - Accent1 3" xfId="82" xr:uid="{00000000-0005-0000-0000-000050000000}"/>
    <cellStyle name="40% - Accent2 2" xfId="83" xr:uid="{00000000-0005-0000-0000-000051000000}"/>
    <cellStyle name="40% - Accent2 3" xfId="84" xr:uid="{00000000-0005-0000-0000-000052000000}"/>
    <cellStyle name="40% - Accent3 2" xfId="85" xr:uid="{00000000-0005-0000-0000-000053000000}"/>
    <cellStyle name="40% - Accent3 3" xfId="86" xr:uid="{00000000-0005-0000-0000-000054000000}"/>
    <cellStyle name="40% - Accent4 2" xfId="87" xr:uid="{00000000-0005-0000-0000-000055000000}"/>
    <cellStyle name="40% - Accent4 3" xfId="88" xr:uid="{00000000-0005-0000-0000-000056000000}"/>
    <cellStyle name="40% - Accent5 2" xfId="89" xr:uid="{00000000-0005-0000-0000-000057000000}"/>
    <cellStyle name="40% - Accent5 3" xfId="90" xr:uid="{00000000-0005-0000-0000-000058000000}"/>
    <cellStyle name="40% - Accent6 2" xfId="91" xr:uid="{00000000-0005-0000-0000-000059000000}"/>
    <cellStyle name="40% - Accent6 3" xfId="92" xr:uid="{00000000-0005-0000-0000-00005A000000}"/>
    <cellStyle name="60% - Accent1 2" xfId="93" xr:uid="{00000000-0005-0000-0000-00005B000000}"/>
    <cellStyle name="60% - Accent1 3" xfId="94" xr:uid="{00000000-0005-0000-0000-00005C000000}"/>
    <cellStyle name="60% - Accent2 2" xfId="95" xr:uid="{00000000-0005-0000-0000-00005D000000}"/>
    <cellStyle name="60% - Accent2 3" xfId="96" xr:uid="{00000000-0005-0000-0000-00005E000000}"/>
    <cellStyle name="60% - Accent3 2" xfId="97" xr:uid="{00000000-0005-0000-0000-00005F000000}"/>
    <cellStyle name="60% - Accent3 3" xfId="98" xr:uid="{00000000-0005-0000-0000-000060000000}"/>
    <cellStyle name="60% - Accent4 2" xfId="99" xr:uid="{00000000-0005-0000-0000-000061000000}"/>
    <cellStyle name="60% - Accent4 3" xfId="100" xr:uid="{00000000-0005-0000-0000-000062000000}"/>
    <cellStyle name="60% - Accent5 2" xfId="101" xr:uid="{00000000-0005-0000-0000-000063000000}"/>
    <cellStyle name="60% - Accent5 3" xfId="102" xr:uid="{00000000-0005-0000-0000-000064000000}"/>
    <cellStyle name="60% - Accent6 2" xfId="103" xr:uid="{00000000-0005-0000-0000-000065000000}"/>
    <cellStyle name="60% - Accent6 3" xfId="104" xr:uid="{00000000-0005-0000-0000-000066000000}"/>
    <cellStyle name="Accent1 2" xfId="105" xr:uid="{00000000-0005-0000-0000-000067000000}"/>
    <cellStyle name="Accent1 3" xfId="106" xr:uid="{00000000-0005-0000-0000-000068000000}"/>
    <cellStyle name="Accent2 2" xfId="107" xr:uid="{00000000-0005-0000-0000-000069000000}"/>
    <cellStyle name="Accent2 3" xfId="108" xr:uid="{00000000-0005-0000-0000-00006A000000}"/>
    <cellStyle name="Accent3 2" xfId="109" xr:uid="{00000000-0005-0000-0000-00006B000000}"/>
    <cellStyle name="Accent3 3" xfId="110" xr:uid="{00000000-0005-0000-0000-00006C000000}"/>
    <cellStyle name="Accent4 2" xfId="111" xr:uid="{00000000-0005-0000-0000-00006D000000}"/>
    <cellStyle name="Accent4 3" xfId="112" xr:uid="{00000000-0005-0000-0000-00006E000000}"/>
    <cellStyle name="Accent5 2" xfId="113" xr:uid="{00000000-0005-0000-0000-00006F000000}"/>
    <cellStyle name="Accent5 3" xfId="114" xr:uid="{00000000-0005-0000-0000-000070000000}"/>
    <cellStyle name="Accent6 2" xfId="115" xr:uid="{00000000-0005-0000-0000-000071000000}"/>
    <cellStyle name="Accent6 3" xfId="116" xr:uid="{00000000-0005-0000-0000-000072000000}"/>
    <cellStyle name="Bad 2" xfId="117" xr:uid="{00000000-0005-0000-0000-000073000000}"/>
    <cellStyle name="Bad 3" xfId="118" xr:uid="{00000000-0005-0000-0000-000074000000}"/>
    <cellStyle name="Calculation 2" xfId="119" xr:uid="{00000000-0005-0000-0000-000075000000}"/>
    <cellStyle name="Calculation 3" xfId="120" xr:uid="{00000000-0005-0000-0000-000076000000}"/>
    <cellStyle name="Check Cell 2" xfId="121" xr:uid="{00000000-0005-0000-0000-000077000000}"/>
    <cellStyle name="Check Cell 3" xfId="122" xr:uid="{00000000-0005-0000-0000-000078000000}"/>
    <cellStyle name="Comma" xfId="252" builtinId="3"/>
    <cellStyle name="Comma 2" xfId="123" xr:uid="{00000000-0005-0000-0000-00007A000000}"/>
    <cellStyle name="Comma 2 5" xfId="253" xr:uid="{00000000-0005-0000-0000-00007B000000}"/>
    <cellStyle name="Comma 3" xfId="124" xr:uid="{00000000-0005-0000-0000-00007C000000}"/>
    <cellStyle name="Comma 4" xfId="125" xr:uid="{00000000-0005-0000-0000-00007D000000}"/>
    <cellStyle name="Comma 5" xfId="126" xr:uid="{00000000-0005-0000-0000-00007E000000}"/>
    <cellStyle name="Comma 6" xfId="127" xr:uid="{00000000-0005-0000-0000-00007F000000}"/>
    <cellStyle name="Comma 7" xfId="128" xr:uid="{00000000-0005-0000-0000-000080000000}"/>
    <cellStyle name="data_entry" xfId="129" xr:uid="{00000000-0005-0000-0000-000081000000}"/>
    <cellStyle name="Euro" xfId="130" xr:uid="{00000000-0005-0000-0000-000082000000}"/>
    <cellStyle name="Explanatory Text 2" xfId="131" xr:uid="{00000000-0005-0000-0000-000083000000}"/>
    <cellStyle name="Explanatory Text 3" xfId="132" xr:uid="{00000000-0005-0000-0000-000084000000}"/>
    <cellStyle name="Gentia To Excel" xfId="133" xr:uid="{00000000-0005-0000-0000-000085000000}"/>
    <cellStyle name="Good 2" xfId="134" xr:uid="{00000000-0005-0000-0000-000086000000}"/>
    <cellStyle name="Good 3" xfId="135" xr:uid="{00000000-0005-0000-0000-000087000000}"/>
    <cellStyle name="Heading 1 2" xfId="136" xr:uid="{00000000-0005-0000-0000-000088000000}"/>
    <cellStyle name="Heading 1 3" xfId="137" xr:uid="{00000000-0005-0000-0000-000089000000}"/>
    <cellStyle name="Heading 2 2" xfId="138" xr:uid="{00000000-0005-0000-0000-00008A000000}"/>
    <cellStyle name="Heading 2 3" xfId="139" xr:uid="{00000000-0005-0000-0000-00008B000000}"/>
    <cellStyle name="Heading 3 2" xfId="140" xr:uid="{00000000-0005-0000-0000-00008C000000}"/>
    <cellStyle name="Heading 3 3" xfId="141" xr:uid="{00000000-0005-0000-0000-00008D000000}"/>
    <cellStyle name="Heading 4 2" xfId="142" xr:uid="{00000000-0005-0000-0000-00008E000000}"/>
    <cellStyle name="Heading 4 3" xfId="143" xr:uid="{00000000-0005-0000-0000-00008F000000}"/>
    <cellStyle name="Input 2" xfId="144" xr:uid="{00000000-0005-0000-0000-000090000000}"/>
    <cellStyle name="Input 3" xfId="145" xr:uid="{00000000-0005-0000-0000-000091000000}"/>
    <cellStyle name="Labels 8p Bold" xfId="146" xr:uid="{00000000-0005-0000-0000-000092000000}"/>
    <cellStyle name="Linked Cell 2" xfId="147" xr:uid="{00000000-0005-0000-0000-000093000000}"/>
    <cellStyle name="Linked Cell 3" xfId="148" xr:uid="{00000000-0005-0000-0000-000094000000}"/>
    <cellStyle name="Migliaia (0)_LINEA GLOBALE" xfId="149" xr:uid="{00000000-0005-0000-0000-000095000000}"/>
    <cellStyle name="Migliaia_LINEA GLOBALE" xfId="150" xr:uid="{00000000-0005-0000-0000-000096000000}"/>
    <cellStyle name="Neutral 2" xfId="151" xr:uid="{00000000-0005-0000-0000-000097000000}"/>
    <cellStyle name="Neutral 3" xfId="152" xr:uid="{00000000-0005-0000-0000-000098000000}"/>
    <cellStyle name="Normal" xfId="0" builtinId="0"/>
    <cellStyle name="Normal - Style1" xfId="153" xr:uid="{00000000-0005-0000-0000-00009A000000}"/>
    <cellStyle name="Normal - Style2" xfId="154" xr:uid="{00000000-0005-0000-0000-00009B000000}"/>
    <cellStyle name="Normal 10" xfId="155" xr:uid="{00000000-0005-0000-0000-00009C000000}"/>
    <cellStyle name="Normal 11" xfId="156" xr:uid="{00000000-0005-0000-0000-00009D000000}"/>
    <cellStyle name="Normal 12" xfId="157" xr:uid="{00000000-0005-0000-0000-00009E000000}"/>
    <cellStyle name="Normal 13" xfId="158" xr:uid="{00000000-0005-0000-0000-00009F000000}"/>
    <cellStyle name="Normal 14" xfId="159" xr:uid="{00000000-0005-0000-0000-0000A0000000}"/>
    <cellStyle name="Normal 15" xfId="160" xr:uid="{00000000-0005-0000-0000-0000A1000000}"/>
    <cellStyle name="Normal 16" xfId="161" xr:uid="{00000000-0005-0000-0000-0000A2000000}"/>
    <cellStyle name="Normal 17" xfId="162" xr:uid="{00000000-0005-0000-0000-0000A3000000}"/>
    <cellStyle name="Normal 18" xfId="163" xr:uid="{00000000-0005-0000-0000-0000A4000000}"/>
    <cellStyle name="Normal 19" xfId="164" xr:uid="{00000000-0005-0000-0000-0000A5000000}"/>
    <cellStyle name="Normal 2" xfId="165" xr:uid="{00000000-0005-0000-0000-0000A6000000}"/>
    <cellStyle name="Normal 2 2" xfId="166" xr:uid="{00000000-0005-0000-0000-0000A7000000}"/>
    <cellStyle name="Normal 2 3" xfId="167" xr:uid="{00000000-0005-0000-0000-0000A8000000}"/>
    <cellStyle name="Normal 2 3 2 2" xfId="255" xr:uid="{8F1BABE4-5CF0-4A11-BB47-656D6DA24A92}"/>
    <cellStyle name="Normal 2 3 3 2" xfId="254" xr:uid="{94DC242E-1A6C-4145-926B-AAE1FDF22482}"/>
    <cellStyle name="Normal 20" xfId="168" xr:uid="{00000000-0005-0000-0000-0000A9000000}"/>
    <cellStyle name="Normal 21" xfId="169" xr:uid="{00000000-0005-0000-0000-0000AA000000}"/>
    <cellStyle name="Normal 22" xfId="170" xr:uid="{00000000-0005-0000-0000-0000AB000000}"/>
    <cellStyle name="Normal 23" xfId="171" xr:uid="{00000000-0005-0000-0000-0000AC000000}"/>
    <cellStyle name="Normal 24" xfId="172" xr:uid="{00000000-0005-0000-0000-0000AD000000}"/>
    <cellStyle name="Normal 25" xfId="173" xr:uid="{00000000-0005-0000-0000-0000AE000000}"/>
    <cellStyle name="Normal 26" xfId="174" xr:uid="{00000000-0005-0000-0000-0000AF000000}"/>
    <cellStyle name="Normal 27" xfId="175" xr:uid="{00000000-0005-0000-0000-0000B0000000}"/>
    <cellStyle name="Normal 28" xfId="176" xr:uid="{00000000-0005-0000-0000-0000B1000000}"/>
    <cellStyle name="Normal 29" xfId="177" xr:uid="{00000000-0005-0000-0000-0000B2000000}"/>
    <cellStyle name="Normal 3" xfId="178" xr:uid="{00000000-0005-0000-0000-0000B3000000}"/>
    <cellStyle name="Normal 3 2" xfId="179" xr:uid="{00000000-0005-0000-0000-0000B4000000}"/>
    <cellStyle name="Normal 30" xfId="180" xr:uid="{00000000-0005-0000-0000-0000B5000000}"/>
    <cellStyle name="Normal 31" xfId="181" xr:uid="{00000000-0005-0000-0000-0000B6000000}"/>
    <cellStyle name="Normal 32" xfId="182" xr:uid="{00000000-0005-0000-0000-0000B7000000}"/>
    <cellStyle name="Normal 33" xfId="183" xr:uid="{00000000-0005-0000-0000-0000B8000000}"/>
    <cellStyle name="Normal 34" xfId="184" xr:uid="{00000000-0005-0000-0000-0000B9000000}"/>
    <cellStyle name="Normal 35" xfId="185" xr:uid="{00000000-0005-0000-0000-0000BA000000}"/>
    <cellStyle name="Normal 36" xfId="186" xr:uid="{00000000-0005-0000-0000-0000BB000000}"/>
    <cellStyle name="Normal 37" xfId="187" xr:uid="{00000000-0005-0000-0000-0000BC000000}"/>
    <cellStyle name="Normal 38" xfId="188" xr:uid="{00000000-0005-0000-0000-0000BD000000}"/>
    <cellStyle name="Normal 39" xfId="189" xr:uid="{00000000-0005-0000-0000-0000BE000000}"/>
    <cellStyle name="Normal 4" xfId="190" xr:uid="{00000000-0005-0000-0000-0000BF000000}"/>
    <cellStyle name="Normal 40" xfId="191" xr:uid="{00000000-0005-0000-0000-0000C0000000}"/>
    <cellStyle name="Normal 5" xfId="192" xr:uid="{00000000-0005-0000-0000-0000C1000000}"/>
    <cellStyle name="Normal 5 10 2" xfId="251" xr:uid="{00000000-0005-0000-0000-0000C2000000}"/>
    <cellStyle name="Normal 6" xfId="193" xr:uid="{00000000-0005-0000-0000-0000C3000000}"/>
    <cellStyle name="Normal 7" xfId="194" xr:uid="{00000000-0005-0000-0000-0000C4000000}"/>
    <cellStyle name="Normal 8" xfId="195" xr:uid="{00000000-0005-0000-0000-0000C5000000}"/>
    <cellStyle name="Normal 9" xfId="196" xr:uid="{00000000-0005-0000-0000-0000C6000000}"/>
    <cellStyle name="Normal_Template" xfId="1" xr:uid="{00000000-0005-0000-0000-0000C7000000}"/>
    <cellStyle name="Note 2" xfId="197" xr:uid="{00000000-0005-0000-0000-0000C8000000}"/>
    <cellStyle name="Note 3" xfId="198" xr:uid="{00000000-0005-0000-0000-0000C9000000}"/>
    <cellStyle name="Output 2" xfId="199" xr:uid="{00000000-0005-0000-0000-0000CA000000}"/>
    <cellStyle name="Output 3" xfId="200" xr:uid="{00000000-0005-0000-0000-0000CB000000}"/>
    <cellStyle name="Percent 2" xfId="201" xr:uid="{00000000-0005-0000-0000-0000CC000000}"/>
    <cellStyle name="Percent 3" xfId="202" xr:uid="{00000000-0005-0000-0000-0000CD000000}"/>
    <cellStyle name="SAPBEXaggData" xfId="203" xr:uid="{00000000-0005-0000-0000-0000CE000000}"/>
    <cellStyle name="SAPBEXaggDataEmph" xfId="204" xr:uid="{00000000-0005-0000-0000-0000CF000000}"/>
    <cellStyle name="SAPBEXaggItem" xfId="205" xr:uid="{00000000-0005-0000-0000-0000D0000000}"/>
    <cellStyle name="SAPBEXaggItemX" xfId="206" xr:uid="{00000000-0005-0000-0000-0000D1000000}"/>
    <cellStyle name="SAPBEXchaText" xfId="207" xr:uid="{00000000-0005-0000-0000-0000D2000000}"/>
    <cellStyle name="SAPBEXexcBad7" xfId="208" xr:uid="{00000000-0005-0000-0000-0000D3000000}"/>
    <cellStyle name="SAPBEXexcBad8" xfId="209" xr:uid="{00000000-0005-0000-0000-0000D4000000}"/>
    <cellStyle name="SAPBEXexcBad9" xfId="210" xr:uid="{00000000-0005-0000-0000-0000D5000000}"/>
    <cellStyle name="SAPBEXexcCritical4" xfId="211" xr:uid="{00000000-0005-0000-0000-0000D6000000}"/>
    <cellStyle name="SAPBEXexcCritical5" xfId="212" xr:uid="{00000000-0005-0000-0000-0000D7000000}"/>
    <cellStyle name="SAPBEXexcCritical6" xfId="213" xr:uid="{00000000-0005-0000-0000-0000D8000000}"/>
    <cellStyle name="SAPBEXexcGood1" xfId="214" xr:uid="{00000000-0005-0000-0000-0000D9000000}"/>
    <cellStyle name="SAPBEXexcGood2" xfId="215" xr:uid="{00000000-0005-0000-0000-0000DA000000}"/>
    <cellStyle name="SAPBEXexcGood3" xfId="216" xr:uid="{00000000-0005-0000-0000-0000DB000000}"/>
    <cellStyle name="SAPBEXfilterDrill" xfId="217" xr:uid="{00000000-0005-0000-0000-0000DC000000}"/>
    <cellStyle name="SAPBEXfilterItem" xfId="218" xr:uid="{00000000-0005-0000-0000-0000DD000000}"/>
    <cellStyle name="SAPBEXfilterText" xfId="219" xr:uid="{00000000-0005-0000-0000-0000DE000000}"/>
    <cellStyle name="SAPBEXformats" xfId="220" xr:uid="{00000000-0005-0000-0000-0000DF000000}"/>
    <cellStyle name="SAPBEXheaderItem" xfId="221" xr:uid="{00000000-0005-0000-0000-0000E0000000}"/>
    <cellStyle name="SAPBEXheaderText" xfId="222" xr:uid="{00000000-0005-0000-0000-0000E1000000}"/>
    <cellStyle name="SAPBEXHLevel0" xfId="223" xr:uid="{00000000-0005-0000-0000-0000E2000000}"/>
    <cellStyle name="SAPBEXHLevel0X" xfId="224" xr:uid="{00000000-0005-0000-0000-0000E3000000}"/>
    <cellStyle name="SAPBEXHLevel1" xfId="225" xr:uid="{00000000-0005-0000-0000-0000E4000000}"/>
    <cellStyle name="SAPBEXHLevel1X" xfId="226" xr:uid="{00000000-0005-0000-0000-0000E5000000}"/>
    <cellStyle name="SAPBEXHLevel2" xfId="227" xr:uid="{00000000-0005-0000-0000-0000E6000000}"/>
    <cellStyle name="SAPBEXHLevel2X" xfId="228" xr:uid="{00000000-0005-0000-0000-0000E7000000}"/>
    <cellStyle name="SAPBEXHLevel3" xfId="229" xr:uid="{00000000-0005-0000-0000-0000E8000000}"/>
    <cellStyle name="SAPBEXHLevel3X" xfId="230" xr:uid="{00000000-0005-0000-0000-0000E9000000}"/>
    <cellStyle name="SAPBEXresData" xfId="231" xr:uid="{00000000-0005-0000-0000-0000EA000000}"/>
    <cellStyle name="SAPBEXresDataEmph" xfId="232" xr:uid="{00000000-0005-0000-0000-0000EB000000}"/>
    <cellStyle name="SAPBEXresItem" xfId="233" xr:uid="{00000000-0005-0000-0000-0000EC000000}"/>
    <cellStyle name="SAPBEXresItemX" xfId="234" xr:uid="{00000000-0005-0000-0000-0000ED000000}"/>
    <cellStyle name="SAPBEXstdData" xfId="235" xr:uid="{00000000-0005-0000-0000-0000EE000000}"/>
    <cellStyle name="SAPBEXstdDataEmph" xfId="236" xr:uid="{00000000-0005-0000-0000-0000EF000000}"/>
    <cellStyle name="SAPBEXstdItem" xfId="237" xr:uid="{00000000-0005-0000-0000-0000F0000000}"/>
    <cellStyle name="SAPBEXstdItemX" xfId="238" xr:uid="{00000000-0005-0000-0000-0000F1000000}"/>
    <cellStyle name="SAPBEXtitle" xfId="239" xr:uid="{00000000-0005-0000-0000-0000F2000000}"/>
    <cellStyle name="SAPBEXundefined" xfId="240" xr:uid="{00000000-0005-0000-0000-0000F3000000}"/>
    <cellStyle name="SEM-BPS-head" xfId="241" xr:uid="{00000000-0005-0000-0000-0000F4000000}"/>
    <cellStyle name="SEM-BPS-key" xfId="242" xr:uid="{00000000-0005-0000-0000-0000F5000000}"/>
    <cellStyle name="Title 2" xfId="243" xr:uid="{00000000-0005-0000-0000-0000F6000000}"/>
    <cellStyle name="Title 3" xfId="244" xr:uid="{00000000-0005-0000-0000-0000F7000000}"/>
    <cellStyle name="Total 2" xfId="245" xr:uid="{00000000-0005-0000-0000-0000F8000000}"/>
    <cellStyle name="Total 3" xfId="246" xr:uid="{00000000-0005-0000-0000-0000F9000000}"/>
    <cellStyle name="Valuta (0)_LINEA GLOBALE" xfId="247" xr:uid="{00000000-0005-0000-0000-0000FA000000}"/>
    <cellStyle name="Valuta_LINEA GLOBALE" xfId="248" xr:uid="{00000000-0005-0000-0000-0000FB000000}"/>
    <cellStyle name="Warning Text 2" xfId="249" xr:uid="{00000000-0005-0000-0000-0000FC000000}"/>
    <cellStyle name="Warning Text 3" xfId="250" xr:uid="{00000000-0005-0000-0000-0000F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tatistics\Balance%20of%20Payments\IIP\IIP%202021\Website\684IIPBPM6_W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 refreshError="1"/>
      <sheetData sheetId="1" refreshError="1"/>
      <sheetData sheetId="2">
        <row r="4">
          <cell r="E4">
            <v>2022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2021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2020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2019</v>
          </cell>
          <cell r="F7" t="str">
            <v>Q2</v>
          </cell>
        </row>
        <row r="8">
          <cell r="A8" t="str">
            <v>Trillion</v>
          </cell>
          <cell r="E8">
            <v>2018</v>
          </cell>
          <cell r="F8" t="str">
            <v>Q1</v>
          </cell>
        </row>
        <row r="9">
          <cell r="E9">
            <v>2017</v>
          </cell>
        </row>
        <row r="10">
          <cell r="E10">
            <v>2016</v>
          </cell>
        </row>
        <row r="11">
          <cell r="E11">
            <v>2015</v>
          </cell>
        </row>
        <row r="12">
          <cell r="E12">
            <v>2014</v>
          </cell>
        </row>
        <row r="13">
          <cell r="E13">
            <v>2013</v>
          </cell>
        </row>
        <row r="14">
          <cell r="E14">
            <v>2012</v>
          </cell>
        </row>
        <row r="15">
          <cell r="E15">
            <v>2011</v>
          </cell>
        </row>
        <row r="16">
          <cell r="E16">
            <v>2010</v>
          </cell>
        </row>
        <row r="17">
          <cell r="E17">
            <v>2009</v>
          </cell>
        </row>
        <row r="18">
          <cell r="E18">
            <v>2008</v>
          </cell>
        </row>
        <row r="19">
          <cell r="E19">
            <v>2007</v>
          </cell>
        </row>
        <row r="20">
          <cell r="E20">
            <v>2006</v>
          </cell>
        </row>
        <row r="21">
          <cell r="E21">
            <v>2005</v>
          </cell>
        </row>
        <row r="22">
          <cell r="E22">
            <v>2004</v>
          </cell>
        </row>
        <row r="23">
          <cell r="E23">
            <v>2003</v>
          </cell>
        </row>
        <row r="24">
          <cell r="E24">
            <v>2002</v>
          </cell>
        </row>
        <row r="25">
          <cell r="E25">
            <v>2001</v>
          </cell>
        </row>
        <row r="26">
          <cell r="E26">
            <v>2000</v>
          </cell>
        </row>
        <row r="27">
          <cell r="E27">
            <v>1999</v>
          </cell>
        </row>
        <row r="28">
          <cell r="E28">
            <v>1998</v>
          </cell>
        </row>
        <row r="29">
          <cell r="E29">
            <v>1997</v>
          </cell>
        </row>
        <row r="30">
          <cell r="E30">
            <v>1996</v>
          </cell>
        </row>
        <row r="31">
          <cell r="E31">
            <v>1995</v>
          </cell>
        </row>
        <row r="32">
          <cell r="E32">
            <v>1994</v>
          </cell>
        </row>
        <row r="33">
          <cell r="E33">
            <v>1993</v>
          </cell>
        </row>
        <row r="34">
          <cell r="E34">
            <v>1992</v>
          </cell>
        </row>
        <row r="35">
          <cell r="E35">
            <v>1991</v>
          </cell>
        </row>
        <row r="36">
          <cell r="E36">
            <v>1990</v>
          </cell>
        </row>
        <row r="37">
          <cell r="E37">
            <v>1989</v>
          </cell>
        </row>
        <row r="38">
          <cell r="E38">
            <v>1988</v>
          </cell>
        </row>
        <row r="39">
          <cell r="E39">
            <v>1987</v>
          </cell>
        </row>
        <row r="40">
          <cell r="E40">
            <v>1986</v>
          </cell>
        </row>
        <row r="41">
          <cell r="E41">
            <v>1985</v>
          </cell>
        </row>
        <row r="42">
          <cell r="E42">
            <v>1984</v>
          </cell>
        </row>
        <row r="43">
          <cell r="E43">
            <v>1983</v>
          </cell>
        </row>
        <row r="44">
          <cell r="E44">
            <v>1982</v>
          </cell>
        </row>
        <row r="45">
          <cell r="E45">
            <v>1981</v>
          </cell>
        </row>
        <row r="46">
          <cell r="E46">
            <v>1980</v>
          </cell>
        </row>
        <row r="47">
          <cell r="E47">
            <v>1979</v>
          </cell>
        </row>
        <row r="48">
          <cell r="E48">
            <v>1978</v>
          </cell>
        </row>
        <row r="49">
          <cell r="E49">
            <v>1977</v>
          </cell>
        </row>
        <row r="50">
          <cell r="E50">
            <v>1976</v>
          </cell>
        </row>
        <row r="51">
          <cell r="E51">
            <v>1975</v>
          </cell>
        </row>
        <row r="52">
          <cell r="E52">
            <v>1974</v>
          </cell>
        </row>
        <row r="53">
          <cell r="E53">
            <v>1973</v>
          </cell>
        </row>
        <row r="54">
          <cell r="E54">
            <v>1972</v>
          </cell>
        </row>
        <row r="55">
          <cell r="E55">
            <v>1971</v>
          </cell>
        </row>
        <row r="56">
          <cell r="E56">
            <v>1970</v>
          </cell>
        </row>
        <row r="57">
          <cell r="E57">
            <v>1969</v>
          </cell>
        </row>
        <row r="58">
          <cell r="E58">
            <v>1968</v>
          </cell>
        </row>
        <row r="59">
          <cell r="E59">
            <v>1967</v>
          </cell>
        </row>
        <row r="60">
          <cell r="E60">
            <v>1966</v>
          </cell>
        </row>
        <row r="61">
          <cell r="E61">
            <v>1965</v>
          </cell>
        </row>
        <row r="62">
          <cell r="E62">
            <v>1964</v>
          </cell>
        </row>
        <row r="63">
          <cell r="E63">
            <v>1963</v>
          </cell>
        </row>
        <row r="64">
          <cell r="E64">
            <v>1962</v>
          </cell>
        </row>
        <row r="65">
          <cell r="E65">
            <v>1961</v>
          </cell>
        </row>
        <row r="66">
          <cell r="E66">
            <v>1960</v>
          </cell>
        </row>
        <row r="67">
          <cell r="E67">
            <v>1959</v>
          </cell>
        </row>
        <row r="68">
          <cell r="E68">
            <v>1958</v>
          </cell>
        </row>
        <row r="69">
          <cell r="E69">
            <v>1957</v>
          </cell>
        </row>
        <row r="70">
          <cell r="E70">
            <v>1956</v>
          </cell>
        </row>
        <row r="71">
          <cell r="E71">
            <v>1955</v>
          </cell>
        </row>
        <row r="72">
          <cell r="E72">
            <v>1954</v>
          </cell>
        </row>
        <row r="73">
          <cell r="E73">
            <v>1953</v>
          </cell>
        </row>
        <row r="74">
          <cell r="E74">
            <v>1952</v>
          </cell>
        </row>
        <row r="75">
          <cell r="E75">
            <v>1951</v>
          </cell>
        </row>
        <row r="76">
          <cell r="E76">
            <v>1950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3"/>
  <sheetViews>
    <sheetView zoomScaleNormal="100" zoomScaleSheetLayoutView="80" workbookViewId="0">
      <pane xSplit="1" ySplit="6" topLeftCell="J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defaultColWidth="11.42578125" defaultRowHeight="15.75"/>
  <cols>
    <col min="1" max="1" width="44.85546875" style="8" customWidth="1"/>
    <col min="2" max="3" width="9.5703125" style="8" hidden="1" customWidth="1"/>
    <col min="4" max="4" width="11.42578125" style="8" hidden="1" customWidth="1"/>
    <col min="5" max="9" width="12.7109375" style="8" hidden="1" customWidth="1"/>
    <col min="10" max="12" width="12.7109375" style="8" customWidth="1"/>
    <col min="13" max="13" width="12.7109375" style="8" bestFit="1" customWidth="1"/>
    <col min="14" max="14" width="14.7109375" style="8" customWidth="1"/>
    <col min="15" max="16384" width="11.42578125" style="8"/>
  </cols>
  <sheetData>
    <row r="1" spans="1:14" ht="15.75" customHeight="1">
      <c r="A1" s="67" t="s">
        <v>63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A2" s="9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6.5" thickBot="1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 t="s">
        <v>60</v>
      </c>
    </row>
    <row r="4" spans="1:14">
      <c r="A4" s="12"/>
      <c r="B4" s="13">
        <v>2007</v>
      </c>
      <c r="C4" s="13">
        <v>2008</v>
      </c>
      <c r="D4" s="13">
        <v>2009</v>
      </c>
      <c r="E4" s="13">
        <v>2010</v>
      </c>
      <c r="F4" s="13">
        <v>2011</v>
      </c>
      <c r="G4" s="13">
        <v>2012</v>
      </c>
      <c r="H4" s="13">
        <v>2013</v>
      </c>
      <c r="I4" s="13">
        <v>2014</v>
      </c>
      <c r="J4" s="13">
        <v>2015</v>
      </c>
      <c r="K4" s="13">
        <v>2016</v>
      </c>
      <c r="L4" s="13">
        <v>2017</v>
      </c>
      <c r="M4" s="13">
        <v>2018</v>
      </c>
      <c r="N4" s="13">
        <v>2019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7" customFormat="1">
      <c r="A6" s="16" t="s">
        <v>0</v>
      </c>
      <c r="B6" s="2">
        <f t="shared" ref="B6:M6" si="0">B8-B103</f>
        <v>47041.766785989981</v>
      </c>
      <c r="C6" s="2">
        <f t="shared" si="0"/>
        <v>60827.874706640025</v>
      </c>
      <c r="D6" s="2">
        <f t="shared" si="0"/>
        <v>2574172.70352636</v>
      </c>
      <c r="E6" s="2">
        <f t="shared" si="0"/>
        <v>3956140.3722981475</v>
      </c>
      <c r="F6" s="2">
        <f t="shared" si="0"/>
        <v>1130971.7154167704</v>
      </c>
      <c r="G6" s="2">
        <f t="shared" si="0"/>
        <v>1171071.2265736144</v>
      </c>
      <c r="H6" s="2">
        <f t="shared" si="0"/>
        <v>400660.62258744426</v>
      </c>
      <c r="I6" s="2">
        <f t="shared" si="0"/>
        <v>443294.92615159601</v>
      </c>
      <c r="J6" s="2">
        <f t="shared" si="0"/>
        <v>743497.88114595413</v>
      </c>
      <c r="K6" s="2">
        <f t="shared" si="0"/>
        <v>626226.30131708644</v>
      </c>
      <c r="L6" s="2">
        <f t="shared" si="0"/>
        <v>904297.80771952868</v>
      </c>
      <c r="M6" s="2">
        <f t="shared" si="0"/>
        <v>1097546.9628831521</v>
      </c>
      <c r="N6" s="2">
        <f>N8-N103</f>
        <v>992218.17433632538</v>
      </c>
    </row>
    <row r="7" spans="1:14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17" customFormat="1">
      <c r="A8" s="16" t="s">
        <v>1</v>
      </c>
      <c r="B8" s="2">
        <f>B9+B20+B40+B46+B88</f>
        <v>355948</v>
      </c>
      <c r="C8" s="2">
        <f>C9+C20+C40+C46+C88-1</f>
        <v>371877</v>
      </c>
      <c r="D8" s="2">
        <f>D9+D20+D40+D46+D88</f>
        <v>9812927</v>
      </c>
      <c r="E8" s="2">
        <f>E9+E20+E40+E46+E88+1</f>
        <v>13686540.12229747</v>
      </c>
      <c r="F8" s="2">
        <f t="shared" ref="F8:M8" si="1">F9+F20+F40+F46+F88</f>
        <v>12801123.621382196</v>
      </c>
      <c r="G8" s="2">
        <f t="shared" si="1"/>
        <v>13779155.045846146</v>
      </c>
      <c r="H8" s="2">
        <f t="shared" si="1"/>
        <v>12222351.849910261</v>
      </c>
      <c r="I8" s="2">
        <f t="shared" si="1"/>
        <v>14074341.523035895</v>
      </c>
      <c r="J8" s="2">
        <f t="shared" si="1"/>
        <v>15389849.343249258</v>
      </c>
      <c r="K8" s="2">
        <f t="shared" si="1"/>
        <v>15642226.894092359</v>
      </c>
      <c r="L8" s="2">
        <f t="shared" si="1"/>
        <v>16409821.309798472</v>
      </c>
      <c r="M8" s="2">
        <f t="shared" si="1"/>
        <v>16333168.096226664</v>
      </c>
      <c r="N8" s="2">
        <f t="shared" ref="N8" si="2">N9+N20+N40+N46+N88</f>
        <v>17316176.04045191</v>
      </c>
    </row>
    <row r="9" spans="1:14">
      <c r="A9" s="18" t="s">
        <v>2</v>
      </c>
      <c r="B9" s="3">
        <f t="shared" ref="B9:H9" si="3">B10+B15</f>
        <v>0</v>
      </c>
      <c r="C9" s="3">
        <f t="shared" si="3"/>
        <v>0</v>
      </c>
      <c r="D9" s="3">
        <f t="shared" si="3"/>
        <v>5058127</v>
      </c>
      <c r="E9" s="3">
        <f t="shared" si="3"/>
        <v>6888164</v>
      </c>
      <c r="F9" s="3">
        <f t="shared" si="3"/>
        <v>8149008.9351206208</v>
      </c>
      <c r="G9" s="3">
        <f t="shared" si="3"/>
        <v>8937054.4309580959</v>
      </c>
      <c r="H9" s="3">
        <f t="shared" si="3"/>
        <v>7005391</v>
      </c>
      <c r="I9" s="3">
        <v>7296357.6699951105</v>
      </c>
      <c r="J9" s="3">
        <v>7996532.4930550009</v>
      </c>
      <c r="K9" s="3">
        <v>8441469.3452021219</v>
      </c>
      <c r="L9" s="3">
        <f>L10+L15</f>
        <v>8938706.6006876696</v>
      </c>
      <c r="M9" s="3">
        <f>M10+M15</f>
        <v>8983083.6604589634</v>
      </c>
      <c r="N9" s="3">
        <f>N10+N15</f>
        <v>9947460.7711584903</v>
      </c>
    </row>
    <row r="10" spans="1:14">
      <c r="A10" s="18" t="s">
        <v>3</v>
      </c>
      <c r="B10" s="3">
        <f t="shared" ref="B10:L10" si="4">B11+B13</f>
        <v>0</v>
      </c>
      <c r="C10" s="3">
        <f t="shared" si="4"/>
        <v>0</v>
      </c>
      <c r="D10" s="3">
        <f t="shared" si="4"/>
        <v>3949617</v>
      </c>
      <c r="E10" s="3">
        <f t="shared" si="4"/>
        <v>4653836</v>
      </c>
      <c r="F10" s="3">
        <f t="shared" si="4"/>
        <v>5298301.9351206208</v>
      </c>
      <c r="G10" s="3">
        <f t="shared" si="4"/>
        <v>5838442.4309580969</v>
      </c>
      <c r="H10" s="3">
        <f t="shared" si="4"/>
        <v>5695810</v>
      </c>
      <c r="I10" s="3">
        <f t="shared" si="4"/>
        <v>5918314.3591125691</v>
      </c>
      <c r="J10" s="3">
        <f t="shared" si="4"/>
        <v>6302288.2536550006</v>
      </c>
      <c r="K10" s="3">
        <f t="shared" si="4"/>
        <v>6324428.3094021212</v>
      </c>
      <c r="L10" s="3">
        <f t="shared" si="4"/>
        <v>6744262.0737175802</v>
      </c>
      <c r="M10" s="3">
        <f t="shared" ref="M10:N10" si="5">M11+M13</f>
        <v>6992698.9510846864</v>
      </c>
      <c r="N10" s="3">
        <f t="shared" si="5"/>
        <v>7799579.3386584893</v>
      </c>
    </row>
    <row r="11" spans="1:14">
      <c r="A11" s="18" t="s">
        <v>4</v>
      </c>
      <c r="B11" s="3">
        <f>SUM(B12:B12)</f>
        <v>0</v>
      </c>
      <c r="C11" s="3">
        <f>SUM(C12:C12)</f>
        <v>0</v>
      </c>
      <c r="D11" s="3">
        <v>3949617</v>
      </c>
      <c r="E11" s="3">
        <v>4653836</v>
      </c>
      <c r="F11" s="3">
        <v>5298301.9351206208</v>
      </c>
      <c r="G11" s="3">
        <v>5838442.4309580969</v>
      </c>
      <c r="H11" s="3">
        <v>5695810</v>
      </c>
      <c r="I11" s="3">
        <v>5918439.3591125691</v>
      </c>
      <c r="J11" s="3">
        <v>6401510.2536550006</v>
      </c>
      <c r="K11" s="3">
        <v>6329209.3094021212</v>
      </c>
      <c r="L11" s="3">
        <v>6744533.0737175802</v>
      </c>
      <c r="M11" s="3">
        <v>7024550.3350846861</v>
      </c>
      <c r="N11" s="3">
        <v>7840534.8505584896</v>
      </c>
    </row>
    <row r="12" spans="1:14">
      <c r="A12" s="19" t="s">
        <v>5</v>
      </c>
      <c r="B12" s="4"/>
      <c r="C12" s="4"/>
      <c r="D12" s="4">
        <v>3924730</v>
      </c>
      <c r="E12" s="4">
        <v>4628118</v>
      </c>
      <c r="F12" s="4">
        <v>5268285.5351206204</v>
      </c>
      <c r="G12" s="4">
        <v>5806347.0309580965</v>
      </c>
      <c r="H12" s="4">
        <v>5662986</v>
      </c>
      <c r="I12" s="4">
        <v>5900276.142457569</v>
      </c>
      <c r="J12" s="4">
        <v>6285188.0310000004</v>
      </c>
      <c r="K12" s="4">
        <v>6305872.6514000008</v>
      </c>
      <c r="L12" s="4">
        <v>6725367.856715464</v>
      </c>
      <c r="M12" s="4">
        <v>7007639.7610825663</v>
      </c>
      <c r="N12" s="4">
        <v>7823564.1757999994</v>
      </c>
    </row>
    <row r="13" spans="1:14">
      <c r="A13" s="18" t="s">
        <v>6</v>
      </c>
      <c r="B13" s="3"/>
      <c r="C13" s="3"/>
      <c r="D13" s="3"/>
      <c r="E13" s="3"/>
      <c r="F13" s="3"/>
      <c r="G13" s="3"/>
      <c r="H13" s="3">
        <f>H14</f>
        <v>0</v>
      </c>
      <c r="I13" s="3">
        <f t="shared" ref="I13:N13" si="6">I14</f>
        <v>-125</v>
      </c>
      <c r="J13" s="3">
        <f t="shared" si="6"/>
        <v>-99222</v>
      </c>
      <c r="K13" s="3">
        <f t="shared" si="6"/>
        <v>-4781</v>
      </c>
      <c r="L13" s="3">
        <f t="shared" si="6"/>
        <v>-271</v>
      </c>
      <c r="M13" s="3">
        <f t="shared" si="6"/>
        <v>-31851.384000000005</v>
      </c>
      <c r="N13" s="3">
        <f t="shared" si="6"/>
        <v>-40955.511899999998</v>
      </c>
    </row>
    <row r="14" spans="1:14">
      <c r="A14" s="19" t="s">
        <v>5</v>
      </c>
      <c r="B14" s="4"/>
      <c r="C14" s="4"/>
      <c r="D14" s="4"/>
      <c r="E14" s="4"/>
      <c r="F14" s="4"/>
      <c r="G14" s="4"/>
      <c r="H14" s="4">
        <v>0</v>
      </c>
      <c r="I14" s="4">
        <v>-125</v>
      </c>
      <c r="J14" s="4">
        <v>-99222</v>
      </c>
      <c r="K14" s="4">
        <v>-4781</v>
      </c>
      <c r="L14" s="4">
        <v>-271</v>
      </c>
      <c r="M14" s="4">
        <v>-31851.384000000005</v>
      </c>
      <c r="N14" s="4">
        <v>-40955.511899999998</v>
      </c>
    </row>
    <row r="15" spans="1:14">
      <c r="A15" s="18" t="s">
        <v>7</v>
      </c>
      <c r="B15" s="3">
        <f t="shared" ref="B15:M15" si="7">B16+B18</f>
        <v>0</v>
      </c>
      <c r="C15" s="3">
        <f t="shared" si="7"/>
        <v>0</v>
      </c>
      <c r="D15" s="3">
        <f t="shared" si="7"/>
        <v>1108510</v>
      </c>
      <c r="E15" s="3">
        <f t="shared" si="7"/>
        <v>2234328</v>
      </c>
      <c r="F15" s="3">
        <f t="shared" si="7"/>
        <v>2850707</v>
      </c>
      <c r="G15" s="3">
        <f t="shared" si="7"/>
        <v>3098612</v>
      </c>
      <c r="H15" s="3">
        <f t="shared" si="7"/>
        <v>1309581</v>
      </c>
      <c r="I15" s="3">
        <f t="shared" si="7"/>
        <v>1378043.3108825416</v>
      </c>
      <c r="J15" s="3">
        <f t="shared" si="7"/>
        <v>1694244.2394000001</v>
      </c>
      <c r="K15" s="3">
        <f t="shared" si="7"/>
        <v>2117041.0358000002</v>
      </c>
      <c r="L15" s="3">
        <f t="shared" si="7"/>
        <v>2194444.5269700899</v>
      </c>
      <c r="M15" s="3">
        <f t="shared" si="7"/>
        <v>1990384.7093742776</v>
      </c>
      <c r="N15" s="3">
        <f t="shared" ref="N15" si="8">N16+N18</f>
        <v>2147881.4325000001</v>
      </c>
    </row>
    <row r="16" spans="1:14">
      <c r="A16" s="18" t="s">
        <v>8</v>
      </c>
      <c r="B16" s="3">
        <v>0</v>
      </c>
      <c r="C16" s="3">
        <v>0</v>
      </c>
      <c r="D16" s="3">
        <v>1108510</v>
      </c>
      <c r="E16" s="3">
        <v>2234328</v>
      </c>
      <c r="F16" s="3">
        <v>2850707</v>
      </c>
      <c r="G16" s="3">
        <v>3098612</v>
      </c>
      <c r="H16" s="3">
        <v>1421477</v>
      </c>
      <c r="I16" s="3">
        <v>1547448.3108825416</v>
      </c>
      <c r="J16" s="3">
        <v>1981919.2394000001</v>
      </c>
      <c r="K16" s="3">
        <v>2445121.0358000002</v>
      </c>
      <c r="L16" s="3">
        <v>2574900.5269700899</v>
      </c>
      <c r="M16" s="3">
        <v>2698718.3909742776</v>
      </c>
      <c r="N16" s="3">
        <v>2774072.5434000003</v>
      </c>
    </row>
    <row r="17" spans="1:14">
      <c r="A17" s="19" t="s">
        <v>5</v>
      </c>
      <c r="B17" s="4"/>
      <c r="C17" s="4"/>
      <c r="D17" s="4">
        <v>1107759</v>
      </c>
      <c r="E17" s="4">
        <v>2233803</v>
      </c>
      <c r="F17" s="4">
        <v>2841690</v>
      </c>
      <c r="G17" s="4">
        <v>3087956</v>
      </c>
      <c r="H17" s="4">
        <v>1297146</v>
      </c>
      <c r="I17" s="4">
        <v>1364794.3108825414</v>
      </c>
      <c r="J17" s="4">
        <v>1685046.2424000001</v>
      </c>
      <c r="K17" s="4">
        <v>2108319.3348000003</v>
      </c>
      <c r="L17" s="4">
        <v>2188291.9569700919</v>
      </c>
      <c r="M17" s="3">
        <v>2692276.2659742776</v>
      </c>
      <c r="N17" s="3">
        <v>2765540.1561000003</v>
      </c>
    </row>
    <row r="18" spans="1:14">
      <c r="A18" s="18" t="s">
        <v>9</v>
      </c>
      <c r="B18" s="3"/>
      <c r="C18" s="3"/>
      <c r="D18" s="3"/>
      <c r="E18" s="3"/>
      <c r="F18" s="3"/>
      <c r="G18" s="3"/>
      <c r="H18" s="3">
        <f>H19</f>
        <v>-111896</v>
      </c>
      <c r="I18" s="3">
        <f t="shared" ref="I18:N18" si="9">I19</f>
        <v>-169405</v>
      </c>
      <c r="J18" s="3">
        <f t="shared" si="9"/>
        <v>-287675</v>
      </c>
      <c r="K18" s="3">
        <f t="shared" si="9"/>
        <v>-328080</v>
      </c>
      <c r="L18" s="3">
        <f t="shared" si="9"/>
        <v>-380456</v>
      </c>
      <c r="M18" s="3">
        <f t="shared" si="9"/>
        <v>-708333.68160000001</v>
      </c>
      <c r="N18" s="3">
        <f t="shared" si="9"/>
        <v>-626191.11089999997</v>
      </c>
    </row>
    <row r="19" spans="1:14">
      <c r="A19" s="19" t="s">
        <v>5</v>
      </c>
      <c r="B19" s="4"/>
      <c r="C19" s="4"/>
      <c r="D19" s="4"/>
      <c r="E19" s="4"/>
      <c r="F19" s="4"/>
      <c r="G19" s="4"/>
      <c r="H19" s="4">
        <v>-111896</v>
      </c>
      <c r="I19" s="4">
        <v>-169405</v>
      </c>
      <c r="J19" s="4">
        <v>-287675</v>
      </c>
      <c r="K19" s="4">
        <v>-328080</v>
      </c>
      <c r="L19" s="4">
        <v>-380456</v>
      </c>
      <c r="M19" s="4">
        <v>-708333.68160000001</v>
      </c>
      <c r="N19" s="4">
        <v>-626191.11089999997</v>
      </c>
    </row>
    <row r="20" spans="1:14">
      <c r="A20" s="18" t="s">
        <v>10</v>
      </c>
      <c r="B20" s="3">
        <f>B21+B27</f>
        <v>39990</v>
      </c>
      <c r="C20" s="3">
        <f>C21+C27</f>
        <v>45587</v>
      </c>
      <c r="D20" s="3">
        <f>D21+D27+1</f>
        <v>3929196</v>
      </c>
      <c r="E20" s="3">
        <f>E21+E27</f>
        <v>5377766</v>
      </c>
      <c r="F20" s="3">
        <f>F21+F27</f>
        <v>3048738.5205448745</v>
      </c>
      <c r="G20" s="3">
        <f>G21+G27</f>
        <v>3093910.7309618164</v>
      </c>
      <c r="H20" s="3">
        <f>H21+H27</f>
        <v>2782807.3418019</v>
      </c>
      <c r="I20" s="3">
        <v>3919069.4569861423</v>
      </c>
      <c r="J20" s="3">
        <v>4386677.1051443471</v>
      </c>
      <c r="K20" s="3">
        <v>3985378.4360669269</v>
      </c>
      <c r="L20" s="3">
        <f>L21+L27</f>
        <v>4857148.5812266879</v>
      </c>
      <c r="M20" s="3">
        <f>M21+M27</f>
        <v>4905073.34515661</v>
      </c>
      <c r="N20" s="3">
        <f>N21+N27</f>
        <v>4756629.5967099983</v>
      </c>
    </row>
    <row r="21" spans="1:14">
      <c r="A21" s="18" t="s">
        <v>11</v>
      </c>
      <c r="B21" s="3">
        <f t="shared" ref="B21:H21" si="10">B22+B23+B24+B25</f>
        <v>12142</v>
      </c>
      <c r="C21" s="3">
        <f t="shared" si="10"/>
        <v>11134</v>
      </c>
      <c r="D21" s="3">
        <f t="shared" si="10"/>
        <v>2554828</v>
      </c>
      <c r="E21" s="3">
        <f t="shared" si="10"/>
        <v>3869520</v>
      </c>
      <c r="F21" s="3">
        <f t="shared" si="10"/>
        <v>2847880.7145183682</v>
      </c>
      <c r="G21" s="3">
        <f t="shared" si="10"/>
        <v>2795890.4228338166</v>
      </c>
      <c r="H21" s="3">
        <f t="shared" si="10"/>
        <v>2625402.3418019</v>
      </c>
      <c r="I21" s="3">
        <f t="shared" ref="I21:M21" si="11">I22+I23+I24+I25</f>
        <v>3695293.4357650476</v>
      </c>
      <c r="J21" s="3">
        <f t="shared" si="11"/>
        <v>3995189.6706019212</v>
      </c>
      <c r="K21" s="3">
        <f t="shared" si="11"/>
        <v>3660592.2573592081</v>
      </c>
      <c r="L21" s="3">
        <f t="shared" si="11"/>
        <v>4344102.0437050071</v>
      </c>
      <c r="M21" s="3">
        <f t="shared" si="11"/>
        <v>4191501.0514799654</v>
      </c>
      <c r="N21" s="3">
        <f t="shared" ref="N21" si="12">N22+N23+N24+N25</f>
        <v>4253071.3169299988</v>
      </c>
    </row>
    <row r="22" spans="1:14">
      <c r="A22" s="18" t="s">
        <v>12</v>
      </c>
      <c r="B22" s="3">
        <v>17</v>
      </c>
      <c r="C22" s="3">
        <v>20</v>
      </c>
      <c r="D22" s="3">
        <v>19</v>
      </c>
      <c r="E22" s="3">
        <v>171</v>
      </c>
      <c r="F22" s="3">
        <v>165.16484383000002</v>
      </c>
      <c r="G22" s="3">
        <v>209.43874825</v>
      </c>
      <c r="H22" s="3">
        <v>216.73786058000002</v>
      </c>
      <c r="I22" s="3">
        <v>238.56366877000002</v>
      </c>
      <c r="J22" s="3">
        <v>430.70113750000002</v>
      </c>
      <c r="K22" s="3">
        <v>456.62419564999999</v>
      </c>
      <c r="L22" s="3">
        <v>819.08493266999994</v>
      </c>
      <c r="M22" s="3">
        <v>920.44137479999995</v>
      </c>
      <c r="N22" s="3">
        <v>1119.96306</v>
      </c>
    </row>
    <row r="23" spans="1:14">
      <c r="A23" s="18" t="s">
        <v>13</v>
      </c>
      <c r="B23" s="3"/>
      <c r="C23" s="3"/>
      <c r="D23" s="3"/>
      <c r="E23" s="3"/>
      <c r="F23" s="3"/>
      <c r="G23" s="3"/>
      <c r="H23" s="3"/>
      <c r="I23" s="3"/>
      <c r="J23" s="3">
        <v>872</v>
      </c>
      <c r="K23" s="3">
        <v>846</v>
      </c>
      <c r="L23" s="3">
        <v>834.41401599999995</v>
      </c>
      <c r="M23" s="3">
        <v>840.30420822819201</v>
      </c>
      <c r="N23" s="3">
        <v>893.26</v>
      </c>
    </row>
    <row r="24" spans="1:14">
      <c r="A24" s="18" t="s">
        <v>14</v>
      </c>
      <c r="B24" s="3">
        <v>3381</v>
      </c>
      <c r="C24" s="3">
        <v>3723</v>
      </c>
      <c r="D24" s="3">
        <v>3599</v>
      </c>
      <c r="E24" s="3">
        <v>3225</v>
      </c>
      <c r="F24" s="3">
        <v>7556.5580206815721</v>
      </c>
      <c r="G24" s="3">
        <v>10256.709013566733</v>
      </c>
      <c r="H24" s="3">
        <v>10587.603941319825</v>
      </c>
      <c r="I24" s="3">
        <v>14444.167855120271</v>
      </c>
      <c r="J24" s="3">
        <v>11962.04710441629</v>
      </c>
      <c r="K24" s="3">
        <v>8561.0418761988549</v>
      </c>
      <c r="L24" s="3">
        <v>7623.7598828501068</v>
      </c>
      <c r="M24" s="3">
        <v>7212.4093156922791</v>
      </c>
      <c r="N24" s="3">
        <v>2649.8472400000001</v>
      </c>
    </row>
    <row r="25" spans="1:14">
      <c r="A25" s="18" t="s">
        <v>15</v>
      </c>
      <c r="B25" s="3">
        <v>8744</v>
      </c>
      <c r="C25" s="3">
        <v>7391</v>
      </c>
      <c r="D25" s="3">
        <v>2551210</v>
      </c>
      <c r="E25" s="3">
        <v>3866124</v>
      </c>
      <c r="F25" s="3">
        <v>2840158.9916538568</v>
      </c>
      <c r="G25" s="3">
        <v>2785424.275072</v>
      </c>
      <c r="H25" s="3">
        <v>2614598</v>
      </c>
      <c r="I25" s="3">
        <v>3680610.7042411575</v>
      </c>
      <c r="J25" s="3">
        <v>3981924.9223600049</v>
      </c>
      <c r="K25" s="3">
        <v>3650728.5912873591</v>
      </c>
      <c r="L25" s="3">
        <v>4334824.7848734865</v>
      </c>
      <c r="M25" s="3">
        <v>4182527.8965812451</v>
      </c>
      <c r="N25" s="3">
        <v>4248408.246629999</v>
      </c>
    </row>
    <row r="26" spans="1:14" s="22" customFormat="1">
      <c r="A26" s="19" t="s">
        <v>5</v>
      </c>
      <c r="B26" s="4"/>
      <c r="C26" s="4"/>
      <c r="D26" s="4">
        <v>2533306</v>
      </c>
      <c r="E26" s="4">
        <v>3829795</v>
      </c>
      <c r="F26" s="4">
        <v>2830962</v>
      </c>
      <c r="G26" s="4">
        <v>2769364.5324800001</v>
      </c>
      <c r="H26" s="4">
        <v>2600220</v>
      </c>
      <c r="I26" s="4">
        <v>3667121.6093170964</v>
      </c>
      <c r="J26" s="4">
        <v>3961223.0753561449</v>
      </c>
      <c r="K26" s="4">
        <v>3626754.3532793131</v>
      </c>
      <c r="L26" s="4">
        <v>4312330.1979688136</v>
      </c>
      <c r="M26" s="4">
        <v>4157647.7517430009</v>
      </c>
      <c r="N26" s="4">
        <v>4219442.5284999991</v>
      </c>
    </row>
    <row r="27" spans="1:14">
      <c r="A27" s="18" t="s">
        <v>16</v>
      </c>
      <c r="B27" s="3">
        <f t="shared" ref="B27:H27" si="13">B28+B34</f>
        <v>27848</v>
      </c>
      <c r="C27" s="3">
        <f t="shared" si="13"/>
        <v>34453</v>
      </c>
      <c r="D27" s="3">
        <f t="shared" si="13"/>
        <v>1374367</v>
      </c>
      <c r="E27" s="3">
        <f t="shared" si="13"/>
        <v>1508246</v>
      </c>
      <c r="F27" s="3">
        <f t="shared" si="13"/>
        <v>200857.80602650635</v>
      </c>
      <c r="G27" s="3">
        <f t="shared" si="13"/>
        <v>298020.308128</v>
      </c>
      <c r="H27" s="3">
        <f t="shared" si="13"/>
        <v>157405</v>
      </c>
      <c r="I27" s="3">
        <f t="shared" ref="I27:M27" si="14">I28+I34</f>
        <v>223776.02122109471</v>
      </c>
      <c r="J27" s="3">
        <f t="shared" si="14"/>
        <v>391487.33184242615</v>
      </c>
      <c r="K27" s="3">
        <f t="shared" si="14"/>
        <v>324786.27870771894</v>
      </c>
      <c r="L27" s="3">
        <f t="shared" si="14"/>
        <v>513046.53752168117</v>
      </c>
      <c r="M27" s="3">
        <f t="shared" si="14"/>
        <v>713572.29367664433</v>
      </c>
      <c r="N27" s="3">
        <f t="shared" ref="N27" si="15">N28+N34</f>
        <v>503558.27977999998</v>
      </c>
    </row>
    <row r="28" spans="1:14">
      <c r="A28" s="18" t="s">
        <v>17</v>
      </c>
      <c r="B28" s="3">
        <f t="shared" ref="B28:E28" si="16">B29+B30+B31+B32</f>
        <v>27822</v>
      </c>
      <c r="C28" s="3">
        <f t="shared" si="16"/>
        <v>16052</v>
      </c>
      <c r="D28" s="3">
        <f t="shared" si="16"/>
        <v>1220158</v>
      </c>
      <c r="E28" s="3">
        <f t="shared" si="16"/>
        <v>1158728</v>
      </c>
      <c r="F28" s="3">
        <f>F29+F30+F31+F32</f>
        <v>96560.80602650634</v>
      </c>
      <c r="G28" s="3">
        <f>G29+G30+G31+G32</f>
        <v>224318.30812799998</v>
      </c>
      <c r="H28" s="3">
        <f>H29+H30+H31+H32</f>
        <v>129444</v>
      </c>
      <c r="I28" s="3">
        <f t="shared" ref="I28:M28" si="17">I29+I30+I31+I32</f>
        <v>198620.26267582207</v>
      </c>
      <c r="J28" s="3">
        <f t="shared" si="17"/>
        <v>347684.17460367351</v>
      </c>
      <c r="K28" s="3">
        <f t="shared" si="17"/>
        <v>272750.78696012998</v>
      </c>
      <c r="L28" s="3">
        <f t="shared" si="17"/>
        <v>359169.11928971723</v>
      </c>
      <c r="M28" s="3">
        <f t="shared" si="17"/>
        <v>589739.96609310282</v>
      </c>
      <c r="N28" s="3">
        <f t="shared" ref="N28" si="18">N29+N30+N31+N32</f>
        <v>360323.78843000002</v>
      </c>
    </row>
    <row r="29" spans="1:14">
      <c r="A29" s="18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>
      <c r="A30" s="18" t="s">
        <v>19</v>
      </c>
      <c r="B30" s="3"/>
      <c r="C30" s="3"/>
      <c r="D30" s="3"/>
      <c r="E30" s="3"/>
      <c r="F30" s="3"/>
      <c r="G30" s="3">
        <v>7365</v>
      </c>
      <c r="H30" s="3">
        <v>8582</v>
      </c>
      <c r="I30" s="3">
        <v>13785.794241915635</v>
      </c>
      <c r="J30" s="3">
        <v>13072.390787333083</v>
      </c>
      <c r="K30" s="3">
        <v>13922.457550729701</v>
      </c>
      <c r="L30" s="3">
        <v>16095.930530400003</v>
      </c>
      <c r="M30" s="3">
        <v>15441.348785</v>
      </c>
      <c r="N30" s="3">
        <v>20978.449999999997</v>
      </c>
    </row>
    <row r="31" spans="1:14">
      <c r="A31" s="18" t="s">
        <v>20</v>
      </c>
      <c r="B31" s="3">
        <v>27646</v>
      </c>
      <c r="C31" s="3">
        <v>15774</v>
      </c>
      <c r="D31" s="3">
        <v>38380</v>
      </c>
      <c r="E31" s="3">
        <v>56098</v>
      </c>
      <c r="F31" s="3">
        <v>32497</v>
      </c>
      <c r="G31" s="3">
        <v>54848</v>
      </c>
      <c r="H31" s="3">
        <v>56625</v>
      </c>
      <c r="I31" s="3">
        <v>65671.330665800473</v>
      </c>
      <c r="J31" s="3">
        <v>62574.902812078792</v>
      </c>
      <c r="K31" s="3">
        <v>78338.606577485261</v>
      </c>
      <c r="L31" s="3">
        <v>68404.055019999985</v>
      </c>
      <c r="M31" s="3">
        <v>71567.143919207985</v>
      </c>
      <c r="N31" s="3">
        <v>78584.074710000015</v>
      </c>
    </row>
    <row r="32" spans="1:14" ht="15.75" customHeight="1">
      <c r="A32" s="18" t="s">
        <v>21</v>
      </c>
      <c r="B32" s="3">
        <v>176</v>
      </c>
      <c r="C32" s="3">
        <v>278</v>
      </c>
      <c r="D32" s="3">
        <v>1181778</v>
      </c>
      <c r="E32" s="3">
        <v>1102630</v>
      </c>
      <c r="F32" s="3">
        <v>64063.80602650634</v>
      </c>
      <c r="G32" s="3">
        <v>162105.30812799998</v>
      </c>
      <c r="H32" s="3">
        <v>64237</v>
      </c>
      <c r="I32" s="3">
        <v>119163.13776810597</v>
      </c>
      <c r="J32" s="3">
        <v>272036.88100426167</v>
      </c>
      <c r="K32" s="3">
        <v>180489.72283191499</v>
      </c>
      <c r="L32" s="3">
        <v>274669.13373931724</v>
      </c>
      <c r="M32" s="3">
        <v>502731.47338889481</v>
      </c>
      <c r="N32" s="3">
        <v>260761.26371999999</v>
      </c>
    </row>
    <row r="33" spans="1:17">
      <c r="A33" s="19" t="s">
        <v>5</v>
      </c>
      <c r="B33" s="4"/>
      <c r="C33" s="4"/>
      <c r="D33" s="4">
        <v>1180609</v>
      </c>
      <c r="E33" s="4">
        <v>1430665</v>
      </c>
      <c r="F33" s="4">
        <v>61443</v>
      </c>
      <c r="G33" s="4">
        <v>157099.24092799998</v>
      </c>
      <c r="H33" s="4">
        <v>60192</v>
      </c>
      <c r="I33" s="4">
        <v>117367.32730810597</v>
      </c>
      <c r="J33" s="4">
        <v>271101.74555976171</v>
      </c>
      <c r="K33" s="4">
        <v>177253.49553306086</v>
      </c>
      <c r="L33" s="4">
        <v>268601.97002330364</v>
      </c>
      <c r="M33" s="4">
        <v>496902.13968000002</v>
      </c>
      <c r="N33" s="4">
        <v>253528.8927</v>
      </c>
    </row>
    <row r="34" spans="1:17">
      <c r="A34" s="18" t="s">
        <v>22</v>
      </c>
      <c r="B34" s="3">
        <f t="shared" ref="B34:M34" si="19">B35+B36+B37+B38</f>
        <v>26</v>
      </c>
      <c r="C34" s="3">
        <f t="shared" si="19"/>
        <v>18401</v>
      </c>
      <c r="D34" s="3">
        <f t="shared" si="19"/>
        <v>154209</v>
      </c>
      <c r="E34" s="3">
        <f t="shared" si="19"/>
        <v>349518</v>
      </c>
      <c r="F34" s="3">
        <f t="shared" si="19"/>
        <v>104297</v>
      </c>
      <c r="G34" s="3">
        <f t="shared" si="19"/>
        <v>73702</v>
      </c>
      <c r="H34" s="3">
        <f t="shared" si="19"/>
        <v>27961</v>
      </c>
      <c r="I34" s="3">
        <f t="shared" si="19"/>
        <v>25155.75854527262</v>
      </c>
      <c r="J34" s="3">
        <f t="shared" si="19"/>
        <v>43803.157238752639</v>
      </c>
      <c r="K34" s="3">
        <f t="shared" si="19"/>
        <v>52035.491747588938</v>
      </c>
      <c r="L34" s="3">
        <f t="shared" si="19"/>
        <v>153877.41823196397</v>
      </c>
      <c r="M34" s="3">
        <f t="shared" si="19"/>
        <v>123832.32758354148</v>
      </c>
      <c r="N34" s="3">
        <f t="shared" ref="N34" si="20">N35+N36+N37+N38</f>
        <v>143234.49135</v>
      </c>
    </row>
    <row r="35" spans="1:17">
      <c r="A35" s="18" t="s">
        <v>18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7">
      <c r="A36" s="18" t="s">
        <v>19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7">
      <c r="A37" s="18" t="s">
        <v>20</v>
      </c>
      <c r="B37" s="3">
        <v>0</v>
      </c>
      <c r="C37" s="3">
        <v>18383</v>
      </c>
      <c r="D37" s="3">
        <v>7443</v>
      </c>
      <c r="E37" s="3">
        <v>18448</v>
      </c>
      <c r="F37" s="3">
        <v>29182</v>
      </c>
      <c r="G37" s="3">
        <v>10476</v>
      </c>
      <c r="H37" s="3">
        <v>15052</v>
      </c>
      <c r="I37" s="3">
        <v>16417.832666450118</v>
      </c>
      <c r="J37" s="3">
        <v>15643.725703019698</v>
      </c>
      <c r="K37" s="3">
        <v>19584.651644371315</v>
      </c>
      <c r="L37" s="3">
        <v>54096.427280000004</v>
      </c>
      <c r="M37" s="3">
        <v>94295.322957586759</v>
      </c>
      <c r="N37" s="3">
        <v>121889.31303</v>
      </c>
    </row>
    <row r="38" spans="1:17">
      <c r="A38" s="18" t="s">
        <v>21</v>
      </c>
      <c r="B38" s="3">
        <v>26</v>
      </c>
      <c r="C38" s="3">
        <v>18</v>
      </c>
      <c r="D38" s="3">
        <v>146766</v>
      </c>
      <c r="E38" s="3">
        <v>331070</v>
      </c>
      <c r="F38" s="3">
        <v>75115</v>
      </c>
      <c r="G38" s="3">
        <v>63226</v>
      </c>
      <c r="H38" s="3">
        <v>12909</v>
      </c>
      <c r="I38" s="3">
        <v>8737.9258788224997</v>
      </c>
      <c r="J38" s="3">
        <v>28159.431535732943</v>
      </c>
      <c r="K38" s="3">
        <v>32450.840103217623</v>
      </c>
      <c r="L38" s="3">
        <v>99780.990951963962</v>
      </c>
      <c r="M38" s="3">
        <v>29537.004625954716</v>
      </c>
      <c r="N38" s="3">
        <v>21345.178319999995</v>
      </c>
    </row>
    <row r="39" spans="1:17">
      <c r="A39" s="19" t="s">
        <v>5</v>
      </c>
      <c r="B39" s="4"/>
      <c r="C39" s="4"/>
      <c r="D39" s="4"/>
      <c r="E39" s="4"/>
      <c r="F39" s="4">
        <v>75115</v>
      </c>
      <c r="G39" s="4">
        <v>63226.018240000005</v>
      </c>
      <c r="H39" s="4">
        <v>12723</v>
      </c>
      <c r="I39" s="4">
        <v>8541.2116588224999</v>
      </c>
      <c r="J39" s="4">
        <v>27909.9224506389</v>
      </c>
      <c r="K39" s="4">
        <v>32328.006394698386</v>
      </c>
      <c r="L39" s="4">
        <v>99415.049460988696</v>
      </c>
      <c r="M39" s="4">
        <v>29474.517280000004</v>
      </c>
      <c r="N39" s="4">
        <v>21264.658099999997</v>
      </c>
    </row>
    <row r="40" spans="1:17">
      <c r="A40" s="18" t="s">
        <v>23</v>
      </c>
      <c r="B40" s="3">
        <f t="shared" ref="B40:M40" si="21">B41+B42+B43+B44</f>
        <v>20592</v>
      </c>
      <c r="C40" s="3">
        <f t="shared" si="21"/>
        <v>38849</v>
      </c>
      <c r="D40" s="3">
        <f t="shared" si="21"/>
        <v>91452</v>
      </c>
      <c r="E40" s="3">
        <f t="shared" si="21"/>
        <v>196000</v>
      </c>
      <c r="F40" s="3">
        <f t="shared" si="21"/>
        <v>274006.65171351191</v>
      </c>
      <c r="G40" s="3">
        <f t="shared" si="21"/>
        <v>247140.41422618413</v>
      </c>
      <c r="H40" s="3">
        <f t="shared" si="21"/>
        <v>1033967.7506801441</v>
      </c>
      <c r="I40" s="3">
        <f t="shared" si="21"/>
        <v>1230160.5498820762</v>
      </c>
      <c r="J40" s="3">
        <f t="shared" si="21"/>
        <v>1139433.4274369199</v>
      </c>
      <c r="K40" s="3">
        <f t="shared" si="21"/>
        <v>1049763.9685185254</v>
      </c>
      <c r="L40" s="3">
        <f t="shared" si="21"/>
        <v>204413.8668184609</v>
      </c>
      <c r="M40" s="3">
        <f t="shared" si="21"/>
        <v>85743.207836992951</v>
      </c>
      <c r="N40" s="3">
        <f t="shared" ref="N40" si="22">N41+N42+N43+N44</f>
        <v>117291.66772036842</v>
      </c>
    </row>
    <row r="41" spans="1:17">
      <c r="A41" s="18" t="s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7">
      <c r="A42" s="18" t="s">
        <v>25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7">
      <c r="A43" s="18" t="s">
        <v>26</v>
      </c>
      <c r="B43" s="3">
        <v>20592</v>
      </c>
      <c r="C43" s="3">
        <v>38849</v>
      </c>
      <c r="D43" s="3">
        <v>91452</v>
      </c>
      <c r="E43" s="3">
        <v>196000</v>
      </c>
      <c r="F43" s="3">
        <v>274006.65171351191</v>
      </c>
      <c r="G43" s="3">
        <v>247140.41422618413</v>
      </c>
      <c r="H43" s="3">
        <v>196979.75068014409</v>
      </c>
      <c r="I43" s="3">
        <v>121019.31781912384</v>
      </c>
      <c r="J43" s="3">
        <v>118974.13163691985</v>
      </c>
      <c r="K43" s="3">
        <v>62655.107318525363</v>
      </c>
      <c r="L43" s="3">
        <v>131306.20373634328</v>
      </c>
      <c r="M43" s="3">
        <v>1685.1462781230996</v>
      </c>
      <c r="N43" s="3">
        <v>1854.9523203684373</v>
      </c>
    </row>
    <row r="44" spans="1:17">
      <c r="A44" s="18" t="s">
        <v>27</v>
      </c>
      <c r="B44" s="3"/>
      <c r="C44" s="3"/>
      <c r="D44" s="3"/>
      <c r="E44" s="3"/>
      <c r="F44" s="3"/>
      <c r="G44" s="3"/>
      <c r="H44" s="3">
        <v>836988</v>
      </c>
      <c r="I44" s="3">
        <v>1109141.2320629524</v>
      </c>
      <c r="J44" s="3">
        <v>1020459.2958</v>
      </c>
      <c r="K44" s="3">
        <v>987108.86120000004</v>
      </c>
      <c r="L44" s="3">
        <v>73107.663082117622</v>
      </c>
      <c r="M44" s="3">
        <v>84058.061558869857</v>
      </c>
      <c r="N44" s="3">
        <v>115436.71539999999</v>
      </c>
    </row>
    <row r="45" spans="1:17">
      <c r="A45" s="19" t="s">
        <v>56</v>
      </c>
      <c r="B45" s="4"/>
      <c r="C45" s="4"/>
      <c r="D45" s="4"/>
      <c r="E45" s="4"/>
      <c r="F45" s="4"/>
      <c r="G45" s="4"/>
      <c r="H45" s="4">
        <v>836988</v>
      </c>
      <c r="I45" s="4">
        <v>1109141.2320629524</v>
      </c>
      <c r="J45" s="4">
        <v>1020459.2958</v>
      </c>
      <c r="K45" s="4">
        <v>987108.86120000004</v>
      </c>
      <c r="L45" s="4">
        <v>73107.663082117622</v>
      </c>
      <c r="M45" s="4">
        <v>84058.061558869857</v>
      </c>
      <c r="N45" s="4">
        <v>115436.71539999999</v>
      </c>
    </row>
    <row r="46" spans="1:17">
      <c r="A46" s="18" t="s">
        <v>28</v>
      </c>
      <c r="B46" s="3">
        <f t="shared" ref="B46:L46" si="23">B47+B54+B68+B74</f>
        <v>243980</v>
      </c>
      <c r="C46" s="3">
        <f t="shared" si="23"/>
        <v>230907</v>
      </c>
      <c r="D46" s="3">
        <f t="shared" si="23"/>
        <v>664411</v>
      </c>
      <c r="E46" s="3">
        <f t="shared" si="23"/>
        <v>1145545</v>
      </c>
      <c r="F46" s="3">
        <f t="shared" si="23"/>
        <v>1247895.5140031879</v>
      </c>
      <c r="G46" s="3">
        <f t="shared" si="23"/>
        <v>1408061.0233387393</v>
      </c>
      <c r="H46" s="3">
        <f t="shared" si="23"/>
        <v>1295176.4106009873</v>
      </c>
      <c r="I46" s="3">
        <f t="shared" si="23"/>
        <v>1504411.8638326433</v>
      </c>
      <c r="J46" s="3">
        <f t="shared" si="23"/>
        <v>1714305.4922674662</v>
      </c>
      <c r="K46" s="3">
        <f t="shared" si="23"/>
        <v>1986760.1872124565</v>
      </c>
      <c r="L46" s="3">
        <f t="shared" si="23"/>
        <v>2209203.5797327776</v>
      </c>
      <c r="M46" s="3">
        <f>M47+M54+M68+M74</f>
        <v>2141682.8520568684</v>
      </c>
      <c r="N46" s="3">
        <f>N47+N54+N68+N74</f>
        <v>2225299.7404718278</v>
      </c>
      <c r="P46" s="7"/>
      <c r="Q46" s="7"/>
    </row>
    <row r="47" spans="1:17">
      <c r="A47" s="18" t="s">
        <v>29</v>
      </c>
      <c r="B47" s="3">
        <f t="shared" ref="B47:M47" si="24">B48+B51</f>
        <v>1622</v>
      </c>
      <c r="C47" s="3">
        <f t="shared" si="24"/>
        <v>1230</v>
      </c>
      <c r="D47" s="3">
        <f t="shared" si="24"/>
        <v>2694</v>
      </c>
      <c r="E47" s="3">
        <f t="shared" si="24"/>
        <v>3972</v>
      </c>
      <c r="F47" s="3">
        <f t="shared" si="24"/>
        <v>4866</v>
      </c>
      <c r="G47" s="3">
        <f t="shared" si="24"/>
        <v>4459</v>
      </c>
      <c r="H47" s="3">
        <f t="shared" si="24"/>
        <v>5294</v>
      </c>
      <c r="I47" s="3">
        <f t="shared" si="24"/>
        <v>4679</v>
      </c>
      <c r="J47" s="3">
        <f t="shared" si="24"/>
        <v>8126.1610000000001</v>
      </c>
      <c r="K47" s="3">
        <f t="shared" si="24"/>
        <v>7254.1229999999996</v>
      </c>
      <c r="L47" s="3">
        <f t="shared" si="24"/>
        <v>6122.098</v>
      </c>
      <c r="M47" s="3">
        <f t="shared" si="24"/>
        <v>6138.0770000000002</v>
      </c>
      <c r="N47" s="3">
        <f t="shared" ref="N47" si="25">N48+N51</f>
        <v>6662.9137640838926</v>
      </c>
    </row>
    <row r="48" spans="1:17">
      <c r="A48" s="18" t="s">
        <v>19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>
      <c r="A49" s="18" t="s">
        <v>30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18" t="s">
        <v>31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>
      <c r="A51" s="18" t="s">
        <v>21</v>
      </c>
      <c r="B51" s="3">
        <f t="shared" ref="B51:E51" si="26">B52+B53</f>
        <v>1622</v>
      </c>
      <c r="C51" s="3">
        <f t="shared" si="26"/>
        <v>1230</v>
      </c>
      <c r="D51" s="3">
        <f t="shared" si="26"/>
        <v>2694</v>
      </c>
      <c r="E51" s="3">
        <f t="shared" si="26"/>
        <v>3972</v>
      </c>
      <c r="F51" s="3">
        <f>F52+F53</f>
        <v>4866</v>
      </c>
      <c r="G51" s="3">
        <f>G52+G53</f>
        <v>4459</v>
      </c>
      <c r="H51" s="3">
        <f>H52+H53</f>
        <v>5294</v>
      </c>
      <c r="I51" s="3">
        <f t="shared" ref="I51:M51" si="27">I52+I53</f>
        <v>4679</v>
      </c>
      <c r="J51" s="3">
        <f t="shared" si="27"/>
        <v>8126.1610000000001</v>
      </c>
      <c r="K51" s="3">
        <f t="shared" si="27"/>
        <v>7254.1229999999996</v>
      </c>
      <c r="L51" s="3">
        <f t="shared" si="27"/>
        <v>6122.098</v>
      </c>
      <c r="M51" s="3">
        <f t="shared" si="27"/>
        <v>6138.0770000000002</v>
      </c>
      <c r="N51" s="3">
        <f t="shared" ref="N51" si="28">N52+N53</f>
        <v>6662.9137640838926</v>
      </c>
    </row>
    <row r="52" spans="1:14">
      <c r="A52" s="18" t="s">
        <v>30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>
      <c r="A53" s="18" t="s">
        <v>31</v>
      </c>
      <c r="B53" s="3">
        <v>1622</v>
      </c>
      <c r="C53" s="3">
        <v>1230</v>
      </c>
      <c r="D53" s="3">
        <v>2694</v>
      </c>
      <c r="E53" s="3">
        <v>3972</v>
      </c>
      <c r="F53" s="3">
        <v>4866</v>
      </c>
      <c r="G53" s="3">
        <v>4459</v>
      </c>
      <c r="H53" s="3">
        <v>5294</v>
      </c>
      <c r="I53" s="3">
        <v>4679</v>
      </c>
      <c r="J53" s="3">
        <v>8126.1610000000001</v>
      </c>
      <c r="K53" s="3">
        <v>7254.1229999999996</v>
      </c>
      <c r="L53" s="3">
        <v>6122.098</v>
      </c>
      <c r="M53" s="3">
        <v>6138.0770000000002</v>
      </c>
      <c r="N53" s="3">
        <v>6662.9137640838926</v>
      </c>
    </row>
    <row r="54" spans="1:14">
      <c r="A54" s="18" t="s">
        <v>32</v>
      </c>
      <c r="B54" s="3">
        <f t="shared" ref="B54:M54" si="29">B55+B58+B61+B64</f>
        <v>158016</v>
      </c>
      <c r="C54" s="3">
        <f t="shared" si="29"/>
        <v>219670</v>
      </c>
      <c r="D54" s="3">
        <f t="shared" si="29"/>
        <v>292027</v>
      </c>
      <c r="E54" s="3">
        <f t="shared" si="29"/>
        <v>316902</v>
      </c>
      <c r="F54" s="3">
        <f t="shared" si="29"/>
        <v>622245.9300048321</v>
      </c>
      <c r="G54" s="3">
        <f t="shared" si="29"/>
        <v>651668.22899875301</v>
      </c>
      <c r="H54" s="3">
        <f t="shared" si="29"/>
        <v>751063.27796838246</v>
      </c>
      <c r="I54" s="3">
        <f t="shared" si="29"/>
        <v>790884.66304791486</v>
      </c>
      <c r="J54" s="3">
        <f t="shared" si="29"/>
        <v>982634.17615404981</v>
      </c>
      <c r="K54" s="3">
        <f t="shared" si="29"/>
        <v>1099675.6134445807</v>
      </c>
      <c r="L54" s="3">
        <f t="shared" si="29"/>
        <v>1241551.8400327892</v>
      </c>
      <c r="M54" s="3">
        <f t="shared" si="29"/>
        <v>1165357.7313544925</v>
      </c>
      <c r="N54" s="3">
        <f t="shared" ref="N54" si="30">N55+N58+N61+N64</f>
        <v>1148597.1321037426</v>
      </c>
    </row>
    <row r="55" spans="1:14">
      <c r="A55" s="18" t="s">
        <v>18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A56" s="18" t="s">
        <v>30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>
      <c r="A57" s="18" t="s">
        <v>31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>
      <c r="A58" s="18" t="s">
        <v>19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A59" s="18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>
      <c r="A60" s="18" t="s">
        <v>31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>
      <c r="A61" s="18" t="s">
        <v>20</v>
      </c>
      <c r="B61" s="3">
        <f t="shared" ref="B61:M61" si="31">B62+B63</f>
        <v>158016</v>
      </c>
      <c r="C61" s="3">
        <f t="shared" si="31"/>
        <v>219670</v>
      </c>
      <c r="D61" s="3">
        <f t="shared" si="31"/>
        <v>177821</v>
      </c>
      <c r="E61" s="3">
        <f t="shared" si="31"/>
        <v>208498</v>
      </c>
      <c r="F61" s="3">
        <f t="shared" si="31"/>
        <v>256201.79529090528</v>
      </c>
      <c r="G61" s="3">
        <f t="shared" si="31"/>
        <v>263257.79203963157</v>
      </c>
      <c r="H61" s="3">
        <f t="shared" si="31"/>
        <v>249302.27796838252</v>
      </c>
      <c r="I61" s="3">
        <f t="shared" si="31"/>
        <v>295721.14462521829</v>
      </c>
      <c r="J61" s="3">
        <f t="shared" si="31"/>
        <v>259430.86005404967</v>
      </c>
      <c r="K61" s="3">
        <f t="shared" si="31"/>
        <v>253733.44044458066</v>
      </c>
      <c r="L61" s="3">
        <f t="shared" si="31"/>
        <v>269721.86225128855</v>
      </c>
      <c r="M61" s="3">
        <f t="shared" si="31"/>
        <v>261988.09769472326</v>
      </c>
      <c r="N61" s="3">
        <f t="shared" ref="N61" si="32">N62+N63</f>
        <v>259596.31330374259</v>
      </c>
    </row>
    <row r="62" spans="1:14">
      <c r="A62" s="18" t="s">
        <v>30</v>
      </c>
      <c r="B62" s="3">
        <v>158016</v>
      </c>
      <c r="C62" s="3">
        <v>219670</v>
      </c>
      <c r="D62" s="3">
        <v>177821</v>
      </c>
      <c r="E62" s="3">
        <v>208498</v>
      </c>
      <c r="F62" s="3">
        <v>256201.79529090528</v>
      </c>
      <c r="G62" s="3">
        <v>263257.79203963157</v>
      </c>
      <c r="H62" s="3">
        <v>249302.27796838252</v>
      </c>
      <c r="I62" s="3">
        <v>295721.14462521829</v>
      </c>
      <c r="J62" s="3">
        <v>259430.86005404967</v>
      </c>
      <c r="K62" s="3">
        <v>253733.44044458066</v>
      </c>
      <c r="L62" s="3">
        <v>269721.86225128855</v>
      </c>
      <c r="M62" s="3">
        <v>261988.09769472326</v>
      </c>
      <c r="N62" s="3">
        <v>259596.31330374259</v>
      </c>
    </row>
    <row r="63" spans="1:14">
      <c r="A63" s="18" t="s">
        <v>31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>
      <c r="A64" s="18" t="s">
        <v>21</v>
      </c>
      <c r="B64" s="3">
        <f t="shared" ref="B64:M64" si="33">B65+B67</f>
        <v>0</v>
      </c>
      <c r="C64" s="3">
        <f t="shared" si="33"/>
        <v>0</v>
      </c>
      <c r="D64" s="3">
        <f t="shared" si="33"/>
        <v>114206</v>
      </c>
      <c r="E64" s="3">
        <f t="shared" si="33"/>
        <v>108404</v>
      </c>
      <c r="F64" s="3">
        <f t="shared" si="33"/>
        <v>366044.13471392682</v>
      </c>
      <c r="G64" s="3">
        <f t="shared" si="33"/>
        <v>388410.43695912138</v>
      </c>
      <c r="H64" s="3">
        <f t="shared" si="33"/>
        <v>501761</v>
      </c>
      <c r="I64" s="3">
        <f t="shared" si="33"/>
        <v>495163.51842269656</v>
      </c>
      <c r="J64" s="3">
        <f t="shared" si="33"/>
        <v>723203.31610000017</v>
      </c>
      <c r="K64" s="3">
        <f t="shared" si="33"/>
        <v>845942.17300000007</v>
      </c>
      <c r="L64" s="3">
        <f t="shared" si="33"/>
        <v>971829.97778150055</v>
      </c>
      <c r="M64" s="3">
        <f t="shared" si="33"/>
        <v>903369.63365976932</v>
      </c>
      <c r="N64" s="3">
        <f t="shared" ref="N64" si="34">N65+N67</f>
        <v>889000.81879999989</v>
      </c>
    </row>
    <row r="65" spans="1:14">
      <c r="A65" s="18" t="s">
        <v>30</v>
      </c>
      <c r="B65" s="3">
        <v>0</v>
      </c>
      <c r="C65" s="3">
        <v>0</v>
      </c>
      <c r="D65" s="3">
        <v>112483</v>
      </c>
      <c r="E65" s="3">
        <v>106476</v>
      </c>
      <c r="F65" s="3">
        <v>364489.13471392682</v>
      </c>
      <c r="G65" s="3">
        <v>386809.43695912138</v>
      </c>
      <c r="H65" s="3">
        <v>500996</v>
      </c>
      <c r="I65" s="3">
        <v>494557.51842269656</v>
      </c>
      <c r="J65" s="3">
        <v>723132.01710000017</v>
      </c>
      <c r="K65" s="3">
        <v>845837.65800000005</v>
      </c>
      <c r="L65" s="3">
        <v>971686.93378150056</v>
      </c>
      <c r="M65" s="3">
        <v>903208.46965976933</v>
      </c>
      <c r="N65" s="3">
        <v>888829.32679999992</v>
      </c>
    </row>
    <row r="66" spans="1:14">
      <c r="A66" s="19" t="s">
        <v>5</v>
      </c>
      <c r="B66" s="4"/>
      <c r="C66" s="4"/>
      <c r="D66" s="4">
        <v>111486</v>
      </c>
      <c r="E66" s="4">
        <v>91981</v>
      </c>
      <c r="F66" s="4">
        <v>349766.13471392682</v>
      </c>
      <c r="G66" s="4">
        <v>371902.43695912138</v>
      </c>
      <c r="H66" s="4">
        <v>500500</v>
      </c>
      <c r="I66" s="4">
        <v>494123.93142269657</v>
      </c>
      <c r="J66" s="4">
        <v>722188.31010000012</v>
      </c>
      <c r="K66" s="4">
        <v>845157.04700000002</v>
      </c>
      <c r="L66" s="4">
        <v>970706.03778150061</v>
      </c>
      <c r="M66" s="4">
        <v>902225.55565976934</v>
      </c>
      <c r="N66" s="4">
        <v>887845.2257999999</v>
      </c>
    </row>
    <row r="67" spans="1:14">
      <c r="A67" s="18" t="s">
        <v>31</v>
      </c>
      <c r="B67" s="3">
        <v>0</v>
      </c>
      <c r="C67" s="3">
        <v>0</v>
      </c>
      <c r="D67" s="3">
        <v>1723</v>
      </c>
      <c r="E67" s="3">
        <v>1928</v>
      </c>
      <c r="F67" s="3">
        <v>1555</v>
      </c>
      <c r="G67" s="3">
        <v>1601</v>
      </c>
      <c r="H67" s="3">
        <v>765</v>
      </c>
      <c r="I67" s="3">
        <v>606</v>
      </c>
      <c r="J67" s="3">
        <v>71.299000000000007</v>
      </c>
      <c r="K67" s="3">
        <v>104.515</v>
      </c>
      <c r="L67" s="3">
        <v>143.04399999999998</v>
      </c>
      <c r="M67" s="3">
        <v>161.16399999999999</v>
      </c>
      <c r="N67" s="3">
        <v>171.49199999999999</v>
      </c>
    </row>
    <row r="68" spans="1:14">
      <c r="A68" s="18" t="s">
        <v>33</v>
      </c>
      <c r="B68" s="3">
        <f t="shared" ref="B68:M68" si="35">B69+B70+B71+B72</f>
        <v>81734</v>
      </c>
      <c r="C68" s="3">
        <f t="shared" si="35"/>
        <v>9280</v>
      </c>
      <c r="D68" s="3">
        <f t="shared" si="35"/>
        <v>369116</v>
      </c>
      <c r="E68" s="3">
        <f t="shared" si="35"/>
        <v>402445</v>
      </c>
      <c r="F68" s="3">
        <f t="shared" si="35"/>
        <v>289721.13417553017</v>
      </c>
      <c r="G68" s="3">
        <f t="shared" si="35"/>
        <v>308772.70789823431</v>
      </c>
      <c r="H68" s="3">
        <f t="shared" si="35"/>
        <v>341862.04309311701</v>
      </c>
      <c r="I68" s="3">
        <f t="shared" si="35"/>
        <v>390976.75963012787</v>
      </c>
      <c r="J68" s="3">
        <f t="shared" si="35"/>
        <v>427786.23047320877</v>
      </c>
      <c r="K68" s="3">
        <f t="shared" si="35"/>
        <v>581936.21282665269</v>
      </c>
      <c r="L68" s="3">
        <f t="shared" si="35"/>
        <v>610737.04006180679</v>
      </c>
      <c r="M68" s="3">
        <f t="shared" si="35"/>
        <v>584954.29779068101</v>
      </c>
      <c r="N68" s="3">
        <f t="shared" ref="N68" si="36">N69+N70+N71+N72</f>
        <v>646126.31808325159</v>
      </c>
    </row>
    <row r="69" spans="1:14">
      <c r="A69" s="18" t="s">
        <v>18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>
      <c r="A70" s="18" t="s">
        <v>19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>
      <c r="A71" s="18" t="s">
        <v>20</v>
      </c>
      <c r="B71" s="3">
        <v>81734</v>
      </c>
      <c r="C71" s="3">
        <v>9280</v>
      </c>
      <c r="D71" s="3">
        <v>213806</v>
      </c>
      <c r="E71" s="3">
        <v>214204</v>
      </c>
      <c r="F71" s="3">
        <v>170241.96074482106</v>
      </c>
      <c r="G71" s="3">
        <v>200066.81876413806</v>
      </c>
      <c r="H71" s="3">
        <v>242360.04309311701</v>
      </c>
      <c r="I71" s="3">
        <v>267499.06345326669</v>
      </c>
      <c r="J71" s="3">
        <v>307953.86117320874</v>
      </c>
      <c r="K71" s="3">
        <v>300661.32172665274</v>
      </c>
      <c r="L71" s="3">
        <v>241402.73021702055</v>
      </c>
      <c r="M71" s="3">
        <v>215262.26535023598</v>
      </c>
      <c r="N71" s="3">
        <v>282412.78238325153</v>
      </c>
    </row>
    <row r="72" spans="1:14">
      <c r="A72" s="18" t="s">
        <v>21</v>
      </c>
      <c r="B72" s="3">
        <f t="shared" ref="B72:E72" si="37">B73</f>
        <v>0</v>
      </c>
      <c r="C72" s="3">
        <f t="shared" si="37"/>
        <v>0</v>
      </c>
      <c r="D72" s="3">
        <f t="shared" si="37"/>
        <v>155310</v>
      </c>
      <c r="E72" s="3">
        <f t="shared" si="37"/>
        <v>188241</v>
      </c>
      <c r="F72" s="3">
        <f>F73</f>
        <v>119479.1734307091</v>
      </c>
      <c r="G72" s="3">
        <f>G73</f>
        <v>108705.88913409623</v>
      </c>
      <c r="H72" s="3">
        <f>H73</f>
        <v>99502</v>
      </c>
      <c r="I72" s="3">
        <v>123477.69617686118</v>
      </c>
      <c r="J72" s="3">
        <v>119832.36930000001</v>
      </c>
      <c r="K72" s="3">
        <v>281274.89110000001</v>
      </c>
      <c r="L72" s="3">
        <v>369334.30984478624</v>
      </c>
      <c r="M72" s="3">
        <v>369692.03244044498</v>
      </c>
      <c r="N72" s="3">
        <v>363713.53570000001</v>
      </c>
    </row>
    <row r="73" spans="1:14">
      <c r="A73" s="19" t="s">
        <v>5</v>
      </c>
      <c r="B73" s="4"/>
      <c r="C73" s="4"/>
      <c r="D73" s="4">
        <v>155310</v>
      </c>
      <c r="E73" s="4">
        <v>188241</v>
      </c>
      <c r="F73" s="4">
        <v>119479.1734307091</v>
      </c>
      <c r="G73" s="4">
        <v>108705.88913409623</v>
      </c>
      <c r="H73" s="4">
        <v>99502</v>
      </c>
      <c r="I73" s="4">
        <v>123477.69617686118</v>
      </c>
      <c r="J73" s="4">
        <v>119832.36930000001</v>
      </c>
      <c r="K73" s="4">
        <v>281274.89110000001</v>
      </c>
      <c r="L73" s="4">
        <v>369310.77784478624</v>
      </c>
      <c r="M73" s="4">
        <v>369684.21244044497</v>
      </c>
      <c r="N73" s="4">
        <v>363695.1937</v>
      </c>
    </row>
    <row r="74" spans="1:14">
      <c r="A74" s="18" t="s">
        <v>34</v>
      </c>
      <c r="B74" s="3">
        <f t="shared" ref="B74:M74" si="38">B75+B78+B81+B84</f>
        <v>2608</v>
      </c>
      <c r="C74" s="3">
        <f t="shared" si="38"/>
        <v>727</v>
      </c>
      <c r="D74" s="3">
        <f t="shared" si="38"/>
        <v>574</v>
      </c>
      <c r="E74" s="3">
        <f t="shared" si="38"/>
        <v>422226</v>
      </c>
      <c r="F74" s="3">
        <f t="shared" si="38"/>
        <v>331062.4498228255</v>
      </c>
      <c r="G74" s="3">
        <f t="shared" si="38"/>
        <v>443161.08644175192</v>
      </c>
      <c r="H74" s="3">
        <f t="shared" si="38"/>
        <v>196957.08953948776</v>
      </c>
      <c r="I74" s="3">
        <f t="shared" si="38"/>
        <v>317871.44115460064</v>
      </c>
      <c r="J74" s="3">
        <f t="shared" si="38"/>
        <v>295758.92464020761</v>
      </c>
      <c r="K74" s="3">
        <f t="shared" si="38"/>
        <v>297894.23794122325</v>
      </c>
      <c r="L74" s="3">
        <f t="shared" si="38"/>
        <v>350792.6016381816</v>
      </c>
      <c r="M74" s="3">
        <f t="shared" si="38"/>
        <v>385232.745911695</v>
      </c>
      <c r="N74" s="3">
        <f t="shared" ref="N74" si="39">N75+N78+N81+N84</f>
        <v>423913.37652074971</v>
      </c>
    </row>
    <row r="75" spans="1:14">
      <c r="A75" s="18" t="s">
        <v>18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>
      <c r="A76" s="18" t="s">
        <v>30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>
      <c r="A77" s="18" t="s">
        <v>31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>
      <c r="A78" s="18" t="s">
        <v>19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>
      <c r="A79" s="18" t="s">
        <v>30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>
      <c r="A80" s="18" t="s">
        <v>31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5">
      <c r="A81" s="18" t="s">
        <v>20</v>
      </c>
      <c r="B81" s="3">
        <f t="shared" ref="B81:E81" si="40">B82+B83</f>
        <v>2608</v>
      </c>
      <c r="C81" s="3">
        <f t="shared" si="40"/>
        <v>727</v>
      </c>
      <c r="D81" s="3">
        <f t="shared" si="40"/>
        <v>574</v>
      </c>
      <c r="E81" s="3">
        <f t="shared" si="40"/>
        <v>5337</v>
      </c>
      <c r="F81" s="3">
        <f>F82+F83</f>
        <v>13466.705920978018</v>
      </c>
      <c r="G81" s="3">
        <f>G82+G83</f>
        <v>16632.876681552068</v>
      </c>
      <c r="H81" s="3">
        <f>H82+H83</f>
        <v>1564.0895394877596</v>
      </c>
      <c r="I81" s="3">
        <f t="shared" ref="I81:M81" si="41">I82+I83</f>
        <v>1721.6343766960049</v>
      </c>
      <c r="J81" s="3">
        <f t="shared" si="41"/>
        <v>1435.6959402076577</v>
      </c>
      <c r="K81" s="3">
        <f t="shared" si="41"/>
        <v>2071.2664412232484</v>
      </c>
      <c r="L81" s="3">
        <f t="shared" si="41"/>
        <v>1769.3447509915045</v>
      </c>
      <c r="M81" s="3">
        <f t="shared" si="41"/>
        <v>2044.9513684777419</v>
      </c>
      <c r="N81" s="3">
        <f t="shared" ref="N81" si="42">N82+N83</f>
        <v>1731.2230207497744</v>
      </c>
    </row>
    <row r="82" spans="1:15">
      <c r="A82" s="18" t="s">
        <v>30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5">
      <c r="A83" s="18" t="s">
        <v>31</v>
      </c>
      <c r="B83" s="3">
        <v>2608</v>
      </c>
      <c r="C83" s="3">
        <v>727</v>
      </c>
      <c r="D83" s="3">
        <v>574</v>
      </c>
      <c r="E83" s="3">
        <v>5337</v>
      </c>
      <c r="F83" s="3">
        <v>13466.705920978018</v>
      </c>
      <c r="G83" s="3">
        <v>16632.876681552068</v>
      </c>
      <c r="H83" s="3">
        <v>1564.0895394877596</v>
      </c>
      <c r="I83" s="3">
        <v>1721.6343766960049</v>
      </c>
      <c r="J83" s="3">
        <v>1435.6959402076577</v>
      </c>
      <c r="K83" s="3">
        <v>2071.2664412232484</v>
      </c>
      <c r="L83" s="3">
        <v>1769.3447509915045</v>
      </c>
      <c r="M83" s="3">
        <v>2044.9513684777419</v>
      </c>
      <c r="N83" s="3">
        <v>1731.2230207497744</v>
      </c>
    </row>
    <row r="84" spans="1:15">
      <c r="A84" s="18" t="s">
        <v>21</v>
      </c>
      <c r="B84" s="3">
        <f t="shared" ref="B84:E84" si="43">B85+B87</f>
        <v>0</v>
      </c>
      <c r="C84" s="3">
        <f t="shared" si="43"/>
        <v>0</v>
      </c>
      <c r="D84" s="3">
        <f t="shared" si="43"/>
        <v>0</v>
      </c>
      <c r="E84" s="3">
        <f t="shared" si="43"/>
        <v>416889</v>
      </c>
      <c r="F84" s="3">
        <f>F85+F87</f>
        <v>317595.74390184745</v>
      </c>
      <c r="G84" s="3">
        <f>G85+G87</f>
        <v>426528.20976019982</v>
      </c>
      <c r="H84" s="3">
        <f>H85+H87</f>
        <v>195393</v>
      </c>
      <c r="I84" s="3">
        <f t="shared" ref="I84:M84" si="44">I85+I87</f>
        <v>316149.80677790463</v>
      </c>
      <c r="J84" s="3">
        <f t="shared" si="44"/>
        <v>294323.22869999998</v>
      </c>
      <c r="K84" s="3">
        <f t="shared" si="44"/>
        <v>295822.97149999999</v>
      </c>
      <c r="L84" s="3">
        <f t="shared" si="44"/>
        <v>349023.2568871901</v>
      </c>
      <c r="M84" s="3">
        <f t="shared" si="44"/>
        <v>383187.79454321729</v>
      </c>
      <c r="N84" s="3">
        <f t="shared" ref="N84" si="45">N85+N87</f>
        <v>422182.15349999996</v>
      </c>
    </row>
    <row r="85" spans="1:15">
      <c r="A85" s="18" t="s">
        <v>30</v>
      </c>
      <c r="B85" s="3">
        <f t="shared" ref="B85:E85" si="46">B86</f>
        <v>0</v>
      </c>
      <c r="C85" s="3">
        <f t="shared" si="46"/>
        <v>0</v>
      </c>
      <c r="D85" s="3">
        <f t="shared" si="46"/>
        <v>0</v>
      </c>
      <c r="E85" s="3">
        <f t="shared" si="46"/>
        <v>416889</v>
      </c>
      <c r="F85" s="3">
        <f>F86</f>
        <v>317595.74390184745</v>
      </c>
      <c r="G85" s="3">
        <f>G86</f>
        <v>426528.20976019982</v>
      </c>
      <c r="H85" s="3">
        <f>H86</f>
        <v>195393</v>
      </c>
      <c r="I85" s="3">
        <f t="shared" ref="I85:L85" si="47">I86</f>
        <v>316149.80677790463</v>
      </c>
      <c r="J85" s="3">
        <f t="shared" si="47"/>
        <v>294323.22869999998</v>
      </c>
      <c r="K85" s="3">
        <f t="shared" si="47"/>
        <v>295822.97149999999</v>
      </c>
      <c r="L85" s="3">
        <f t="shared" si="47"/>
        <v>349023.2568871901</v>
      </c>
      <c r="M85" s="3">
        <v>383187.79454321729</v>
      </c>
      <c r="N85" s="3">
        <v>422182.15349999996</v>
      </c>
    </row>
    <row r="86" spans="1:15">
      <c r="A86" s="19" t="s">
        <v>5</v>
      </c>
      <c r="B86" s="4"/>
      <c r="C86" s="4"/>
      <c r="D86" s="4"/>
      <c r="E86" s="4">
        <v>416889</v>
      </c>
      <c r="F86" s="4">
        <v>317595.74390184745</v>
      </c>
      <c r="G86" s="4">
        <v>426528.20976019982</v>
      </c>
      <c r="H86" s="4">
        <v>195393</v>
      </c>
      <c r="I86" s="4">
        <v>316149.80677790463</v>
      </c>
      <c r="J86" s="4">
        <v>294323.22869999998</v>
      </c>
      <c r="K86" s="4">
        <v>295822.97149999999</v>
      </c>
      <c r="L86" s="4">
        <v>349023.2568871901</v>
      </c>
      <c r="M86" s="4">
        <v>383187.79454321729</v>
      </c>
      <c r="N86" s="4">
        <v>422182.15349999996</v>
      </c>
    </row>
    <row r="87" spans="1:15">
      <c r="A87" s="18" t="s">
        <v>31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5">
      <c r="A88" s="18" t="s">
        <v>35</v>
      </c>
      <c r="B88" s="3">
        <f t="shared" ref="B88:E88" si="48">B89+B90+B91+B92+B101</f>
        <v>51386</v>
      </c>
      <c r="C88" s="3">
        <f t="shared" si="48"/>
        <v>56535</v>
      </c>
      <c r="D88" s="3">
        <f t="shared" si="48"/>
        <v>69741</v>
      </c>
      <c r="E88" s="3">
        <f t="shared" si="48"/>
        <v>79064.122297469992</v>
      </c>
      <c r="F88" s="3">
        <f>F89+F90+F91+F92+F101</f>
        <v>81474</v>
      </c>
      <c r="G88" s="3">
        <f>G89+G90+G91+G92+G101+1</f>
        <v>92988.446361309994</v>
      </c>
      <c r="H88" s="3">
        <f t="shared" ref="H88:L88" si="49">H89+H90+H91+H92</f>
        <v>105009.34682722999</v>
      </c>
      <c r="I88" s="3">
        <f t="shared" si="49"/>
        <v>124341.982339922</v>
      </c>
      <c r="J88" s="3">
        <f t="shared" si="49"/>
        <v>152900.82534552345</v>
      </c>
      <c r="K88" s="3">
        <f t="shared" si="49"/>
        <v>178854.95709232739</v>
      </c>
      <c r="L88" s="3">
        <f t="shared" si="49"/>
        <v>200348.68133287434</v>
      </c>
      <c r="M88" s="3">
        <f>M89+M90+M91+M92</f>
        <v>217585.03071723008</v>
      </c>
      <c r="N88" s="3">
        <f>N89+N90+N91+N92</f>
        <v>269494.2643912257</v>
      </c>
      <c r="O88" s="7"/>
    </row>
    <row r="89" spans="1:15">
      <c r="A89" s="18" t="s">
        <v>36</v>
      </c>
      <c r="B89" s="3">
        <v>1170</v>
      </c>
      <c r="C89" s="3">
        <v>1296</v>
      </c>
      <c r="D89" s="3">
        <v>3783</v>
      </c>
      <c r="E89" s="3">
        <v>4850.1222974700004</v>
      </c>
      <c r="F89" s="3">
        <v>5748</v>
      </c>
      <c r="G89" s="3">
        <v>6399</v>
      </c>
      <c r="H89" s="3">
        <v>4536</v>
      </c>
      <c r="I89" s="3">
        <v>9657.0939533000001</v>
      </c>
      <c r="J89" s="3">
        <v>10887.44390253</v>
      </c>
      <c r="K89" s="3">
        <v>16674.614317179999</v>
      </c>
      <c r="L89" s="3">
        <v>17357.96307804</v>
      </c>
      <c r="M89" s="3">
        <v>17549.26233039</v>
      </c>
      <c r="N89" s="3">
        <v>22321.961788799999</v>
      </c>
    </row>
    <row r="90" spans="1:15">
      <c r="A90" s="18" t="s">
        <v>37</v>
      </c>
      <c r="B90" s="3">
        <v>826</v>
      </c>
      <c r="C90" s="3">
        <v>842</v>
      </c>
      <c r="D90" s="3">
        <v>4727</v>
      </c>
      <c r="E90" s="3">
        <v>4675</v>
      </c>
      <c r="F90" s="3">
        <v>4484</v>
      </c>
      <c r="G90" s="3">
        <v>4687.9364446499994</v>
      </c>
      <c r="H90" s="3">
        <v>4630.3468272299997</v>
      </c>
      <c r="I90" s="3">
        <v>4595.6331341899995</v>
      </c>
      <c r="J90" s="3">
        <v>4978.2981582900002</v>
      </c>
      <c r="K90" s="3">
        <v>4337.6061293399998</v>
      </c>
      <c r="L90" s="3">
        <v>4278.3709800200004</v>
      </c>
      <c r="M90" s="3">
        <v>4288.2606479300002</v>
      </c>
      <c r="N90" s="3">
        <v>4560.4090600999998</v>
      </c>
    </row>
    <row r="91" spans="1:15">
      <c r="A91" s="18" t="s">
        <v>38</v>
      </c>
      <c r="B91" s="3">
        <v>314</v>
      </c>
      <c r="C91" s="3">
        <v>643</v>
      </c>
      <c r="D91" s="3">
        <v>625</v>
      </c>
      <c r="E91" s="3">
        <v>1033</v>
      </c>
      <c r="F91" s="3">
        <v>1420</v>
      </c>
      <c r="G91" s="3">
        <v>1579</v>
      </c>
      <c r="H91" s="3">
        <v>1751</v>
      </c>
      <c r="I91" s="3">
        <v>1768.194239552</v>
      </c>
      <c r="J91" s="3">
        <v>1600.21502435344</v>
      </c>
      <c r="K91" s="3">
        <v>1454.8429065473872</v>
      </c>
      <c r="L91" s="3">
        <v>1008.652255914373</v>
      </c>
      <c r="M91" s="3">
        <v>1026.226106477161</v>
      </c>
      <c r="N91" s="3">
        <v>1259.0068398999999</v>
      </c>
    </row>
    <row r="92" spans="1:15">
      <c r="A92" s="18" t="s">
        <v>58</v>
      </c>
      <c r="B92" s="3">
        <f t="shared" ref="B92:E92" si="50">B93+B96</f>
        <v>49076</v>
      </c>
      <c r="C92" s="3">
        <f t="shared" si="50"/>
        <v>53754</v>
      </c>
      <c r="D92" s="3">
        <f t="shared" si="50"/>
        <v>60606</v>
      </c>
      <c r="E92" s="3">
        <f t="shared" si="50"/>
        <v>68506</v>
      </c>
      <c r="F92" s="3">
        <f>F93+F96</f>
        <v>69822</v>
      </c>
      <c r="G92" s="3">
        <f>G93+G96</f>
        <v>80321.509916659998</v>
      </c>
      <c r="H92" s="3">
        <f t="shared" ref="H92" si="51">H93+H96+H101</f>
        <v>94092</v>
      </c>
      <c r="I92" s="3">
        <f t="shared" ref="I92" si="52">I93+I96+I101</f>
        <v>108321.06101288</v>
      </c>
      <c r="J92" s="3">
        <f t="shared" ref="J92" si="53">J93+J96+J101</f>
        <v>135434.86826035002</v>
      </c>
      <c r="K92" s="3">
        <f t="shared" ref="K92" si="54">K93+K96+K101</f>
        <v>156387.89373926001</v>
      </c>
      <c r="L92" s="3">
        <f t="shared" ref="L92" si="55">L93+L96+L101</f>
        <v>177703.69501889998</v>
      </c>
      <c r="M92" s="3">
        <f>M93+M96+M101</f>
        <v>194721.28163243292</v>
      </c>
      <c r="N92" s="3">
        <f>N93+N96+N101</f>
        <v>241352.88670242569</v>
      </c>
    </row>
    <row r="93" spans="1:15">
      <c r="A93" s="18" t="s">
        <v>33</v>
      </c>
      <c r="B93" s="3">
        <v>37256</v>
      </c>
      <c r="C93" s="3">
        <v>41357</v>
      </c>
      <c r="D93" s="3">
        <v>48834</v>
      </c>
      <c r="E93" s="3">
        <v>50575</v>
      </c>
      <c r="F93" s="3">
        <v>49690</v>
      </c>
      <c r="G93" s="3">
        <v>52230</v>
      </c>
      <c r="H93" s="3">
        <v>65670</v>
      </c>
      <c r="I93" s="3">
        <v>77384.43607851</v>
      </c>
      <c r="J93" s="3">
        <v>37565.852503869995</v>
      </c>
      <c r="K93" s="3">
        <v>29333.727436069999</v>
      </c>
      <c r="L93" s="3">
        <v>40148.109659429996</v>
      </c>
      <c r="M93" s="3">
        <v>21239.393319999999</v>
      </c>
      <c r="N93" s="3">
        <v>48037.144226831624</v>
      </c>
    </row>
    <row r="94" spans="1:15">
      <c r="A94" s="18" t="s">
        <v>39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5">
      <c r="A95" s="18" t="s">
        <v>40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5">
      <c r="A96" s="18" t="s">
        <v>41</v>
      </c>
      <c r="B96" s="3">
        <f t="shared" ref="B96:E96" si="56">B97+B98+B99</f>
        <v>11820</v>
      </c>
      <c r="C96" s="3">
        <f t="shared" si="56"/>
        <v>12397</v>
      </c>
      <c r="D96" s="3">
        <f t="shared" si="56"/>
        <v>11772</v>
      </c>
      <c r="E96" s="3">
        <f t="shared" si="56"/>
        <v>17931</v>
      </c>
      <c r="F96" s="3">
        <f>F97+F98+F99</f>
        <v>20132</v>
      </c>
      <c r="G96" s="3">
        <f>G97+G98+G99</f>
        <v>28091.509916660001</v>
      </c>
      <c r="H96" s="3">
        <f>H97+H98+H99</f>
        <v>28422</v>
      </c>
      <c r="I96" s="3">
        <f t="shared" ref="I96:M96" si="57">I97+I98+I99</f>
        <v>30936.62493437</v>
      </c>
      <c r="J96" s="3">
        <f t="shared" si="57"/>
        <v>97869.015756480017</v>
      </c>
      <c r="K96" s="3">
        <f t="shared" si="57"/>
        <v>123453.15630318999</v>
      </c>
      <c r="L96" s="3">
        <f t="shared" si="57"/>
        <v>127510.44535947</v>
      </c>
      <c r="M96" s="3">
        <f t="shared" si="57"/>
        <v>161494.80831243293</v>
      </c>
      <c r="N96" s="3">
        <f t="shared" ref="N96" si="58">N97+N98+N99</f>
        <v>176812.84400888075</v>
      </c>
    </row>
    <row r="97" spans="1:14" ht="15.75" customHeight="1">
      <c r="A97" s="18" t="s">
        <v>42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>
      <c r="A98" s="18" t="s">
        <v>17</v>
      </c>
      <c r="B98" s="3"/>
      <c r="C98" s="3"/>
      <c r="D98" s="3"/>
      <c r="E98" s="3"/>
      <c r="F98" s="3"/>
      <c r="G98" s="3"/>
      <c r="H98" s="3">
        <v>28422</v>
      </c>
      <c r="I98" s="3">
        <v>30936.62493437</v>
      </c>
      <c r="J98" s="3">
        <v>97869.015756480017</v>
      </c>
      <c r="K98" s="3">
        <v>123453.15630318999</v>
      </c>
      <c r="L98" s="3">
        <v>127510.44535947</v>
      </c>
      <c r="M98" s="3">
        <v>161494.80831243293</v>
      </c>
      <c r="N98" s="3">
        <v>176812.84400888075</v>
      </c>
    </row>
    <row r="99" spans="1:14" ht="15.75" customHeight="1">
      <c r="A99" s="18" t="s">
        <v>43</v>
      </c>
      <c r="B99" s="3">
        <v>11820</v>
      </c>
      <c r="C99" s="3">
        <v>12397</v>
      </c>
      <c r="D99" s="3">
        <v>11772</v>
      </c>
      <c r="E99" s="3">
        <v>17931</v>
      </c>
      <c r="F99" s="3">
        <v>20132</v>
      </c>
      <c r="G99" s="3">
        <v>28091.509916660001</v>
      </c>
      <c r="H99" s="3"/>
      <c r="I99" s="3"/>
      <c r="J99" s="3"/>
      <c r="K99" s="3"/>
      <c r="L99" s="3"/>
      <c r="M99" s="3"/>
      <c r="N99" s="3"/>
    </row>
    <row r="100" spans="1:14" ht="15.75" customHeight="1">
      <c r="A100" s="18" t="s">
        <v>44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>
      <c r="A101" s="18" t="s">
        <v>57</v>
      </c>
      <c r="B101" s="3"/>
      <c r="C101" s="3"/>
      <c r="D101" s="3"/>
      <c r="E101" s="3"/>
      <c r="F101" s="3"/>
      <c r="G101" s="3"/>
      <c r="H101" s="3"/>
      <c r="I101" s="3"/>
      <c r="J101" s="3"/>
      <c r="K101" s="3">
        <v>3601.01</v>
      </c>
      <c r="L101" s="3">
        <v>10045.14</v>
      </c>
      <c r="M101" s="3">
        <v>11987.08</v>
      </c>
      <c r="N101" s="3">
        <v>16502.898466713326</v>
      </c>
    </row>
    <row r="102" spans="1:14" ht="15.75" customHeight="1" thickBot="1">
      <c r="A102" s="2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s="17" customFormat="1" ht="15.75" customHeight="1" thickTop="1">
      <c r="A103" s="21" t="s">
        <v>45</v>
      </c>
      <c r="B103" s="6">
        <f>B104+B115+B134+B140</f>
        <v>308906.23321401002</v>
      </c>
      <c r="C103" s="6">
        <f>C104+C115+C134+C140</f>
        <v>311049.12529335998</v>
      </c>
      <c r="D103" s="6">
        <f>D104+D115+D134+D140</f>
        <v>7238754.29647364</v>
      </c>
      <c r="E103" s="6">
        <f>E104+E115+E134+E140-1</f>
        <v>9730399.749999322</v>
      </c>
      <c r="F103" s="6">
        <f>F104+F115+F134+F140-1</f>
        <v>11670151.905965425</v>
      </c>
      <c r="G103" s="6">
        <f>G104+G115+G134+G140+3</f>
        <v>12608083.819272531</v>
      </c>
      <c r="H103" s="6">
        <f>H104+H115+H134+H140-1</f>
        <v>11821691.227322817</v>
      </c>
      <c r="I103" s="6">
        <f>I104+I115+I134+I140</f>
        <v>13631046.596884299</v>
      </c>
      <c r="J103" s="6">
        <f t="shared" ref="J103:M103" si="59">J104+J115+J134+J140</f>
        <v>14646351.462103304</v>
      </c>
      <c r="K103" s="6">
        <f t="shared" si="59"/>
        <v>15016000.592775272</v>
      </c>
      <c r="L103" s="6">
        <f t="shared" si="59"/>
        <v>15505523.502078943</v>
      </c>
      <c r="M103" s="6">
        <f t="shared" si="59"/>
        <v>15235621.133343512</v>
      </c>
      <c r="N103" s="6">
        <f t="shared" ref="N103" si="60">N104+N115+N134+N140</f>
        <v>16323957.866115585</v>
      </c>
    </row>
    <row r="104" spans="1:14" ht="15.75" customHeight="1">
      <c r="A104" s="18" t="s">
        <v>46</v>
      </c>
      <c r="B104" s="3">
        <f t="shared" ref="B104:H104" si="61">B105+B110</f>
        <v>0</v>
      </c>
      <c r="C104" s="3">
        <f t="shared" si="61"/>
        <v>0</v>
      </c>
      <c r="D104" s="3">
        <f t="shared" si="61"/>
        <v>5423135</v>
      </c>
      <c r="E104" s="3">
        <f t="shared" si="61"/>
        <v>5630481</v>
      </c>
      <c r="F104" s="3">
        <f t="shared" si="61"/>
        <v>8789160.9186316598</v>
      </c>
      <c r="G104" s="3">
        <f t="shared" si="61"/>
        <v>9541086.4877713602</v>
      </c>
      <c r="H104" s="3">
        <f t="shared" si="61"/>
        <v>7997759</v>
      </c>
      <c r="I104" s="3">
        <f>I105+I110</f>
        <v>9475005.5490996744</v>
      </c>
      <c r="J104" s="3">
        <v>10016678.912167965</v>
      </c>
      <c r="K104" s="3">
        <v>10202635.67438959</v>
      </c>
      <c r="L104" s="3">
        <f>L105+L110</f>
        <v>11097309.45882806</v>
      </c>
      <c r="M104" s="3">
        <f>M105+M110</f>
        <v>10971450.048263691</v>
      </c>
      <c r="N104" s="3">
        <f>N105+N110</f>
        <v>11816540.109386953</v>
      </c>
    </row>
    <row r="105" spans="1:14" ht="15.75" customHeight="1">
      <c r="A105" s="18" t="s">
        <v>3</v>
      </c>
      <c r="B105" s="3">
        <f t="shared" ref="B105:F105" si="62">B106+B108</f>
        <v>0</v>
      </c>
      <c r="C105" s="3">
        <f t="shared" si="62"/>
        <v>0</v>
      </c>
      <c r="D105" s="3">
        <f t="shared" si="62"/>
        <v>2445994</v>
      </c>
      <c r="E105" s="3">
        <f t="shared" si="62"/>
        <v>3003260</v>
      </c>
      <c r="F105" s="3">
        <f t="shared" si="62"/>
        <v>3710460</v>
      </c>
      <c r="G105" s="3">
        <f>G106+G108</f>
        <v>4019158</v>
      </c>
      <c r="H105" s="3">
        <f>H106+H108</f>
        <v>4455295</v>
      </c>
      <c r="I105" s="3">
        <f t="shared" ref="I105:M105" si="63">I106+I108</f>
        <v>6889305.020881325</v>
      </c>
      <c r="J105" s="3">
        <f t="shared" si="63"/>
        <v>6366677.7673534043</v>
      </c>
      <c r="K105" s="3">
        <f t="shared" si="63"/>
        <v>6309142.9664816596</v>
      </c>
      <c r="L105" s="3">
        <f t="shared" si="63"/>
        <v>6819102.9747783802</v>
      </c>
      <c r="M105" s="3">
        <f t="shared" si="63"/>
        <v>6347782.0300374236</v>
      </c>
      <c r="N105" s="3">
        <f t="shared" ref="N105" si="64">N106+N108</f>
        <v>7477662.2429569531</v>
      </c>
    </row>
    <row r="106" spans="1:14" ht="15.75" customHeight="1">
      <c r="A106" s="18" t="s">
        <v>47</v>
      </c>
      <c r="B106" s="3"/>
      <c r="C106" s="3"/>
      <c r="D106" s="3"/>
      <c r="E106" s="3"/>
      <c r="F106" s="3"/>
      <c r="G106" s="3"/>
      <c r="H106" s="3">
        <f>H107</f>
        <v>-51319</v>
      </c>
      <c r="I106" s="3">
        <f t="shared" ref="I106:L106" si="65">I107</f>
        <v>-56742</v>
      </c>
      <c r="J106" s="3">
        <f t="shared" si="65"/>
        <v>-26579</v>
      </c>
      <c r="K106" s="3">
        <f t="shared" si="65"/>
        <v>-21310</v>
      </c>
      <c r="L106" s="3">
        <f t="shared" si="65"/>
        <v>-20732</v>
      </c>
      <c r="M106" s="3">
        <v>-166003.93360000002</v>
      </c>
      <c r="N106" s="3">
        <v>-139885.58219999998</v>
      </c>
    </row>
    <row r="107" spans="1:14" ht="15.75" customHeight="1">
      <c r="A107" s="19" t="s">
        <v>5</v>
      </c>
      <c r="B107" s="4"/>
      <c r="C107" s="4"/>
      <c r="D107" s="4"/>
      <c r="E107" s="4"/>
      <c r="F107" s="4"/>
      <c r="G107" s="4"/>
      <c r="H107" s="4">
        <v>-51319</v>
      </c>
      <c r="I107" s="4">
        <f>-57044+302</f>
        <v>-56742</v>
      </c>
      <c r="J107" s="4">
        <v>-26579</v>
      </c>
      <c r="K107" s="4">
        <v>-21310</v>
      </c>
      <c r="L107" s="4">
        <v>-20732</v>
      </c>
      <c r="M107" s="4">
        <v>-166003.93360000002</v>
      </c>
      <c r="N107" s="4">
        <v>-139885.58219999998</v>
      </c>
    </row>
    <row r="108" spans="1:14" ht="15.75" customHeight="1">
      <c r="A108" s="18" t="s">
        <v>48</v>
      </c>
      <c r="B108" s="3"/>
      <c r="C108" s="3"/>
      <c r="D108" s="3">
        <v>2445994</v>
      </c>
      <c r="E108" s="3">
        <v>3003260</v>
      </c>
      <c r="F108" s="3">
        <v>3710460</v>
      </c>
      <c r="G108" s="3">
        <v>4019158</v>
      </c>
      <c r="H108" s="3">
        <v>4506614</v>
      </c>
      <c r="I108" s="3">
        <v>6946047.020881325</v>
      </c>
      <c r="J108" s="3">
        <v>6393256.7673534043</v>
      </c>
      <c r="K108" s="3">
        <v>6330452.9664816596</v>
      </c>
      <c r="L108" s="3">
        <v>6839834.9747783802</v>
      </c>
      <c r="M108" s="3">
        <v>6513785.9636374237</v>
      </c>
      <c r="N108" s="3">
        <v>7617547.8251569532</v>
      </c>
    </row>
    <row r="109" spans="1:14" s="22" customFormat="1" ht="15.75" customHeight="1">
      <c r="A109" s="19" t="s">
        <v>5</v>
      </c>
      <c r="B109" s="4"/>
      <c r="C109" s="4"/>
      <c r="D109" s="4">
        <v>2360969</v>
      </c>
      <c r="E109" s="4">
        <v>2871719</v>
      </c>
      <c r="F109" s="4">
        <v>3631667.7197712292</v>
      </c>
      <c r="G109" s="4">
        <v>3931998.7763608517</v>
      </c>
      <c r="H109" s="4">
        <v>4339692</v>
      </c>
      <c r="I109" s="4">
        <v>6765470.020881325</v>
      </c>
      <c r="J109" s="4">
        <v>6222645.7738564704</v>
      </c>
      <c r="K109" s="4">
        <v>6156042.9107698277</v>
      </c>
      <c r="L109" s="4">
        <v>6660394.4733788185</v>
      </c>
      <c r="M109" s="4">
        <v>6340637.2924975855</v>
      </c>
      <c r="N109" s="4">
        <v>7420267.6738999998</v>
      </c>
    </row>
    <row r="110" spans="1:14" ht="15.75" customHeight="1">
      <c r="A110" s="18" t="s">
        <v>7</v>
      </c>
      <c r="B110" s="3">
        <f t="shared" ref="B110:D110" si="66">B111+B113</f>
        <v>0</v>
      </c>
      <c r="C110" s="3">
        <f t="shared" si="66"/>
        <v>0</v>
      </c>
      <c r="D110" s="3">
        <f t="shared" si="66"/>
        <v>2977141</v>
      </c>
      <c r="E110" s="3">
        <v>2627221</v>
      </c>
      <c r="F110" s="3">
        <f>F111+F113</f>
        <v>5078700.9186316598</v>
      </c>
      <c r="G110" s="3">
        <f>G111+G113</f>
        <v>5521928.4877713602</v>
      </c>
      <c r="H110" s="3">
        <f>H111+H113</f>
        <v>3542464</v>
      </c>
      <c r="I110" s="3">
        <f t="shared" ref="I110:M110" si="67">I111+I113</f>
        <v>2585700.5282183499</v>
      </c>
      <c r="J110" s="3">
        <f t="shared" si="67"/>
        <v>3650001.1448145607</v>
      </c>
      <c r="K110" s="3">
        <f t="shared" si="67"/>
        <v>3893492.7079079309</v>
      </c>
      <c r="L110" s="3">
        <f t="shared" si="67"/>
        <v>4278206.4840496797</v>
      </c>
      <c r="M110" s="3">
        <f t="shared" si="67"/>
        <v>4623668.0182262668</v>
      </c>
      <c r="N110" s="3">
        <f t="shared" ref="N110" si="68">N111+N113</f>
        <v>4338877.8664299995</v>
      </c>
    </row>
    <row r="111" spans="1:14" ht="15.75" customHeight="1">
      <c r="A111" s="18" t="s">
        <v>49</v>
      </c>
      <c r="B111" s="3"/>
      <c r="C111" s="3"/>
      <c r="D111" s="3"/>
      <c r="E111" s="3"/>
      <c r="F111" s="3"/>
      <c r="G111" s="3"/>
      <c r="H111" s="3">
        <f>H112</f>
        <v>-127534</v>
      </c>
      <c r="I111" s="3">
        <f t="shared" ref="I111:N111" si="69">I112</f>
        <v>-178034</v>
      </c>
      <c r="J111" s="3">
        <f t="shared" si="69"/>
        <v>-372273</v>
      </c>
      <c r="K111" s="3">
        <f t="shared" si="69"/>
        <v>-213559</v>
      </c>
      <c r="L111" s="3">
        <f t="shared" si="69"/>
        <v>-154170</v>
      </c>
      <c r="M111" s="3">
        <f t="shared" si="69"/>
        <v>-764227.72320000012</v>
      </c>
      <c r="N111" s="3">
        <f t="shared" si="69"/>
        <v>-713921.55059999996</v>
      </c>
    </row>
    <row r="112" spans="1:14" ht="15.75" customHeight="1">
      <c r="A112" s="19" t="s">
        <v>5</v>
      </c>
      <c r="B112" s="4"/>
      <c r="C112" s="4"/>
      <c r="D112" s="4"/>
      <c r="E112" s="4"/>
      <c r="F112" s="4"/>
      <c r="G112" s="4"/>
      <c r="H112" s="4">
        <v>-127534</v>
      </c>
      <c r="I112" s="4">
        <f>-177732-302</f>
        <v>-178034</v>
      </c>
      <c r="J112" s="4">
        <v>-372273</v>
      </c>
      <c r="K112" s="4">
        <v>-213559</v>
      </c>
      <c r="L112" s="4">
        <v>-154170</v>
      </c>
      <c r="M112" s="4">
        <v>-764227.72320000012</v>
      </c>
      <c r="N112" s="4">
        <v>-713921.55059999996</v>
      </c>
    </row>
    <row r="113" spans="1:15" ht="15.75" customHeight="1">
      <c r="A113" s="18" t="s">
        <v>48</v>
      </c>
      <c r="B113" s="3">
        <v>0</v>
      </c>
      <c r="C113" s="3">
        <v>0</v>
      </c>
      <c r="D113" s="3">
        <v>2977141</v>
      </c>
      <c r="E113" s="3">
        <v>2627221</v>
      </c>
      <c r="F113" s="3">
        <v>5078700.9186316598</v>
      </c>
      <c r="G113" s="3">
        <v>5521928.4877713602</v>
      </c>
      <c r="H113" s="3">
        <v>3669998</v>
      </c>
      <c r="I113" s="3">
        <v>2763734.5282183499</v>
      </c>
      <c r="J113" s="3">
        <v>4022274.1448145607</v>
      </c>
      <c r="K113" s="3">
        <v>4107051.7079079309</v>
      </c>
      <c r="L113" s="3">
        <v>4432376.4840496797</v>
      </c>
      <c r="M113" s="3">
        <v>5387895.7414262667</v>
      </c>
      <c r="N113" s="3">
        <v>5052799.4170299992</v>
      </c>
    </row>
    <row r="114" spans="1:15" s="22" customFormat="1" ht="15.75" customHeight="1">
      <c r="A114" s="19" t="s">
        <v>5</v>
      </c>
      <c r="B114" s="4"/>
      <c r="C114" s="4"/>
      <c r="D114" s="4">
        <v>2970807</v>
      </c>
      <c r="E114" s="4">
        <v>2617191</v>
      </c>
      <c r="F114" s="4">
        <v>5069554.9186316598</v>
      </c>
      <c r="G114" s="4">
        <v>5510858.4877713602</v>
      </c>
      <c r="H114" s="4">
        <v>3527385</v>
      </c>
      <c r="I114" s="4">
        <v>2576908.5282183499</v>
      </c>
      <c r="J114" s="4">
        <v>3637420.0058145607</v>
      </c>
      <c r="K114" s="4">
        <v>3880350.861907931</v>
      </c>
      <c r="L114" s="4">
        <v>4262077.6059046751</v>
      </c>
      <c r="M114" s="4">
        <v>5373024.1904262668</v>
      </c>
      <c r="N114" s="4">
        <v>5038516.1663999995</v>
      </c>
    </row>
    <row r="115" spans="1:15" ht="15.75" customHeight="1">
      <c r="A115" s="18" t="s">
        <v>10</v>
      </c>
      <c r="B115" s="3">
        <f t="shared" ref="B115:H115" si="70">B116+B122</f>
        <v>42850</v>
      </c>
      <c r="C115" s="3">
        <f t="shared" si="70"/>
        <v>15510</v>
      </c>
      <c r="D115" s="3">
        <f t="shared" si="70"/>
        <v>1288158</v>
      </c>
      <c r="E115" s="3">
        <f t="shared" si="70"/>
        <v>1846159.2</v>
      </c>
      <c r="F115" s="3">
        <f t="shared" si="70"/>
        <v>996868.82081910572</v>
      </c>
      <c r="G115" s="3">
        <f t="shared" si="70"/>
        <v>1150666.0779450783</v>
      </c>
      <c r="H115" s="3">
        <f t="shared" si="70"/>
        <v>1003667.5774628649</v>
      </c>
      <c r="I115" s="3">
        <f t="shared" ref="I115:K115" si="71">I116+I122</f>
        <v>1122400.5280162802</v>
      </c>
      <c r="J115" s="3">
        <f t="shared" si="71"/>
        <v>1243040.4617982332</v>
      </c>
      <c r="K115" s="3">
        <f t="shared" si="71"/>
        <v>1136777.7463910189</v>
      </c>
      <c r="L115" s="3">
        <f t="shared" ref="L115:M115" si="72">L116+L122</f>
        <v>1236612.2073221111</v>
      </c>
      <c r="M115" s="3">
        <f t="shared" si="72"/>
        <v>1109542.3942402066</v>
      </c>
      <c r="N115" s="3">
        <f t="shared" ref="N115" si="73">N116+N122</f>
        <v>1153756.4352794355</v>
      </c>
    </row>
    <row r="116" spans="1:15" ht="15.75" customHeight="1">
      <c r="A116" s="18" t="s">
        <v>11</v>
      </c>
      <c r="B116" s="3">
        <f t="shared" ref="B116:H116" si="74">B118+B120</f>
        <v>21812</v>
      </c>
      <c r="C116" s="3">
        <f t="shared" si="74"/>
        <v>13541</v>
      </c>
      <c r="D116" s="3">
        <f t="shared" si="74"/>
        <v>304839</v>
      </c>
      <c r="E116" s="3">
        <f t="shared" si="74"/>
        <v>678928</v>
      </c>
      <c r="F116" s="3">
        <f t="shared" si="74"/>
        <v>491566.22081910574</v>
      </c>
      <c r="G116" s="3">
        <f t="shared" si="74"/>
        <v>570579.07794507837</v>
      </c>
      <c r="H116" s="3">
        <f t="shared" si="74"/>
        <v>642209.34323468001</v>
      </c>
      <c r="I116" s="3">
        <f t="shared" ref="I116:K116" si="75">I118+I120</f>
        <v>1004761.2674265</v>
      </c>
      <c r="J116" s="3">
        <f t="shared" si="75"/>
        <v>832927.32566282433</v>
      </c>
      <c r="K116" s="3">
        <f t="shared" si="75"/>
        <v>759668.5085799566</v>
      </c>
      <c r="L116" s="3">
        <f t="shared" ref="L116:M116" si="76">L118+L120</f>
        <v>762451.79457110993</v>
      </c>
      <c r="M116" s="3">
        <f t="shared" si="76"/>
        <v>705351.81697504653</v>
      </c>
      <c r="N116" s="3">
        <f t="shared" ref="N116" si="77">N118+N120</f>
        <v>733269.22159199999</v>
      </c>
    </row>
    <row r="117" spans="1:15" ht="15.75" customHeight="1">
      <c r="A117" s="18" t="s">
        <v>18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5" ht="15.75" customHeight="1">
      <c r="A118" s="18" t="s">
        <v>50</v>
      </c>
      <c r="B118" s="3">
        <v>12489</v>
      </c>
      <c r="C118" s="3">
        <v>8505</v>
      </c>
      <c r="D118" s="3">
        <v>10673</v>
      </c>
      <c r="E118" s="3">
        <v>14085</v>
      </c>
      <c r="F118" s="3">
        <v>13432</v>
      </c>
      <c r="G118" s="3">
        <v>14082</v>
      </c>
      <c r="H118" s="3">
        <v>17687.34323468</v>
      </c>
      <c r="I118" s="3">
        <v>40</v>
      </c>
      <c r="J118" s="3">
        <v>24</v>
      </c>
      <c r="K118" s="3">
        <v>214</v>
      </c>
      <c r="L118" s="3">
        <v>256</v>
      </c>
      <c r="M118" s="3">
        <v>174.869472</v>
      </c>
      <c r="N118" s="3">
        <v>243.57723250000001</v>
      </c>
      <c r="O118" s="7"/>
    </row>
    <row r="119" spans="1:15" ht="15.75" customHeight="1">
      <c r="A119" s="18" t="s">
        <v>19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5" ht="15.75" customHeight="1">
      <c r="A120" s="18" t="s">
        <v>21</v>
      </c>
      <c r="B120" s="3">
        <v>9323</v>
      </c>
      <c r="C120" s="3">
        <v>5036</v>
      </c>
      <c r="D120" s="3">
        <v>294166</v>
      </c>
      <c r="E120" s="3">
        <v>664843</v>
      </c>
      <c r="F120" s="3">
        <v>478134.22081910574</v>
      </c>
      <c r="G120" s="3">
        <v>556497.07794507837</v>
      </c>
      <c r="H120" s="3">
        <v>624522</v>
      </c>
      <c r="I120" s="3">
        <v>1004721.2674265</v>
      </c>
      <c r="J120" s="3">
        <v>832903.32566282433</v>
      </c>
      <c r="K120" s="3">
        <v>759454.5085799566</v>
      </c>
      <c r="L120" s="3">
        <v>762195.79457110993</v>
      </c>
      <c r="M120" s="3">
        <v>705176.94750304648</v>
      </c>
      <c r="N120" s="3">
        <v>733025.64435950003</v>
      </c>
    </row>
    <row r="121" spans="1:15" s="22" customFormat="1" ht="15.75" customHeight="1">
      <c r="A121" s="19" t="s">
        <v>5</v>
      </c>
      <c r="B121" s="4"/>
      <c r="C121" s="4"/>
      <c r="D121" s="4">
        <v>287279</v>
      </c>
      <c r="E121" s="4">
        <v>657373</v>
      </c>
      <c r="F121" s="4">
        <v>468010.22081910574</v>
      </c>
      <c r="G121" s="4">
        <v>546850.07794507837</v>
      </c>
      <c r="H121" s="4">
        <v>612510</v>
      </c>
      <c r="I121" s="4">
        <v>974643.92194614699</v>
      </c>
      <c r="J121" s="4">
        <v>811410.78506764432</v>
      </c>
      <c r="K121" s="4">
        <v>739105.0717618966</v>
      </c>
      <c r="L121" s="4">
        <v>751135.62090275995</v>
      </c>
      <c r="M121" s="4">
        <v>658829.32041449647</v>
      </c>
      <c r="N121" s="4">
        <v>708687.73629999999</v>
      </c>
    </row>
    <row r="122" spans="1:15" ht="15.75" customHeight="1">
      <c r="A122" s="18" t="s">
        <v>16</v>
      </c>
      <c r="B122" s="3">
        <f t="shared" ref="B122:E122" si="78">B123+B129</f>
        <v>21038</v>
      </c>
      <c r="C122" s="3">
        <f t="shared" si="78"/>
        <v>1969</v>
      </c>
      <c r="D122" s="3">
        <f t="shared" si="78"/>
        <v>983319</v>
      </c>
      <c r="E122" s="3">
        <f t="shared" si="78"/>
        <v>1167231.2</v>
      </c>
      <c r="F122" s="3">
        <f>F123+F129</f>
        <v>505302.6</v>
      </c>
      <c r="G122" s="3">
        <f>G123+G129</f>
        <v>580087</v>
      </c>
      <c r="H122" s="3">
        <f>H123+H129</f>
        <v>361458.23422818491</v>
      </c>
      <c r="I122" s="3">
        <f>I123+I129</f>
        <v>117639.26058978015</v>
      </c>
      <c r="J122" s="3">
        <f t="shared" ref="J122:M122" si="79">J123+J129</f>
        <v>410113.13613540883</v>
      </c>
      <c r="K122" s="3">
        <f t="shared" si="79"/>
        <v>377109.23781106237</v>
      </c>
      <c r="L122" s="3">
        <f t="shared" si="79"/>
        <v>474160.41275100119</v>
      </c>
      <c r="M122" s="3">
        <f t="shared" si="79"/>
        <v>404190.5772651601</v>
      </c>
      <c r="N122" s="3">
        <f t="shared" ref="N122" si="80">N123+N129</f>
        <v>420487.21368743543</v>
      </c>
    </row>
    <row r="123" spans="1:15" ht="15.75" customHeight="1">
      <c r="A123" s="18" t="s">
        <v>51</v>
      </c>
      <c r="B123" s="4">
        <f t="shared" ref="B123:E123" si="81">B124+B125+B126+B127</f>
        <v>1575</v>
      </c>
      <c r="C123" s="4">
        <f t="shared" si="81"/>
        <v>1575</v>
      </c>
      <c r="D123" s="4">
        <f t="shared" si="81"/>
        <v>982910.3</v>
      </c>
      <c r="E123" s="4">
        <f t="shared" si="81"/>
        <v>1166886</v>
      </c>
      <c r="F123" s="4">
        <f>F124+F125+F126+F127</f>
        <v>498523</v>
      </c>
      <c r="G123" s="4">
        <f>G124+G125+G126+G127</f>
        <v>572984</v>
      </c>
      <c r="H123" s="4">
        <f>H124+H125+H126+H127</f>
        <v>352841.3</v>
      </c>
      <c r="I123" s="4">
        <f t="shared" ref="I123:M123" si="82">I124+I125+I126+I127</f>
        <v>116909.52757184884</v>
      </c>
      <c r="J123" s="4">
        <f t="shared" si="82"/>
        <v>409527.14808186766</v>
      </c>
      <c r="K123" s="4">
        <f t="shared" si="82"/>
        <v>376624.98298996966</v>
      </c>
      <c r="L123" s="4">
        <f t="shared" si="82"/>
        <v>473680.3203191639</v>
      </c>
      <c r="M123" s="4">
        <f t="shared" si="82"/>
        <v>404139.25325680681</v>
      </c>
      <c r="N123" s="4">
        <f t="shared" ref="N123" si="83">N124+N125+N126+N127</f>
        <v>420394.56368743541</v>
      </c>
    </row>
    <row r="124" spans="1:15" ht="15.75" customHeight="1">
      <c r="A124" s="18" t="s">
        <v>18</v>
      </c>
      <c r="B124" s="3"/>
      <c r="C124" s="3"/>
      <c r="D124" s="3"/>
      <c r="E124" s="3"/>
      <c r="F124" s="3"/>
      <c r="G124" s="3"/>
      <c r="H124" s="3"/>
      <c r="I124" s="3">
        <v>0</v>
      </c>
      <c r="J124" s="3">
        <v>4.1834234644240542</v>
      </c>
      <c r="K124" s="3">
        <v>9.4697239280720016</v>
      </c>
      <c r="L124" s="3">
        <v>3.5902799975772957</v>
      </c>
      <c r="M124" s="3">
        <v>21.240156257135219</v>
      </c>
      <c r="N124" s="3">
        <v>21.3</v>
      </c>
    </row>
    <row r="125" spans="1:15" ht="15.75" customHeight="1">
      <c r="A125" s="18" t="s">
        <v>19</v>
      </c>
      <c r="B125" s="3"/>
      <c r="C125" s="3"/>
      <c r="D125" s="3">
        <v>30.3</v>
      </c>
      <c r="E125" s="3"/>
      <c r="F125" s="3">
        <v>10</v>
      </c>
      <c r="G125" s="3">
        <v>25</v>
      </c>
      <c r="H125" s="3">
        <v>26.3</v>
      </c>
      <c r="I125" s="3">
        <v>26.8</v>
      </c>
      <c r="J125" s="3">
        <v>53.8</v>
      </c>
      <c r="K125" s="3">
        <v>59.9</v>
      </c>
      <c r="L125" s="3">
        <v>253</v>
      </c>
      <c r="M125" s="3">
        <v>253</v>
      </c>
      <c r="N125" s="3">
        <v>264.85000000000002</v>
      </c>
    </row>
    <row r="126" spans="1:15" ht="15.75" customHeight="1">
      <c r="A126" s="18" t="s">
        <v>20</v>
      </c>
      <c r="B126" s="3"/>
      <c r="C126" s="3"/>
      <c r="D126" s="3"/>
      <c r="E126" s="3"/>
      <c r="F126" s="3"/>
      <c r="G126" s="3"/>
      <c r="H126" s="3"/>
      <c r="I126" s="3">
        <v>8130.1710628001811</v>
      </c>
      <c r="J126" s="3">
        <v>8587.7730172819138</v>
      </c>
      <c r="K126" s="3">
        <v>8592.8416007615524</v>
      </c>
      <c r="L126" s="3">
        <v>8377.0261670449345</v>
      </c>
      <c r="M126" s="3">
        <v>8697.6390046508404</v>
      </c>
      <c r="N126" s="3">
        <v>14982.715862470468</v>
      </c>
    </row>
    <row r="127" spans="1:15" ht="15.75" customHeight="1">
      <c r="A127" s="18" t="s">
        <v>21</v>
      </c>
      <c r="B127" s="3">
        <v>1575</v>
      </c>
      <c r="C127" s="3">
        <v>1575</v>
      </c>
      <c r="D127" s="3">
        <v>982880</v>
      </c>
      <c r="E127" s="3">
        <v>1166886</v>
      </c>
      <c r="F127" s="3">
        <f>F128</f>
        <v>498513</v>
      </c>
      <c r="G127" s="3">
        <f>G128</f>
        <v>572959</v>
      </c>
      <c r="H127" s="3">
        <f>H128</f>
        <v>352815</v>
      </c>
      <c r="I127" s="3">
        <v>108752.55650904866</v>
      </c>
      <c r="J127" s="3">
        <v>400881.3916411213</v>
      </c>
      <c r="K127" s="3">
        <v>367962.77166528004</v>
      </c>
      <c r="L127" s="3">
        <v>465046.7038721214</v>
      </c>
      <c r="M127" s="3">
        <v>395167.37409589882</v>
      </c>
      <c r="N127" s="3">
        <v>405125.69782496494</v>
      </c>
    </row>
    <row r="128" spans="1:15" s="22" customFormat="1" ht="15.75" customHeight="1">
      <c r="A128" s="19" t="s">
        <v>5</v>
      </c>
      <c r="B128" s="4"/>
      <c r="C128" s="4"/>
      <c r="D128" s="4">
        <v>981340</v>
      </c>
      <c r="E128" s="4">
        <v>1165346</v>
      </c>
      <c r="F128" s="4">
        <v>498513</v>
      </c>
      <c r="G128" s="4">
        <v>572959</v>
      </c>
      <c r="H128" s="4">
        <v>352815</v>
      </c>
      <c r="I128" s="4">
        <v>108531.20882959866</v>
      </c>
      <c r="J128" s="4">
        <v>400259.93118407129</v>
      </c>
      <c r="K128" s="4">
        <v>367194.98970000003</v>
      </c>
      <c r="L128" s="4">
        <v>463582.2816780564</v>
      </c>
      <c r="M128" s="4">
        <v>393297.5571998388</v>
      </c>
      <c r="N128" s="4">
        <v>402967.10099999997</v>
      </c>
    </row>
    <row r="129" spans="1:14" ht="15.75" customHeight="1">
      <c r="A129" s="18" t="s">
        <v>22</v>
      </c>
      <c r="B129" s="3">
        <f t="shared" ref="B129:C129" si="84">B130+B131+B132+B133</f>
        <v>19463</v>
      </c>
      <c r="C129" s="3">
        <f t="shared" si="84"/>
        <v>394</v>
      </c>
      <c r="D129" s="3">
        <f t="shared" ref="D129:M129" si="85">D130+D131+D132+D133</f>
        <v>408.7</v>
      </c>
      <c r="E129" s="3">
        <f t="shared" si="85"/>
        <v>345.2</v>
      </c>
      <c r="F129" s="3">
        <f t="shared" si="85"/>
        <v>6779.6</v>
      </c>
      <c r="G129" s="3">
        <f t="shared" si="85"/>
        <v>7103</v>
      </c>
      <c r="H129" s="3">
        <f t="shared" si="85"/>
        <v>8616.9342281849422</v>
      </c>
      <c r="I129" s="3">
        <f t="shared" si="85"/>
        <v>729.733017931321</v>
      </c>
      <c r="J129" s="3">
        <f t="shared" si="85"/>
        <v>585.98805354115348</v>
      </c>
      <c r="K129" s="3">
        <f t="shared" si="85"/>
        <v>484.25482109271337</v>
      </c>
      <c r="L129" s="3">
        <f t="shared" si="85"/>
        <v>480.09243183726232</v>
      </c>
      <c r="M129" s="3">
        <f t="shared" si="85"/>
        <v>51.324008353305459</v>
      </c>
      <c r="N129" s="3">
        <f t="shared" ref="N129" si="86">N130+N131+N132+N133</f>
        <v>92.65</v>
      </c>
    </row>
    <row r="130" spans="1:14" ht="15.75" customHeight="1">
      <c r="A130" s="18" t="s">
        <v>18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94.729277783943033</v>
      </c>
      <c r="J130" s="3">
        <v>3</v>
      </c>
      <c r="K130" s="3">
        <v>0</v>
      </c>
      <c r="L130" s="3">
        <v>11.196317782265767</v>
      </c>
      <c r="M130" s="3">
        <v>33.825187473305462</v>
      </c>
      <c r="N130" s="3">
        <v>56.65</v>
      </c>
    </row>
    <row r="131" spans="1:14" ht="15.75" customHeight="1">
      <c r="A131" s="18" t="s">
        <v>19</v>
      </c>
      <c r="B131" s="3">
        <v>3633</v>
      </c>
      <c r="C131" s="3">
        <v>0</v>
      </c>
      <c r="D131" s="3">
        <v>236.7</v>
      </c>
      <c r="E131" s="3">
        <v>106.2</v>
      </c>
      <c r="F131" s="3">
        <v>272.60000000000002</v>
      </c>
      <c r="G131" s="3">
        <v>216</v>
      </c>
      <c r="H131" s="3">
        <v>400.4</v>
      </c>
      <c r="I131" s="3">
        <v>207.1</v>
      </c>
      <c r="J131" s="3">
        <v>131</v>
      </c>
      <c r="K131" s="3">
        <v>32</v>
      </c>
      <c r="L131" s="3">
        <v>28</v>
      </c>
      <c r="M131" s="3">
        <v>17.399999999999999</v>
      </c>
      <c r="N131" s="3">
        <v>36</v>
      </c>
    </row>
    <row r="132" spans="1:14" ht="15.75" customHeight="1">
      <c r="A132" s="18" t="s">
        <v>20</v>
      </c>
      <c r="B132" s="3">
        <v>15830</v>
      </c>
      <c r="C132" s="3">
        <v>394</v>
      </c>
      <c r="D132" s="3">
        <v>172</v>
      </c>
      <c r="E132" s="3">
        <v>239</v>
      </c>
      <c r="F132" s="3">
        <v>6507</v>
      </c>
      <c r="G132" s="3">
        <v>6887</v>
      </c>
      <c r="H132" s="3">
        <v>8216.5342281849425</v>
      </c>
      <c r="I132" s="3">
        <v>427.90374014737802</v>
      </c>
      <c r="J132" s="3">
        <v>451.98805354115342</v>
      </c>
      <c r="K132" s="3">
        <v>452.25482109271337</v>
      </c>
      <c r="L132" s="3">
        <v>440.89611405499659</v>
      </c>
      <c r="M132" s="3">
        <v>9.882088E-2</v>
      </c>
      <c r="N132" s="3">
        <v>0</v>
      </c>
    </row>
    <row r="133" spans="1:14">
      <c r="A133" s="18" t="s">
        <v>21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>
      <c r="A134" s="18" t="s">
        <v>52</v>
      </c>
      <c r="B134" s="3">
        <f t="shared" ref="B134:M134" si="87">B135+B136+B137+B138</f>
        <v>23433</v>
      </c>
      <c r="C134" s="3">
        <f t="shared" si="87"/>
        <v>39341</v>
      </c>
      <c r="D134" s="3">
        <f t="shared" si="87"/>
        <v>90833</v>
      </c>
      <c r="E134" s="3">
        <f t="shared" si="87"/>
        <v>195433</v>
      </c>
      <c r="F134" s="3">
        <f t="shared" si="87"/>
        <v>273978</v>
      </c>
      <c r="G134" s="3">
        <f t="shared" si="87"/>
        <v>246016</v>
      </c>
      <c r="H134" s="3">
        <f t="shared" si="87"/>
        <v>927898.50998425391</v>
      </c>
      <c r="I134" s="3">
        <f t="shared" si="87"/>
        <v>1055167.0352886522</v>
      </c>
      <c r="J134" s="3">
        <f t="shared" si="87"/>
        <v>949508.327001923</v>
      </c>
      <c r="K134" s="3">
        <f t="shared" si="87"/>
        <v>882607.7032547628</v>
      </c>
      <c r="L134" s="3">
        <f t="shared" si="87"/>
        <v>229697.6111085462</v>
      </c>
      <c r="M134" s="3">
        <f t="shared" si="87"/>
        <v>98041.390662562524</v>
      </c>
      <c r="N134" s="3">
        <f t="shared" ref="N134" si="88">N135+N136+N137+N138</f>
        <v>30543.234439125998</v>
      </c>
    </row>
    <row r="135" spans="1:14">
      <c r="A135" s="18" t="s">
        <v>24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>
      <c r="A136" s="18" t="s">
        <v>25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>
      <c r="A137" s="18" t="s">
        <v>26</v>
      </c>
      <c r="B137" s="3">
        <v>23433</v>
      </c>
      <c r="C137" s="3">
        <v>39341</v>
      </c>
      <c r="D137" s="3">
        <v>90833</v>
      </c>
      <c r="E137" s="3">
        <v>195433</v>
      </c>
      <c r="F137" s="3">
        <v>273978</v>
      </c>
      <c r="G137" s="3">
        <v>246016</v>
      </c>
      <c r="H137" s="3">
        <v>195139.50998425391</v>
      </c>
      <c r="I137" s="3">
        <v>121407.17285724408</v>
      </c>
      <c r="J137" s="3">
        <v>119079.69770192301</v>
      </c>
      <c r="K137" s="3">
        <v>62657.726254762798</v>
      </c>
      <c r="L137" s="3">
        <v>132447.78851658921</v>
      </c>
      <c r="M137" s="3">
        <v>2041.401617704802</v>
      </c>
      <c r="N137" s="3">
        <v>2800.3586391259978</v>
      </c>
    </row>
    <row r="138" spans="1:14">
      <c r="A138" s="18" t="s">
        <v>27</v>
      </c>
      <c r="B138" s="3"/>
      <c r="C138" s="3"/>
      <c r="D138" s="3"/>
      <c r="E138" s="3"/>
      <c r="F138" s="3"/>
      <c r="G138" s="3"/>
      <c r="H138" s="3">
        <v>732759</v>
      </c>
      <c r="I138" s="3">
        <v>933759.86243140802</v>
      </c>
      <c r="J138" s="3">
        <v>830428.62930000003</v>
      </c>
      <c r="K138" s="3">
        <v>819949.97699999996</v>
      </c>
      <c r="L138" s="3">
        <v>97249.822591956996</v>
      </c>
      <c r="M138" s="3">
        <v>95999.989044857721</v>
      </c>
      <c r="N138" s="3">
        <v>27742.875799999998</v>
      </c>
    </row>
    <row r="139" spans="1:14">
      <c r="A139" s="19" t="s">
        <v>56</v>
      </c>
      <c r="B139" s="4"/>
      <c r="C139" s="4"/>
      <c r="D139" s="4"/>
      <c r="E139" s="4"/>
      <c r="F139" s="4"/>
      <c r="G139" s="4"/>
      <c r="H139" s="4">
        <v>732759</v>
      </c>
      <c r="I139" s="4">
        <v>933759.86243140802</v>
      </c>
      <c r="J139" s="4">
        <v>830428.62930000003</v>
      </c>
      <c r="K139" s="4">
        <v>819949.97699999996</v>
      </c>
      <c r="L139" s="4">
        <v>97249.822591956996</v>
      </c>
      <c r="M139" s="4">
        <v>95999.989044857721</v>
      </c>
      <c r="N139" s="4">
        <v>27742.875799999998</v>
      </c>
    </row>
    <row r="140" spans="1:14">
      <c r="A140" s="18" t="s">
        <v>28</v>
      </c>
      <c r="B140" s="3">
        <f t="shared" ref="B140:H140" si="89">B141+B148+B163+B168</f>
        <v>242623.23321400999</v>
      </c>
      <c r="C140" s="3">
        <f t="shared" si="89"/>
        <v>256198.12529336</v>
      </c>
      <c r="D140" s="3">
        <f t="shared" si="89"/>
        <v>436628.29647363996</v>
      </c>
      <c r="E140" s="3">
        <f t="shared" si="89"/>
        <v>2058327.5499993209</v>
      </c>
      <c r="F140" s="3">
        <f t="shared" si="89"/>
        <v>1610145.1665146588</v>
      </c>
      <c r="G140" s="3">
        <f t="shared" si="89"/>
        <v>1670312.2535560934</v>
      </c>
      <c r="H140" s="3">
        <f t="shared" si="89"/>
        <v>1892367.1398756991</v>
      </c>
      <c r="I140" s="3">
        <f t="shared" ref="I140" si="90">I141+I148+I163+I168</f>
        <v>1978473.4844796916</v>
      </c>
      <c r="J140" s="3">
        <f t="shared" ref="J140" si="91">J141+J148+J163+J168</f>
        <v>2437123.7611351805</v>
      </c>
      <c r="K140" s="3">
        <f t="shared" ref="K140" si="92">K141+K148+K163+K168</f>
        <v>2793979.4687399012</v>
      </c>
      <c r="L140" s="3">
        <f t="shared" ref="L140" si="93">L141+L148+L163+L168</f>
        <v>2941904.2248202241</v>
      </c>
      <c r="M140" s="3">
        <f t="shared" ref="M140:N140" si="94">M141+M148+M163+M168</f>
        <v>3056587.3001770522</v>
      </c>
      <c r="N140" s="3">
        <f t="shared" si="94"/>
        <v>3323118.0870100735</v>
      </c>
    </row>
    <row r="141" spans="1:14">
      <c r="A141" s="18" t="s">
        <v>29</v>
      </c>
      <c r="B141" s="3">
        <f t="shared" ref="B141:M141" si="95">B142+B145</f>
        <v>0</v>
      </c>
      <c r="C141" s="3">
        <f t="shared" si="95"/>
        <v>0</v>
      </c>
      <c r="D141" s="3">
        <f t="shared" si="95"/>
        <v>3569</v>
      </c>
      <c r="E141" s="3">
        <f t="shared" si="95"/>
        <v>2300</v>
      </c>
      <c r="F141" s="3">
        <f t="shared" si="95"/>
        <v>2477</v>
      </c>
      <c r="G141" s="3">
        <f>G142+G145</f>
        <v>2831</v>
      </c>
      <c r="H141" s="3">
        <f t="shared" si="95"/>
        <v>2880</v>
      </c>
      <c r="I141" s="3">
        <f t="shared" si="95"/>
        <v>3930.6</v>
      </c>
      <c r="J141" s="3">
        <f t="shared" si="95"/>
        <v>5852.7290000000003</v>
      </c>
      <c r="K141" s="3">
        <f t="shared" si="95"/>
        <v>5587.6469999999999</v>
      </c>
      <c r="L141" s="3">
        <f t="shared" si="95"/>
        <v>4939</v>
      </c>
      <c r="M141" s="3">
        <f t="shared" si="95"/>
        <v>5531.5769451599999</v>
      </c>
      <c r="N141" s="3">
        <f t="shared" ref="N141" si="96">N142+N145</f>
        <v>4818.9736540000004</v>
      </c>
    </row>
    <row r="142" spans="1:14">
      <c r="A142" s="18" t="s">
        <v>13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>
      <c r="A143" s="18" t="s">
        <v>30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>
      <c r="A144" s="18" t="s">
        <v>31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>
      <c r="A145" s="18" t="s">
        <v>15</v>
      </c>
      <c r="B145" s="3">
        <f t="shared" ref="B145:E145" si="97">B146+B147</f>
        <v>0</v>
      </c>
      <c r="C145" s="3">
        <f t="shared" si="97"/>
        <v>0</v>
      </c>
      <c r="D145" s="3">
        <f t="shared" si="97"/>
        <v>3569</v>
      </c>
      <c r="E145" s="3">
        <f t="shared" si="97"/>
        <v>2300</v>
      </c>
      <c r="F145" s="3">
        <f>F146+F147</f>
        <v>2477</v>
      </c>
      <c r="G145" s="3">
        <f>G146+G147</f>
        <v>2831</v>
      </c>
      <c r="H145" s="3">
        <f>H146+H147</f>
        <v>2880</v>
      </c>
      <c r="I145" s="3">
        <f t="shared" ref="I145:M145" si="98">I146+I147</f>
        <v>3930.6</v>
      </c>
      <c r="J145" s="3">
        <f t="shared" si="98"/>
        <v>5852.7290000000003</v>
      </c>
      <c r="K145" s="3">
        <f t="shared" si="98"/>
        <v>5587.6469999999999</v>
      </c>
      <c r="L145" s="3">
        <f t="shared" si="98"/>
        <v>4939</v>
      </c>
      <c r="M145" s="3">
        <f t="shared" si="98"/>
        <v>5531.5769451599999</v>
      </c>
      <c r="N145" s="3">
        <f t="shared" ref="N145" si="99">N146+N147</f>
        <v>4818.9736540000004</v>
      </c>
    </row>
    <row r="146" spans="1:14">
      <c r="A146" s="18" t="s">
        <v>30</v>
      </c>
      <c r="B146" s="3"/>
      <c r="C146" s="3"/>
      <c r="D146" s="3">
        <v>697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>
      <c r="A147" s="18" t="s">
        <v>31</v>
      </c>
      <c r="B147" s="3">
        <v>0</v>
      </c>
      <c r="C147" s="3">
        <v>0</v>
      </c>
      <c r="D147" s="3">
        <v>2872</v>
      </c>
      <c r="E147" s="3">
        <v>2300</v>
      </c>
      <c r="F147" s="3">
        <v>2477</v>
      </c>
      <c r="G147" s="3">
        <v>2831</v>
      </c>
      <c r="H147" s="3">
        <v>2880</v>
      </c>
      <c r="I147" s="3">
        <v>3930.6</v>
      </c>
      <c r="J147" s="3">
        <v>5852.7290000000003</v>
      </c>
      <c r="K147" s="3">
        <v>5587.6469999999999</v>
      </c>
      <c r="L147" s="3">
        <v>4939</v>
      </c>
      <c r="M147" s="3">
        <v>5531.5769451599999</v>
      </c>
      <c r="N147" s="3">
        <v>4818.9736540000004</v>
      </c>
    </row>
    <row r="148" spans="1:14">
      <c r="A148" s="18" t="s">
        <v>32</v>
      </c>
      <c r="B148" s="3">
        <f t="shared" ref="B148:M148" si="100">B149+B153+B156+B159</f>
        <v>115389.9</v>
      </c>
      <c r="C148" s="3">
        <f t="shared" si="100"/>
        <v>130869.3</v>
      </c>
      <c r="D148" s="3">
        <f t="shared" si="100"/>
        <v>345080</v>
      </c>
      <c r="E148" s="3">
        <f t="shared" si="100"/>
        <v>1488262</v>
      </c>
      <c r="F148" s="3">
        <f t="shared" si="100"/>
        <v>1128006.8</v>
      </c>
      <c r="G148" s="3">
        <f t="shared" si="100"/>
        <v>964291.7</v>
      </c>
      <c r="H148" s="3">
        <f t="shared" si="100"/>
        <v>1567055.7022288498</v>
      </c>
      <c r="I148" s="3">
        <f t="shared" si="100"/>
        <v>1525084.0340556828</v>
      </c>
      <c r="J148" s="3">
        <f t="shared" si="100"/>
        <v>1466297.2443753188</v>
      </c>
      <c r="K148" s="3">
        <f t="shared" si="100"/>
        <v>1772948.9820067543</v>
      </c>
      <c r="L148" s="3">
        <f t="shared" si="100"/>
        <v>1936531.8860487677</v>
      </c>
      <c r="M148" s="3">
        <f t="shared" si="100"/>
        <v>1920902.7871345743</v>
      </c>
      <c r="N148" s="3">
        <f t="shared" ref="N148" si="101">N149+N153+N156+N159</f>
        <v>1933337.4278679092</v>
      </c>
    </row>
    <row r="149" spans="1:14">
      <c r="A149" s="18" t="s">
        <v>18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>
      <c r="A150" s="18" t="s">
        <v>53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>
      <c r="A151" s="18" t="s">
        <v>54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>
      <c r="A152" s="18" t="s">
        <v>31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>
      <c r="A153" s="18" t="s">
        <v>19</v>
      </c>
      <c r="B153" s="3">
        <f t="shared" ref="B153:M153" si="102">B154+B155</f>
        <v>9687</v>
      </c>
      <c r="C153" s="3">
        <f t="shared" si="102"/>
        <v>12964.3</v>
      </c>
      <c r="D153" s="3">
        <f t="shared" si="102"/>
        <v>17023</v>
      </c>
      <c r="E153" s="3">
        <f t="shared" si="102"/>
        <v>22405</v>
      </c>
      <c r="F153" s="3">
        <f t="shared" si="102"/>
        <v>26899.8</v>
      </c>
      <c r="G153" s="3">
        <f t="shared" si="102"/>
        <v>31313.7</v>
      </c>
      <c r="H153" s="3">
        <f t="shared" si="102"/>
        <v>42403</v>
      </c>
      <c r="I153" s="3">
        <f t="shared" si="102"/>
        <v>46883.199999999997</v>
      </c>
      <c r="J153" s="3">
        <f t="shared" si="102"/>
        <v>49799.199999999997</v>
      </c>
      <c r="K153" s="3">
        <f t="shared" si="102"/>
        <v>46975.1</v>
      </c>
      <c r="L153" s="3">
        <f t="shared" si="102"/>
        <v>40320</v>
      </c>
      <c r="M153" s="3">
        <f t="shared" si="102"/>
        <v>36690</v>
      </c>
      <c r="N153" s="3">
        <f t="shared" ref="N153" si="103">N154+N155</f>
        <v>34439</v>
      </c>
    </row>
    <row r="154" spans="1:14" ht="15.75" customHeight="1">
      <c r="A154" s="18" t="s">
        <v>61</v>
      </c>
      <c r="B154" s="3">
        <v>9687</v>
      </c>
      <c r="C154" s="3">
        <v>12964.3</v>
      </c>
      <c r="D154" s="3">
        <v>17023</v>
      </c>
      <c r="E154" s="3">
        <v>22405</v>
      </c>
      <c r="F154" s="3">
        <v>26899.8</v>
      </c>
      <c r="G154" s="3">
        <v>31313.7</v>
      </c>
      <c r="H154" s="3">
        <v>42403</v>
      </c>
      <c r="I154" s="3">
        <v>46883.199999999997</v>
      </c>
      <c r="J154" s="3">
        <v>49799.199999999997</v>
      </c>
      <c r="K154" s="3">
        <v>46975.1</v>
      </c>
      <c r="L154" s="3">
        <v>40320</v>
      </c>
      <c r="M154" s="3">
        <v>36690</v>
      </c>
      <c r="N154" s="3">
        <v>34439</v>
      </c>
    </row>
    <row r="155" spans="1:14" ht="15.75" customHeight="1">
      <c r="A155" s="18" t="s">
        <v>31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>
      <c r="A156" s="18" t="s">
        <v>20</v>
      </c>
      <c r="B156" s="3">
        <f t="shared" ref="B156:E156" si="104">B157+B158</f>
        <v>93562</v>
      </c>
      <c r="C156" s="3">
        <f t="shared" si="104"/>
        <v>108187</v>
      </c>
      <c r="D156" s="3">
        <f t="shared" si="104"/>
        <v>91208</v>
      </c>
      <c r="E156" s="3">
        <f t="shared" si="104"/>
        <v>100296</v>
      </c>
      <c r="F156" s="3">
        <f>F157+F158</f>
        <v>122206</v>
      </c>
      <c r="G156" s="3">
        <f>G157+G158</f>
        <v>101920</v>
      </c>
      <c r="H156" s="3">
        <f>H157+H158</f>
        <v>97304.702228849652</v>
      </c>
      <c r="I156" s="3">
        <f t="shared" ref="I156:M156" si="105">I157+I158</f>
        <v>144695.85781359681</v>
      </c>
      <c r="J156" s="3">
        <f t="shared" si="105"/>
        <v>100591.51567531886</v>
      </c>
      <c r="K156" s="3">
        <f t="shared" si="105"/>
        <v>114503.64200675396</v>
      </c>
      <c r="L156" s="3">
        <f t="shared" si="105"/>
        <v>88195.63343022138</v>
      </c>
      <c r="M156" s="3">
        <f t="shared" si="105"/>
        <v>117181.70364124158</v>
      </c>
      <c r="N156" s="3">
        <f t="shared" ref="N156" si="106">N157+N158</f>
        <v>128945.72366790938</v>
      </c>
    </row>
    <row r="157" spans="1:14" ht="15.75" customHeight="1">
      <c r="A157" s="18" t="s">
        <v>30</v>
      </c>
      <c r="B157" s="3">
        <v>93562</v>
      </c>
      <c r="C157" s="3">
        <v>108187</v>
      </c>
      <c r="D157" s="3">
        <v>91208</v>
      </c>
      <c r="E157" s="3">
        <v>100296</v>
      </c>
      <c r="F157" s="3">
        <v>122206</v>
      </c>
      <c r="G157" s="3">
        <v>101920</v>
      </c>
      <c r="H157" s="3">
        <v>97304.702228849652</v>
      </c>
      <c r="I157" s="3">
        <v>144695.85781359681</v>
      </c>
      <c r="J157" s="3">
        <v>100591.51567531886</v>
      </c>
      <c r="K157" s="3">
        <v>114503.64200675396</v>
      </c>
      <c r="L157" s="3">
        <v>88195.63343022138</v>
      </c>
      <c r="M157" s="3">
        <v>117181.70364124158</v>
      </c>
      <c r="N157" s="3">
        <v>128945.72366790938</v>
      </c>
    </row>
    <row r="158" spans="1:14" ht="15.75" customHeight="1">
      <c r="A158" s="18" t="s">
        <v>31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>
      <c r="A159" s="18" t="s">
        <v>21</v>
      </c>
      <c r="B159" s="3">
        <f t="shared" ref="B159:M159" si="107">B160+B162</f>
        <v>12140.9</v>
      </c>
      <c r="C159" s="3">
        <f t="shared" si="107"/>
        <v>9718</v>
      </c>
      <c r="D159" s="3">
        <f t="shared" si="107"/>
        <v>236849</v>
      </c>
      <c r="E159" s="3">
        <f t="shared" si="107"/>
        <v>1365561</v>
      </c>
      <c r="F159" s="3">
        <f t="shared" si="107"/>
        <v>978901</v>
      </c>
      <c r="G159" s="3">
        <f t="shared" si="107"/>
        <v>831058</v>
      </c>
      <c r="H159" s="3">
        <f t="shared" si="107"/>
        <v>1427348</v>
      </c>
      <c r="I159" s="3">
        <f t="shared" si="107"/>
        <v>1333504.9762420862</v>
      </c>
      <c r="J159" s="3">
        <f t="shared" si="107"/>
        <v>1315906.5286999999</v>
      </c>
      <c r="K159" s="3">
        <f t="shared" si="107"/>
        <v>1611470.2400000002</v>
      </c>
      <c r="L159" s="3">
        <f t="shared" si="107"/>
        <v>1808016.2526185464</v>
      </c>
      <c r="M159" s="3">
        <f t="shared" si="107"/>
        <v>1767031.0834933326</v>
      </c>
      <c r="N159" s="3">
        <f t="shared" ref="N159" si="108">N160+N162</f>
        <v>1769952.7041999998</v>
      </c>
    </row>
    <row r="160" spans="1:14" ht="15.75" customHeight="1">
      <c r="A160" s="18" t="s">
        <v>30</v>
      </c>
      <c r="B160" s="3">
        <v>12140.9</v>
      </c>
      <c r="C160" s="3">
        <v>9718</v>
      </c>
      <c r="D160" s="3">
        <v>232811</v>
      </c>
      <c r="E160" s="3">
        <v>1362802</v>
      </c>
      <c r="F160" s="3">
        <v>978292</v>
      </c>
      <c r="G160" s="3">
        <v>830355</v>
      </c>
      <c r="H160" s="3">
        <v>1426367</v>
      </c>
      <c r="I160" s="3">
        <v>1333166.7762420862</v>
      </c>
      <c r="J160" s="3">
        <v>1315716.4236999999</v>
      </c>
      <c r="K160" s="3">
        <v>1611330.8720000002</v>
      </c>
      <c r="L160" s="3">
        <v>1807947.1006185464</v>
      </c>
      <c r="M160" s="3">
        <v>1766782.2774933325</v>
      </c>
      <c r="N160" s="3">
        <v>1769844.5491999998</v>
      </c>
    </row>
    <row r="161" spans="1:14" ht="15.75" customHeight="1">
      <c r="A161" s="19" t="s">
        <v>5</v>
      </c>
      <c r="B161" s="4"/>
      <c r="C161" s="4"/>
      <c r="D161" s="4">
        <v>220457</v>
      </c>
      <c r="E161" s="4">
        <v>1352239</v>
      </c>
      <c r="F161" s="4">
        <v>948085</v>
      </c>
      <c r="G161" s="4">
        <v>801141</v>
      </c>
      <c r="H161" s="4">
        <v>1403759</v>
      </c>
      <c r="I161" s="4">
        <v>1318732.7762420862</v>
      </c>
      <c r="J161" s="4">
        <v>1301001.2637</v>
      </c>
      <c r="K161" s="4">
        <v>1597768.1370000001</v>
      </c>
      <c r="L161" s="4">
        <v>1794589.8136185464</v>
      </c>
      <c r="M161" s="4">
        <v>1752752.4054933325</v>
      </c>
      <c r="N161" s="4">
        <v>1752119.9871999999</v>
      </c>
    </row>
    <row r="162" spans="1:14" ht="15.75" customHeight="1">
      <c r="A162" s="18" t="s">
        <v>31</v>
      </c>
      <c r="B162" s="3">
        <v>0</v>
      </c>
      <c r="C162" s="3">
        <v>0</v>
      </c>
      <c r="D162" s="3">
        <v>4038</v>
      </c>
      <c r="E162" s="3">
        <v>2759</v>
      </c>
      <c r="F162" s="3">
        <v>609</v>
      </c>
      <c r="G162" s="3">
        <v>703</v>
      </c>
      <c r="H162" s="3">
        <v>981</v>
      </c>
      <c r="I162" s="3">
        <v>338.20000000000005</v>
      </c>
      <c r="J162" s="3">
        <v>190.10499999999999</v>
      </c>
      <c r="K162" s="3">
        <v>139.36799999999999</v>
      </c>
      <c r="L162" s="3">
        <v>69.152000000000044</v>
      </c>
      <c r="M162" s="3">
        <v>248.80600000000001</v>
      </c>
      <c r="N162" s="3">
        <v>108.155</v>
      </c>
    </row>
    <row r="163" spans="1:14" ht="15.75" customHeight="1">
      <c r="A163" s="18" t="s">
        <v>33</v>
      </c>
      <c r="B163" s="3">
        <f t="shared" ref="B163:M163" si="109">B164+B165+B166+B167</f>
        <v>122118.33321401</v>
      </c>
      <c r="C163" s="3">
        <f t="shared" si="109"/>
        <v>120985.82529336</v>
      </c>
      <c r="D163" s="3">
        <f t="shared" si="109"/>
        <v>79886.196473639997</v>
      </c>
      <c r="E163" s="3">
        <f t="shared" si="109"/>
        <v>77881.649999321002</v>
      </c>
      <c r="F163" s="3">
        <f t="shared" si="109"/>
        <v>74583.643232242001</v>
      </c>
      <c r="G163" s="3">
        <f t="shared" si="109"/>
        <v>118336.55355609348</v>
      </c>
      <c r="H163" s="3">
        <f t="shared" si="109"/>
        <v>174394.36160215837</v>
      </c>
      <c r="I163" s="3">
        <f t="shared" si="109"/>
        <v>166014.91691342331</v>
      </c>
      <c r="J163" s="3">
        <f t="shared" si="109"/>
        <v>165059.67322144174</v>
      </c>
      <c r="K163" s="3">
        <f t="shared" si="109"/>
        <v>158665.99660983364</v>
      </c>
      <c r="L163" s="3">
        <f t="shared" si="109"/>
        <v>168675.3090297973</v>
      </c>
      <c r="M163" s="3">
        <f t="shared" si="109"/>
        <v>175815.69064540725</v>
      </c>
      <c r="N163" s="3">
        <f t="shared" ref="N163" si="110">N164+N165+N166+N167</f>
        <v>225800.60834804928</v>
      </c>
    </row>
    <row r="164" spans="1:14" ht="15.75" customHeight="1">
      <c r="A164" s="18" t="s">
        <v>18</v>
      </c>
      <c r="B164" s="3">
        <v>20.333214009999999</v>
      </c>
      <c r="C164" s="3">
        <v>34.825293359999996</v>
      </c>
      <c r="D164" s="3">
        <v>62.196473640000001</v>
      </c>
      <c r="E164" s="3">
        <v>129.649999321</v>
      </c>
      <c r="F164" s="3">
        <v>146.64323224199998</v>
      </c>
      <c r="G164" s="3">
        <v>115.55355609348001</v>
      </c>
      <c r="H164" s="3">
        <v>103.845173546371</v>
      </c>
      <c r="I164" s="3">
        <v>85.971419381503011</v>
      </c>
      <c r="J164" s="3">
        <v>342.10878811679089</v>
      </c>
      <c r="K164" s="3">
        <v>325.68158726121499</v>
      </c>
      <c r="L164" s="3">
        <v>323.09523226121496</v>
      </c>
      <c r="M164" s="3">
        <v>475.65202438848303</v>
      </c>
      <c r="N164" s="3">
        <v>247.43762182639901</v>
      </c>
    </row>
    <row r="165" spans="1:14" ht="15.75" customHeight="1">
      <c r="A165" s="18" t="s">
        <v>19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>
      <c r="A166" s="18" t="s">
        <v>20</v>
      </c>
      <c r="B166" s="3">
        <v>122098</v>
      </c>
      <c r="C166" s="3">
        <v>120951</v>
      </c>
      <c r="D166" s="3">
        <v>79824</v>
      </c>
      <c r="E166" s="3">
        <v>77752</v>
      </c>
      <c r="F166" s="3">
        <v>74437</v>
      </c>
      <c r="G166" s="3">
        <v>118221</v>
      </c>
      <c r="H166" s="3">
        <v>174290.516428612</v>
      </c>
      <c r="I166" s="3">
        <v>165928.94549404181</v>
      </c>
      <c r="J166" s="3">
        <v>164717.56443332497</v>
      </c>
      <c r="K166" s="3">
        <v>158340.31502257244</v>
      </c>
      <c r="L166" s="3">
        <v>168352.21379753607</v>
      </c>
      <c r="M166" s="3">
        <v>175340.03862101876</v>
      </c>
      <c r="N166" s="3">
        <v>225553.17072622289</v>
      </c>
    </row>
    <row r="167" spans="1:14" ht="15.75" customHeight="1">
      <c r="A167" s="18" t="s">
        <v>21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>
      <c r="A168" s="18" t="s">
        <v>55</v>
      </c>
      <c r="B168" s="3">
        <f t="shared" ref="B168:M168" si="111">B169+B172+B176+B179</f>
        <v>5115</v>
      </c>
      <c r="C168" s="3">
        <f t="shared" si="111"/>
        <v>4343</v>
      </c>
      <c r="D168" s="3">
        <f t="shared" si="111"/>
        <v>8093.1</v>
      </c>
      <c r="E168" s="3">
        <f t="shared" si="111"/>
        <v>489883.9</v>
      </c>
      <c r="F168" s="3">
        <f t="shared" si="111"/>
        <v>405077.72328241688</v>
      </c>
      <c r="G168" s="3">
        <f t="shared" si="111"/>
        <v>584853</v>
      </c>
      <c r="H168" s="3">
        <f t="shared" si="111"/>
        <v>148037.07604469103</v>
      </c>
      <c r="I168" s="3">
        <f t="shared" si="111"/>
        <v>283443.9335105854</v>
      </c>
      <c r="J168" s="3">
        <f t="shared" si="111"/>
        <v>799914.11453841988</v>
      </c>
      <c r="K168" s="3">
        <f t="shared" si="111"/>
        <v>856776.84312331316</v>
      </c>
      <c r="L168" s="3">
        <f t="shared" si="111"/>
        <v>831758.02974165929</v>
      </c>
      <c r="M168" s="3">
        <f t="shared" si="111"/>
        <v>954337.2454519103</v>
      </c>
      <c r="N168" s="3">
        <f t="shared" ref="N168" si="112">N169+N172+N176+N179</f>
        <v>1159161.0771401145</v>
      </c>
    </row>
    <row r="169" spans="1:14" ht="15.75" customHeight="1">
      <c r="A169" s="18" t="s">
        <v>18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>
      <c r="A170" s="18" t="s">
        <v>30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>
      <c r="A171" s="18" t="s">
        <v>31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>
      <c r="A172" s="18" t="s">
        <v>19</v>
      </c>
      <c r="B172" s="3">
        <f t="shared" ref="B172:E172" si="113">B173+B175</f>
        <v>702</v>
      </c>
      <c r="C172" s="3">
        <f t="shared" si="113"/>
        <v>770</v>
      </c>
      <c r="D172" s="3">
        <f t="shared" si="113"/>
        <v>4660</v>
      </c>
      <c r="E172" s="3">
        <f t="shared" si="113"/>
        <v>4504</v>
      </c>
      <c r="F172" s="3">
        <f>F173+F175</f>
        <v>4359</v>
      </c>
      <c r="G172" s="3">
        <f>G173+G175</f>
        <v>4543</v>
      </c>
      <c r="H172" s="3">
        <f>H173+H175</f>
        <v>4493</v>
      </c>
      <c r="I172" s="3">
        <f t="shared" ref="I172:M172" si="114">I173+I175</f>
        <v>4449</v>
      </c>
      <c r="J172" s="3">
        <f t="shared" si="114"/>
        <v>4818</v>
      </c>
      <c r="K172" s="3">
        <f t="shared" si="114"/>
        <v>4672</v>
      </c>
      <c r="L172" s="3">
        <f t="shared" si="114"/>
        <v>4605</v>
      </c>
      <c r="M172" s="3">
        <f t="shared" si="114"/>
        <v>4611</v>
      </c>
      <c r="N172" s="3">
        <f t="shared" ref="N172" si="115">N173+N175</f>
        <v>4899.3999999999996</v>
      </c>
    </row>
    <row r="173" spans="1:14" ht="15.75" customHeight="1">
      <c r="A173" s="18" t="s">
        <v>30</v>
      </c>
      <c r="B173" s="3">
        <f t="shared" ref="B173:E173" si="116">B174</f>
        <v>702</v>
      </c>
      <c r="C173" s="3">
        <f t="shared" si="116"/>
        <v>770</v>
      </c>
      <c r="D173" s="3">
        <f t="shared" si="116"/>
        <v>4597</v>
      </c>
      <c r="E173" s="3">
        <f t="shared" si="116"/>
        <v>4504</v>
      </c>
      <c r="F173" s="3">
        <f>F174</f>
        <v>4359</v>
      </c>
      <c r="G173" s="3">
        <f>G174</f>
        <v>4543</v>
      </c>
      <c r="H173" s="3">
        <f>H174</f>
        <v>4493</v>
      </c>
      <c r="I173" s="3">
        <v>4449</v>
      </c>
      <c r="J173" s="3">
        <v>4818</v>
      </c>
      <c r="K173" s="3">
        <v>4672</v>
      </c>
      <c r="L173" s="3">
        <v>4605</v>
      </c>
      <c r="M173" s="3">
        <v>4611</v>
      </c>
      <c r="N173" s="3">
        <v>4899.3999999999996</v>
      </c>
    </row>
    <row r="174" spans="1:14" ht="15.75" customHeight="1">
      <c r="A174" s="18" t="s">
        <v>62</v>
      </c>
      <c r="B174" s="4">
        <v>702</v>
      </c>
      <c r="C174" s="4">
        <v>770</v>
      </c>
      <c r="D174" s="4">
        <v>4597</v>
      </c>
      <c r="E174" s="4">
        <v>4504</v>
      </c>
      <c r="F174" s="4">
        <v>4359</v>
      </c>
      <c r="G174" s="4">
        <v>4543</v>
      </c>
      <c r="H174" s="4">
        <v>4493</v>
      </c>
      <c r="I174" s="4">
        <v>4449</v>
      </c>
      <c r="J174" s="4">
        <v>4818</v>
      </c>
      <c r="K174" s="4">
        <v>4672</v>
      </c>
      <c r="L174" s="4">
        <v>4605</v>
      </c>
      <c r="M174" s="4">
        <v>4611</v>
      </c>
      <c r="N174" s="4">
        <v>4899.3999999999996</v>
      </c>
    </row>
    <row r="175" spans="1:14" ht="15.75" customHeight="1">
      <c r="A175" s="18" t="s">
        <v>31</v>
      </c>
      <c r="B175" s="3"/>
      <c r="C175" s="3"/>
      <c r="D175" s="3">
        <v>63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>
      <c r="A176" s="18" t="s">
        <v>20</v>
      </c>
      <c r="B176" s="3">
        <f t="shared" ref="B176:E176" si="117">B177+B178</f>
        <v>4413</v>
      </c>
      <c r="C176" s="3">
        <f t="shared" si="117"/>
        <v>3573</v>
      </c>
      <c r="D176" s="3">
        <f t="shared" si="117"/>
        <v>3433.1</v>
      </c>
      <c r="E176" s="3">
        <f t="shared" si="117"/>
        <v>10210.9</v>
      </c>
      <c r="F176" s="3">
        <f>F177+F178</f>
        <v>15241.72328241688</v>
      </c>
      <c r="G176" s="3">
        <f>G177+G178</f>
        <v>19996</v>
      </c>
      <c r="H176" s="3">
        <f>H177+H178</f>
        <v>4718.0760446910217</v>
      </c>
      <c r="I176" s="3">
        <f t="shared" ref="I176:M176" si="118">I177+I178</f>
        <v>6816.7007455528501</v>
      </c>
      <c r="J176" s="3">
        <f t="shared" si="118"/>
        <v>7040.5934911256691</v>
      </c>
      <c r="K176" s="3">
        <f t="shared" si="118"/>
        <v>9576.5334233131416</v>
      </c>
      <c r="L176" s="3">
        <f t="shared" si="118"/>
        <v>9633.7620845260826</v>
      </c>
      <c r="M176" s="3">
        <f t="shared" si="118"/>
        <v>6225.685108227508</v>
      </c>
      <c r="N176" s="3">
        <f t="shared" ref="N176" si="119">N177+N178</f>
        <v>4359.7353401146156</v>
      </c>
    </row>
    <row r="177" spans="1:14" ht="15.75" customHeight="1">
      <c r="A177" s="18" t="s">
        <v>30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>
      <c r="A178" s="18" t="s">
        <v>31</v>
      </c>
      <c r="B178" s="3">
        <v>4413</v>
      </c>
      <c r="C178" s="3">
        <v>3573</v>
      </c>
      <c r="D178" s="3">
        <v>3433.1</v>
      </c>
      <c r="E178" s="3">
        <v>10210.9</v>
      </c>
      <c r="F178" s="3">
        <v>15241.72328241688</v>
      </c>
      <c r="G178" s="3">
        <v>19996</v>
      </c>
      <c r="H178" s="3">
        <v>4718.0760446910217</v>
      </c>
      <c r="I178" s="3">
        <v>6816.7007455528501</v>
      </c>
      <c r="J178" s="3">
        <v>7040.5934911256691</v>
      </c>
      <c r="K178" s="3">
        <v>9576.5334233131416</v>
      </c>
      <c r="L178" s="3">
        <v>9633.7620845260826</v>
      </c>
      <c r="M178" s="3">
        <v>6225.685108227508</v>
      </c>
      <c r="N178" s="3">
        <v>4359.7353401146156</v>
      </c>
    </row>
    <row r="179" spans="1:14" ht="15.75" customHeight="1">
      <c r="A179" s="18" t="s">
        <v>21</v>
      </c>
      <c r="B179" s="3">
        <f t="shared" ref="B179:E179" si="120">B180+B182</f>
        <v>0</v>
      </c>
      <c r="C179" s="3">
        <f t="shared" si="120"/>
        <v>0</v>
      </c>
      <c r="D179" s="3">
        <f t="shared" si="120"/>
        <v>0</v>
      </c>
      <c r="E179" s="3">
        <f t="shared" si="120"/>
        <v>475169</v>
      </c>
      <c r="F179" s="3">
        <f>F180+F182</f>
        <v>385477</v>
      </c>
      <c r="G179" s="3">
        <f>G180+G182</f>
        <v>560314</v>
      </c>
      <c r="H179" s="3">
        <f>H180+H182</f>
        <v>138826</v>
      </c>
      <c r="I179" s="3">
        <f t="shared" ref="I179:M179" si="121">I180+I182</f>
        <v>272178.23276503256</v>
      </c>
      <c r="J179" s="3">
        <f t="shared" si="121"/>
        <v>788055.52104729426</v>
      </c>
      <c r="K179" s="3">
        <f t="shared" si="121"/>
        <v>842528.30969999998</v>
      </c>
      <c r="L179" s="3">
        <f t="shared" si="121"/>
        <v>817519.26765713317</v>
      </c>
      <c r="M179" s="3">
        <f t="shared" si="121"/>
        <v>943500.56034368277</v>
      </c>
      <c r="N179" s="3">
        <f t="shared" ref="N179" si="122">N180+N182</f>
        <v>1149901.9417999999</v>
      </c>
    </row>
    <row r="180" spans="1:14" ht="15.75" customHeight="1">
      <c r="A180" s="18" t="s">
        <v>30</v>
      </c>
      <c r="B180" s="3">
        <f t="shared" ref="B180:E180" si="123">B181</f>
        <v>0</v>
      </c>
      <c r="C180" s="3">
        <f t="shared" si="123"/>
        <v>0</v>
      </c>
      <c r="D180" s="3">
        <f t="shared" si="123"/>
        <v>0</v>
      </c>
      <c r="E180" s="3">
        <f t="shared" si="123"/>
        <v>475169</v>
      </c>
      <c r="F180" s="3">
        <f>F181</f>
        <v>385477</v>
      </c>
      <c r="G180" s="3">
        <f>G181</f>
        <v>560314</v>
      </c>
      <c r="H180" s="3">
        <f>H181</f>
        <v>138826</v>
      </c>
      <c r="I180" s="3">
        <v>272178.23276503256</v>
      </c>
      <c r="J180" s="3">
        <v>788055.52104729426</v>
      </c>
      <c r="K180" s="3">
        <v>842528.30969999998</v>
      </c>
      <c r="L180" s="3">
        <v>817519.26765713317</v>
      </c>
      <c r="M180" s="3">
        <v>943500.56034368277</v>
      </c>
      <c r="N180" s="3">
        <v>1149901.9417999999</v>
      </c>
    </row>
    <row r="181" spans="1:14" ht="15.75" customHeight="1">
      <c r="A181" s="19" t="s">
        <v>5</v>
      </c>
      <c r="B181" s="4"/>
      <c r="C181" s="4"/>
      <c r="D181" s="4"/>
      <c r="E181" s="4">
        <v>475169</v>
      </c>
      <c r="F181" s="4">
        <v>385477</v>
      </c>
      <c r="G181" s="4">
        <v>560314</v>
      </c>
      <c r="H181" s="4">
        <v>138826</v>
      </c>
      <c r="I181" s="4">
        <v>272178.23276503256</v>
      </c>
      <c r="J181" s="4">
        <v>788055.52104729426</v>
      </c>
      <c r="K181" s="4">
        <v>842528.30969999998</v>
      </c>
      <c r="L181" s="4">
        <v>817519.26765713317</v>
      </c>
      <c r="M181" s="4">
        <v>943500.56034368277</v>
      </c>
      <c r="N181" s="4">
        <v>1149901.9417999999</v>
      </c>
    </row>
    <row r="182" spans="1:14" ht="15.75" customHeight="1" thickBot="1">
      <c r="A182" s="23" t="s">
        <v>31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15.75" customHeight="1">
      <c r="A183" s="1" t="s">
        <v>59</v>
      </c>
      <c r="C183" s="25"/>
      <c r="D183" s="25"/>
      <c r="E183" s="7"/>
      <c r="F183" s="7"/>
      <c r="G183" s="7"/>
      <c r="H183" s="7"/>
      <c r="I183" s="7"/>
      <c r="J183" s="7"/>
      <c r="K183" s="7"/>
      <c r="L183" s="7"/>
      <c r="M183" s="7"/>
      <c r="N183" s="7"/>
    </row>
  </sheetData>
  <mergeCells count="1">
    <mergeCell ref="A1:N1"/>
  </mergeCells>
  <pageMargins left="0.70866141732283505" right="0" top="0" bottom="0" header="0.31496062992126" footer="0.31496062992126"/>
  <pageSetup paperSize="9" scale="85" fitToHeight="0" orientation="portrait" r:id="rId1"/>
  <rowBreaks count="1" manualBreakCount="1">
    <brk id="10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3"/>
  <sheetViews>
    <sheetView tabSelected="1" zoomScaleNormal="100" workbookViewId="0">
      <pane xSplit="1" ySplit="5" topLeftCell="J6" activePane="bottomRight" state="frozen"/>
      <selection pane="topRight" activeCell="B1" sqref="B1"/>
      <selection pane="bottomLeft" activeCell="A5" sqref="A5"/>
      <selection pane="bottomRight" activeCell="R10" sqref="R10"/>
    </sheetView>
  </sheetViews>
  <sheetFormatPr defaultColWidth="13.28515625" defaultRowHeight="15.75"/>
  <cols>
    <col min="1" max="1" width="65" style="44" customWidth="1"/>
    <col min="2" max="16" width="13.42578125" style="44" customWidth="1"/>
    <col min="17" max="16384" width="13.28515625" style="44"/>
  </cols>
  <sheetData>
    <row r="1" spans="1:18" ht="18.75" customHeight="1">
      <c r="A1" s="67" t="s">
        <v>108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55"/>
      <c r="N1" s="55"/>
      <c r="O1" s="55"/>
      <c r="P1" s="55"/>
    </row>
    <row r="2" spans="1:18" ht="6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8" ht="16.5" thickBot="1">
      <c r="E3" s="11"/>
      <c r="F3" s="11"/>
      <c r="G3" s="11"/>
      <c r="H3" s="11"/>
      <c r="I3" s="11"/>
      <c r="J3" s="11"/>
      <c r="K3" s="11"/>
      <c r="L3" s="11"/>
      <c r="N3" s="11"/>
      <c r="O3" s="11"/>
      <c r="P3" s="11" t="s">
        <v>60</v>
      </c>
    </row>
    <row r="4" spans="1:18" ht="18" thickBot="1">
      <c r="A4" s="56"/>
      <c r="B4" s="57" t="s">
        <v>109</v>
      </c>
      <c r="C4" s="57" t="s">
        <v>110</v>
      </c>
      <c r="D4" s="57" t="s">
        <v>111</v>
      </c>
      <c r="E4" s="57" t="s">
        <v>112</v>
      </c>
      <c r="F4" s="58" t="s">
        <v>113</v>
      </c>
      <c r="G4" s="58" t="s">
        <v>114</v>
      </c>
      <c r="H4" s="58" t="s">
        <v>115</v>
      </c>
      <c r="I4" s="58" t="s">
        <v>116</v>
      </c>
      <c r="J4" s="54" t="s">
        <v>117</v>
      </c>
      <c r="K4" s="54" t="s">
        <v>118</v>
      </c>
      <c r="L4" s="54" t="s">
        <v>119</v>
      </c>
      <c r="M4" s="54" t="s">
        <v>120</v>
      </c>
      <c r="N4" s="54" t="s">
        <v>121</v>
      </c>
      <c r="O4" s="54" t="s">
        <v>123</v>
      </c>
      <c r="P4" s="54" t="s">
        <v>124</v>
      </c>
    </row>
    <row r="5" spans="1:18" ht="16.5" thickBot="1">
      <c r="A5" s="26" t="s">
        <v>64</v>
      </c>
      <c r="B5" s="37">
        <v>1599747.944789622</v>
      </c>
      <c r="C5" s="37">
        <v>1594210.6262852587</v>
      </c>
      <c r="D5" s="37">
        <v>1484427.5110562481</v>
      </c>
      <c r="E5" s="37">
        <v>1582176.8609389216</v>
      </c>
      <c r="F5" s="37">
        <f t="shared" ref="F5:P5" si="0">F6-F87</f>
        <v>1722913.4868555553</v>
      </c>
      <c r="G5" s="37">
        <f t="shared" si="0"/>
        <v>1769275.6305569261</v>
      </c>
      <c r="H5" s="37">
        <f t="shared" si="0"/>
        <v>2057847.9089611955</v>
      </c>
      <c r="I5" s="37">
        <f t="shared" si="0"/>
        <v>2084663.8705177009</v>
      </c>
      <c r="J5" s="37">
        <f t="shared" si="0"/>
        <v>1943230.2196015865</v>
      </c>
      <c r="K5" s="37">
        <f t="shared" si="0"/>
        <v>1871591.1849142909</v>
      </c>
      <c r="L5" s="37">
        <f t="shared" si="0"/>
        <v>2143329.4808223546</v>
      </c>
      <c r="M5" s="37">
        <f t="shared" si="0"/>
        <v>2114801.8480922058</v>
      </c>
      <c r="N5" s="37">
        <f t="shared" si="0"/>
        <v>1482263.6113868095</v>
      </c>
      <c r="O5" s="37">
        <f t="shared" si="0"/>
        <v>1388547.5081810802</v>
      </c>
      <c r="P5" s="37">
        <f t="shared" si="0"/>
        <v>1707964.6996206455</v>
      </c>
      <c r="R5" s="68"/>
    </row>
    <row r="6" spans="1:18" ht="15" customHeight="1" thickTop="1">
      <c r="A6" s="27" t="s">
        <v>65</v>
      </c>
      <c r="B6" s="38">
        <v>25436230.654925961</v>
      </c>
      <c r="C6" s="38">
        <v>24900467.255576063</v>
      </c>
      <c r="D6" s="38">
        <v>25606798.816158652</v>
      </c>
      <c r="E6" s="38">
        <v>25732479.582171947</v>
      </c>
      <c r="F6" s="38">
        <f t="shared" ref="F6:P6" si="1">F7+F22+F40+F44+F79</f>
        <v>25065982.45968001</v>
      </c>
      <c r="G6" s="38">
        <f t="shared" si="1"/>
        <v>25395576.944111597</v>
      </c>
      <c r="H6" s="38">
        <f t="shared" si="1"/>
        <v>24562482.359667312</v>
      </c>
      <c r="I6" s="38">
        <f t="shared" si="1"/>
        <v>26317599.20455027</v>
      </c>
      <c r="J6" s="38">
        <f t="shared" si="1"/>
        <v>26880147.169496726</v>
      </c>
      <c r="K6" s="38">
        <f t="shared" si="1"/>
        <v>27472728.777869213</v>
      </c>
      <c r="L6" s="38">
        <f t="shared" si="1"/>
        <v>26640277.621946812</v>
      </c>
      <c r="M6" s="38">
        <f t="shared" si="1"/>
        <v>28129377.729062475</v>
      </c>
      <c r="N6" s="38">
        <f t="shared" si="1"/>
        <v>24995872.202624999</v>
      </c>
      <c r="O6" s="38">
        <f t="shared" si="1"/>
        <v>25594892.276551794</v>
      </c>
      <c r="P6" s="38">
        <f t="shared" si="1"/>
        <v>25915088.90087745</v>
      </c>
      <c r="R6" s="68"/>
    </row>
    <row r="7" spans="1:18" ht="15" customHeight="1">
      <c r="A7" s="28" t="s">
        <v>66</v>
      </c>
      <c r="B7" s="39">
        <v>14846199.349728394</v>
      </c>
      <c r="C7" s="39">
        <v>13971740.89479759</v>
      </c>
      <c r="D7" s="39">
        <v>14912920.479588434</v>
      </c>
      <c r="E7" s="39">
        <v>14712961.479500283</v>
      </c>
      <c r="F7" s="39">
        <f t="shared" ref="F7:P7" si="2">F8+F15</f>
        <v>14454170.200104538</v>
      </c>
      <c r="G7" s="39">
        <f t="shared" si="2"/>
        <v>15035146.567056447</v>
      </c>
      <c r="H7" s="39">
        <f t="shared" si="2"/>
        <v>14143225.426452098</v>
      </c>
      <c r="I7" s="39">
        <f t="shared" si="2"/>
        <v>15601120.957413562</v>
      </c>
      <c r="J7" s="39">
        <f t="shared" si="2"/>
        <v>15474515.669973586</v>
      </c>
      <c r="K7" s="39">
        <f t="shared" si="2"/>
        <v>15811247.583513973</v>
      </c>
      <c r="L7" s="39">
        <f t="shared" si="2"/>
        <v>15340502.491657536</v>
      </c>
      <c r="M7" s="39">
        <f t="shared" si="2"/>
        <v>17497414.829556264</v>
      </c>
      <c r="N7" s="39">
        <f t="shared" si="2"/>
        <v>14205430.195488604</v>
      </c>
      <c r="O7" s="39">
        <f t="shared" si="2"/>
        <v>14479542.221133025</v>
      </c>
      <c r="P7" s="39">
        <f t="shared" si="2"/>
        <v>14755245.280027635</v>
      </c>
      <c r="R7" s="68"/>
    </row>
    <row r="8" spans="1:18" ht="15" customHeight="1">
      <c r="A8" s="29" t="s">
        <v>67</v>
      </c>
      <c r="B8" s="39">
        <v>12405416.890651833</v>
      </c>
      <c r="C8" s="39">
        <v>11655948.991505386</v>
      </c>
      <c r="D8" s="39">
        <v>12391475.991206408</v>
      </c>
      <c r="E8" s="39">
        <v>12028859.442289185</v>
      </c>
      <c r="F8" s="39">
        <f t="shared" ref="F8:O8" si="3">F9+F11+F13</f>
        <v>11819538.571839713</v>
      </c>
      <c r="G8" s="39">
        <f t="shared" si="3"/>
        <v>12350622.567352984</v>
      </c>
      <c r="H8" s="39">
        <f t="shared" si="3"/>
        <v>11502524.645388735</v>
      </c>
      <c r="I8" s="39">
        <f t="shared" si="3"/>
        <v>13047982.15768644</v>
      </c>
      <c r="J8" s="39">
        <f t="shared" si="3"/>
        <v>12670364.884070797</v>
      </c>
      <c r="K8" s="39">
        <f t="shared" si="3"/>
        <v>13031245.345004966</v>
      </c>
      <c r="L8" s="39">
        <f t="shared" si="3"/>
        <v>12662859.408327082</v>
      </c>
      <c r="M8" s="39">
        <f t="shared" si="3"/>
        <v>14965125.023370231</v>
      </c>
      <c r="N8" s="39">
        <f t="shared" si="3"/>
        <v>11639871.750755897</v>
      </c>
      <c r="O8" s="39">
        <f t="shared" si="3"/>
        <v>11859648.897799497</v>
      </c>
      <c r="P8" s="39">
        <f>P9+P11+P13</f>
        <v>12119162.926805565</v>
      </c>
      <c r="R8" s="68"/>
    </row>
    <row r="9" spans="1:18" ht="15" customHeight="1">
      <c r="A9" s="30" t="s">
        <v>68</v>
      </c>
      <c r="B9" s="40">
        <v>12069403.346237604</v>
      </c>
      <c r="C9" s="40">
        <v>11340309.012642305</v>
      </c>
      <c r="D9" s="40">
        <v>12055881.960146131</v>
      </c>
      <c r="E9" s="40">
        <v>11703165.220289186</v>
      </c>
      <c r="F9" s="40">
        <v>11499564.639871912</v>
      </c>
      <c r="G9" s="40">
        <v>12016255.042492056</v>
      </c>
      <c r="H9" s="40">
        <v>11191253.917352365</v>
      </c>
      <c r="I9" s="40">
        <v>12438347.84008644</v>
      </c>
      <c r="J9" s="40">
        <v>12078439.645879826</v>
      </c>
      <c r="K9" s="40">
        <v>12422401.217552541</v>
      </c>
      <c r="L9" s="40">
        <v>12071330.038698895</v>
      </c>
      <c r="M9" s="40">
        <v>14209913.470370231</v>
      </c>
      <c r="N9" s="40">
        <v>11052944.541399362</v>
      </c>
      <c r="O9" s="40">
        <v>11261586.199235907</v>
      </c>
      <c r="P9" s="40">
        <v>11508029.590057123</v>
      </c>
      <c r="R9" s="68"/>
    </row>
    <row r="10" spans="1:18" ht="15" customHeight="1">
      <c r="A10" s="31" t="s">
        <v>69</v>
      </c>
      <c r="B10" s="41">
        <v>12037934.295283193</v>
      </c>
      <c r="C10" s="41">
        <v>11308036.207713807</v>
      </c>
      <c r="D10" s="41">
        <v>12022904.918417798</v>
      </c>
      <c r="E10" s="41">
        <v>11668236.920699999</v>
      </c>
      <c r="F10" s="41">
        <v>11463303.290189294</v>
      </c>
      <c r="G10" s="41">
        <v>11978964.424690807</v>
      </c>
      <c r="H10" s="41">
        <v>11151504.558183836</v>
      </c>
      <c r="I10" s="41">
        <v>12399397.6176</v>
      </c>
      <c r="J10" s="41">
        <v>12039211.337571258</v>
      </c>
      <c r="K10" s="41">
        <v>12383325.88156019</v>
      </c>
      <c r="L10" s="41">
        <v>12031159.737501247</v>
      </c>
      <c r="M10" s="41">
        <v>14167040.249600001</v>
      </c>
      <c r="N10" s="41">
        <v>11010188.291623561</v>
      </c>
      <c r="O10" s="41">
        <v>11219079.327742703</v>
      </c>
      <c r="P10" s="41">
        <v>11464271.892021148</v>
      </c>
      <c r="R10" s="68"/>
    </row>
    <row r="11" spans="1:18" ht="15" customHeight="1">
      <c r="A11" s="30" t="s">
        <v>70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4493.8990000000003</v>
      </c>
      <c r="N11" s="40">
        <v>3492.5201934776628</v>
      </c>
      <c r="O11" s="40">
        <v>3558.7821085838391</v>
      </c>
      <c r="P11" s="40">
        <v>3636.5591601066117</v>
      </c>
      <c r="R11" s="68"/>
    </row>
    <row r="12" spans="1:18" ht="15" customHeight="1">
      <c r="A12" s="31" t="s">
        <v>69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4493.8990000000003</v>
      </c>
      <c r="N12" s="41">
        <v>3492.5201934776628</v>
      </c>
      <c r="O12" s="41">
        <v>3558.7821085838391</v>
      </c>
      <c r="P12" s="41">
        <v>3636.5591601066117</v>
      </c>
      <c r="R12" s="68"/>
    </row>
    <row r="13" spans="1:18" ht="15" customHeight="1">
      <c r="A13" s="30" t="s">
        <v>71</v>
      </c>
      <c r="B13" s="40">
        <v>336013.54441422917</v>
      </c>
      <c r="C13" s="40">
        <v>315639.97886308184</v>
      </c>
      <c r="D13" s="40">
        <v>335594.03106027632</v>
      </c>
      <c r="E13" s="40">
        <v>325694.22200000001</v>
      </c>
      <c r="F13" s="40">
        <v>319973.93196780077</v>
      </c>
      <c r="G13" s="40">
        <v>334367.5248609276</v>
      </c>
      <c r="H13" s="40">
        <v>311270.72803636978</v>
      </c>
      <c r="I13" s="40">
        <v>609634.31759999995</v>
      </c>
      <c r="J13" s="40">
        <v>591925.23819097085</v>
      </c>
      <c r="K13" s="40">
        <v>608844.12745242612</v>
      </c>
      <c r="L13" s="40">
        <v>591529.36962818669</v>
      </c>
      <c r="M13" s="40">
        <v>750717.65399999998</v>
      </c>
      <c r="N13" s="40">
        <v>583434.68916305795</v>
      </c>
      <c r="O13" s="40">
        <v>594503.91645500553</v>
      </c>
      <c r="P13" s="40">
        <v>607496.77758833591</v>
      </c>
      <c r="R13" s="68"/>
    </row>
    <row r="14" spans="1:18" ht="15" customHeight="1">
      <c r="A14" s="31" t="s">
        <v>69</v>
      </c>
      <c r="B14" s="41">
        <v>336013.54441422917</v>
      </c>
      <c r="C14" s="41">
        <v>315639.97886308184</v>
      </c>
      <c r="D14" s="41">
        <v>335594.03106027632</v>
      </c>
      <c r="E14" s="41">
        <v>325694.22200000001</v>
      </c>
      <c r="F14" s="41">
        <v>319973.93196780077</v>
      </c>
      <c r="G14" s="41">
        <v>334367.5248609276</v>
      </c>
      <c r="H14" s="41">
        <v>311270.72803636978</v>
      </c>
      <c r="I14" s="41">
        <v>609634.31759999995</v>
      </c>
      <c r="J14" s="41">
        <v>591925.23819097085</v>
      </c>
      <c r="K14" s="41">
        <v>608844.12745242612</v>
      </c>
      <c r="L14" s="41">
        <v>591529.36962818669</v>
      </c>
      <c r="M14" s="41">
        <v>750717.65399999998</v>
      </c>
      <c r="N14" s="41">
        <v>583434.68916305795</v>
      </c>
      <c r="O14" s="41">
        <v>594503.91645500553</v>
      </c>
      <c r="P14" s="41">
        <v>607496.77758833591</v>
      </c>
      <c r="R14" s="68"/>
    </row>
    <row r="15" spans="1:18" ht="15" customHeight="1">
      <c r="A15" s="29" t="s">
        <v>72</v>
      </c>
      <c r="B15" s="39">
        <v>2440782.4590765615</v>
      </c>
      <c r="C15" s="39">
        <v>2315791.9032922038</v>
      </c>
      <c r="D15" s="39">
        <v>2521444.4883820266</v>
      </c>
      <c r="E15" s="39">
        <v>2684102.0372110968</v>
      </c>
      <c r="F15" s="39">
        <f t="shared" ref="F15:P15" si="4">F16+F18+F20</f>
        <v>2634631.6282648258</v>
      </c>
      <c r="G15" s="39">
        <f t="shared" si="4"/>
        <v>2684523.9997034632</v>
      </c>
      <c r="H15" s="39">
        <f t="shared" si="4"/>
        <v>2640700.7810633625</v>
      </c>
      <c r="I15" s="39">
        <f t="shared" si="4"/>
        <v>2553138.7997271204</v>
      </c>
      <c r="J15" s="39">
        <f t="shared" si="4"/>
        <v>2804150.7859027889</v>
      </c>
      <c r="K15" s="39">
        <f t="shared" si="4"/>
        <v>2780002.2385090063</v>
      </c>
      <c r="L15" s="39">
        <f t="shared" si="4"/>
        <v>2677643.0833304538</v>
      </c>
      <c r="M15" s="39">
        <f t="shared" si="4"/>
        <v>2532289.8061860353</v>
      </c>
      <c r="N15" s="39">
        <f t="shared" si="4"/>
        <v>2565558.444732707</v>
      </c>
      <c r="O15" s="39">
        <f t="shared" si="4"/>
        <v>2619893.3233335274</v>
      </c>
      <c r="P15" s="39">
        <f t="shared" si="4"/>
        <v>2636082.3532220703</v>
      </c>
      <c r="R15" s="68"/>
    </row>
    <row r="16" spans="1:18" ht="15" customHeight="1">
      <c r="A16" s="30" t="s">
        <v>68</v>
      </c>
      <c r="B16" s="40">
        <v>1939816.1864133896</v>
      </c>
      <c r="C16" s="40">
        <v>1840448.0717157004</v>
      </c>
      <c r="D16" s="40">
        <v>2003929.1719085826</v>
      </c>
      <c r="E16" s="40">
        <v>2134033.8216568176</v>
      </c>
      <c r="F16" s="40">
        <v>2094461.2908924189</v>
      </c>
      <c r="G16" s="40">
        <v>2133891.3143460224</v>
      </c>
      <c r="H16" s="40">
        <v>2098807.6922543198</v>
      </c>
      <c r="I16" s="40">
        <v>1949666.5742610802</v>
      </c>
      <c r="J16" s="40">
        <v>2227932.2990601584</v>
      </c>
      <c r="K16" s="40">
        <v>2208287.4895798229</v>
      </c>
      <c r="L16" s="40">
        <v>2129353.2330223983</v>
      </c>
      <c r="M16" s="40">
        <v>2003144.1564026226</v>
      </c>
      <c r="N16" s="40">
        <v>2029457.8918247027</v>
      </c>
      <c r="O16" s="40">
        <v>2072427.7335278629</v>
      </c>
      <c r="P16" s="40">
        <v>2085237.6881611967</v>
      </c>
      <c r="R16" s="68"/>
    </row>
    <row r="17" spans="1:18" ht="15" customHeight="1">
      <c r="A17" s="31" t="s">
        <v>69</v>
      </c>
      <c r="B17" s="41">
        <v>1930432.4988903215</v>
      </c>
      <c r="C17" s="41">
        <v>1830970.5473174017</v>
      </c>
      <c r="D17" s="41">
        <v>1994356.8722663007</v>
      </c>
      <c r="E17" s="41">
        <v>2124254.9695000001</v>
      </c>
      <c r="F17" s="41">
        <v>2084731.4733855692</v>
      </c>
      <c r="G17" s="41">
        <v>2124148.3029679405</v>
      </c>
      <c r="H17" s="41">
        <v>2089115.6768785054</v>
      </c>
      <c r="I17" s="41">
        <v>1935979.92</v>
      </c>
      <c r="J17" s="41">
        <v>2218756.4748323732</v>
      </c>
      <c r="K17" s="41">
        <v>2200106.3921899502</v>
      </c>
      <c r="L17" s="41">
        <v>2121221.8284234945</v>
      </c>
      <c r="M17" s="41">
        <v>1994297.7678</v>
      </c>
      <c r="N17" s="41">
        <v>2020523.0393360539</v>
      </c>
      <c r="O17" s="41">
        <v>2063403.5325143277</v>
      </c>
      <c r="P17" s="41">
        <v>2076123.245137526</v>
      </c>
      <c r="R17" s="68"/>
    </row>
    <row r="18" spans="1:18" ht="15" customHeight="1">
      <c r="A18" s="30" t="s">
        <v>70</v>
      </c>
      <c r="B18" s="40">
        <v>5291.5343325342837</v>
      </c>
      <c r="C18" s="40">
        <v>5064.6820236631647</v>
      </c>
      <c r="D18" s="40">
        <v>5457.0735410840625</v>
      </c>
      <c r="E18" s="40">
        <v>6630.0525253859005</v>
      </c>
      <c r="F18" s="40">
        <v>6481.3716570495271</v>
      </c>
      <c r="G18" s="40">
        <v>6518.643823725768</v>
      </c>
      <c r="H18" s="40">
        <v>6380.5417173038395</v>
      </c>
      <c r="I18" s="40">
        <v>4523.7934755799997</v>
      </c>
      <c r="J18" s="40">
        <v>5942.9337955939454</v>
      </c>
      <c r="K18" s="40">
        <v>6004.8485219854192</v>
      </c>
      <c r="L18" s="40">
        <v>5826.6820006262715</v>
      </c>
      <c r="M18" s="40">
        <v>5588.6521432126501</v>
      </c>
      <c r="N18" s="40">
        <v>5659.5891089072938</v>
      </c>
      <c r="O18" s="40">
        <v>5770.5079569278932</v>
      </c>
      <c r="P18" s="40">
        <v>5809.2527529777235</v>
      </c>
      <c r="R18" s="68"/>
    </row>
    <row r="19" spans="1:18" ht="15" customHeight="1">
      <c r="A19" s="31" t="s">
        <v>69</v>
      </c>
      <c r="B19" s="41">
        <v>4547.3562325342837</v>
      </c>
      <c r="C19" s="41">
        <v>4313.0621426631642</v>
      </c>
      <c r="D19" s="41">
        <v>4697.937461274063</v>
      </c>
      <c r="E19" s="41">
        <v>5003.9274000000005</v>
      </c>
      <c r="F19" s="41">
        <v>4910.8252498389274</v>
      </c>
      <c r="G19" s="41">
        <v>5003.6761346904686</v>
      </c>
      <c r="H19" s="41">
        <v>4921.1527464438395</v>
      </c>
      <c r="I19" s="41">
        <v>4252.9535999999998</v>
      </c>
      <c r="J19" s="41">
        <v>5226.5365870625183</v>
      </c>
      <c r="K19" s="41">
        <v>5182.6041679854188</v>
      </c>
      <c r="L19" s="41">
        <v>4996.7824866262717</v>
      </c>
      <c r="M19" s="41">
        <v>4777.7242000000006</v>
      </c>
      <c r="N19" s="41">
        <v>4840.5518862625177</v>
      </c>
      <c r="O19" s="41">
        <v>4943.2803620566692</v>
      </c>
      <c r="P19" s="41">
        <v>4973.7528821577871</v>
      </c>
      <c r="R19" s="68"/>
    </row>
    <row r="20" spans="1:18" ht="15" customHeight="1">
      <c r="A20" s="30" t="s">
        <v>71</v>
      </c>
      <c r="B20" s="40">
        <v>495674.73833063775</v>
      </c>
      <c r="C20" s="40">
        <v>470279.14955284016</v>
      </c>
      <c r="D20" s="40">
        <v>512058.24293235998</v>
      </c>
      <c r="E20" s="40">
        <v>543438.16302889329</v>
      </c>
      <c r="F20" s="40">
        <v>533688.96571535687</v>
      </c>
      <c r="G20" s="40">
        <v>544114.04153371532</v>
      </c>
      <c r="H20" s="40">
        <v>535512.5470917389</v>
      </c>
      <c r="I20" s="40">
        <v>598948.43199046003</v>
      </c>
      <c r="J20" s="40">
        <v>570275.55304703605</v>
      </c>
      <c r="K20" s="40">
        <v>565709.90040719789</v>
      </c>
      <c r="L20" s="40">
        <v>542463.16830742918</v>
      </c>
      <c r="M20" s="40">
        <v>523556.99764020002</v>
      </c>
      <c r="N20" s="40">
        <v>530440.96379909664</v>
      </c>
      <c r="O20" s="40">
        <v>541695.08184873662</v>
      </c>
      <c r="P20" s="40">
        <v>545035.41230789584</v>
      </c>
      <c r="R20" s="68"/>
    </row>
    <row r="21" spans="1:18" ht="15" customHeight="1">
      <c r="A21" s="31" t="s">
        <v>69</v>
      </c>
      <c r="B21" s="41">
        <v>493348.26214021072</v>
      </c>
      <c r="C21" s="41">
        <v>467929.40860050888</v>
      </c>
      <c r="D21" s="41">
        <v>509685.00457050541</v>
      </c>
      <c r="E21" s="41">
        <v>542882.22880000004</v>
      </c>
      <c r="F21" s="41">
        <v>532781.46219305135</v>
      </c>
      <c r="G21" s="41">
        <v>542854.96871799754</v>
      </c>
      <c r="H21" s="41">
        <v>533901.90498260886</v>
      </c>
      <c r="I21" s="41">
        <v>598647.52080000006</v>
      </c>
      <c r="J21" s="41">
        <v>567033.37288411602</v>
      </c>
      <c r="K21" s="41">
        <v>562267.09078634786</v>
      </c>
      <c r="L21" s="41">
        <v>542107.06837362912</v>
      </c>
      <c r="M21" s="41">
        <v>523279.06040000002</v>
      </c>
      <c r="N21" s="41">
        <v>530160.24718649464</v>
      </c>
      <c r="O21" s="41">
        <v>541411.55807000864</v>
      </c>
      <c r="P21" s="41">
        <v>544749.05329138052</v>
      </c>
      <c r="R21" s="68"/>
    </row>
    <row r="22" spans="1:18" ht="15" customHeight="1">
      <c r="A22" s="28" t="s">
        <v>73</v>
      </c>
      <c r="B22" s="39">
        <v>7495584.5917676091</v>
      </c>
      <c r="C22" s="39">
        <v>7941508.0539846029</v>
      </c>
      <c r="D22" s="39">
        <v>7637749.8774391934</v>
      </c>
      <c r="E22" s="39">
        <v>7802772.6151404856</v>
      </c>
      <c r="F22" s="39">
        <f t="shared" ref="F22:P22" si="5">F23+F29</f>
        <v>7424492.8330612462</v>
      </c>
      <c r="G22" s="39">
        <f t="shared" si="5"/>
        <v>7078418.5595800001</v>
      </c>
      <c r="H22" s="39">
        <f t="shared" si="5"/>
        <v>7278365.9412226025</v>
      </c>
      <c r="I22" s="39">
        <f t="shared" si="5"/>
        <v>7401005.3510983437</v>
      </c>
      <c r="J22" s="39">
        <f t="shared" si="5"/>
        <v>7959364.7402117979</v>
      </c>
      <c r="K22" s="39">
        <f t="shared" si="5"/>
        <v>8030166.5256373519</v>
      </c>
      <c r="L22" s="39">
        <f t="shared" si="5"/>
        <v>7856329.5522756651</v>
      </c>
      <c r="M22" s="39">
        <f t="shared" si="5"/>
        <v>6887428.845085836</v>
      </c>
      <c r="N22" s="39">
        <f t="shared" si="5"/>
        <v>7139148.664204251</v>
      </c>
      <c r="O22" s="39">
        <f t="shared" si="5"/>
        <v>7223861.6144050974</v>
      </c>
      <c r="P22" s="39">
        <f t="shared" si="5"/>
        <v>7404505.8234711234</v>
      </c>
      <c r="R22" s="68"/>
    </row>
    <row r="23" spans="1:18" ht="15" customHeight="1">
      <c r="A23" s="29" t="s">
        <v>67</v>
      </c>
      <c r="B23" s="39">
        <v>6640305.9145026337</v>
      </c>
      <c r="C23" s="39">
        <v>6839591.3593765488</v>
      </c>
      <c r="D23" s="39">
        <v>6653992.6045813141</v>
      </c>
      <c r="E23" s="39">
        <v>6746336.2198171839</v>
      </c>
      <c r="F23" s="39">
        <f t="shared" ref="F23:P23" si="6">F24+F25+F26+F27</f>
        <v>6354430.5180654312</v>
      </c>
      <c r="G23" s="39">
        <f t="shared" si="6"/>
        <v>5930797.5775423432</v>
      </c>
      <c r="H23" s="39">
        <f t="shared" si="6"/>
        <v>6186022.0136323851</v>
      </c>
      <c r="I23" s="39">
        <f t="shared" si="6"/>
        <v>6252448.856408041</v>
      </c>
      <c r="J23" s="39">
        <f t="shared" si="6"/>
        <v>6817476.0338947698</v>
      </c>
      <c r="K23" s="39">
        <f t="shared" si="6"/>
        <v>6765689.759593335</v>
      </c>
      <c r="L23" s="39">
        <f t="shared" si="6"/>
        <v>6792862.4830719819</v>
      </c>
      <c r="M23" s="39">
        <f t="shared" si="6"/>
        <v>5792953.0831715707</v>
      </c>
      <c r="N23" s="39">
        <f t="shared" si="6"/>
        <v>6196066.0091664931</v>
      </c>
      <c r="O23" s="39">
        <f t="shared" si="6"/>
        <v>6315234.5496700117</v>
      </c>
      <c r="P23" s="39">
        <f t="shared" si="6"/>
        <v>6466299.8983546318</v>
      </c>
      <c r="R23" s="68"/>
    </row>
    <row r="24" spans="1:18" ht="15" customHeight="1">
      <c r="A24" s="30" t="s">
        <v>74</v>
      </c>
      <c r="B24" s="40">
        <v>1692.46380385</v>
      </c>
      <c r="C24" s="40">
        <v>1845.88638356</v>
      </c>
      <c r="D24" s="40">
        <v>1840.79519934</v>
      </c>
      <c r="E24" s="40">
        <v>1807.1913348199998</v>
      </c>
      <c r="F24" s="40">
        <v>1891.7067110099999</v>
      </c>
      <c r="G24" s="40">
        <v>2011.6929419999999</v>
      </c>
      <c r="H24" s="40">
        <v>1956.27918854</v>
      </c>
      <c r="I24" s="40">
        <v>1941.4801028699999</v>
      </c>
      <c r="J24" s="40">
        <v>2045.1780006900001</v>
      </c>
      <c r="K24" s="40">
        <v>2337.1573680000001</v>
      </c>
      <c r="L24" s="40">
        <v>2301.1294865199998</v>
      </c>
      <c r="M24" s="40">
        <v>2323.8485614899996</v>
      </c>
      <c r="N24" s="40">
        <v>2248.9226263699998</v>
      </c>
      <c r="O24" s="40">
        <v>2413.1497211199999</v>
      </c>
      <c r="P24" s="40">
        <v>2361.6073753800001</v>
      </c>
      <c r="R24" s="68"/>
    </row>
    <row r="25" spans="1:18">
      <c r="A25" s="30" t="s">
        <v>75</v>
      </c>
      <c r="B25" s="40">
        <v>6172.4292357092545</v>
      </c>
      <c r="C25" s="40">
        <v>5300.0563843780728</v>
      </c>
      <c r="D25" s="40">
        <v>4783.0656483198482</v>
      </c>
      <c r="E25" s="40">
        <v>4648.4623544108963</v>
      </c>
      <c r="F25" s="40">
        <v>4770.5910352074316</v>
      </c>
      <c r="G25" s="40">
        <v>5114.9993563440039</v>
      </c>
      <c r="H25" s="40">
        <v>6078.6192353001179</v>
      </c>
      <c r="I25" s="40">
        <v>8649.4443840000004</v>
      </c>
      <c r="J25" s="40">
        <v>7234.7134707005016</v>
      </c>
      <c r="K25" s="40">
        <v>6722.3000079999983</v>
      </c>
      <c r="L25" s="40">
        <v>5716.289016719179</v>
      </c>
      <c r="M25" s="40">
        <v>1198.2153859999996</v>
      </c>
      <c r="N25" s="40">
        <v>1190.9771333397834</v>
      </c>
      <c r="O25" s="40">
        <v>1543.0386333580439</v>
      </c>
      <c r="P25" s="40">
        <v>2266.5472006015698</v>
      </c>
      <c r="R25" s="68"/>
    </row>
    <row r="26" spans="1:18" ht="15" customHeight="1">
      <c r="A26" s="30" t="s">
        <v>76</v>
      </c>
      <c r="B26" s="40">
        <v>5562.97013801915</v>
      </c>
      <c r="C26" s="40">
        <v>6383.5126086107994</v>
      </c>
      <c r="D26" s="40">
        <v>6383.5887020066994</v>
      </c>
      <c r="E26" s="40">
        <v>6383.6647954025993</v>
      </c>
      <c r="F26" s="40">
        <v>6867.2239500710002</v>
      </c>
      <c r="G26" s="40">
        <v>6805.4167440000001</v>
      </c>
      <c r="H26" s="40">
        <v>6665.1522338445002</v>
      </c>
      <c r="I26" s="40">
        <v>6673.5415211712998</v>
      </c>
      <c r="J26" s="40">
        <v>6992.8144692545002</v>
      </c>
      <c r="K26" s="40">
        <v>7107.6901733345003</v>
      </c>
      <c r="L26" s="40">
        <v>7306.6529204759991</v>
      </c>
      <c r="M26" s="40">
        <v>7627.8700240797998</v>
      </c>
      <c r="N26" s="40">
        <v>7431.1951489364001</v>
      </c>
      <c r="O26" s="40">
        <v>7470.1824985599997</v>
      </c>
      <c r="P26" s="40">
        <v>7582.3695559287989</v>
      </c>
      <c r="R26" s="68"/>
    </row>
    <row r="27" spans="1:18" ht="15" customHeight="1">
      <c r="A27" s="30" t="s">
        <v>77</v>
      </c>
      <c r="B27" s="40">
        <v>6626878.0513250558</v>
      </c>
      <c r="C27" s="40">
        <v>6826061.9040000001</v>
      </c>
      <c r="D27" s="40">
        <v>6640985.1550316475</v>
      </c>
      <c r="E27" s="40">
        <v>6733496.9013325507</v>
      </c>
      <c r="F27" s="40">
        <v>6340900.996369143</v>
      </c>
      <c r="G27" s="40">
        <v>5916865.4684999995</v>
      </c>
      <c r="H27" s="40">
        <v>6171321.9629747001</v>
      </c>
      <c r="I27" s="40">
        <v>6235184.3903999999</v>
      </c>
      <c r="J27" s="40">
        <v>6801203.3279541247</v>
      </c>
      <c r="K27" s="40">
        <v>6749522.6120440001</v>
      </c>
      <c r="L27" s="40">
        <v>6777538.4116482669</v>
      </c>
      <c r="M27" s="40">
        <v>5781803.1492000008</v>
      </c>
      <c r="N27" s="40">
        <v>6185194.9142578468</v>
      </c>
      <c r="O27" s="40">
        <v>6303808.1788169732</v>
      </c>
      <c r="P27" s="40">
        <v>6454089.3742227219</v>
      </c>
      <c r="R27" s="68"/>
    </row>
    <row r="28" spans="1:18" ht="15" customHeight="1">
      <c r="A28" s="31" t="s">
        <v>69</v>
      </c>
      <c r="B28" s="41">
        <v>6578383.2914471421</v>
      </c>
      <c r="C28" s="41">
        <v>6789145.6639999999</v>
      </c>
      <c r="D28" s="41">
        <v>6601463.0576914763</v>
      </c>
      <c r="E28" s="41">
        <v>6699468.6948000006</v>
      </c>
      <c r="F28" s="41">
        <v>6291440.1628456404</v>
      </c>
      <c r="G28" s="41">
        <v>5869855.5740999999</v>
      </c>
      <c r="H28" s="41">
        <v>6125145.1684727967</v>
      </c>
      <c r="I28" s="41">
        <v>6186895.6464</v>
      </c>
      <c r="J28" s="41">
        <v>6747770.5329233268</v>
      </c>
      <c r="K28" s="41">
        <v>6691670.5952000003</v>
      </c>
      <c r="L28" s="41">
        <v>6724345.7855406888</v>
      </c>
      <c r="M28" s="41">
        <v>5728680.5326000005</v>
      </c>
      <c r="N28" s="41">
        <v>6134835.7816923782</v>
      </c>
      <c r="O28" s="41">
        <v>6248906.8521121889</v>
      </c>
      <c r="P28" s="41">
        <v>6395040.1052792436</v>
      </c>
      <c r="R28" s="68"/>
    </row>
    <row r="29" spans="1:18" ht="15" customHeight="1">
      <c r="A29" s="29" t="s">
        <v>78</v>
      </c>
      <c r="B29" s="39">
        <v>855278.67726497515</v>
      </c>
      <c r="C29" s="39">
        <v>1101916.6946080541</v>
      </c>
      <c r="D29" s="39">
        <v>983757.2728578794</v>
      </c>
      <c r="E29" s="39">
        <v>1056436.3953233017</v>
      </c>
      <c r="F29" s="39">
        <f t="shared" ref="F29:P29" si="7">F30+F33+F35</f>
        <v>1070062.3149958146</v>
      </c>
      <c r="G29" s="39">
        <f t="shared" si="7"/>
        <v>1147620.9820376574</v>
      </c>
      <c r="H29" s="39">
        <f t="shared" si="7"/>
        <v>1092343.9275902172</v>
      </c>
      <c r="I29" s="39">
        <f t="shared" si="7"/>
        <v>1148556.494690303</v>
      </c>
      <c r="J29" s="39">
        <f t="shared" si="7"/>
        <v>1141888.706317028</v>
      </c>
      <c r="K29" s="39">
        <f t="shared" si="7"/>
        <v>1264476.7660440169</v>
      </c>
      <c r="L29" s="39">
        <f t="shared" si="7"/>
        <v>1063467.0692036836</v>
      </c>
      <c r="M29" s="39">
        <f t="shared" si="7"/>
        <v>1094475.7619142656</v>
      </c>
      <c r="N29" s="39">
        <f t="shared" si="7"/>
        <v>943082.65503775794</v>
      </c>
      <c r="O29" s="39">
        <f t="shared" si="7"/>
        <v>908627.06473508594</v>
      </c>
      <c r="P29" s="39">
        <f t="shared" si="7"/>
        <v>938205.92511649162</v>
      </c>
      <c r="R29" s="68"/>
    </row>
    <row r="30" spans="1:18" ht="15" customHeight="1">
      <c r="A30" s="30" t="s">
        <v>75</v>
      </c>
      <c r="B30" s="40">
        <v>405231.65065928461</v>
      </c>
      <c r="C30" s="40">
        <v>458973.86712205427</v>
      </c>
      <c r="D30" s="40">
        <v>480891.27472769946</v>
      </c>
      <c r="E30" s="40">
        <v>524801.50828977826</v>
      </c>
      <c r="F30" s="40">
        <f t="shared" ref="F30:P30" si="8">F31+F32</f>
        <v>560730.10213648994</v>
      </c>
      <c r="G30" s="40">
        <f t="shared" si="8"/>
        <v>564164.38027465751</v>
      </c>
      <c r="H30" s="40">
        <f t="shared" si="8"/>
        <v>565586.86354450847</v>
      </c>
      <c r="I30" s="40">
        <f t="shared" si="8"/>
        <v>568882.60480799992</v>
      </c>
      <c r="J30" s="40">
        <f t="shared" si="8"/>
        <v>563016.31257093651</v>
      </c>
      <c r="K30" s="40">
        <f t="shared" si="8"/>
        <v>559304.49241599999</v>
      </c>
      <c r="L30" s="40">
        <f t="shared" si="8"/>
        <v>504115.47552561515</v>
      </c>
      <c r="M30" s="40">
        <f t="shared" si="8"/>
        <v>491135.85649999999</v>
      </c>
      <c r="N30" s="40">
        <f t="shared" si="8"/>
        <v>493519.20751829416</v>
      </c>
      <c r="O30" s="40">
        <f t="shared" si="8"/>
        <v>459306.38845326891</v>
      </c>
      <c r="P30" s="40">
        <f t="shared" si="8"/>
        <v>491811.80299289676</v>
      </c>
      <c r="R30" s="68"/>
    </row>
    <row r="31" spans="1:18" ht="15" customHeight="1">
      <c r="A31" s="32" t="s">
        <v>79</v>
      </c>
      <c r="B31" s="40">
        <v>232510.79446750297</v>
      </c>
      <c r="C31" s="40">
        <v>242426.57057207465</v>
      </c>
      <c r="D31" s="40">
        <v>254003.18166538968</v>
      </c>
      <c r="E31" s="40">
        <v>308068.38486414688</v>
      </c>
      <c r="F31" s="40">
        <v>329159.14718467882</v>
      </c>
      <c r="G31" s="40">
        <v>334931.3839075478</v>
      </c>
      <c r="H31" s="40">
        <v>335458.42241499119</v>
      </c>
      <c r="I31" s="40">
        <v>391854.29723999999</v>
      </c>
      <c r="J31" s="40">
        <v>385968.39288023213</v>
      </c>
      <c r="K31" s="40">
        <v>286871.56075599999</v>
      </c>
      <c r="L31" s="40">
        <v>251514.39955754179</v>
      </c>
      <c r="M31" s="40">
        <v>143110.815386</v>
      </c>
      <c r="N31" s="40">
        <v>141737.98070992756</v>
      </c>
      <c r="O31" s="40">
        <v>133764.5556116087</v>
      </c>
      <c r="P31" s="40">
        <v>143188.19371901848</v>
      </c>
      <c r="R31" s="68"/>
    </row>
    <row r="32" spans="1:18" ht="15" customHeight="1">
      <c r="A32" s="32" t="s">
        <v>80</v>
      </c>
      <c r="B32" s="40">
        <v>172720.85619178164</v>
      </c>
      <c r="C32" s="40">
        <v>216547.29654997963</v>
      </c>
      <c r="D32" s="40">
        <v>226888.09306230981</v>
      </c>
      <c r="E32" s="40">
        <v>216733.12342563141</v>
      </c>
      <c r="F32" s="40">
        <v>231570.95495181112</v>
      </c>
      <c r="G32" s="40">
        <v>229232.99636710974</v>
      </c>
      <c r="H32" s="40">
        <v>230128.4411295173</v>
      </c>
      <c r="I32" s="40">
        <v>177028.30756799999</v>
      </c>
      <c r="J32" s="40">
        <v>177047.91969070435</v>
      </c>
      <c r="K32" s="40">
        <v>272432.93166</v>
      </c>
      <c r="L32" s="40">
        <v>252601.07596807333</v>
      </c>
      <c r="M32" s="40">
        <v>348025.04111400002</v>
      </c>
      <c r="N32" s="40">
        <v>351781.2268083666</v>
      </c>
      <c r="O32" s="40">
        <v>325541.83284166025</v>
      </c>
      <c r="P32" s="40">
        <v>348623.60927387828</v>
      </c>
      <c r="R32" s="68"/>
    </row>
    <row r="33" spans="1:18" ht="15" customHeight="1">
      <c r="A33" s="30" t="s">
        <v>76</v>
      </c>
      <c r="B33" s="40">
        <v>22889.8405651844</v>
      </c>
      <c r="C33" s="40">
        <v>19982.898535</v>
      </c>
      <c r="D33" s="40">
        <v>18882.943661999998</v>
      </c>
      <c r="E33" s="40">
        <v>17782.988788999999</v>
      </c>
      <c r="F33" s="40">
        <f t="shared" ref="F33:P33" si="9">F34</f>
        <v>20352.993385866648</v>
      </c>
      <c r="G33" s="40">
        <f t="shared" si="9"/>
        <v>21360.579849000002</v>
      </c>
      <c r="H33" s="40">
        <f t="shared" si="9"/>
        <v>20159.516909067475</v>
      </c>
      <c r="I33" s="40">
        <f t="shared" si="9"/>
        <v>21227.091341694912</v>
      </c>
      <c r="J33" s="40">
        <f t="shared" si="9"/>
        <v>23207.901433999999</v>
      </c>
      <c r="K33" s="40">
        <f t="shared" si="9"/>
        <v>22455.591396696509</v>
      </c>
      <c r="L33" s="40">
        <f t="shared" si="9"/>
        <v>24000.885455198237</v>
      </c>
      <c r="M33" s="40">
        <f t="shared" si="9"/>
        <v>23955.765540971104</v>
      </c>
      <c r="N33" s="40">
        <f t="shared" si="9"/>
        <v>22937.881162999998</v>
      </c>
      <c r="O33" s="40">
        <f t="shared" si="9"/>
        <v>25149.703561932674</v>
      </c>
      <c r="P33" s="40">
        <f t="shared" si="9"/>
        <v>25373.608067368215</v>
      </c>
      <c r="R33" s="68"/>
    </row>
    <row r="34" spans="1:18" ht="15" customHeight="1">
      <c r="A34" s="32" t="s">
        <v>80</v>
      </c>
      <c r="B34" s="40">
        <v>22889.8405651844</v>
      </c>
      <c r="C34" s="40">
        <v>19982.898535</v>
      </c>
      <c r="D34" s="40">
        <v>18882.943661999998</v>
      </c>
      <c r="E34" s="40">
        <v>17782.988788999999</v>
      </c>
      <c r="F34" s="40">
        <v>20352.993385866648</v>
      </c>
      <c r="G34" s="40">
        <v>21360.579849000002</v>
      </c>
      <c r="H34" s="40">
        <v>20159.516909067475</v>
      </c>
      <c r="I34" s="40">
        <v>21227.091341694912</v>
      </c>
      <c r="J34" s="40">
        <v>23207.901433999999</v>
      </c>
      <c r="K34" s="40">
        <v>22455.591396696509</v>
      </c>
      <c r="L34" s="40">
        <v>24000.885455198237</v>
      </c>
      <c r="M34" s="40">
        <v>23955.765540971104</v>
      </c>
      <c r="N34" s="40">
        <v>22937.881162999998</v>
      </c>
      <c r="O34" s="40">
        <v>25149.703561932674</v>
      </c>
      <c r="P34" s="40">
        <v>25373.608067368215</v>
      </c>
      <c r="R34" s="68"/>
    </row>
    <row r="35" spans="1:18" ht="15" customHeight="1">
      <c r="A35" s="30" t="s">
        <v>77</v>
      </c>
      <c r="B35" s="40">
        <v>427157.18604050617</v>
      </c>
      <c r="C35" s="40">
        <v>622959.92895099998</v>
      </c>
      <c r="D35" s="40">
        <v>483983.05446817994</v>
      </c>
      <c r="E35" s="40">
        <v>513851.89824452339</v>
      </c>
      <c r="F35" s="40">
        <f t="shared" ref="F35:P35" si="10">F36+F38</f>
        <v>488979.21947345807</v>
      </c>
      <c r="G35" s="40">
        <f t="shared" si="10"/>
        <v>562096.02191399992</v>
      </c>
      <c r="H35" s="40">
        <f t="shared" si="10"/>
        <v>506597.54713664122</v>
      </c>
      <c r="I35" s="40">
        <f t="shared" si="10"/>
        <v>558446.79854060814</v>
      </c>
      <c r="J35" s="40">
        <f t="shared" si="10"/>
        <v>555664.49231209152</v>
      </c>
      <c r="K35" s="40">
        <f t="shared" si="10"/>
        <v>682716.68223132042</v>
      </c>
      <c r="L35" s="40">
        <f t="shared" si="10"/>
        <v>535350.70822287025</v>
      </c>
      <c r="M35" s="40">
        <f t="shared" si="10"/>
        <v>579384.13987329439</v>
      </c>
      <c r="N35" s="40">
        <f t="shared" si="10"/>
        <v>426625.56635646382</v>
      </c>
      <c r="O35" s="40">
        <f t="shared" si="10"/>
        <v>424170.97271988436</v>
      </c>
      <c r="P35" s="40">
        <f t="shared" si="10"/>
        <v>421020.51405622665</v>
      </c>
      <c r="R35" s="68"/>
    </row>
    <row r="36" spans="1:18" ht="15" customHeight="1">
      <c r="A36" s="32" t="s">
        <v>79</v>
      </c>
      <c r="B36" s="40">
        <v>31480.562856779936</v>
      </c>
      <c r="C36" s="40">
        <v>46292.512000000002</v>
      </c>
      <c r="D36" s="40">
        <v>39405.219373177373</v>
      </c>
      <c r="E36" s="40">
        <v>48020.145400000001</v>
      </c>
      <c r="F36" s="40">
        <v>31609.96572169842</v>
      </c>
      <c r="G36" s="40">
        <v>63949.9833</v>
      </c>
      <c r="H36" s="40">
        <v>33053.704148314238</v>
      </c>
      <c r="I36" s="40">
        <v>39074.011200000001</v>
      </c>
      <c r="J36" s="40">
        <v>30431.556283684022</v>
      </c>
      <c r="K36" s="40">
        <v>62733.222800000003</v>
      </c>
      <c r="L36" s="40">
        <v>27615.402142224375</v>
      </c>
      <c r="M36" s="40">
        <v>44229.427000000003</v>
      </c>
      <c r="N36" s="40">
        <v>25373.081166979769</v>
      </c>
      <c r="O36" s="40">
        <v>58310.821074672538</v>
      </c>
      <c r="P36" s="40">
        <v>62057.918057850737</v>
      </c>
      <c r="R36" s="68"/>
    </row>
    <row r="37" spans="1:18" ht="15" customHeight="1">
      <c r="A37" s="31" t="s">
        <v>69</v>
      </c>
      <c r="B37" s="41">
        <v>31365.883391790634</v>
      </c>
      <c r="C37" s="41">
        <v>46292.512000000002</v>
      </c>
      <c r="D37" s="41">
        <v>39023.788083338331</v>
      </c>
      <c r="E37" s="41">
        <v>47888.463100000001</v>
      </c>
      <c r="F37" s="41">
        <v>31090.041910958829</v>
      </c>
      <c r="G37" s="41">
        <v>63949.9833</v>
      </c>
      <c r="H37" s="41">
        <v>32545.052288913586</v>
      </c>
      <c r="I37" s="41">
        <v>38808.2016</v>
      </c>
      <c r="J37" s="41">
        <v>29686.295545143068</v>
      </c>
      <c r="K37" s="41">
        <v>60735.652400000006</v>
      </c>
      <c r="L37" s="41">
        <v>26985.090709128504</v>
      </c>
      <c r="M37" s="41">
        <v>42006.1296</v>
      </c>
      <c r="N37" s="41">
        <v>24528.400644316531</v>
      </c>
      <c r="O37" s="41">
        <v>57484.11505573403</v>
      </c>
      <c r="P37" s="41">
        <v>61165.533886582984</v>
      </c>
      <c r="R37" s="68"/>
    </row>
    <row r="38" spans="1:18" ht="15" customHeight="1">
      <c r="A38" s="32" t="s">
        <v>80</v>
      </c>
      <c r="B38" s="40">
        <v>395676.62318372622</v>
      </c>
      <c r="C38" s="40">
        <v>576667.41695099999</v>
      </c>
      <c r="D38" s="40">
        <v>444577.83509500255</v>
      </c>
      <c r="E38" s="40">
        <v>465831.75284452341</v>
      </c>
      <c r="F38" s="40">
        <v>457369.25375175965</v>
      </c>
      <c r="G38" s="40">
        <v>498146.03861399996</v>
      </c>
      <c r="H38" s="40">
        <v>473543.84298832697</v>
      </c>
      <c r="I38" s="40">
        <v>519372.78734060819</v>
      </c>
      <c r="J38" s="40">
        <v>525232.93602840754</v>
      </c>
      <c r="K38" s="40">
        <v>619983.45943132043</v>
      </c>
      <c r="L38" s="40">
        <v>507735.30608064582</v>
      </c>
      <c r="M38" s="40">
        <v>535154.71287329437</v>
      </c>
      <c r="N38" s="40">
        <v>401252.48518948408</v>
      </c>
      <c r="O38" s="40">
        <v>365860.15164521185</v>
      </c>
      <c r="P38" s="40">
        <v>358962.59599837591</v>
      </c>
      <c r="R38" s="68"/>
    </row>
    <row r="39" spans="1:18" ht="15" customHeight="1">
      <c r="A39" s="31" t="s">
        <v>69</v>
      </c>
      <c r="B39" s="41">
        <v>388514.4894456453</v>
      </c>
      <c r="C39" s="41">
        <v>564659.93599999999</v>
      </c>
      <c r="D39" s="41">
        <v>437243.73414928844</v>
      </c>
      <c r="E39" s="41">
        <v>456674.21640000003</v>
      </c>
      <c r="F39" s="41">
        <v>447482.10313577758</v>
      </c>
      <c r="G39" s="41">
        <v>488186.73539999995</v>
      </c>
      <c r="H39" s="41">
        <v>463106.88306949323</v>
      </c>
      <c r="I39" s="41">
        <v>507164.71680000011</v>
      </c>
      <c r="J39" s="41">
        <v>512727.46986657713</v>
      </c>
      <c r="K39" s="41">
        <v>604597.97439999972</v>
      </c>
      <c r="L39" s="41">
        <v>492473.63081546425</v>
      </c>
      <c r="M39" s="41">
        <v>519494.72440000006</v>
      </c>
      <c r="N39" s="41">
        <v>386007.14624820091</v>
      </c>
      <c r="O39" s="41">
        <v>345932.11435172235</v>
      </c>
      <c r="P39" s="41">
        <v>340110.03471923777</v>
      </c>
      <c r="R39" s="68"/>
    </row>
    <row r="40" spans="1:18" ht="31.5">
      <c r="A40" s="28" t="s">
        <v>81</v>
      </c>
      <c r="B40" s="42">
        <v>151597.6820414614</v>
      </c>
      <c r="C40" s="42">
        <v>132120.8377204795</v>
      </c>
      <c r="D40" s="42">
        <v>152708.32971273889</v>
      </c>
      <c r="E40" s="42">
        <v>160753.47456708737</v>
      </c>
      <c r="F40" s="42">
        <f t="shared" ref="F40:P40" si="11">F41+F42</f>
        <v>131474.74044427657</v>
      </c>
      <c r="G40" s="42">
        <f t="shared" si="11"/>
        <v>107726.47539443671</v>
      </c>
      <c r="H40" s="42">
        <f t="shared" si="11"/>
        <v>104123.68188906759</v>
      </c>
      <c r="I40" s="42">
        <f t="shared" si="11"/>
        <v>155926.31862186905</v>
      </c>
      <c r="J40" s="42">
        <f t="shared" si="11"/>
        <v>100258.86715728632</v>
      </c>
      <c r="K40" s="42">
        <f t="shared" si="11"/>
        <v>127939.49903966437</v>
      </c>
      <c r="L40" s="42">
        <f t="shared" si="11"/>
        <v>116800.6788004782</v>
      </c>
      <c r="M40" s="42">
        <f t="shared" si="11"/>
        <v>201688.86173656178</v>
      </c>
      <c r="N40" s="42">
        <f t="shared" si="11"/>
        <v>135503.18364638908</v>
      </c>
      <c r="O40" s="42">
        <f t="shared" si="11"/>
        <v>123881.92969412816</v>
      </c>
      <c r="P40" s="42">
        <f t="shared" si="11"/>
        <v>147199.25346091748</v>
      </c>
      <c r="R40" s="68"/>
    </row>
    <row r="41" spans="1:18" ht="15" customHeight="1">
      <c r="A41" s="30" t="s">
        <v>82</v>
      </c>
      <c r="B41" s="40">
        <v>3243.5651954547843</v>
      </c>
      <c r="C41" s="40">
        <v>2750.9278158660563</v>
      </c>
      <c r="D41" s="40">
        <v>2931.0989768350532</v>
      </c>
      <c r="E41" s="40">
        <v>2690.8204670873465</v>
      </c>
      <c r="F41" s="40">
        <v>2259.7959954842308</v>
      </c>
      <c r="G41" s="40">
        <v>3019.478541090451</v>
      </c>
      <c r="H41" s="40">
        <v>2468.534800051415</v>
      </c>
      <c r="I41" s="40">
        <v>2554.1794218690598</v>
      </c>
      <c r="J41" s="40">
        <v>2384.5454072844182</v>
      </c>
      <c r="K41" s="40">
        <v>2514.274896278218</v>
      </c>
      <c r="L41" s="40">
        <v>2384.6212701405261</v>
      </c>
      <c r="M41" s="40">
        <v>2301.6587365617665</v>
      </c>
      <c r="N41" s="40">
        <v>2006.2224715311634</v>
      </c>
      <c r="O41" s="40">
        <v>1748.9780663281404</v>
      </c>
      <c r="P41" s="40">
        <v>3194.1452000758522</v>
      </c>
      <c r="R41" s="68"/>
    </row>
    <row r="42" spans="1:18" ht="15" customHeight="1">
      <c r="A42" s="30" t="s">
        <v>77</v>
      </c>
      <c r="B42" s="40">
        <v>148354.11684600663</v>
      </c>
      <c r="C42" s="40">
        <v>129369.90990461344</v>
      </c>
      <c r="D42" s="40">
        <v>149777.23073590384</v>
      </c>
      <c r="E42" s="40">
        <v>158062.65410000001</v>
      </c>
      <c r="F42" s="40">
        <v>129214.94444879235</v>
      </c>
      <c r="G42" s="40">
        <v>104706.99685334627</v>
      </c>
      <c r="H42" s="40">
        <v>101655.14708901617</v>
      </c>
      <c r="I42" s="40">
        <v>153372.13920000001</v>
      </c>
      <c r="J42" s="40">
        <v>97874.321750001909</v>
      </c>
      <c r="K42" s="40">
        <v>125425.22414338615</v>
      </c>
      <c r="L42" s="40">
        <v>114416.05753033767</v>
      </c>
      <c r="M42" s="40">
        <v>199387.20300000001</v>
      </c>
      <c r="N42" s="40">
        <v>133496.96117485792</v>
      </c>
      <c r="O42" s="40">
        <v>122132.95162780002</v>
      </c>
      <c r="P42" s="41">
        <v>144005.10826084163</v>
      </c>
      <c r="R42" s="68"/>
    </row>
    <row r="43" spans="1:18" ht="15" customHeight="1">
      <c r="A43" s="31" t="s">
        <v>69</v>
      </c>
      <c r="B43" s="41">
        <v>148354.11684600663</v>
      </c>
      <c r="C43" s="41">
        <v>129369.90990461344</v>
      </c>
      <c r="D43" s="41">
        <v>149777.23073590384</v>
      </c>
      <c r="E43" s="41">
        <v>158062.65410000001</v>
      </c>
      <c r="F43" s="41">
        <v>129214.94444879235</v>
      </c>
      <c r="G43" s="41">
        <v>104706.99685334627</v>
      </c>
      <c r="H43" s="41">
        <v>101655.14708901617</v>
      </c>
      <c r="I43" s="41">
        <v>153372.13920000001</v>
      </c>
      <c r="J43" s="41">
        <v>97874.321750001909</v>
      </c>
      <c r="K43" s="41">
        <v>125425.22414338615</v>
      </c>
      <c r="L43" s="41">
        <v>114416.05753033767</v>
      </c>
      <c r="M43" s="41">
        <v>199387.20300000001</v>
      </c>
      <c r="N43" s="41">
        <v>133496.96117485792</v>
      </c>
      <c r="O43" s="41">
        <v>122132.95162780002</v>
      </c>
      <c r="P43" s="41">
        <v>144005.10826084163</v>
      </c>
      <c r="R43" s="68"/>
    </row>
    <row r="44" spans="1:18" ht="15" customHeight="1">
      <c r="A44" s="28" t="s">
        <v>83</v>
      </c>
      <c r="B44" s="39">
        <v>2581140.5523314644</v>
      </c>
      <c r="C44" s="39">
        <v>2509129.770942302</v>
      </c>
      <c r="D44" s="39">
        <v>2574311.8474975247</v>
      </c>
      <c r="E44" s="39">
        <v>2713782.1709747422</v>
      </c>
      <c r="F44" s="39">
        <f t="shared" ref="F44:P44" si="12">F45+F50+F67+F70+F63</f>
        <v>2749197.2525814003</v>
      </c>
      <c r="G44" s="39">
        <f t="shared" si="12"/>
        <v>2868334.8072689888</v>
      </c>
      <c r="H44" s="39">
        <f t="shared" si="12"/>
        <v>2743710.2776465323</v>
      </c>
      <c r="I44" s="39">
        <f t="shared" si="12"/>
        <v>2838182.8796605342</v>
      </c>
      <c r="J44" s="39">
        <f t="shared" si="12"/>
        <v>3008722.9034518576</v>
      </c>
      <c r="K44" s="39">
        <f t="shared" si="12"/>
        <v>3113748.4448626232</v>
      </c>
      <c r="L44" s="39">
        <f t="shared" si="12"/>
        <v>2954669.8800864313</v>
      </c>
      <c r="M44" s="39">
        <f t="shared" si="12"/>
        <v>3140305.2304512099</v>
      </c>
      <c r="N44" s="39">
        <f t="shared" si="12"/>
        <v>3113440.5264547532</v>
      </c>
      <c r="O44" s="39">
        <f t="shared" si="12"/>
        <v>3327394.4909502445</v>
      </c>
      <c r="P44" s="39">
        <f t="shared" si="12"/>
        <v>3169777.8640442742</v>
      </c>
      <c r="R44" s="68"/>
    </row>
    <row r="45" spans="1:18" ht="14.25" customHeight="1">
      <c r="A45" s="29" t="s">
        <v>84</v>
      </c>
      <c r="B45" s="39">
        <v>682337.99466117297</v>
      </c>
      <c r="C45" s="39">
        <v>642917.75239991792</v>
      </c>
      <c r="D45" s="39">
        <v>620649.83818612329</v>
      </c>
      <c r="E45" s="39">
        <v>632359.80338607146</v>
      </c>
      <c r="F45" s="39">
        <f t="shared" ref="F45:P45" si="13">F46+F47</f>
        <v>688356.17998461355</v>
      </c>
      <c r="G45" s="39">
        <f t="shared" si="13"/>
        <v>721591.43543331488</v>
      </c>
      <c r="H45" s="39">
        <f t="shared" si="13"/>
        <v>718651.952506084</v>
      </c>
      <c r="I45" s="39">
        <f t="shared" si="13"/>
        <v>712901.45043745311</v>
      </c>
      <c r="J45" s="39">
        <f t="shared" si="13"/>
        <v>830663.36466886161</v>
      </c>
      <c r="K45" s="39">
        <f t="shared" si="13"/>
        <v>896013.98536047002</v>
      </c>
      <c r="L45" s="39">
        <f t="shared" si="13"/>
        <v>750798.32161233691</v>
      </c>
      <c r="M45" s="39">
        <f t="shared" si="13"/>
        <v>971483.23530608905</v>
      </c>
      <c r="N45" s="39">
        <f t="shared" si="13"/>
        <v>909083.1410903146</v>
      </c>
      <c r="O45" s="39">
        <f t="shared" si="13"/>
        <v>1074390.9805789958</v>
      </c>
      <c r="P45" s="39">
        <f t="shared" si="13"/>
        <v>870424.16370944399</v>
      </c>
      <c r="R45" s="68"/>
    </row>
    <row r="46" spans="1:18" ht="15" customHeight="1">
      <c r="A46" s="30" t="s">
        <v>75</v>
      </c>
      <c r="B46" s="40">
        <v>352527.42163294082</v>
      </c>
      <c r="C46" s="40">
        <v>302943.79563123721</v>
      </c>
      <c r="D46" s="40">
        <v>334215.12323242065</v>
      </c>
      <c r="E46" s="40">
        <v>251237.89305838032</v>
      </c>
      <c r="F46" s="40">
        <v>311545.37412342365</v>
      </c>
      <c r="G46" s="40">
        <v>339965.03911355283</v>
      </c>
      <c r="H46" s="40">
        <v>326020.53775565821</v>
      </c>
      <c r="I46" s="40">
        <v>296424.33698877285</v>
      </c>
      <c r="J46" s="40">
        <v>390567.4999045835</v>
      </c>
      <c r="K46" s="40">
        <v>403312.14687018871</v>
      </c>
      <c r="L46" s="40">
        <v>316918.05226580577</v>
      </c>
      <c r="M46" s="40">
        <v>376211.54837393359</v>
      </c>
      <c r="N46" s="40">
        <v>387389.90989616851</v>
      </c>
      <c r="O46" s="40">
        <v>395891.72282641416</v>
      </c>
      <c r="P46" s="40">
        <v>404768.88389514346</v>
      </c>
      <c r="R46" s="68"/>
    </row>
    <row r="47" spans="1:18" ht="15" customHeight="1">
      <c r="A47" s="30" t="s">
        <v>77</v>
      </c>
      <c r="B47" s="40">
        <v>329810.57302823215</v>
      </c>
      <c r="C47" s="40">
        <v>339973.95676868077</v>
      </c>
      <c r="D47" s="40">
        <v>286434.71495370264</v>
      </c>
      <c r="E47" s="40">
        <v>381121.91032769118</v>
      </c>
      <c r="F47" s="40">
        <f t="shared" ref="F47:O47" si="14">F48</f>
        <v>376810.80586118996</v>
      </c>
      <c r="G47" s="40">
        <f t="shared" si="14"/>
        <v>381626.39631976211</v>
      </c>
      <c r="H47" s="40">
        <f t="shared" si="14"/>
        <v>392631.41475042573</v>
      </c>
      <c r="I47" s="40">
        <f t="shared" si="14"/>
        <v>416477.11344868026</v>
      </c>
      <c r="J47" s="40">
        <f t="shared" si="14"/>
        <v>440095.86476427811</v>
      </c>
      <c r="K47" s="40">
        <f t="shared" si="14"/>
        <v>492701.83849028131</v>
      </c>
      <c r="L47" s="40">
        <f t="shared" si="14"/>
        <v>433880.26934653107</v>
      </c>
      <c r="M47" s="40">
        <f t="shared" si="14"/>
        <v>595271.68693215551</v>
      </c>
      <c r="N47" s="40">
        <f t="shared" si="14"/>
        <v>521693.23119414604</v>
      </c>
      <c r="O47" s="40">
        <f t="shared" si="14"/>
        <v>678499.2577525815</v>
      </c>
      <c r="P47" s="40">
        <v>465655.27981430059</v>
      </c>
      <c r="R47" s="68"/>
    </row>
    <row r="48" spans="1:18" ht="15" customHeight="1">
      <c r="A48" s="32" t="s">
        <v>79</v>
      </c>
      <c r="B48" s="40">
        <v>329810.57302823215</v>
      </c>
      <c r="C48" s="40">
        <v>339973.95676868077</v>
      </c>
      <c r="D48" s="40">
        <v>286434.71495370264</v>
      </c>
      <c r="E48" s="40">
        <v>381121.91032769118</v>
      </c>
      <c r="F48" s="40">
        <v>376810.80586118996</v>
      </c>
      <c r="G48" s="40">
        <v>381626.39631976211</v>
      </c>
      <c r="H48" s="40">
        <v>392631.41475042573</v>
      </c>
      <c r="I48" s="40">
        <v>416477.11344868026</v>
      </c>
      <c r="J48" s="40">
        <v>440095.86476427811</v>
      </c>
      <c r="K48" s="40">
        <v>492701.83849028131</v>
      </c>
      <c r="L48" s="40">
        <v>433880.26934653107</v>
      </c>
      <c r="M48" s="40">
        <v>595271.68693215551</v>
      </c>
      <c r="N48" s="40">
        <v>521693.23119414604</v>
      </c>
      <c r="O48" s="40">
        <v>678499.2577525815</v>
      </c>
      <c r="P48" s="40">
        <v>465655.27981430059</v>
      </c>
      <c r="R48" s="68"/>
    </row>
    <row r="49" spans="1:18" ht="14.25" customHeight="1">
      <c r="A49" s="31" t="s">
        <v>69</v>
      </c>
      <c r="B49" s="41">
        <v>329295.18654452771</v>
      </c>
      <c r="C49" s="41">
        <v>339684.39234358683</v>
      </c>
      <c r="D49" s="41">
        <v>285476.42375351465</v>
      </c>
      <c r="E49" s="41">
        <v>380605.74110000004</v>
      </c>
      <c r="F49" s="41">
        <v>373289.05884267436</v>
      </c>
      <c r="G49" s="41">
        <v>377991.60497387825</v>
      </c>
      <c r="H49" s="41">
        <v>390434.72768111841</v>
      </c>
      <c r="I49" s="41">
        <v>414441.46799999999</v>
      </c>
      <c r="J49" s="41">
        <v>437332.95010140375</v>
      </c>
      <c r="K49" s="41">
        <v>491497.70944960433</v>
      </c>
      <c r="L49" s="41">
        <v>432488.83490956039</v>
      </c>
      <c r="M49" s="41">
        <v>593951.53520000004</v>
      </c>
      <c r="N49" s="41">
        <v>520341.43474654394</v>
      </c>
      <c r="O49" s="41">
        <v>677300.3092929289</v>
      </c>
      <c r="P49" s="41">
        <v>464446.03502603836</v>
      </c>
      <c r="R49" s="68"/>
    </row>
    <row r="50" spans="1:18" ht="14.25" customHeight="1">
      <c r="A50" s="29" t="s">
        <v>85</v>
      </c>
      <c r="B50" s="39">
        <v>1246477.6646786388</v>
      </c>
      <c r="C50" s="39">
        <v>1210731.8844354402</v>
      </c>
      <c r="D50" s="39">
        <v>1260762.8651639605</v>
      </c>
      <c r="E50" s="39">
        <v>1481253.6303788861</v>
      </c>
      <c r="F50" s="39">
        <f t="shared" ref="F50:P50" si="15">F51+F53</f>
        <v>1366193.5427995743</v>
      </c>
      <c r="G50" s="39">
        <f t="shared" si="15"/>
        <v>1417484.4915694732</v>
      </c>
      <c r="H50" s="39">
        <f t="shared" si="15"/>
        <v>1313196.2691629047</v>
      </c>
      <c r="I50" s="39">
        <f t="shared" si="15"/>
        <v>1512482.9978313588</v>
      </c>
      <c r="J50" s="39">
        <f t="shared" si="15"/>
        <v>1442476.3436344294</v>
      </c>
      <c r="K50" s="39">
        <f t="shared" si="15"/>
        <v>1517905.8543907399</v>
      </c>
      <c r="L50" s="39">
        <f t="shared" si="15"/>
        <v>1542182.0115020277</v>
      </c>
      <c r="M50" s="39">
        <f t="shared" si="15"/>
        <v>1397095.33308599</v>
      </c>
      <c r="N50" s="39">
        <f t="shared" si="15"/>
        <v>1546504.5713998491</v>
      </c>
      <c r="O50" s="39">
        <f t="shared" si="15"/>
        <v>1543980.0602703374</v>
      </c>
      <c r="P50" s="39">
        <f t="shared" si="15"/>
        <v>1550154.1714628725</v>
      </c>
      <c r="R50" s="68"/>
    </row>
    <row r="51" spans="1:18" ht="15" customHeight="1">
      <c r="A51" s="30" t="s">
        <v>82</v>
      </c>
      <c r="B51" s="40">
        <v>298681.80829189013</v>
      </c>
      <c r="C51" s="40">
        <v>308554.77339522593</v>
      </c>
      <c r="D51" s="40">
        <v>328900.35003478511</v>
      </c>
      <c r="E51" s="40">
        <v>343562.9763301725</v>
      </c>
      <c r="F51" s="40">
        <f t="shared" ref="F51:P51" si="16">F52</f>
        <v>348985.4157503593</v>
      </c>
      <c r="G51" s="40">
        <f t="shared" si="16"/>
        <v>331351.47312964028</v>
      </c>
      <c r="H51" s="40">
        <f t="shared" si="16"/>
        <v>320798.24869805889</v>
      </c>
      <c r="I51" s="40">
        <f t="shared" si="16"/>
        <v>344167.21337584988</v>
      </c>
      <c r="J51" s="40">
        <f t="shared" si="16"/>
        <v>378512.60157579224</v>
      </c>
      <c r="K51" s="40">
        <f t="shared" si="16"/>
        <v>421660.9325054384</v>
      </c>
      <c r="L51" s="40">
        <f t="shared" si="16"/>
        <v>471638.98833493452</v>
      </c>
      <c r="M51" s="40">
        <f t="shared" si="16"/>
        <v>517469.18912681896</v>
      </c>
      <c r="N51" s="40">
        <f t="shared" si="16"/>
        <v>497291.5171105999</v>
      </c>
      <c r="O51" s="40">
        <f t="shared" si="16"/>
        <v>501160.40258372074</v>
      </c>
      <c r="P51" s="40">
        <f t="shared" si="16"/>
        <v>525632.922044595</v>
      </c>
      <c r="R51" s="68"/>
    </row>
    <row r="52" spans="1:18" ht="15" customHeight="1">
      <c r="A52" s="32" t="s">
        <v>80</v>
      </c>
      <c r="B52" s="40">
        <v>298681.80829189013</v>
      </c>
      <c r="C52" s="40">
        <v>308554.77339522593</v>
      </c>
      <c r="D52" s="40">
        <v>328900.35003478511</v>
      </c>
      <c r="E52" s="40">
        <v>343562.9763301725</v>
      </c>
      <c r="F52" s="40">
        <v>348985.4157503593</v>
      </c>
      <c r="G52" s="40">
        <v>331351.47312964028</v>
      </c>
      <c r="H52" s="40">
        <v>320798.24869805889</v>
      </c>
      <c r="I52" s="40">
        <v>344167.21337584988</v>
      </c>
      <c r="J52" s="40">
        <v>378512.60157579224</v>
      </c>
      <c r="K52" s="40">
        <v>421660.9325054384</v>
      </c>
      <c r="L52" s="40">
        <v>471638.98833493452</v>
      </c>
      <c r="M52" s="40">
        <v>517469.18912681896</v>
      </c>
      <c r="N52" s="40">
        <v>497291.5171105999</v>
      </c>
      <c r="O52" s="40">
        <v>501160.40258372074</v>
      </c>
      <c r="P52" s="40">
        <v>525632.922044595</v>
      </c>
      <c r="R52" s="68"/>
    </row>
    <row r="53" spans="1:18" ht="15" customHeight="1">
      <c r="A53" s="30" t="s">
        <v>77</v>
      </c>
      <c r="B53" s="40">
        <v>947795.85638674861</v>
      </c>
      <c r="C53" s="40">
        <v>902177.11104021431</v>
      </c>
      <c r="D53" s="40">
        <v>931862.5151291755</v>
      </c>
      <c r="E53" s="40">
        <v>1137690.6540487136</v>
      </c>
      <c r="F53" s="40">
        <f t="shared" ref="F53:P53" si="17">F54+F55</f>
        <v>1017208.1270492149</v>
      </c>
      <c r="G53" s="40">
        <f t="shared" si="17"/>
        <v>1086133.0184398328</v>
      </c>
      <c r="H53" s="40">
        <f t="shared" si="17"/>
        <v>992398.02046484582</v>
      </c>
      <c r="I53" s="40">
        <f t="shared" si="17"/>
        <v>1168315.7844555089</v>
      </c>
      <c r="J53" s="40">
        <f t="shared" si="17"/>
        <v>1063963.7420586371</v>
      </c>
      <c r="K53" s="40">
        <f t="shared" si="17"/>
        <v>1096244.9218853016</v>
      </c>
      <c r="L53" s="40">
        <f t="shared" si="17"/>
        <v>1070543.0231670933</v>
      </c>
      <c r="M53" s="40">
        <f t="shared" si="17"/>
        <v>879626.14395917114</v>
      </c>
      <c r="N53" s="40">
        <f t="shared" si="17"/>
        <v>1049213.0542892492</v>
      </c>
      <c r="O53" s="40">
        <f t="shared" si="17"/>
        <v>1042819.6576866166</v>
      </c>
      <c r="P53" s="40">
        <f t="shared" si="17"/>
        <v>1024521.2494182776</v>
      </c>
      <c r="R53" s="68"/>
    </row>
    <row r="54" spans="1:18" ht="15" customHeight="1">
      <c r="A54" s="32" t="s">
        <v>79</v>
      </c>
      <c r="B54" s="40">
        <v>159.89826020532865</v>
      </c>
      <c r="C54" s="40">
        <v>163.09622540532865</v>
      </c>
      <c r="D54" s="40">
        <v>290.59496967326777</v>
      </c>
      <c r="E54" s="40">
        <v>562.92891219694343</v>
      </c>
      <c r="F54" s="40">
        <f t="shared" ref="F54:P55" si="18">F57+F61</f>
        <v>1.1532855000000001E-7</v>
      </c>
      <c r="G54" s="40">
        <f t="shared" si="18"/>
        <v>1.1532855000000001E-7</v>
      </c>
      <c r="H54" s="40">
        <f t="shared" si="18"/>
        <v>1.1532855000000001E-7</v>
      </c>
      <c r="I54" s="40">
        <f t="shared" si="18"/>
        <v>1.1532855000000001E-7</v>
      </c>
      <c r="J54" s="40">
        <f t="shared" si="18"/>
        <v>4.7413121303285504</v>
      </c>
      <c r="K54" s="40">
        <f t="shared" si="18"/>
        <v>2.9594019073285502</v>
      </c>
      <c r="L54" s="40">
        <f t="shared" si="18"/>
        <v>4.0529101250085509</v>
      </c>
      <c r="M54" s="40">
        <f t="shared" si="18"/>
        <v>4.544900815122551</v>
      </c>
      <c r="N54" s="40">
        <f t="shared" si="18"/>
        <v>4.6357988291184311</v>
      </c>
      <c r="O54" s="40">
        <f t="shared" si="18"/>
        <v>4.728514803394229</v>
      </c>
      <c r="P54" s="40">
        <f t="shared" si="18"/>
        <v>4.823085097155543</v>
      </c>
      <c r="R54" s="68"/>
    </row>
    <row r="55" spans="1:18" ht="15" customHeight="1">
      <c r="A55" s="32" t="s">
        <v>80</v>
      </c>
      <c r="B55" s="40">
        <v>947635.95812654332</v>
      </c>
      <c r="C55" s="40">
        <v>902014.01481480896</v>
      </c>
      <c r="D55" s="40">
        <v>931571.92015950219</v>
      </c>
      <c r="E55" s="40">
        <v>1137127.7251365166</v>
      </c>
      <c r="F55" s="40">
        <f t="shared" si="18"/>
        <v>1017208.1270490995</v>
      </c>
      <c r="G55" s="40">
        <f t="shared" si="18"/>
        <v>1086133.0184397176</v>
      </c>
      <c r="H55" s="40">
        <f t="shared" si="18"/>
        <v>992398.02046473045</v>
      </c>
      <c r="I55" s="40">
        <f t="shared" si="18"/>
        <v>1168315.7844553937</v>
      </c>
      <c r="J55" s="40">
        <f t="shared" si="18"/>
        <v>1063959.0007465067</v>
      </c>
      <c r="K55" s="40">
        <f t="shared" si="18"/>
        <v>1096241.9624833942</v>
      </c>
      <c r="L55" s="40">
        <f t="shared" si="18"/>
        <v>1070538.9702569682</v>
      </c>
      <c r="M55" s="40">
        <f t="shared" si="18"/>
        <v>879621.59905835602</v>
      </c>
      <c r="N55" s="40">
        <f t="shared" si="18"/>
        <v>1049208.4184904201</v>
      </c>
      <c r="O55" s="40">
        <f t="shared" si="18"/>
        <v>1042814.9291718133</v>
      </c>
      <c r="P55" s="40">
        <f t="shared" si="18"/>
        <v>1024516.4263331805</v>
      </c>
      <c r="R55" s="68"/>
    </row>
    <row r="56" spans="1:18" ht="15" customHeight="1">
      <c r="A56" s="33" t="s">
        <v>86</v>
      </c>
      <c r="B56" s="40">
        <v>947535.5064786193</v>
      </c>
      <c r="C56" s="40">
        <v>901911.55413392233</v>
      </c>
      <c r="D56" s="40">
        <v>931591.64708475757</v>
      </c>
      <c r="E56" s="40">
        <v>1137311.4823687135</v>
      </c>
      <c r="F56" s="40">
        <f t="shared" ref="F56:P56" si="19">F57+F58</f>
        <v>1017083.4200492149</v>
      </c>
      <c r="G56" s="40">
        <f t="shared" si="19"/>
        <v>1086012.6564398329</v>
      </c>
      <c r="H56" s="40">
        <f t="shared" si="19"/>
        <v>991963.81646484579</v>
      </c>
      <c r="I56" s="40">
        <f t="shared" si="19"/>
        <v>1168188.8904555088</v>
      </c>
      <c r="J56" s="40">
        <f t="shared" si="19"/>
        <v>1063938.2317466219</v>
      </c>
      <c r="K56" s="40">
        <f t="shared" si="19"/>
        <v>1096220.7684835095</v>
      </c>
      <c r="L56" s="40">
        <f t="shared" si="19"/>
        <v>1070538.9702570834</v>
      </c>
      <c r="M56" s="40">
        <f t="shared" si="19"/>
        <v>879621.59905847139</v>
      </c>
      <c r="N56" s="40">
        <f t="shared" si="19"/>
        <v>1049208.4184905353</v>
      </c>
      <c r="O56" s="40">
        <f t="shared" si="19"/>
        <v>1042814.9291719287</v>
      </c>
      <c r="P56" s="40">
        <f t="shared" si="19"/>
        <v>1024516.4263332959</v>
      </c>
      <c r="R56" s="68"/>
    </row>
    <row r="57" spans="1:18">
      <c r="A57" s="32" t="s">
        <v>79</v>
      </c>
      <c r="B57" s="40">
        <v>2.0532864000000002E-7</v>
      </c>
      <c r="C57" s="40">
        <v>2.0532864000000002E-7</v>
      </c>
      <c r="D57" s="40">
        <v>124.23681996926776</v>
      </c>
      <c r="E57" s="40">
        <v>205.50301219694342</v>
      </c>
      <c r="F57" s="40">
        <v>1.1532855000000001E-7</v>
      </c>
      <c r="G57" s="40">
        <v>1.1532855000000001E-7</v>
      </c>
      <c r="H57" s="40">
        <v>1.1532855000000001E-7</v>
      </c>
      <c r="I57" s="40">
        <v>1.1532855000000001E-7</v>
      </c>
      <c r="J57" s="40">
        <v>1.1532855000000001E-7</v>
      </c>
      <c r="K57" s="40">
        <v>1.1532855000000001E-7</v>
      </c>
      <c r="L57" s="40">
        <v>1.1532855000000001E-7</v>
      </c>
      <c r="M57" s="40">
        <v>1.1532855000000001E-7</v>
      </c>
      <c r="N57" s="40">
        <v>1.1532855000000001E-7</v>
      </c>
      <c r="O57" s="40">
        <v>1.1532855000000001E-7</v>
      </c>
      <c r="P57" s="40">
        <v>1.1532855000000001E-7</v>
      </c>
      <c r="R57" s="68"/>
    </row>
    <row r="58" spans="1:18">
      <c r="A58" s="32" t="s">
        <v>80</v>
      </c>
      <c r="B58" s="40">
        <v>947535.50647841394</v>
      </c>
      <c r="C58" s="40">
        <v>901911.55413371697</v>
      </c>
      <c r="D58" s="40">
        <v>931467.41026478831</v>
      </c>
      <c r="E58" s="40">
        <v>1137105.9793565166</v>
      </c>
      <c r="F58" s="40">
        <v>1017083.4200490995</v>
      </c>
      <c r="G58" s="40">
        <v>1086012.6564397176</v>
      </c>
      <c r="H58" s="40">
        <v>991963.81646473042</v>
      </c>
      <c r="I58" s="40">
        <v>1168188.8904553936</v>
      </c>
      <c r="J58" s="40">
        <v>1063938.2317465066</v>
      </c>
      <c r="K58" s="40">
        <v>1096220.7684833943</v>
      </c>
      <c r="L58" s="40">
        <v>1070538.9702569682</v>
      </c>
      <c r="M58" s="40">
        <v>879621.59905835602</v>
      </c>
      <c r="N58" s="40">
        <v>1049208.4184904201</v>
      </c>
      <c r="O58" s="40">
        <v>1042814.9291718133</v>
      </c>
      <c r="P58" s="40">
        <v>1024516.4263331805</v>
      </c>
      <c r="R58" s="68"/>
    </row>
    <row r="59" spans="1:18" ht="15" customHeight="1">
      <c r="A59" s="31" t="s">
        <v>69</v>
      </c>
      <c r="B59" s="41">
        <v>947410.00768289727</v>
      </c>
      <c r="C59" s="41">
        <v>901794.44707720028</v>
      </c>
      <c r="D59" s="41">
        <v>931350.30320827162</v>
      </c>
      <c r="E59" s="41">
        <v>1136988.8722999999</v>
      </c>
      <c r="F59" s="41">
        <v>1016924.9207197118</v>
      </c>
      <c r="G59" s="41">
        <v>1085971.4081032011</v>
      </c>
      <c r="H59" s="41">
        <v>991963.81641121372</v>
      </c>
      <c r="I59" s="41">
        <v>1168188.8903999999</v>
      </c>
      <c r="J59" s="41">
        <v>1063938.2316885607</v>
      </c>
      <c r="K59" s="41">
        <v>1096220.7684240383</v>
      </c>
      <c r="L59" s="41">
        <v>1070538.9701966122</v>
      </c>
      <c r="M59" s="41">
        <v>879621.59900000005</v>
      </c>
      <c r="N59" s="41">
        <v>1049208.4184320641</v>
      </c>
      <c r="O59" s="41">
        <v>1042814.9291114573</v>
      </c>
      <c r="P59" s="41">
        <v>1042814.9291114573</v>
      </c>
      <c r="R59" s="68"/>
    </row>
    <row r="60" spans="1:18" ht="15" customHeight="1">
      <c r="A60" s="46" t="s">
        <v>103</v>
      </c>
      <c r="B60" s="40">
        <v>260.34990812940003</v>
      </c>
      <c r="C60" s="40">
        <v>265.55690629198807</v>
      </c>
      <c r="D60" s="40">
        <v>270.86804441782783</v>
      </c>
      <c r="E60" s="40">
        <v>379.17168000000004</v>
      </c>
      <c r="F60" s="40">
        <f t="shared" ref="F60:P60" si="20">F61+F62</f>
        <v>124.70699999999999</v>
      </c>
      <c r="G60" s="40">
        <f t="shared" si="20"/>
        <v>120.36199999999999</v>
      </c>
      <c r="H60" s="40">
        <f t="shared" si="20"/>
        <v>434.20400000000001</v>
      </c>
      <c r="I60" s="40">
        <f t="shared" si="20"/>
        <v>126.89400000000001</v>
      </c>
      <c r="J60" s="40">
        <f t="shared" si="20"/>
        <v>25.510312014999997</v>
      </c>
      <c r="K60" s="40">
        <f t="shared" si="20"/>
        <v>24.153401792</v>
      </c>
      <c r="L60" s="40">
        <f t="shared" si="20"/>
        <v>4.0529100096800006</v>
      </c>
      <c r="M60" s="40">
        <f t="shared" si="20"/>
        <v>4.5449006997940007</v>
      </c>
      <c r="N60" s="40">
        <f t="shared" si="20"/>
        <v>4.6357987137898808</v>
      </c>
      <c r="O60" s="40">
        <f t="shared" si="20"/>
        <v>4.7285146880656788</v>
      </c>
      <c r="P60" s="40">
        <f t="shared" si="20"/>
        <v>4.8230849818269927</v>
      </c>
      <c r="R60" s="68"/>
    </row>
    <row r="61" spans="1:18" ht="15" customHeight="1">
      <c r="A61" s="47" t="s">
        <v>79</v>
      </c>
      <c r="B61" s="40">
        <v>159.89826000000002</v>
      </c>
      <c r="C61" s="40">
        <v>163.09622520000002</v>
      </c>
      <c r="D61" s="40">
        <v>166.35814970400003</v>
      </c>
      <c r="E61" s="40">
        <v>357.42590000000001</v>
      </c>
      <c r="F61" s="40">
        <v>0</v>
      </c>
      <c r="G61" s="40">
        <v>0</v>
      </c>
      <c r="H61" s="40">
        <v>0</v>
      </c>
      <c r="I61" s="40">
        <v>0</v>
      </c>
      <c r="J61" s="40">
        <v>4.7413120150000001</v>
      </c>
      <c r="K61" s="40">
        <v>2.9594017920000004</v>
      </c>
      <c r="L61" s="40">
        <v>4.0529100096800006</v>
      </c>
      <c r="M61" s="40">
        <v>4.5449006997940007</v>
      </c>
      <c r="N61" s="40">
        <v>4.6357987137898808</v>
      </c>
      <c r="O61" s="40">
        <v>4.7285146880656788</v>
      </c>
      <c r="P61" s="40">
        <v>4.8230849818269927</v>
      </c>
      <c r="R61" s="68"/>
    </row>
    <row r="62" spans="1:18" ht="15" customHeight="1">
      <c r="A62" s="47" t="s">
        <v>80</v>
      </c>
      <c r="B62" s="40">
        <v>100.45164812940001</v>
      </c>
      <c r="C62" s="40">
        <v>102.46068109198802</v>
      </c>
      <c r="D62" s="40">
        <v>104.50989471382779</v>
      </c>
      <c r="E62" s="40">
        <v>21.74578</v>
      </c>
      <c r="F62" s="40">
        <v>124.70699999999999</v>
      </c>
      <c r="G62" s="40">
        <v>120.36199999999999</v>
      </c>
      <c r="H62" s="40">
        <v>434.20400000000001</v>
      </c>
      <c r="I62" s="40">
        <v>126.89400000000001</v>
      </c>
      <c r="J62" s="40">
        <v>20.768999999999998</v>
      </c>
      <c r="K62" s="40">
        <v>21.193999999999999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R62" s="68"/>
    </row>
    <row r="63" spans="1:18" ht="15" customHeight="1">
      <c r="A63" s="29" t="s">
        <v>104</v>
      </c>
      <c r="B63" s="39">
        <v>4047.0503112748374</v>
      </c>
      <c r="C63" s="39">
        <v>4092.064995694343</v>
      </c>
      <c r="D63" s="39">
        <v>4864.3494209750579</v>
      </c>
      <c r="E63" s="39">
        <v>6369.4504867990263</v>
      </c>
      <c r="F63" s="39">
        <f t="shared" ref="F63:P63" si="21">F64</f>
        <v>5611.7976796034272</v>
      </c>
      <c r="G63" s="39">
        <f t="shared" si="21"/>
        <v>4271.8885655260237</v>
      </c>
      <c r="H63" s="39">
        <f t="shared" si="21"/>
        <v>4375.454993513843</v>
      </c>
      <c r="I63" s="39">
        <f t="shared" si="21"/>
        <v>5320.3290593247493</v>
      </c>
      <c r="J63" s="39">
        <f t="shared" si="21"/>
        <v>6289.0281475456568</v>
      </c>
      <c r="K63" s="39">
        <f t="shared" si="21"/>
        <v>5699.5379113856552</v>
      </c>
      <c r="L63" s="39">
        <f t="shared" si="21"/>
        <v>5904.5213043678923</v>
      </c>
      <c r="M63" s="39">
        <f t="shared" si="21"/>
        <v>5645.1389952568679</v>
      </c>
      <c r="N63" s="39">
        <f t="shared" si="21"/>
        <v>5659.2475467818776</v>
      </c>
      <c r="O63" s="39">
        <f t="shared" si="21"/>
        <v>4995.4408859962332</v>
      </c>
      <c r="P63" s="39">
        <f t="shared" si="21"/>
        <v>4619.2645503166477</v>
      </c>
      <c r="R63" s="68"/>
    </row>
    <row r="64" spans="1:18" ht="15" customHeight="1">
      <c r="A64" s="32" t="s">
        <v>105</v>
      </c>
      <c r="B64" s="40">
        <v>4047.0503112748374</v>
      </c>
      <c r="C64" s="40">
        <v>4092.064995694343</v>
      </c>
      <c r="D64" s="40">
        <v>4864.3494209750579</v>
      </c>
      <c r="E64" s="40">
        <v>6369.4504867990263</v>
      </c>
      <c r="F64" s="40">
        <f t="shared" ref="F64:O64" si="22">F65+F66</f>
        <v>5611.7976796034272</v>
      </c>
      <c r="G64" s="40">
        <f t="shared" si="22"/>
        <v>4271.8885655260237</v>
      </c>
      <c r="H64" s="40">
        <f t="shared" si="22"/>
        <v>4375.454993513843</v>
      </c>
      <c r="I64" s="40">
        <f t="shared" si="22"/>
        <v>5320.3290593247493</v>
      </c>
      <c r="J64" s="40">
        <f t="shared" si="22"/>
        <v>6289.0281475456568</v>
      </c>
      <c r="K64" s="40">
        <f t="shared" si="22"/>
        <v>5699.5379113856552</v>
      </c>
      <c r="L64" s="40">
        <f t="shared" si="22"/>
        <v>5904.5213043678923</v>
      </c>
      <c r="M64" s="40">
        <f t="shared" si="22"/>
        <v>5645.1389952568679</v>
      </c>
      <c r="N64" s="40">
        <f t="shared" si="22"/>
        <v>5659.2475467818776</v>
      </c>
      <c r="O64" s="40">
        <f t="shared" si="22"/>
        <v>4995.4408859962332</v>
      </c>
      <c r="P64" s="40">
        <v>4619.2645503166477</v>
      </c>
      <c r="R64" s="68"/>
    </row>
    <row r="65" spans="1:18" ht="15" customHeight="1">
      <c r="A65" s="32" t="s">
        <v>106</v>
      </c>
      <c r="B65" s="40">
        <v>4047.0503112748374</v>
      </c>
      <c r="C65" s="40">
        <v>4092.064995694343</v>
      </c>
      <c r="D65" s="40">
        <v>4864.3494209750579</v>
      </c>
      <c r="E65" s="40">
        <v>6369.4504867990263</v>
      </c>
      <c r="F65" s="40">
        <v>5611.7976796034272</v>
      </c>
      <c r="G65" s="40">
        <v>4271.8885655260237</v>
      </c>
      <c r="H65" s="40">
        <v>4375.454993513843</v>
      </c>
      <c r="I65" s="40">
        <v>5320.3290593247493</v>
      </c>
      <c r="J65" s="40">
        <v>6289.0281475456568</v>
      </c>
      <c r="K65" s="40">
        <v>5699.5379113856552</v>
      </c>
      <c r="L65" s="40">
        <v>5904.5213043678923</v>
      </c>
      <c r="M65" s="40">
        <v>5645.1389952568679</v>
      </c>
      <c r="N65" s="40">
        <v>5659.2475467818776</v>
      </c>
      <c r="O65" s="40">
        <v>4995.4408859962332</v>
      </c>
      <c r="P65" s="40">
        <v>4619.2645503166477</v>
      </c>
      <c r="R65" s="68"/>
    </row>
    <row r="66" spans="1:18" ht="15" customHeight="1">
      <c r="A66" s="32" t="s">
        <v>107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R66" s="68"/>
    </row>
    <row r="67" spans="1:18" ht="15" customHeight="1">
      <c r="A67" s="29" t="s">
        <v>87</v>
      </c>
      <c r="B67" s="39">
        <v>4646.9718991</v>
      </c>
      <c r="C67" s="39">
        <v>4889.3981492299999</v>
      </c>
      <c r="D67" s="39">
        <v>5420.4093510399998</v>
      </c>
      <c r="E67" s="39">
        <v>5712.6575000000003</v>
      </c>
      <c r="F67" s="39">
        <f t="shared" ref="F67:P68" si="23">F68</f>
        <v>5591.2000000000007</v>
      </c>
      <c r="G67" s="39">
        <f t="shared" si="23"/>
        <v>5229.7358334848004</v>
      </c>
      <c r="H67" s="39">
        <f t="shared" si="23"/>
        <v>5517.5904010130998</v>
      </c>
      <c r="I67" s="39">
        <f t="shared" si="23"/>
        <v>5271.2475168000001</v>
      </c>
      <c r="J67" s="39">
        <f t="shared" si="23"/>
        <v>5034.0261011000002</v>
      </c>
      <c r="K67" s="39">
        <f t="shared" si="23"/>
        <v>5736.1820481000004</v>
      </c>
      <c r="L67" s="39">
        <f t="shared" si="23"/>
        <v>5581.2220986170005</v>
      </c>
      <c r="M67" s="39">
        <f t="shared" si="23"/>
        <v>4491.1351081952998</v>
      </c>
      <c r="N67" s="39">
        <f t="shared" si="23"/>
        <v>4491.1351081952998</v>
      </c>
      <c r="O67" s="39">
        <f t="shared" si="23"/>
        <v>5652.2526278319001</v>
      </c>
      <c r="P67" s="39">
        <f t="shared" si="23"/>
        <v>6022.0708827124508</v>
      </c>
      <c r="R67" s="68"/>
    </row>
    <row r="68" spans="1:18" ht="14.25" customHeight="1">
      <c r="A68" s="30" t="s">
        <v>77</v>
      </c>
      <c r="B68" s="40">
        <v>4646.9718991</v>
      </c>
      <c r="C68" s="40">
        <v>4889.3981492299999</v>
      </c>
      <c r="D68" s="40">
        <v>5420.4093510399998</v>
      </c>
      <c r="E68" s="40">
        <v>5712.6575000000003</v>
      </c>
      <c r="F68" s="40">
        <f t="shared" si="23"/>
        <v>5591.2000000000007</v>
      </c>
      <c r="G68" s="40">
        <f t="shared" si="23"/>
        <v>5229.7358334848004</v>
      </c>
      <c r="H68" s="40">
        <f t="shared" si="23"/>
        <v>5517.5904010130998</v>
      </c>
      <c r="I68" s="40">
        <f t="shared" si="23"/>
        <v>5271.2475168000001</v>
      </c>
      <c r="J68" s="40">
        <f t="shared" si="23"/>
        <v>5034.0261011000002</v>
      </c>
      <c r="K68" s="40">
        <f t="shared" si="23"/>
        <v>5736.1820481000004</v>
      </c>
      <c r="L68" s="40">
        <f t="shared" si="23"/>
        <v>5581.2220986170005</v>
      </c>
      <c r="M68" s="40">
        <f t="shared" si="23"/>
        <v>4491.1351081952998</v>
      </c>
      <c r="N68" s="40">
        <f t="shared" si="23"/>
        <v>4491.1351081952998</v>
      </c>
      <c r="O68" s="40">
        <f t="shared" si="23"/>
        <v>5652.2526278319001</v>
      </c>
      <c r="P68" s="40">
        <v>6022.0708827124508</v>
      </c>
      <c r="R68" s="68"/>
    </row>
    <row r="69" spans="1:18">
      <c r="A69" s="32" t="s">
        <v>79</v>
      </c>
      <c r="B69" s="40">
        <v>4646.9718991</v>
      </c>
      <c r="C69" s="40">
        <v>4889.3981492299999</v>
      </c>
      <c r="D69" s="40">
        <v>5420.4093510399998</v>
      </c>
      <c r="E69" s="40">
        <v>5712.6575000000003</v>
      </c>
      <c r="F69" s="40">
        <v>5591.2000000000007</v>
      </c>
      <c r="G69" s="40">
        <v>5229.7358334848004</v>
      </c>
      <c r="H69" s="40">
        <v>5517.5904010130998</v>
      </c>
      <c r="I69" s="40">
        <v>5271.2475168000001</v>
      </c>
      <c r="J69" s="40">
        <v>5034.0261011000002</v>
      </c>
      <c r="K69" s="40">
        <v>5736.1820481000004</v>
      </c>
      <c r="L69" s="40">
        <v>5581.2220986170005</v>
      </c>
      <c r="M69" s="40">
        <v>4491.1351081952998</v>
      </c>
      <c r="N69" s="40">
        <v>4491.1351081952998</v>
      </c>
      <c r="O69" s="40">
        <v>5652.2526278319001</v>
      </c>
      <c r="P69" s="40">
        <v>6022.0708827124508</v>
      </c>
      <c r="R69" s="68"/>
    </row>
    <row r="70" spans="1:18" ht="15" customHeight="1">
      <c r="A70" s="29" t="s">
        <v>88</v>
      </c>
      <c r="B70" s="39">
        <v>643630.870781278</v>
      </c>
      <c r="C70" s="39">
        <v>646498.67096201947</v>
      </c>
      <c r="D70" s="39">
        <v>682614.38537542569</v>
      </c>
      <c r="E70" s="39">
        <v>588086.62922298477</v>
      </c>
      <c r="F70" s="39">
        <f t="shared" ref="F70:P70" si="24">F71+F73</f>
        <v>683444.5321176087</v>
      </c>
      <c r="G70" s="39">
        <f t="shared" si="24"/>
        <v>719757.25586719043</v>
      </c>
      <c r="H70" s="39">
        <f t="shared" si="24"/>
        <v>701969.01058301656</v>
      </c>
      <c r="I70" s="39">
        <f t="shared" si="24"/>
        <v>602206.85481559706</v>
      </c>
      <c r="J70" s="39">
        <f t="shared" si="24"/>
        <v>724260.14089992142</v>
      </c>
      <c r="K70" s="39">
        <f t="shared" si="24"/>
        <v>688392.88515192724</v>
      </c>
      <c r="L70" s="39">
        <f t="shared" si="24"/>
        <v>650203.80356908182</v>
      </c>
      <c r="M70" s="39">
        <f t="shared" si="24"/>
        <v>761590.38795567839</v>
      </c>
      <c r="N70" s="39">
        <f t="shared" si="24"/>
        <v>647702.4313096127</v>
      </c>
      <c r="O70" s="39">
        <f t="shared" si="24"/>
        <v>698375.75658708299</v>
      </c>
      <c r="P70" s="39">
        <f t="shared" si="24"/>
        <v>738558.19343892869</v>
      </c>
      <c r="R70" s="68"/>
    </row>
    <row r="71" spans="1:18" ht="15" customHeight="1">
      <c r="A71" s="30" t="s">
        <v>75</v>
      </c>
      <c r="B71" s="40">
        <v>2951.5743580960066</v>
      </c>
      <c r="C71" s="40">
        <v>1126.2735036380529</v>
      </c>
      <c r="D71" s="40">
        <v>1771.2762438532436</v>
      </c>
      <c r="E71" s="40">
        <v>850.35199298051998</v>
      </c>
      <c r="F71" s="40">
        <f t="shared" ref="F71:P71" si="25">F72</f>
        <v>1241.0934709694066</v>
      </c>
      <c r="G71" s="40">
        <f t="shared" si="25"/>
        <v>716.851574925617</v>
      </c>
      <c r="H71" s="40">
        <f t="shared" si="25"/>
        <v>2588.024757242104</v>
      </c>
      <c r="I71" s="40">
        <f t="shared" si="25"/>
        <v>1021.9030388793205</v>
      </c>
      <c r="J71" s="40">
        <f t="shared" si="25"/>
        <v>1928.5212017284903</v>
      </c>
      <c r="K71" s="40">
        <f t="shared" si="25"/>
        <v>2035.7426389061304</v>
      </c>
      <c r="L71" s="40">
        <f t="shared" si="25"/>
        <v>11938.699076008137</v>
      </c>
      <c r="M71" s="40">
        <f t="shared" si="25"/>
        <v>12039.503234243579</v>
      </c>
      <c r="N71" s="40">
        <f t="shared" si="25"/>
        <v>3730.4739730955916</v>
      </c>
      <c r="O71" s="40">
        <f t="shared" si="25"/>
        <v>3363.5917992132345</v>
      </c>
      <c r="P71" s="40">
        <f t="shared" si="25"/>
        <v>12009.984817550532</v>
      </c>
      <c r="R71" s="68"/>
    </row>
    <row r="72" spans="1:18" ht="15" customHeight="1">
      <c r="A72" s="32" t="s">
        <v>79</v>
      </c>
      <c r="B72" s="40">
        <v>2951.5743580960066</v>
      </c>
      <c r="C72" s="40">
        <v>1126.2735036380529</v>
      </c>
      <c r="D72" s="40">
        <v>1771.2762438532436</v>
      </c>
      <c r="E72" s="40">
        <v>850.35199298051998</v>
      </c>
      <c r="F72" s="40">
        <v>1241.0934709694066</v>
      </c>
      <c r="G72" s="40">
        <v>716.851574925617</v>
      </c>
      <c r="H72" s="40">
        <v>2588.024757242104</v>
      </c>
      <c r="I72" s="40">
        <v>1021.9030388793205</v>
      </c>
      <c r="J72" s="40">
        <v>1928.5212017284903</v>
      </c>
      <c r="K72" s="40">
        <v>2035.7426389061304</v>
      </c>
      <c r="L72" s="40">
        <v>11938.699076008137</v>
      </c>
      <c r="M72" s="40">
        <v>12039.503234243579</v>
      </c>
      <c r="N72" s="40">
        <v>3730.4739730955916</v>
      </c>
      <c r="O72" s="40">
        <v>3363.5917992132345</v>
      </c>
      <c r="P72" s="40">
        <v>12009.984817550532</v>
      </c>
      <c r="R72" s="68"/>
    </row>
    <row r="73" spans="1:18" ht="15" customHeight="1">
      <c r="A73" s="30" t="s">
        <v>77</v>
      </c>
      <c r="B73" s="40">
        <v>640679.29642318201</v>
      </c>
      <c r="C73" s="40">
        <v>645372.39745838137</v>
      </c>
      <c r="D73" s="40">
        <v>680843.10913157242</v>
      </c>
      <c r="E73" s="40">
        <v>587236.2772300042</v>
      </c>
      <c r="F73" s="40">
        <f t="shared" ref="F73:P73" si="26">F74</f>
        <v>682203.43864663935</v>
      </c>
      <c r="G73" s="40">
        <f t="shared" si="26"/>
        <v>719040.40429226484</v>
      </c>
      <c r="H73" s="40">
        <f t="shared" si="26"/>
        <v>699380.98582577449</v>
      </c>
      <c r="I73" s="40">
        <f t="shared" si="26"/>
        <v>601184.95177671779</v>
      </c>
      <c r="J73" s="40">
        <f t="shared" si="26"/>
        <v>722331.61969819292</v>
      </c>
      <c r="K73" s="40">
        <f t="shared" si="26"/>
        <v>686357.14251302113</v>
      </c>
      <c r="L73" s="40">
        <f t="shared" si="26"/>
        <v>638265.10449307365</v>
      </c>
      <c r="M73" s="40">
        <f t="shared" si="26"/>
        <v>749550.88472143479</v>
      </c>
      <c r="N73" s="40">
        <f t="shared" si="26"/>
        <v>643971.95733651717</v>
      </c>
      <c r="O73" s="40">
        <f t="shared" si="26"/>
        <v>695012.16478786978</v>
      </c>
      <c r="P73" s="40">
        <f t="shared" si="26"/>
        <v>726548.20862137817</v>
      </c>
      <c r="R73" s="68"/>
    </row>
    <row r="74" spans="1:18" ht="15" customHeight="1">
      <c r="A74" s="33" t="s">
        <v>86</v>
      </c>
      <c r="B74" s="40">
        <v>640679.29642318201</v>
      </c>
      <c r="C74" s="40">
        <v>645372.39745838137</v>
      </c>
      <c r="D74" s="40">
        <v>680843.10913157242</v>
      </c>
      <c r="E74" s="40">
        <v>587236.2772300042</v>
      </c>
      <c r="F74" s="40">
        <f t="shared" ref="F74:P74" si="27">F75+F77</f>
        <v>682203.43864663935</v>
      </c>
      <c r="G74" s="40">
        <f t="shared" si="27"/>
        <v>719040.40429226484</v>
      </c>
      <c r="H74" s="40">
        <f t="shared" si="27"/>
        <v>699380.98582577449</v>
      </c>
      <c r="I74" s="40">
        <f t="shared" si="27"/>
        <v>601184.95177671779</v>
      </c>
      <c r="J74" s="40">
        <f t="shared" si="27"/>
        <v>722331.61969819292</v>
      </c>
      <c r="K74" s="40">
        <f t="shared" si="27"/>
        <v>686357.14251302113</v>
      </c>
      <c r="L74" s="40">
        <f t="shared" si="27"/>
        <v>638265.10449307365</v>
      </c>
      <c r="M74" s="40">
        <f t="shared" si="27"/>
        <v>749550.88472143479</v>
      </c>
      <c r="N74" s="40">
        <f t="shared" si="27"/>
        <v>643971.95733651717</v>
      </c>
      <c r="O74" s="40">
        <f t="shared" si="27"/>
        <v>695012.16478786978</v>
      </c>
      <c r="P74" s="40">
        <f t="shared" si="27"/>
        <v>726548.20862137817</v>
      </c>
      <c r="R74" s="68"/>
    </row>
    <row r="75" spans="1:18" ht="15" customHeight="1">
      <c r="A75" s="32" t="s">
        <v>79</v>
      </c>
      <c r="B75" s="40">
        <v>1308.0161565030087</v>
      </c>
      <c r="C75" s="40">
        <v>1752.4418006240119</v>
      </c>
      <c r="D75" s="40">
        <v>1512.8702796495429</v>
      </c>
      <c r="E75" s="40">
        <v>1513.4068300041633</v>
      </c>
      <c r="F75" s="40">
        <v>1647.6561938003999</v>
      </c>
      <c r="G75" s="40">
        <v>1682.7983621494805</v>
      </c>
      <c r="H75" s="40">
        <v>1473.0415869756118</v>
      </c>
      <c r="I75" s="40">
        <v>1518.4941767177747</v>
      </c>
      <c r="J75" s="40">
        <v>1270.3137142002445</v>
      </c>
      <c r="K75" s="40">
        <v>1002.6366197031793</v>
      </c>
      <c r="L75" s="40">
        <v>846.67749322677969</v>
      </c>
      <c r="M75" s="40">
        <v>1245.7449214348237</v>
      </c>
      <c r="N75" s="40">
        <v>1513.0727837778288</v>
      </c>
      <c r="O75" s="40">
        <v>1308.8125068033553</v>
      </c>
      <c r="P75" s="40">
        <v>1834.6532959710039</v>
      </c>
      <c r="R75" s="68"/>
    </row>
    <row r="76" spans="1:18" ht="15" customHeight="1">
      <c r="A76" s="31" t="s">
        <v>69</v>
      </c>
      <c r="B76" s="40">
        <v>0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R76" s="68"/>
    </row>
    <row r="77" spans="1:18" ht="15" customHeight="1">
      <c r="A77" s="32" t="s">
        <v>80</v>
      </c>
      <c r="B77" s="40">
        <v>639371.28026667901</v>
      </c>
      <c r="C77" s="40">
        <v>643619.95565775735</v>
      </c>
      <c r="D77" s="40">
        <v>679330.23885192291</v>
      </c>
      <c r="E77" s="40">
        <v>585722.87040000001</v>
      </c>
      <c r="F77" s="40">
        <v>680555.78245283896</v>
      </c>
      <c r="G77" s="40">
        <v>717357.60593011533</v>
      </c>
      <c r="H77" s="40">
        <v>697907.94423879893</v>
      </c>
      <c r="I77" s="40">
        <v>599666.45759999997</v>
      </c>
      <c r="J77" s="40">
        <v>721061.30598399264</v>
      </c>
      <c r="K77" s="40">
        <v>685354.50589331798</v>
      </c>
      <c r="L77" s="40">
        <v>637418.42699984682</v>
      </c>
      <c r="M77" s="40">
        <v>748305.1398</v>
      </c>
      <c r="N77" s="40">
        <v>642458.88455273933</v>
      </c>
      <c r="O77" s="40">
        <v>693703.35228106647</v>
      </c>
      <c r="P77" s="40">
        <v>724713.55532540719</v>
      </c>
      <c r="R77" s="68"/>
    </row>
    <row r="78" spans="1:18" s="48" customFormat="1" ht="15" customHeight="1">
      <c r="A78" s="31" t="s">
        <v>69</v>
      </c>
      <c r="B78" s="41">
        <v>639371.28026667901</v>
      </c>
      <c r="C78" s="41">
        <v>643619.95565775735</v>
      </c>
      <c r="D78" s="41">
        <v>679330.23885192291</v>
      </c>
      <c r="E78" s="41">
        <v>585722.87040000001</v>
      </c>
      <c r="F78" s="41">
        <v>680555.78245283896</v>
      </c>
      <c r="G78" s="41">
        <v>717357.60593011533</v>
      </c>
      <c r="H78" s="41">
        <v>697907.94423879893</v>
      </c>
      <c r="I78" s="41">
        <v>599666.45759999997</v>
      </c>
      <c r="J78" s="41">
        <v>721061.30598399264</v>
      </c>
      <c r="K78" s="41">
        <v>685354.50589331798</v>
      </c>
      <c r="L78" s="41">
        <v>637418.42699984682</v>
      </c>
      <c r="M78" s="41">
        <v>748305.1398</v>
      </c>
      <c r="N78" s="41">
        <v>642458.88455273933</v>
      </c>
      <c r="O78" s="41">
        <v>693703.35228106647</v>
      </c>
      <c r="P78" s="41">
        <v>724713.55532540719</v>
      </c>
      <c r="R78" s="68"/>
    </row>
    <row r="79" spans="1:18" ht="15" customHeight="1">
      <c r="A79" s="28" t="s">
        <v>89</v>
      </c>
      <c r="B79" s="39">
        <v>361708.4790570336</v>
      </c>
      <c r="C79" s="39">
        <v>345967.69813109247</v>
      </c>
      <c r="D79" s="39">
        <v>329108.28192076035</v>
      </c>
      <c r="E79" s="39">
        <v>342209.8419893508</v>
      </c>
      <c r="F79" s="39">
        <f t="shared" ref="F79:P79" si="28">F80+F81+F82+F83</f>
        <v>306647.43348855188</v>
      </c>
      <c r="G79" s="39">
        <f t="shared" si="28"/>
        <v>305950.53481172869</v>
      </c>
      <c r="H79" s="39">
        <f t="shared" si="28"/>
        <v>293057.03245701245</v>
      </c>
      <c r="I79" s="39">
        <f t="shared" si="28"/>
        <v>321363.69775595935</v>
      </c>
      <c r="J79" s="39">
        <f t="shared" si="28"/>
        <v>337284.98870219995</v>
      </c>
      <c r="K79" s="39">
        <f t="shared" si="28"/>
        <v>389626.72481560003</v>
      </c>
      <c r="L79" s="39">
        <f t="shared" si="28"/>
        <v>371975.01912669995</v>
      </c>
      <c r="M79" s="39">
        <f t="shared" si="28"/>
        <v>402539.96223259997</v>
      </c>
      <c r="N79" s="39">
        <f t="shared" si="28"/>
        <v>402349.63283100002</v>
      </c>
      <c r="O79" s="39">
        <f t="shared" si="28"/>
        <v>440212.02036930004</v>
      </c>
      <c r="P79" s="39">
        <f t="shared" si="28"/>
        <v>438360.67987350002</v>
      </c>
      <c r="R79" s="68"/>
    </row>
    <row r="80" spans="1:18" ht="15" customHeight="1">
      <c r="A80" s="34" t="s">
        <v>90</v>
      </c>
      <c r="B80" s="40">
        <v>34248.541927385537</v>
      </c>
      <c r="C80" s="40">
        <v>32873.478177676079</v>
      </c>
      <c r="D80" s="40">
        <v>29970.526424863634</v>
      </c>
      <c r="E80" s="40">
        <v>31874.571515334042</v>
      </c>
      <c r="F80" s="40">
        <v>36424.029554044151</v>
      </c>
      <c r="G80" s="40">
        <v>34919.233560877808</v>
      </c>
      <c r="H80" s="40">
        <v>33416.815315402571</v>
      </c>
      <c r="I80" s="40">
        <v>36648.753369315185</v>
      </c>
      <c r="J80" s="40">
        <v>41607.7454478</v>
      </c>
      <c r="K80" s="40">
        <v>44227.255002400001</v>
      </c>
      <c r="L80" s="40">
        <v>48861.441946900006</v>
      </c>
      <c r="M80" s="40">
        <v>49356.776542200008</v>
      </c>
      <c r="N80" s="40">
        <v>57061.963626899997</v>
      </c>
      <c r="O80" s="40">
        <v>59568.154206300002</v>
      </c>
      <c r="P80" s="40">
        <v>69873.534709500003</v>
      </c>
      <c r="R80" s="68"/>
    </row>
    <row r="81" spans="1:18" ht="15" customHeight="1">
      <c r="A81" s="34" t="s">
        <v>91</v>
      </c>
      <c r="B81" s="40">
        <v>13940.85827692</v>
      </c>
      <c r="C81" s="40">
        <v>13691.30157005</v>
      </c>
      <c r="D81" s="40">
        <v>13002.854607899999</v>
      </c>
      <c r="E81" s="40">
        <v>12798.18948598</v>
      </c>
      <c r="F81" s="40">
        <v>13593.00657161</v>
      </c>
      <c r="G81" s="40">
        <v>13397.633435399999</v>
      </c>
      <c r="H81" s="40">
        <v>13180.271194379999</v>
      </c>
      <c r="I81" s="40">
        <v>13384.417717</v>
      </c>
      <c r="J81" s="40">
        <v>14098.016255399998</v>
      </c>
      <c r="K81" s="40">
        <v>14239.6330352</v>
      </c>
      <c r="L81" s="40">
        <v>14464.4490551</v>
      </c>
      <c r="M81" s="40">
        <v>13751.520156800001</v>
      </c>
      <c r="N81" s="40">
        <v>13477.1414238</v>
      </c>
      <c r="O81" s="40">
        <v>13790.0893743</v>
      </c>
      <c r="P81" s="40">
        <v>13919.1065925</v>
      </c>
      <c r="R81" s="68"/>
    </row>
    <row r="82" spans="1:18" ht="15" customHeight="1">
      <c r="A82" s="34" t="s">
        <v>92</v>
      </c>
      <c r="B82" s="40">
        <v>2463.0282009845</v>
      </c>
      <c r="C82" s="40">
        <v>2408.9008186851001</v>
      </c>
      <c r="D82" s="40">
        <v>2307.8896946524997</v>
      </c>
      <c r="E82" s="40">
        <v>2414.7389791199998</v>
      </c>
      <c r="F82" s="40">
        <v>2562.3738781874999</v>
      </c>
      <c r="G82" s="40">
        <v>2533.3287489510003</v>
      </c>
      <c r="H82" s="40">
        <v>2435.9179209320996</v>
      </c>
      <c r="I82" s="40">
        <v>2465.9970769070997</v>
      </c>
      <c r="J82" s="40">
        <v>2342.3181264</v>
      </c>
      <c r="K82" s="40">
        <v>2381.1514779999998</v>
      </c>
      <c r="L82" s="40">
        <v>2379.3180609000001</v>
      </c>
      <c r="M82" s="40">
        <v>2224.7165260000002</v>
      </c>
      <c r="N82" s="40">
        <v>2192.8304627000002</v>
      </c>
      <c r="O82" s="40">
        <v>2317.3967529000001</v>
      </c>
      <c r="P82" s="40">
        <v>2339.3668275000005</v>
      </c>
      <c r="R82" s="68"/>
    </row>
    <row r="83" spans="1:18" ht="15" customHeight="1">
      <c r="A83" s="34" t="s">
        <v>93</v>
      </c>
      <c r="B83" s="40">
        <v>311056.05065174354</v>
      </c>
      <c r="C83" s="40">
        <v>296994.0175646813</v>
      </c>
      <c r="D83" s="40">
        <v>283827.01119334419</v>
      </c>
      <c r="E83" s="40">
        <v>295122.34200891678</v>
      </c>
      <c r="F83" s="40">
        <f t="shared" ref="F83:O83" si="29">F84+F85+F86</f>
        <v>254068.0234847102</v>
      </c>
      <c r="G83" s="40">
        <f t="shared" si="29"/>
        <v>255100.33906649987</v>
      </c>
      <c r="H83" s="40">
        <f t="shared" si="29"/>
        <v>244024.0280262978</v>
      </c>
      <c r="I83" s="40">
        <f t="shared" si="29"/>
        <v>268864.52959273709</v>
      </c>
      <c r="J83" s="40">
        <f t="shared" si="29"/>
        <v>279236.90887259995</v>
      </c>
      <c r="K83" s="40">
        <f t="shared" si="29"/>
        <v>328778.68530000001</v>
      </c>
      <c r="L83" s="40">
        <f t="shared" si="29"/>
        <v>306269.81006379996</v>
      </c>
      <c r="M83" s="40">
        <f t="shared" si="29"/>
        <v>337206.94900759996</v>
      </c>
      <c r="N83" s="40">
        <f t="shared" si="29"/>
        <v>329617.69731760002</v>
      </c>
      <c r="O83" s="40">
        <f t="shared" si="29"/>
        <v>364536.38003580004</v>
      </c>
      <c r="P83" s="40">
        <v>352228.67174400005</v>
      </c>
      <c r="R83" s="68"/>
    </row>
    <row r="84" spans="1:18" ht="15" customHeight="1">
      <c r="A84" s="30" t="s">
        <v>94</v>
      </c>
      <c r="B84" s="40">
        <v>98343.580686767164</v>
      </c>
      <c r="C84" s="40">
        <v>91785.739727574881</v>
      </c>
      <c r="D84" s="40">
        <v>80946.482986301038</v>
      </c>
      <c r="E84" s="40">
        <v>97750.461995286852</v>
      </c>
      <c r="F84" s="40">
        <v>66383.187385823694</v>
      </c>
      <c r="G84" s="40">
        <v>66016.950779567764</v>
      </c>
      <c r="H84" s="40">
        <v>46604.750808982892</v>
      </c>
      <c r="I84" s="40">
        <v>62829.126727315204</v>
      </c>
      <c r="J84" s="40">
        <v>57879.677872799977</v>
      </c>
      <c r="K84" s="40">
        <v>100432.08480680001</v>
      </c>
      <c r="L84" s="40">
        <v>84763.349940499989</v>
      </c>
      <c r="M84" s="40">
        <v>105311.35108168838</v>
      </c>
      <c r="N84" s="40">
        <v>110635.7837805898</v>
      </c>
      <c r="O84" s="40">
        <v>144125.52478485895</v>
      </c>
      <c r="P84" s="40">
        <v>104137.44913866432</v>
      </c>
      <c r="R84" s="68"/>
    </row>
    <row r="85" spans="1:18" ht="15" customHeight="1">
      <c r="A85" s="30" t="s">
        <v>95</v>
      </c>
      <c r="B85" s="40">
        <v>212712.46996497639</v>
      </c>
      <c r="C85" s="40">
        <v>205208.27783710643</v>
      </c>
      <c r="D85" s="40">
        <v>202880.52820704316</v>
      </c>
      <c r="E85" s="40">
        <v>197371.88001362991</v>
      </c>
      <c r="F85" s="40">
        <v>187684.8360988865</v>
      </c>
      <c r="G85" s="40">
        <v>189083.38828693211</v>
      </c>
      <c r="H85" s="40">
        <v>197419.27721731493</v>
      </c>
      <c r="I85" s="40">
        <v>206035.4028654219</v>
      </c>
      <c r="J85" s="40">
        <v>221357.2309998</v>
      </c>
      <c r="K85" s="40">
        <v>228346.60049319998</v>
      </c>
      <c r="L85" s="40">
        <v>221506.4601233</v>
      </c>
      <c r="M85" s="40">
        <v>231895.5979259116</v>
      </c>
      <c r="N85" s="40">
        <v>218981.9135370102</v>
      </c>
      <c r="O85" s="40">
        <v>220410.85525094109</v>
      </c>
      <c r="P85" s="40">
        <v>248091.22260533573</v>
      </c>
      <c r="R85" s="68"/>
    </row>
    <row r="86" spans="1:18" ht="15" customHeight="1">
      <c r="A86" s="30" t="s">
        <v>96</v>
      </c>
      <c r="B86" s="40">
        <v>0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R86" s="68"/>
    </row>
    <row r="87" spans="1:18" ht="15" customHeight="1">
      <c r="A87" s="35" t="s">
        <v>97</v>
      </c>
      <c r="B87" s="39">
        <v>23836482.710136339</v>
      </c>
      <c r="C87" s="39">
        <v>23306256.629290804</v>
      </c>
      <c r="D87" s="39">
        <v>24122371.305102404</v>
      </c>
      <c r="E87" s="39">
        <v>24150302.721233025</v>
      </c>
      <c r="F87" s="39">
        <f t="shared" ref="F87:P87" si="30">F88+F103+F121+F125</f>
        <v>23343068.972824454</v>
      </c>
      <c r="G87" s="39">
        <f t="shared" si="30"/>
        <v>23626301.313554671</v>
      </c>
      <c r="H87" s="39">
        <f t="shared" si="30"/>
        <v>22504634.450706117</v>
      </c>
      <c r="I87" s="39">
        <f t="shared" si="30"/>
        <v>24232935.334032569</v>
      </c>
      <c r="J87" s="39">
        <f t="shared" si="30"/>
        <v>24936916.94989514</v>
      </c>
      <c r="K87" s="39">
        <f t="shared" si="30"/>
        <v>25601137.592954922</v>
      </c>
      <c r="L87" s="39">
        <f t="shared" si="30"/>
        <v>24496948.141124457</v>
      </c>
      <c r="M87" s="39">
        <f t="shared" si="30"/>
        <v>26014575.880970269</v>
      </c>
      <c r="N87" s="39">
        <f t="shared" si="30"/>
        <v>23513608.591238189</v>
      </c>
      <c r="O87" s="39">
        <f t="shared" si="30"/>
        <v>24206344.768370714</v>
      </c>
      <c r="P87" s="39">
        <f t="shared" si="30"/>
        <v>24207124.201256804</v>
      </c>
      <c r="R87" s="68"/>
    </row>
    <row r="88" spans="1:18" ht="15" customHeight="1">
      <c r="A88" s="28" t="s">
        <v>66</v>
      </c>
      <c r="B88" s="39">
        <v>16141870.876965944</v>
      </c>
      <c r="C88" s="39">
        <v>15769468.344346819</v>
      </c>
      <c r="D88" s="39">
        <v>16124811.924740989</v>
      </c>
      <c r="E88" s="39">
        <v>16450792.502794273</v>
      </c>
      <c r="F88" s="39">
        <f t="shared" ref="F88:P88" si="31">F89+F96</f>
        <v>15243312.917546734</v>
      </c>
      <c r="G88" s="39">
        <f t="shared" si="31"/>
        <v>15592888.18041876</v>
      </c>
      <c r="H88" s="39">
        <f t="shared" si="31"/>
        <v>14871352.299109314</v>
      </c>
      <c r="I88" s="39">
        <f t="shared" si="31"/>
        <v>16181710.176806938</v>
      </c>
      <c r="J88" s="39">
        <f t="shared" si="31"/>
        <v>16532209.678995555</v>
      </c>
      <c r="K88" s="39">
        <f t="shared" si="31"/>
        <v>16978720.747395784</v>
      </c>
      <c r="L88" s="39">
        <f t="shared" si="31"/>
        <v>16410709.084493075</v>
      </c>
      <c r="M88" s="39">
        <f t="shared" si="31"/>
        <v>17048441.65687868</v>
      </c>
      <c r="N88" s="39">
        <f t="shared" si="31"/>
        <v>15767357.757960688</v>
      </c>
      <c r="O88" s="39">
        <f t="shared" si="31"/>
        <v>16289159.20032928</v>
      </c>
      <c r="P88" s="39">
        <f t="shared" si="31"/>
        <v>16135304.621383587</v>
      </c>
      <c r="R88" s="68"/>
    </row>
    <row r="89" spans="1:18" ht="15" customHeight="1">
      <c r="A89" s="29" t="s">
        <v>67</v>
      </c>
      <c r="B89" s="39">
        <v>12292716.384519279</v>
      </c>
      <c r="C89" s="39">
        <v>12057319.65025395</v>
      </c>
      <c r="D89" s="39">
        <v>12417462.679264173</v>
      </c>
      <c r="E89" s="39">
        <v>12638969.375206882</v>
      </c>
      <c r="F89" s="39">
        <f t="shared" ref="F89:P89" si="32">F90+F92+F94</f>
        <v>11180652.540590869</v>
      </c>
      <c r="G89" s="39">
        <f t="shared" si="32"/>
        <v>11495703.907101251</v>
      </c>
      <c r="H89" s="39">
        <f t="shared" si="32"/>
        <v>10940889.74261635</v>
      </c>
      <c r="I89" s="39">
        <f t="shared" si="32"/>
        <v>12104825.320737582</v>
      </c>
      <c r="J89" s="39">
        <f t="shared" si="32"/>
        <v>12542217.336662978</v>
      </c>
      <c r="K89" s="39">
        <f t="shared" si="32"/>
        <v>13008310.486643363</v>
      </c>
      <c r="L89" s="39">
        <f t="shared" si="32"/>
        <v>12553373.691168953</v>
      </c>
      <c r="M89" s="39">
        <f t="shared" si="32"/>
        <v>12980423.779009489</v>
      </c>
      <c r="N89" s="39">
        <f t="shared" si="32"/>
        <v>12120830.564166727</v>
      </c>
      <c r="O89" s="39">
        <f t="shared" si="32"/>
        <v>12446284.379010644</v>
      </c>
      <c r="P89" s="39">
        <f t="shared" si="32"/>
        <v>12439077.43274763</v>
      </c>
      <c r="R89" s="68"/>
    </row>
    <row r="90" spans="1:18" ht="15" customHeight="1">
      <c r="A90" s="30" t="s">
        <v>98</v>
      </c>
      <c r="B90" s="40">
        <v>12227968.775683489</v>
      </c>
      <c r="C90" s="40">
        <v>11993886.725553336</v>
      </c>
      <c r="D90" s="40">
        <v>12352146.26688377</v>
      </c>
      <c r="E90" s="40">
        <v>12572513.707806883</v>
      </c>
      <c r="F90" s="40">
        <v>11122106.677543018</v>
      </c>
      <c r="G90" s="40">
        <v>11435505.400867619</v>
      </c>
      <c r="H90" s="40">
        <v>10883721.102527466</v>
      </c>
      <c r="I90" s="40">
        <v>11948994.442737581</v>
      </c>
      <c r="J90" s="40">
        <v>12380774.502363436</v>
      </c>
      <c r="K90" s="40">
        <v>12840824.815107778</v>
      </c>
      <c r="L90" s="40">
        <v>12391932.844637377</v>
      </c>
      <c r="M90" s="40">
        <v>12897168.387009488</v>
      </c>
      <c r="N90" s="40">
        <v>12043278.139052622</v>
      </c>
      <c r="O90" s="40">
        <v>12366620.515745627</v>
      </c>
      <c r="P90" s="40">
        <v>12359528.393627774</v>
      </c>
      <c r="R90" s="68"/>
    </row>
    <row r="91" spans="1:18" ht="15" customHeight="1">
      <c r="A91" s="31" t="s">
        <v>69</v>
      </c>
      <c r="B91" s="41">
        <v>11988545.369151821</v>
      </c>
      <c r="C91" s="41">
        <v>11745120.929484168</v>
      </c>
      <c r="D91" s="41">
        <v>12093863.96273889</v>
      </c>
      <c r="E91" s="41">
        <v>12304806.277599001</v>
      </c>
      <c r="F91" s="41">
        <v>10840241.793413231</v>
      </c>
      <c r="G91" s="41">
        <v>11146242.094706312</v>
      </c>
      <c r="H91" s="41">
        <v>10585237.782857534</v>
      </c>
      <c r="I91" s="41">
        <v>11629413.6588</v>
      </c>
      <c r="J91" s="41">
        <v>12048225.142634856</v>
      </c>
      <c r="K91" s="41">
        <v>12499192.593968552</v>
      </c>
      <c r="L91" s="41">
        <v>12048076.798633775</v>
      </c>
      <c r="M91" s="41">
        <v>12537221.342800001</v>
      </c>
      <c r="N91" s="41">
        <v>11678425.816870091</v>
      </c>
      <c r="O91" s="41">
        <v>11996382.009420952</v>
      </c>
      <c r="P91" s="41">
        <v>11979090.928461349</v>
      </c>
      <c r="R91" s="68"/>
    </row>
    <row r="92" spans="1:18" ht="15" customHeight="1">
      <c r="A92" s="30" t="s">
        <v>70</v>
      </c>
      <c r="B92" s="40">
        <v>4832.5494045207161</v>
      </c>
      <c r="C92" s="40">
        <v>4734.4256876944328</v>
      </c>
      <c r="D92" s="40">
        <v>4875.0030376390232</v>
      </c>
      <c r="E92" s="40">
        <v>4960.0333000000001</v>
      </c>
      <c r="F92" s="40">
        <v>4369.6714163851848</v>
      </c>
      <c r="G92" s="40">
        <v>4493.0192895643695</v>
      </c>
      <c r="H92" s="40">
        <v>4266.8800066339854</v>
      </c>
      <c r="I92" s="40">
        <v>4651.6679999999997</v>
      </c>
      <c r="J92" s="40">
        <v>4819.1890835683816</v>
      </c>
      <c r="K92" s="40">
        <v>4999.5722846443132</v>
      </c>
      <c r="L92" s="40">
        <v>4819.1297472111874</v>
      </c>
      <c r="M92" s="40">
        <v>45459.336199999998</v>
      </c>
      <c r="N92" s="40">
        <v>42345.386667416853</v>
      </c>
      <c r="O92" s="40">
        <v>43498.279885046948</v>
      </c>
      <c r="P92" s="40">
        <v>43435.583292148767</v>
      </c>
      <c r="R92" s="68"/>
    </row>
    <row r="93" spans="1:18" ht="15" customHeight="1">
      <c r="A93" s="31" t="s">
        <v>69</v>
      </c>
      <c r="B93" s="41">
        <v>4832.5494045207161</v>
      </c>
      <c r="C93" s="41">
        <v>4734.4256876944328</v>
      </c>
      <c r="D93" s="41">
        <v>4875.0030376390232</v>
      </c>
      <c r="E93" s="41">
        <v>4960.0333000000001</v>
      </c>
      <c r="F93" s="41">
        <v>4369.6714163851848</v>
      </c>
      <c r="G93" s="41">
        <v>4493.0192895643695</v>
      </c>
      <c r="H93" s="41">
        <v>4266.8800066339854</v>
      </c>
      <c r="I93" s="41">
        <v>4651.6679999999997</v>
      </c>
      <c r="J93" s="41">
        <v>4819.1890835683816</v>
      </c>
      <c r="K93" s="41">
        <v>4999.5722846443132</v>
      </c>
      <c r="L93" s="41">
        <v>4819.1297472111874</v>
      </c>
      <c r="M93" s="41">
        <v>45459.336199999998</v>
      </c>
      <c r="N93" s="41">
        <v>42345.386667416853</v>
      </c>
      <c r="O93" s="41">
        <v>43498.279885046948</v>
      </c>
      <c r="P93" s="41">
        <v>43435.583292148767</v>
      </c>
      <c r="R93" s="68"/>
    </row>
    <row r="94" spans="1:18" ht="15" customHeight="1">
      <c r="A94" s="30" t="s">
        <v>71</v>
      </c>
      <c r="B94" s="40">
        <v>59915.059431270114</v>
      </c>
      <c r="C94" s="40">
        <v>58698.49901291947</v>
      </c>
      <c r="D94" s="40">
        <v>60441.409342763465</v>
      </c>
      <c r="E94" s="40">
        <v>61495.634100000003</v>
      </c>
      <c r="F94" s="40">
        <v>54176.191631465881</v>
      </c>
      <c r="G94" s="40">
        <v>55705.486944067976</v>
      </c>
      <c r="H94" s="40">
        <v>52901.760082249682</v>
      </c>
      <c r="I94" s="40">
        <v>151179.21</v>
      </c>
      <c r="J94" s="40">
        <v>156623.64521597238</v>
      </c>
      <c r="K94" s="40">
        <v>162486.09925094017</v>
      </c>
      <c r="L94" s="40">
        <v>156621.71678436358</v>
      </c>
      <c r="M94" s="40">
        <v>37796.055800000002</v>
      </c>
      <c r="N94" s="40">
        <v>35207.038446686849</v>
      </c>
      <c r="O94" s="40">
        <v>36165.583379971402</v>
      </c>
      <c r="P94" s="40">
        <v>36113.455827707461</v>
      </c>
      <c r="R94" s="68"/>
    </row>
    <row r="95" spans="1:18" ht="15" customHeight="1">
      <c r="A95" s="31" t="s">
        <v>69</v>
      </c>
      <c r="B95" s="41">
        <v>59915.059431270114</v>
      </c>
      <c r="C95" s="41">
        <v>58698.49901291947</v>
      </c>
      <c r="D95" s="41">
        <v>60441.409342763465</v>
      </c>
      <c r="E95" s="41">
        <v>61495.634100000003</v>
      </c>
      <c r="F95" s="41">
        <v>54176.191631465881</v>
      </c>
      <c r="G95" s="41">
        <v>55705.486944067976</v>
      </c>
      <c r="H95" s="41">
        <v>52901.760082249682</v>
      </c>
      <c r="I95" s="41">
        <v>151179.21</v>
      </c>
      <c r="J95" s="41">
        <v>156623.64521597238</v>
      </c>
      <c r="K95" s="41">
        <v>162486.09925094017</v>
      </c>
      <c r="L95" s="41">
        <v>156621.71678436358</v>
      </c>
      <c r="M95" s="41">
        <v>37796.055800000002</v>
      </c>
      <c r="N95" s="41">
        <v>35207.038446686849</v>
      </c>
      <c r="O95" s="41">
        <v>36165.583379971402</v>
      </c>
      <c r="P95" s="41">
        <v>36113.455827707461</v>
      </c>
      <c r="R95" s="68"/>
    </row>
    <row r="96" spans="1:18" ht="15" customHeight="1">
      <c r="A96" s="29" t="s">
        <v>72</v>
      </c>
      <c r="B96" s="39">
        <v>3849154.4924466652</v>
      </c>
      <c r="C96" s="39">
        <v>3712148.6940928702</v>
      </c>
      <c r="D96" s="39">
        <v>3707349.2454768158</v>
      </c>
      <c r="E96" s="39">
        <v>3811823.1275873911</v>
      </c>
      <c r="F96" s="39">
        <f t="shared" ref="F96:P96" si="33">F97+F99+F101</f>
        <v>4062660.3769558645</v>
      </c>
      <c r="G96" s="39">
        <f t="shared" si="33"/>
        <v>4097184.2733175079</v>
      </c>
      <c r="H96" s="39">
        <f t="shared" si="33"/>
        <v>3930462.5564929647</v>
      </c>
      <c r="I96" s="39">
        <f t="shared" si="33"/>
        <v>4076884.8560693553</v>
      </c>
      <c r="J96" s="39">
        <f t="shared" si="33"/>
        <v>3989992.3423325773</v>
      </c>
      <c r="K96" s="39">
        <f t="shared" si="33"/>
        <v>3970410.2607524209</v>
      </c>
      <c r="L96" s="39">
        <f t="shared" si="33"/>
        <v>3857335.3933241228</v>
      </c>
      <c r="M96" s="39">
        <f t="shared" si="33"/>
        <v>4068017.8778691916</v>
      </c>
      <c r="N96" s="39">
        <f t="shared" si="33"/>
        <v>3646527.1937939618</v>
      </c>
      <c r="O96" s="39">
        <f t="shared" si="33"/>
        <v>3842874.8213186357</v>
      </c>
      <c r="P96" s="39">
        <f t="shared" si="33"/>
        <v>3696227.188635956</v>
      </c>
      <c r="R96" s="68"/>
    </row>
    <row r="97" spans="1:18" ht="15" customHeight="1">
      <c r="A97" s="30" t="s">
        <v>68</v>
      </c>
      <c r="B97" s="40">
        <v>2908892.4297227506</v>
      </c>
      <c r="C97" s="40">
        <v>2805431.4891119008</v>
      </c>
      <c r="D97" s="40">
        <v>2801834.7767099729</v>
      </c>
      <c r="E97" s="40">
        <v>2880190.9239348075</v>
      </c>
      <c r="F97" s="40">
        <v>3069687.971061246</v>
      </c>
      <c r="G97" s="40">
        <v>3095869.8761287932</v>
      </c>
      <c r="H97" s="40">
        <v>2970078.8641030621</v>
      </c>
      <c r="I97" s="40">
        <v>3021165.0515673375</v>
      </c>
      <c r="J97" s="40">
        <v>3016702.5362031888</v>
      </c>
      <c r="K97" s="40">
        <v>3002584.549747136</v>
      </c>
      <c r="L97" s="40">
        <v>2917307.5668817265</v>
      </c>
      <c r="M97" s="40">
        <v>3121394.5238541127</v>
      </c>
      <c r="N97" s="40">
        <v>2798392.6124086017</v>
      </c>
      <c r="O97" s="40">
        <v>2948795.4854353555</v>
      </c>
      <c r="P97" s="40">
        <v>2836399.4351152666</v>
      </c>
      <c r="R97" s="68"/>
    </row>
    <row r="98" spans="1:18" ht="15" customHeight="1">
      <c r="A98" s="31" t="s">
        <v>69</v>
      </c>
      <c r="B98" s="41">
        <v>2891812.1027171351</v>
      </c>
      <c r="C98" s="41">
        <v>2788408.9026276581</v>
      </c>
      <c r="D98" s="41">
        <v>2784617.8636887767</v>
      </c>
      <c r="E98" s="41">
        <v>2863087.9226970002</v>
      </c>
      <c r="F98" s="41">
        <v>3052257.8064285121</v>
      </c>
      <c r="G98" s="41">
        <v>3078020.0324153327</v>
      </c>
      <c r="H98" s="41">
        <v>2951866.3572521354</v>
      </c>
      <c r="I98" s="41">
        <v>3000658.122</v>
      </c>
      <c r="J98" s="41">
        <v>2994349.7329124571</v>
      </c>
      <c r="K98" s="41">
        <v>2978979.7387428819</v>
      </c>
      <c r="L98" s="41">
        <v>2892818.9116447065</v>
      </c>
      <c r="M98" s="41">
        <v>3096532.932</v>
      </c>
      <c r="N98" s="41">
        <v>2773751.9774238504</v>
      </c>
      <c r="O98" s="41">
        <v>2924424.7590442998</v>
      </c>
      <c r="P98" s="41">
        <v>2812193.4615056515</v>
      </c>
      <c r="R98" s="68"/>
    </row>
    <row r="99" spans="1:18" ht="15" customHeight="1">
      <c r="A99" s="30" t="s">
        <v>70</v>
      </c>
      <c r="B99" s="40">
        <v>136157.68219462538</v>
      </c>
      <c r="C99" s="40">
        <v>131313.67316680663</v>
      </c>
      <c r="D99" s="40">
        <v>131144.82204237251</v>
      </c>
      <c r="E99" s="40">
        <v>135834.57519571998</v>
      </c>
      <c r="F99" s="40">
        <v>144672.41412640456</v>
      </c>
      <c r="G99" s="40">
        <v>145859.34643715931</v>
      </c>
      <c r="H99" s="40">
        <v>139931.80642978766</v>
      </c>
      <c r="I99" s="40">
        <v>149478.27215999999</v>
      </c>
      <c r="J99" s="40">
        <v>140509.99133513827</v>
      </c>
      <c r="K99" s="40">
        <v>139765.65168596478</v>
      </c>
      <c r="L99" s="40">
        <v>135723.94632886091</v>
      </c>
      <c r="M99" s="40">
        <v>144455.42624999999</v>
      </c>
      <c r="N99" s="40">
        <v>129432.4473055831</v>
      </c>
      <c r="O99" s="40">
        <v>136439.60584659231</v>
      </c>
      <c r="P99" s="40">
        <v>131214.80198290647</v>
      </c>
      <c r="R99" s="68"/>
    </row>
    <row r="100" spans="1:18" ht="15" customHeight="1">
      <c r="A100" s="31" t="s">
        <v>69</v>
      </c>
      <c r="B100" s="41">
        <v>135397.47564853926</v>
      </c>
      <c r="C100" s="41">
        <v>130556.03652013214</v>
      </c>
      <c r="D100" s="41">
        <v>130378.53636307575</v>
      </c>
      <c r="E100" s="41">
        <v>134052.5814</v>
      </c>
      <c r="F100" s="41">
        <v>142909.70067891455</v>
      </c>
      <c r="G100" s="41">
        <v>144115.91333789931</v>
      </c>
      <c r="H100" s="41">
        <v>138209.27467875765</v>
      </c>
      <c r="I100" s="41">
        <v>146372.48639999999</v>
      </c>
      <c r="J100" s="41">
        <v>140198.38794653583</v>
      </c>
      <c r="K100" s="41">
        <v>139478.74976211233</v>
      </c>
      <c r="L100" s="41">
        <v>135444.61542886091</v>
      </c>
      <c r="M100" s="41">
        <v>144088.5932</v>
      </c>
      <c r="N100" s="41">
        <v>129068.87447652077</v>
      </c>
      <c r="O100" s="41">
        <v>136080.01552167643</v>
      </c>
      <c r="P100" s="41">
        <v>130857.64258701826</v>
      </c>
      <c r="R100" s="68"/>
    </row>
    <row r="101" spans="1:18" ht="15" customHeight="1">
      <c r="A101" s="30" t="s">
        <v>71</v>
      </c>
      <c r="B101" s="40">
        <v>804104.38052928913</v>
      </c>
      <c r="C101" s="40">
        <v>775403.53181416274</v>
      </c>
      <c r="D101" s="40">
        <v>774369.64672447031</v>
      </c>
      <c r="E101" s="40">
        <v>795797.62845686346</v>
      </c>
      <c r="F101" s="40">
        <v>848299.9917682138</v>
      </c>
      <c r="G101" s="40">
        <v>855455.05075155525</v>
      </c>
      <c r="H101" s="40">
        <v>820451.88596011489</v>
      </c>
      <c r="I101" s="40">
        <v>906241.53234201774</v>
      </c>
      <c r="J101" s="40">
        <v>832779.8147942503</v>
      </c>
      <c r="K101" s="40">
        <v>828060.05931932013</v>
      </c>
      <c r="L101" s="40">
        <v>804303.88011353533</v>
      </c>
      <c r="M101" s="40">
        <v>802167.92776507873</v>
      </c>
      <c r="N101" s="40">
        <v>718702.13407977694</v>
      </c>
      <c r="O101" s="40">
        <v>757639.73003668827</v>
      </c>
      <c r="P101" s="40">
        <v>728612.95153778291</v>
      </c>
      <c r="R101" s="68"/>
    </row>
    <row r="102" spans="1:18" ht="15" customHeight="1">
      <c r="A102" s="31" t="s">
        <v>69</v>
      </c>
      <c r="B102" s="41">
        <v>802507.5770085447</v>
      </c>
      <c r="C102" s="41">
        <v>773812.12633221387</v>
      </c>
      <c r="D102" s="41">
        <v>772760.07406701718</v>
      </c>
      <c r="E102" s="41">
        <v>794536.32186100003</v>
      </c>
      <c r="F102" s="41">
        <v>847032.9086529715</v>
      </c>
      <c r="G102" s="41">
        <v>854182.19111693406</v>
      </c>
      <c r="H102" s="41">
        <v>819173.24980611494</v>
      </c>
      <c r="I102" s="41">
        <v>904882.3308</v>
      </c>
      <c r="J102" s="41">
        <v>830962.82314397965</v>
      </c>
      <c r="K102" s="41">
        <v>826697.49180793902</v>
      </c>
      <c r="L102" s="41">
        <v>802786.97683269531</v>
      </c>
      <c r="M102" s="41">
        <v>800576.28080000007</v>
      </c>
      <c r="N102" s="41">
        <v>717124.63284328219</v>
      </c>
      <c r="O102" s="41">
        <v>756079.50843363476</v>
      </c>
      <c r="P102" s="41">
        <v>727063.27745984797</v>
      </c>
      <c r="R102" s="68"/>
    </row>
    <row r="103" spans="1:18" ht="15" customHeight="1">
      <c r="A103" s="28" t="s">
        <v>73</v>
      </c>
      <c r="B103" s="39">
        <v>3793257.232626</v>
      </c>
      <c r="C103" s="39">
        <v>3692444.537787003</v>
      </c>
      <c r="D103" s="39">
        <v>3775031.3593038702</v>
      </c>
      <c r="E103" s="39">
        <v>3802185.0608095936</v>
      </c>
      <c r="F103" s="39">
        <f t="shared" ref="F103:P103" si="34">F104+F108</f>
        <v>3435928.7429669029</v>
      </c>
      <c r="G103" s="39">
        <f t="shared" si="34"/>
        <v>3560403.8549611308</v>
      </c>
      <c r="H103" s="39">
        <f t="shared" si="34"/>
        <v>3418369.404777688</v>
      </c>
      <c r="I103" s="39">
        <f t="shared" si="34"/>
        <v>4065398.4289150373</v>
      </c>
      <c r="J103" s="39">
        <f t="shared" si="34"/>
        <v>3884904.9468304552</v>
      </c>
      <c r="K103" s="39">
        <f t="shared" si="34"/>
        <v>4081839.5813840721</v>
      </c>
      <c r="L103" s="39">
        <f t="shared" si="34"/>
        <v>3842495.9869898148</v>
      </c>
      <c r="M103" s="39">
        <f t="shared" si="34"/>
        <v>4579551.4754636353</v>
      </c>
      <c r="N103" s="39">
        <f t="shared" si="34"/>
        <v>3641272.9495193413</v>
      </c>
      <c r="O103" s="39">
        <f t="shared" si="34"/>
        <v>3712454.0094400523</v>
      </c>
      <c r="P103" s="39">
        <f t="shared" si="34"/>
        <v>3718891.2955753314</v>
      </c>
      <c r="R103" s="68"/>
    </row>
    <row r="104" spans="1:18" ht="15" customHeight="1">
      <c r="A104" s="29" t="s">
        <v>67</v>
      </c>
      <c r="B104" s="39">
        <v>3262524.7264044737</v>
      </c>
      <c r="C104" s="39">
        <v>3196519.4965923419</v>
      </c>
      <c r="D104" s="39">
        <v>3290515.7390081612</v>
      </c>
      <c r="E104" s="39">
        <v>3349001.6401974745</v>
      </c>
      <c r="F104" s="39">
        <f t="shared" ref="F104:P104" si="35">F105+F106</f>
        <v>2967225.9268434905</v>
      </c>
      <c r="G104" s="39">
        <f t="shared" si="35"/>
        <v>3049103.6444754922</v>
      </c>
      <c r="H104" s="39">
        <f t="shared" si="35"/>
        <v>2898414.5241934848</v>
      </c>
      <c r="I104" s="39">
        <f t="shared" si="35"/>
        <v>3554626.099952843</v>
      </c>
      <c r="J104" s="39">
        <f t="shared" si="35"/>
        <v>3318673.7427802309</v>
      </c>
      <c r="K104" s="39">
        <f t="shared" si="35"/>
        <v>3437448.3326488119</v>
      </c>
      <c r="L104" s="39">
        <f t="shared" si="35"/>
        <v>3313581.3424492343</v>
      </c>
      <c r="M104" s="39">
        <f t="shared" si="35"/>
        <v>4024448.5811605589</v>
      </c>
      <c r="N104" s="39">
        <f t="shared" si="35"/>
        <v>3194753.4514950244</v>
      </c>
      <c r="O104" s="39">
        <f t="shared" si="35"/>
        <v>3280020.0070814565</v>
      </c>
      <c r="P104" s="39">
        <f t="shared" si="35"/>
        <v>3279605.7379599493</v>
      </c>
      <c r="R104" s="68"/>
    </row>
    <row r="105" spans="1:18" ht="15" customHeight="1">
      <c r="A105" s="30" t="s">
        <v>75</v>
      </c>
      <c r="B105" s="40">
        <v>1109.5226031647219</v>
      </c>
      <c r="C105" s="40">
        <v>1184.1811451604731</v>
      </c>
      <c r="D105" s="40">
        <v>1249.6829382704418</v>
      </c>
      <c r="E105" s="40">
        <v>1279.3841395155582</v>
      </c>
      <c r="F105" s="40">
        <v>1452.1446927121176</v>
      </c>
      <c r="G105" s="40">
        <v>1613.685027243645</v>
      </c>
      <c r="H105" s="40">
        <v>1804.705853350378</v>
      </c>
      <c r="I105" s="40">
        <v>1742.776116</v>
      </c>
      <c r="J105" s="40">
        <v>1914.8953776518811</v>
      </c>
      <c r="K105" s="40">
        <v>1980.2347876091449</v>
      </c>
      <c r="L105" s="40">
        <v>2124.501028768324</v>
      </c>
      <c r="M105" s="40">
        <v>2240.7655334889268</v>
      </c>
      <c r="N105" s="40">
        <v>2196.3304720367496</v>
      </c>
      <c r="O105" s="40">
        <v>2097.980088612032</v>
      </c>
      <c r="P105" s="40">
        <v>3806.7099945238697</v>
      </c>
      <c r="R105" s="68"/>
    </row>
    <row r="106" spans="1:18" ht="15" customHeight="1">
      <c r="A106" s="30" t="s">
        <v>77</v>
      </c>
      <c r="B106" s="40">
        <v>3261415.2038013088</v>
      </c>
      <c r="C106" s="40">
        <v>3195335.3154471815</v>
      </c>
      <c r="D106" s="40">
        <v>3289266.056069891</v>
      </c>
      <c r="E106" s="40">
        <v>3347722.256057959</v>
      </c>
      <c r="F106" s="40">
        <v>2965773.7821507785</v>
      </c>
      <c r="G106" s="40">
        <v>3047489.9594482486</v>
      </c>
      <c r="H106" s="40">
        <v>2896609.8183401343</v>
      </c>
      <c r="I106" s="40">
        <v>3552883.323836843</v>
      </c>
      <c r="J106" s="40">
        <v>3316758.8474025792</v>
      </c>
      <c r="K106" s="40">
        <v>3435468.0978612029</v>
      </c>
      <c r="L106" s="40">
        <v>3311456.8414204661</v>
      </c>
      <c r="M106" s="40">
        <v>4022207.8156270701</v>
      </c>
      <c r="N106" s="40">
        <v>3192557.1210229876</v>
      </c>
      <c r="O106" s="40">
        <v>3277922.0269928444</v>
      </c>
      <c r="P106" s="40">
        <v>3275799.0279654255</v>
      </c>
      <c r="R106" s="68"/>
    </row>
    <row r="107" spans="1:18" ht="15" customHeight="1">
      <c r="A107" s="31" t="s">
        <v>69</v>
      </c>
      <c r="B107" s="41">
        <v>3223785.3388825059</v>
      </c>
      <c r="C107" s="41">
        <v>3158327.1773155876</v>
      </c>
      <c r="D107" s="41">
        <v>3252106.0840157201</v>
      </c>
      <c r="E107" s="41">
        <v>3308825.0462000002</v>
      </c>
      <c r="F107" s="41">
        <v>2915000.2345963861</v>
      </c>
      <c r="G107" s="41">
        <v>2997285.3871838395</v>
      </c>
      <c r="H107" s="41">
        <v>2846428.2631626357</v>
      </c>
      <c r="I107" s="41">
        <v>3503813.5440000002</v>
      </c>
      <c r="J107" s="41">
        <v>3265609.5465818518</v>
      </c>
      <c r="K107" s="41">
        <v>3387841.9581477381</v>
      </c>
      <c r="L107" s="41">
        <v>3265569.3387022363</v>
      </c>
      <c r="M107" s="41">
        <v>3977100.6150000002</v>
      </c>
      <c r="N107" s="41">
        <v>3144265.2534824451</v>
      </c>
      <c r="O107" s="41">
        <v>3229870.8499938403</v>
      </c>
      <c r="P107" s="41">
        <v>3225215.4498646646</v>
      </c>
      <c r="R107" s="68"/>
    </row>
    <row r="108" spans="1:18" ht="15" customHeight="1">
      <c r="A108" s="29" t="s">
        <v>78</v>
      </c>
      <c r="B108" s="39">
        <v>530732.5062215263</v>
      </c>
      <c r="C108" s="39">
        <v>495925.041194661</v>
      </c>
      <c r="D108" s="39">
        <v>484515.62029570894</v>
      </c>
      <c r="E108" s="39">
        <v>453183.42061211891</v>
      </c>
      <c r="F108" s="39">
        <f t="shared" ref="F108:P108" si="36">F109+F112+F115+F118</f>
        <v>468702.81612341246</v>
      </c>
      <c r="G108" s="39">
        <f t="shared" si="36"/>
        <v>511300.21048563864</v>
      </c>
      <c r="H108" s="39">
        <f t="shared" si="36"/>
        <v>519954.88058420341</v>
      </c>
      <c r="I108" s="39">
        <f t="shared" si="36"/>
        <v>510772.32896219438</v>
      </c>
      <c r="J108" s="39">
        <f t="shared" si="36"/>
        <v>566231.20405022416</v>
      </c>
      <c r="K108" s="39">
        <f t="shared" si="36"/>
        <v>644391.2487352601</v>
      </c>
      <c r="L108" s="39">
        <f t="shared" si="36"/>
        <v>528914.64454058057</v>
      </c>
      <c r="M108" s="39">
        <f t="shared" si="36"/>
        <v>555102.89430307667</v>
      </c>
      <c r="N108" s="39">
        <f t="shared" si="36"/>
        <v>446519.49802431697</v>
      </c>
      <c r="O108" s="39">
        <f t="shared" si="36"/>
        <v>432434.0023585959</v>
      </c>
      <c r="P108" s="39">
        <f t="shared" si="36"/>
        <v>439285.55761538225</v>
      </c>
      <c r="R108" s="68"/>
    </row>
    <row r="109" spans="1:18" ht="15" customHeight="1">
      <c r="A109" s="30" t="s">
        <v>74</v>
      </c>
      <c r="B109" s="40">
        <v>29.25</v>
      </c>
      <c r="C109" s="40">
        <v>50.25</v>
      </c>
      <c r="D109" s="40">
        <v>26.85</v>
      </c>
      <c r="E109" s="40">
        <v>51.75</v>
      </c>
      <c r="F109" s="40">
        <f t="shared" ref="F109:P109" si="37">F110+F111</f>
        <v>7.4</v>
      </c>
      <c r="G109" s="40">
        <f t="shared" si="37"/>
        <v>5.45</v>
      </c>
      <c r="H109" s="40">
        <f t="shared" si="37"/>
        <v>0</v>
      </c>
      <c r="I109" s="40">
        <f t="shared" si="37"/>
        <v>0</v>
      </c>
      <c r="J109" s="40">
        <f t="shared" si="37"/>
        <v>0</v>
      </c>
      <c r="K109" s="40">
        <f t="shared" si="37"/>
        <v>0</v>
      </c>
      <c r="L109" s="40">
        <f t="shared" si="37"/>
        <v>0</v>
      </c>
      <c r="M109" s="40">
        <f t="shared" si="37"/>
        <v>0</v>
      </c>
      <c r="N109" s="40">
        <f t="shared" si="37"/>
        <v>0</v>
      </c>
      <c r="O109" s="40">
        <f t="shared" si="37"/>
        <v>0</v>
      </c>
      <c r="P109" s="40">
        <f t="shared" si="37"/>
        <v>34</v>
      </c>
      <c r="R109" s="68"/>
    </row>
    <row r="110" spans="1:18" ht="15" customHeight="1">
      <c r="A110" s="32" t="s">
        <v>79</v>
      </c>
      <c r="B110" s="40">
        <v>24.35</v>
      </c>
      <c r="C110" s="40">
        <v>45.35</v>
      </c>
      <c r="D110" s="40">
        <v>21.95</v>
      </c>
      <c r="E110" s="40">
        <v>46.85</v>
      </c>
      <c r="F110" s="40">
        <v>7.4</v>
      </c>
      <c r="G110" s="40">
        <v>5.45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34</v>
      </c>
      <c r="R110" s="68"/>
    </row>
    <row r="111" spans="1:18" ht="15" customHeight="1">
      <c r="A111" s="32" t="s">
        <v>80</v>
      </c>
      <c r="B111" s="40">
        <v>4.9000000000000004</v>
      </c>
      <c r="C111" s="40">
        <v>4.9000000000000004</v>
      </c>
      <c r="D111" s="40">
        <v>4.9000000000000004</v>
      </c>
      <c r="E111" s="40">
        <v>4.9000000000000004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R111" s="68"/>
    </row>
    <row r="112" spans="1:18" ht="15" customHeight="1">
      <c r="A112" s="30" t="s">
        <v>75</v>
      </c>
      <c r="B112" s="40">
        <v>14626.278612712511</v>
      </c>
      <c r="C112" s="40">
        <v>14608.157489741821</v>
      </c>
      <c r="D112" s="40">
        <v>14101.711579386729</v>
      </c>
      <c r="E112" s="40">
        <v>14282.30161347391</v>
      </c>
      <c r="F112" s="40">
        <f t="shared" ref="F112:P112" si="38">F114+F113</f>
        <v>20978.073928669575</v>
      </c>
      <c r="G112" s="40">
        <f t="shared" si="38"/>
        <v>34299.469120375492</v>
      </c>
      <c r="H112" s="40">
        <f t="shared" si="38"/>
        <v>32015.25770755245</v>
      </c>
      <c r="I112" s="40">
        <f t="shared" si="38"/>
        <v>33775.060913861395</v>
      </c>
      <c r="J112" s="40">
        <f t="shared" si="38"/>
        <v>35522.848116873734</v>
      </c>
      <c r="K112" s="40">
        <f t="shared" si="38"/>
        <v>35236.908325797958</v>
      </c>
      <c r="L112" s="40">
        <f t="shared" si="38"/>
        <v>34350.569970600205</v>
      </c>
      <c r="M112" s="40">
        <f t="shared" si="38"/>
        <v>34161.606737806753</v>
      </c>
      <c r="N112" s="40">
        <f t="shared" si="38"/>
        <v>32889.604580454667</v>
      </c>
      <c r="O112" s="40">
        <f t="shared" si="38"/>
        <v>34200.540450087974</v>
      </c>
      <c r="P112" s="40">
        <f t="shared" si="38"/>
        <v>34790.406760992235</v>
      </c>
      <c r="R112" s="68"/>
    </row>
    <row r="113" spans="1:18" ht="15" customHeight="1">
      <c r="A113" s="32" t="s">
        <v>79</v>
      </c>
      <c r="B113" s="40">
        <v>4.1266370000000004E-2</v>
      </c>
      <c r="C113" s="40">
        <v>58.486431469999999</v>
      </c>
      <c r="D113" s="40">
        <v>118.32847541</v>
      </c>
      <c r="E113" s="40">
        <v>103.46380453</v>
      </c>
      <c r="F113" s="40">
        <v>43.325237580000007</v>
      </c>
      <c r="G113" s="40">
        <v>27.915694650000002</v>
      </c>
      <c r="H113" s="40">
        <v>18.594423899999999</v>
      </c>
      <c r="I113" s="40">
        <v>11.025339100000002</v>
      </c>
      <c r="J113" s="40">
        <v>2.8611713500000002</v>
      </c>
      <c r="K113" s="40">
        <v>1.4332091999999998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R113" s="68"/>
    </row>
    <row r="114" spans="1:18" ht="15" customHeight="1">
      <c r="A114" s="32" t="s">
        <v>80</v>
      </c>
      <c r="B114" s="40">
        <v>14626.23734634251</v>
      </c>
      <c r="C114" s="40">
        <v>14549.671058271821</v>
      </c>
      <c r="D114" s="40">
        <v>13983.383103976728</v>
      </c>
      <c r="E114" s="40">
        <v>14178.83780894391</v>
      </c>
      <c r="F114" s="40">
        <v>20934.748691089575</v>
      </c>
      <c r="G114" s="40">
        <v>34271.553425725491</v>
      </c>
      <c r="H114" s="40">
        <v>31996.663283652451</v>
      </c>
      <c r="I114" s="40">
        <v>33764.035574761394</v>
      </c>
      <c r="J114" s="40">
        <v>35519.986945523735</v>
      </c>
      <c r="K114" s="40">
        <v>35235.475116597961</v>
      </c>
      <c r="L114" s="40">
        <v>34350.569970600205</v>
      </c>
      <c r="M114" s="40">
        <v>34161.606737806753</v>
      </c>
      <c r="N114" s="40">
        <v>32889.604580454667</v>
      </c>
      <c r="O114" s="40">
        <v>34200.540450087974</v>
      </c>
      <c r="P114" s="40">
        <v>34790.406760992235</v>
      </c>
      <c r="R114" s="68"/>
    </row>
    <row r="115" spans="1:18" ht="15" customHeight="1">
      <c r="A115" s="30" t="s">
        <v>76</v>
      </c>
      <c r="B115" s="40">
        <v>401.45</v>
      </c>
      <c r="C115" s="40">
        <v>379.35</v>
      </c>
      <c r="D115" s="40">
        <v>384.6</v>
      </c>
      <c r="E115" s="40">
        <v>342.45</v>
      </c>
      <c r="F115" s="40">
        <f t="shared" ref="F115:P115" si="39">F116+F117</f>
        <v>370</v>
      </c>
      <c r="G115" s="40">
        <f t="shared" si="39"/>
        <v>410.75</v>
      </c>
      <c r="H115" s="40">
        <f t="shared" si="39"/>
        <v>365.95000000000005</v>
      </c>
      <c r="I115" s="40">
        <f t="shared" si="39"/>
        <v>415.55</v>
      </c>
      <c r="J115" s="40">
        <f t="shared" si="39"/>
        <v>428.2</v>
      </c>
      <c r="K115" s="40">
        <f t="shared" si="39"/>
        <v>426</v>
      </c>
      <c r="L115" s="40">
        <f t="shared" si="39"/>
        <v>462</v>
      </c>
      <c r="M115" s="40">
        <f t="shared" si="39"/>
        <v>479</v>
      </c>
      <c r="N115" s="40">
        <f t="shared" si="39"/>
        <v>510</v>
      </c>
      <c r="O115" s="40">
        <f t="shared" si="39"/>
        <v>584</v>
      </c>
      <c r="P115" s="40">
        <f t="shared" si="39"/>
        <v>672</v>
      </c>
      <c r="R115" s="68"/>
    </row>
    <row r="116" spans="1:18" ht="15" customHeight="1">
      <c r="A116" s="32" t="s">
        <v>79</v>
      </c>
      <c r="B116" s="40">
        <v>27.45</v>
      </c>
      <c r="C116" s="40">
        <v>43.35</v>
      </c>
      <c r="D116" s="40">
        <v>44.6</v>
      </c>
      <c r="E116" s="40">
        <v>38.450000000000003</v>
      </c>
      <c r="F116" s="40">
        <v>61</v>
      </c>
      <c r="G116" s="40">
        <v>77.099999999999994</v>
      </c>
      <c r="H116" s="40">
        <v>35.35</v>
      </c>
      <c r="I116" s="40">
        <v>45.6</v>
      </c>
      <c r="J116" s="40">
        <v>40.299999999999997</v>
      </c>
      <c r="K116" s="40">
        <v>37</v>
      </c>
      <c r="L116" s="40">
        <v>63</v>
      </c>
      <c r="M116" s="40">
        <v>35</v>
      </c>
      <c r="N116" s="40">
        <v>85</v>
      </c>
      <c r="O116" s="40">
        <v>139</v>
      </c>
      <c r="P116" s="40">
        <v>156</v>
      </c>
      <c r="R116" s="68"/>
    </row>
    <row r="117" spans="1:18" ht="15" customHeight="1">
      <c r="A117" s="32" t="s">
        <v>80</v>
      </c>
      <c r="B117" s="40">
        <v>374</v>
      </c>
      <c r="C117" s="40">
        <v>336</v>
      </c>
      <c r="D117" s="40">
        <v>340</v>
      </c>
      <c r="E117" s="40">
        <v>304</v>
      </c>
      <c r="F117" s="40">
        <v>309</v>
      </c>
      <c r="G117" s="40">
        <v>333.65</v>
      </c>
      <c r="H117" s="40">
        <v>330.6</v>
      </c>
      <c r="I117" s="40">
        <v>369.95</v>
      </c>
      <c r="J117" s="40">
        <v>387.9</v>
      </c>
      <c r="K117" s="40">
        <v>389</v>
      </c>
      <c r="L117" s="40">
        <v>399</v>
      </c>
      <c r="M117" s="40">
        <v>444</v>
      </c>
      <c r="N117" s="40">
        <v>425</v>
      </c>
      <c r="O117" s="40">
        <v>445</v>
      </c>
      <c r="P117" s="40">
        <v>516</v>
      </c>
      <c r="R117" s="68"/>
    </row>
    <row r="118" spans="1:18" ht="15" customHeight="1">
      <c r="A118" s="30" t="s">
        <v>77</v>
      </c>
      <c r="B118" s="40">
        <v>515675.52760881383</v>
      </c>
      <c r="C118" s="40">
        <v>480887.28370491916</v>
      </c>
      <c r="D118" s="40">
        <v>470002.4587163222</v>
      </c>
      <c r="E118" s="40">
        <v>438506.91899864498</v>
      </c>
      <c r="F118" s="40">
        <f t="shared" ref="F118:P118" si="40">F119</f>
        <v>447347.34219474287</v>
      </c>
      <c r="G118" s="40">
        <f t="shared" si="40"/>
        <v>476584.54136526317</v>
      </c>
      <c r="H118" s="40">
        <f t="shared" si="40"/>
        <v>487573.67287665093</v>
      </c>
      <c r="I118" s="40">
        <f t="shared" si="40"/>
        <v>476581.71804833302</v>
      </c>
      <c r="J118" s="40">
        <f t="shared" si="40"/>
        <v>530280.15593335044</v>
      </c>
      <c r="K118" s="40">
        <f t="shared" si="40"/>
        <v>608728.34040946211</v>
      </c>
      <c r="L118" s="40">
        <f t="shared" si="40"/>
        <v>494102.07456998038</v>
      </c>
      <c r="M118" s="40">
        <f t="shared" si="40"/>
        <v>520462.28756526997</v>
      </c>
      <c r="N118" s="40">
        <f t="shared" si="40"/>
        <v>413119.89344386233</v>
      </c>
      <c r="O118" s="40">
        <f t="shared" si="40"/>
        <v>397649.46190850792</v>
      </c>
      <c r="P118" s="40">
        <f t="shared" si="40"/>
        <v>403789.15085439</v>
      </c>
      <c r="R118" s="68"/>
    </row>
    <row r="119" spans="1:18" ht="15" customHeight="1">
      <c r="A119" s="32" t="s">
        <v>80</v>
      </c>
      <c r="B119" s="40">
        <v>515675.52760881383</v>
      </c>
      <c r="C119" s="40">
        <v>480887.28370491916</v>
      </c>
      <c r="D119" s="40">
        <v>470002.4587163222</v>
      </c>
      <c r="E119" s="40">
        <v>438506.91899864498</v>
      </c>
      <c r="F119" s="40">
        <v>447347.34219474287</v>
      </c>
      <c r="G119" s="40">
        <v>476584.54136526317</v>
      </c>
      <c r="H119" s="40">
        <v>487573.67287665093</v>
      </c>
      <c r="I119" s="40">
        <v>476581.71804833302</v>
      </c>
      <c r="J119" s="40">
        <v>530280.15593335044</v>
      </c>
      <c r="K119" s="40">
        <v>608728.34040946211</v>
      </c>
      <c r="L119" s="40">
        <v>494102.07456998038</v>
      </c>
      <c r="M119" s="40">
        <v>520462.28756526997</v>
      </c>
      <c r="N119" s="40">
        <v>413119.89344386233</v>
      </c>
      <c r="O119" s="40">
        <v>397649.46190850792</v>
      </c>
      <c r="P119" s="40">
        <v>403789.15085439</v>
      </c>
      <c r="R119" s="68"/>
    </row>
    <row r="120" spans="1:18" s="48" customFormat="1" ht="15" customHeight="1">
      <c r="A120" s="31" t="s">
        <v>69</v>
      </c>
      <c r="B120" s="41">
        <v>513697.54972215882</v>
      </c>
      <c r="C120" s="41">
        <v>478925.62045735616</v>
      </c>
      <c r="D120" s="41">
        <v>468123.3897343172</v>
      </c>
      <c r="E120" s="41">
        <v>436614.6127</v>
      </c>
      <c r="F120" s="41">
        <v>445249.74549189187</v>
      </c>
      <c r="G120" s="41">
        <v>474465.99447466515</v>
      </c>
      <c r="H120" s="41">
        <v>485450.47724170896</v>
      </c>
      <c r="I120" s="41">
        <v>474248.62800000003</v>
      </c>
      <c r="J120" s="41">
        <v>528173.15254703548</v>
      </c>
      <c r="K120" s="41">
        <v>606634.14801671705</v>
      </c>
      <c r="L120" s="41">
        <v>492065.51923273539</v>
      </c>
      <c r="M120" s="41">
        <v>518832.4656</v>
      </c>
      <c r="N120" s="41">
        <v>411490.07147859235</v>
      </c>
      <c r="O120" s="41">
        <v>396140.03776152793</v>
      </c>
      <c r="P120" s="41">
        <v>402313.58109142003</v>
      </c>
      <c r="R120" s="68"/>
    </row>
    <row r="121" spans="1:18" ht="31.5">
      <c r="A121" s="28" t="s">
        <v>81</v>
      </c>
      <c r="B121" s="42">
        <v>46940.532933441558</v>
      </c>
      <c r="C121" s="42">
        <v>43452.867467171425</v>
      </c>
      <c r="D121" s="42">
        <v>45668.564476256062</v>
      </c>
      <c r="E121" s="42">
        <v>33710.93160152746</v>
      </c>
      <c r="F121" s="42">
        <f t="shared" ref="F121:P121" si="41">F122+F123</f>
        <v>41237.564325578474</v>
      </c>
      <c r="G121" s="42">
        <f t="shared" si="41"/>
        <v>48729.986738165382</v>
      </c>
      <c r="H121" s="42">
        <f t="shared" si="41"/>
        <v>35930.091136187395</v>
      </c>
      <c r="I121" s="42">
        <f t="shared" si="41"/>
        <v>42229.878117490465</v>
      </c>
      <c r="J121" s="42">
        <f t="shared" si="41"/>
        <v>39752.158307259815</v>
      </c>
      <c r="K121" s="42">
        <f t="shared" si="41"/>
        <v>80258.963568493113</v>
      </c>
      <c r="L121" s="42">
        <f t="shared" si="41"/>
        <v>55377.114617598585</v>
      </c>
      <c r="M121" s="42">
        <f t="shared" si="41"/>
        <v>31783.722397407237</v>
      </c>
      <c r="N121" s="42">
        <f t="shared" si="41"/>
        <v>60163.119015984092</v>
      </c>
      <c r="O121" s="42">
        <f t="shared" si="41"/>
        <v>62701.946723668028</v>
      </c>
      <c r="P121" s="42">
        <f t="shared" si="41"/>
        <v>69131.133237242379</v>
      </c>
      <c r="R121" s="68"/>
    </row>
    <row r="122" spans="1:18" ht="15" customHeight="1">
      <c r="A122" s="30" t="s">
        <v>75</v>
      </c>
      <c r="B122" s="40">
        <v>2394.5572721537051</v>
      </c>
      <c r="C122" s="40">
        <v>1110.5041968287887</v>
      </c>
      <c r="D122" s="40">
        <v>2491.0027747804079</v>
      </c>
      <c r="E122" s="40">
        <v>1799.9209015274607</v>
      </c>
      <c r="F122" s="40">
        <v>2207.4438825660027</v>
      </c>
      <c r="G122" s="40">
        <v>2661.5292861403373</v>
      </c>
      <c r="H122" s="40">
        <v>2300.1905932027375</v>
      </c>
      <c r="I122" s="40">
        <v>5769.6613174904605</v>
      </c>
      <c r="J122" s="40">
        <v>5720.8161677440294</v>
      </c>
      <c r="K122" s="40">
        <v>5852.5159563675088</v>
      </c>
      <c r="L122" s="40">
        <v>5669.2344650559689</v>
      </c>
      <c r="M122" s="40">
        <v>4820.3283974072374</v>
      </c>
      <c r="N122" s="40">
        <v>5185.036893870365</v>
      </c>
      <c r="O122" s="40">
        <v>5800.6886252075255</v>
      </c>
      <c r="P122" s="40">
        <v>6074.2371037863113</v>
      </c>
      <c r="R122" s="68"/>
    </row>
    <row r="123" spans="1:18" ht="15" customHeight="1">
      <c r="A123" s="30" t="s">
        <v>77</v>
      </c>
      <c r="B123" s="40">
        <v>44545.975661287855</v>
      </c>
      <c r="C123" s="40">
        <v>42342.363270342634</v>
      </c>
      <c r="D123" s="40">
        <v>43177.561701475657</v>
      </c>
      <c r="E123" s="40">
        <v>31911.010700000003</v>
      </c>
      <c r="F123" s="40">
        <f t="shared" ref="F123:O123" si="42">F124</f>
        <v>39030.120443012471</v>
      </c>
      <c r="G123" s="40">
        <f t="shared" si="42"/>
        <v>46068.457452025046</v>
      </c>
      <c r="H123" s="40">
        <f t="shared" si="42"/>
        <v>33629.900542984658</v>
      </c>
      <c r="I123" s="40">
        <f t="shared" si="42"/>
        <v>36460.216800000002</v>
      </c>
      <c r="J123" s="40">
        <f t="shared" si="42"/>
        <v>34031.342139515786</v>
      </c>
      <c r="K123" s="40">
        <f t="shared" si="42"/>
        <v>74406.447612125601</v>
      </c>
      <c r="L123" s="40">
        <f t="shared" si="42"/>
        <v>49707.880152542617</v>
      </c>
      <c r="M123" s="40">
        <f t="shared" si="42"/>
        <v>26963.394</v>
      </c>
      <c r="N123" s="40">
        <f t="shared" si="42"/>
        <v>54978.08212211373</v>
      </c>
      <c r="O123" s="40">
        <f t="shared" si="42"/>
        <v>56901.258098460501</v>
      </c>
      <c r="P123" s="40">
        <v>63056.896133456074</v>
      </c>
      <c r="R123" s="68"/>
    </row>
    <row r="124" spans="1:18" s="48" customFormat="1" ht="15" customHeight="1">
      <c r="A124" s="31" t="s">
        <v>69</v>
      </c>
      <c r="B124" s="41">
        <v>44545.975661287855</v>
      </c>
      <c r="C124" s="41">
        <v>42342.363270342634</v>
      </c>
      <c r="D124" s="41">
        <v>43177.561701475657</v>
      </c>
      <c r="E124" s="41">
        <v>31911.010700000003</v>
      </c>
      <c r="F124" s="41">
        <v>39030.120443012471</v>
      </c>
      <c r="G124" s="41">
        <v>46068.457452025046</v>
      </c>
      <c r="H124" s="41">
        <v>33629.900542984658</v>
      </c>
      <c r="I124" s="41">
        <v>36460.216800000002</v>
      </c>
      <c r="J124" s="41">
        <v>34031.342139515786</v>
      </c>
      <c r="K124" s="41">
        <v>74406.447612125601</v>
      </c>
      <c r="L124" s="41">
        <v>49707.880152542617</v>
      </c>
      <c r="M124" s="41">
        <v>26963.394</v>
      </c>
      <c r="N124" s="41">
        <v>54978.08212211373</v>
      </c>
      <c r="O124" s="41">
        <v>56901.258098460501</v>
      </c>
      <c r="P124" s="41">
        <v>63056.896133456074</v>
      </c>
      <c r="R124" s="68"/>
    </row>
    <row r="125" spans="1:18" ht="15" customHeight="1">
      <c r="A125" s="28" t="s">
        <v>83</v>
      </c>
      <c r="B125" s="39">
        <v>3854414.0676109572</v>
      </c>
      <c r="C125" s="39">
        <v>3800890.8796898108</v>
      </c>
      <c r="D125" s="39">
        <v>4176859.4565812908</v>
      </c>
      <c r="E125" s="39">
        <v>3863614.2260276312</v>
      </c>
      <c r="F125" s="39">
        <f t="shared" ref="F125:P125" si="43">F126+F132+F149+F153+F156+F166</f>
        <v>4622589.7479852401</v>
      </c>
      <c r="G125" s="39">
        <f t="shared" si="43"/>
        <v>4424279.2914366163</v>
      </c>
      <c r="H125" s="39">
        <f t="shared" si="43"/>
        <v>4178982.6556829293</v>
      </c>
      <c r="I125" s="39">
        <f t="shared" si="43"/>
        <v>3943596.8501931024</v>
      </c>
      <c r="J125" s="39">
        <f t="shared" si="43"/>
        <v>4480050.1657618741</v>
      </c>
      <c r="K125" s="39">
        <f t="shared" si="43"/>
        <v>4460318.3006065739</v>
      </c>
      <c r="L125" s="39">
        <f t="shared" si="43"/>
        <v>4188365.9550239723</v>
      </c>
      <c r="M125" s="39">
        <f t="shared" si="43"/>
        <v>4354799.0262305494</v>
      </c>
      <c r="N125" s="39">
        <f t="shared" si="43"/>
        <v>4044814.7647421779</v>
      </c>
      <c r="O125" s="39">
        <f t="shared" si="43"/>
        <v>4142029.6118777134</v>
      </c>
      <c r="P125" s="39">
        <f t="shared" si="43"/>
        <v>4283797.1510606464</v>
      </c>
      <c r="R125" s="68"/>
    </row>
    <row r="126" spans="1:18" ht="15" customHeight="1">
      <c r="A126" s="29" t="s">
        <v>84</v>
      </c>
      <c r="B126" s="39">
        <v>380223.49472739972</v>
      </c>
      <c r="C126" s="39">
        <v>363328.23470288143</v>
      </c>
      <c r="D126" s="39">
        <v>368423.81633681012</v>
      </c>
      <c r="E126" s="39">
        <v>372380.32391804882</v>
      </c>
      <c r="F126" s="39">
        <f t="shared" ref="F126:P126" si="44">F127+F129</f>
        <v>411239.16807899671</v>
      </c>
      <c r="G126" s="39">
        <f t="shared" si="44"/>
        <v>416644.2236774363</v>
      </c>
      <c r="H126" s="39">
        <f t="shared" si="44"/>
        <v>426022.26732674584</v>
      </c>
      <c r="I126" s="39">
        <f t="shared" si="44"/>
        <v>436730.90285723819</v>
      </c>
      <c r="J126" s="39">
        <f t="shared" si="44"/>
        <v>487603.61602364242</v>
      </c>
      <c r="K126" s="39">
        <f t="shared" si="44"/>
        <v>553193.90556615347</v>
      </c>
      <c r="L126" s="39">
        <f t="shared" si="44"/>
        <v>494240.17291732295</v>
      </c>
      <c r="M126" s="39">
        <f t="shared" si="44"/>
        <v>530123.54973285482</v>
      </c>
      <c r="N126" s="39">
        <f t="shared" si="44"/>
        <v>533064.08801663795</v>
      </c>
      <c r="O126" s="39">
        <f t="shared" si="44"/>
        <v>486931.87490162137</v>
      </c>
      <c r="P126" s="39">
        <f t="shared" si="44"/>
        <v>523313.85657934117</v>
      </c>
      <c r="R126" s="68"/>
    </row>
    <row r="127" spans="1:18" ht="15" customHeight="1">
      <c r="A127" s="30" t="s">
        <v>99</v>
      </c>
      <c r="B127" s="40">
        <v>880.39558901949022</v>
      </c>
      <c r="C127" s="40">
        <v>475.34550187688188</v>
      </c>
      <c r="D127" s="40">
        <v>744.25792062881419</v>
      </c>
      <c r="E127" s="40">
        <v>662.59421597720893</v>
      </c>
      <c r="F127" s="40">
        <f t="shared" ref="F127:P127" si="45">F128</f>
        <v>648.06712248423503</v>
      </c>
      <c r="G127" s="40">
        <f t="shared" si="45"/>
        <v>1161.6844287525767</v>
      </c>
      <c r="H127" s="40">
        <f t="shared" si="45"/>
        <v>621.36159498016605</v>
      </c>
      <c r="I127" s="40">
        <f t="shared" si="45"/>
        <v>769.23327609822206</v>
      </c>
      <c r="J127" s="40">
        <f t="shared" si="45"/>
        <v>863.20973326655678</v>
      </c>
      <c r="K127" s="40">
        <f t="shared" si="45"/>
        <v>914.66646934977803</v>
      </c>
      <c r="L127" s="40">
        <f t="shared" si="45"/>
        <v>1108.985617417191</v>
      </c>
      <c r="M127" s="40">
        <f t="shared" si="45"/>
        <v>14194.324896068561</v>
      </c>
      <c r="N127" s="40">
        <f t="shared" si="45"/>
        <v>14226.440717893609</v>
      </c>
      <c r="O127" s="40">
        <f t="shared" si="45"/>
        <v>14455.977401196646</v>
      </c>
      <c r="P127" s="40">
        <f t="shared" si="45"/>
        <v>14417.699905544752</v>
      </c>
      <c r="R127" s="68"/>
    </row>
    <row r="128" spans="1:18" ht="15" customHeight="1">
      <c r="A128" s="32" t="s">
        <v>79</v>
      </c>
      <c r="B128" s="40">
        <v>880.39558901949022</v>
      </c>
      <c r="C128" s="40">
        <v>475.34550187688188</v>
      </c>
      <c r="D128" s="40">
        <v>744.25792062881419</v>
      </c>
      <c r="E128" s="40">
        <v>662.59421597720893</v>
      </c>
      <c r="F128" s="40">
        <v>648.06712248423503</v>
      </c>
      <c r="G128" s="40">
        <v>1161.6844287525767</v>
      </c>
      <c r="H128" s="40">
        <v>621.36159498016605</v>
      </c>
      <c r="I128" s="40">
        <v>769.23327609822206</v>
      </c>
      <c r="J128" s="40">
        <v>863.20973326655678</v>
      </c>
      <c r="K128" s="40">
        <v>914.66646934977803</v>
      </c>
      <c r="L128" s="40">
        <v>1108.985617417191</v>
      </c>
      <c r="M128" s="40">
        <v>14194.324896068561</v>
      </c>
      <c r="N128" s="40">
        <v>14226.440717893609</v>
      </c>
      <c r="O128" s="40">
        <v>14455.977401196646</v>
      </c>
      <c r="P128" s="40">
        <v>14417.699905544752</v>
      </c>
      <c r="R128" s="68"/>
    </row>
    <row r="129" spans="1:18" ht="15" customHeight="1">
      <c r="A129" s="30" t="s">
        <v>82</v>
      </c>
      <c r="B129" s="40">
        <f t="shared" ref="B129:O129" si="46">B130+B131</f>
        <v>379343.09913838026</v>
      </c>
      <c r="C129" s="40">
        <f t="shared" si="46"/>
        <v>362852.88920100452</v>
      </c>
      <c r="D129" s="40">
        <f t="shared" si="46"/>
        <v>367679.5584161813</v>
      </c>
      <c r="E129" s="40">
        <f t="shared" si="46"/>
        <v>371717.72970207164</v>
      </c>
      <c r="F129" s="40">
        <f t="shared" si="46"/>
        <v>410591.1009565125</v>
      </c>
      <c r="G129" s="40">
        <f t="shared" si="46"/>
        <v>415482.53924868372</v>
      </c>
      <c r="H129" s="40">
        <f t="shared" si="46"/>
        <v>425400.90573176567</v>
      </c>
      <c r="I129" s="40">
        <f t="shared" si="46"/>
        <v>435961.66958113998</v>
      </c>
      <c r="J129" s="40">
        <f t="shared" si="46"/>
        <v>486740.40629037586</v>
      </c>
      <c r="K129" s="40">
        <f t="shared" si="46"/>
        <v>552279.23909680371</v>
      </c>
      <c r="L129" s="40">
        <f t="shared" si="46"/>
        <v>493131.18729990575</v>
      </c>
      <c r="M129" s="40">
        <f t="shared" si="46"/>
        <v>515929.22483678628</v>
      </c>
      <c r="N129" s="40">
        <f t="shared" si="46"/>
        <v>518837.6472987443</v>
      </c>
      <c r="O129" s="40">
        <f t="shared" si="46"/>
        <v>472475.8975004247</v>
      </c>
      <c r="P129" s="40">
        <f>P130+P131</f>
        <v>508896.15667379642</v>
      </c>
      <c r="R129" s="68"/>
    </row>
    <row r="130" spans="1:18" ht="15" customHeight="1">
      <c r="A130" s="32" t="s">
        <v>79</v>
      </c>
      <c r="B130" s="40">
        <v>357796.92076445487</v>
      </c>
      <c r="C130" s="40">
        <v>340865.93679822533</v>
      </c>
      <c r="D130" s="40">
        <v>343290.08590367419</v>
      </c>
      <c r="E130" s="40">
        <v>346933.53882753296</v>
      </c>
      <c r="F130" s="40">
        <v>383733.13946818945</v>
      </c>
      <c r="G130" s="40">
        <v>386400.55182780849</v>
      </c>
      <c r="H130" s="40">
        <v>394295.28941220278</v>
      </c>
      <c r="I130" s="40">
        <v>395952.54751838942</v>
      </c>
      <c r="J130" s="40">
        <v>445607.38975915516</v>
      </c>
      <c r="K130" s="40">
        <v>513313.28661094129</v>
      </c>
      <c r="L130" s="40">
        <v>460237.13881639723</v>
      </c>
      <c r="M130" s="40">
        <v>487780.61228022008</v>
      </c>
      <c r="N130" s="40">
        <v>491109.24254632276</v>
      </c>
      <c r="O130" s="40">
        <v>444650.66847167053</v>
      </c>
      <c r="P130" s="40">
        <v>482489.02037149941</v>
      </c>
      <c r="R130" s="68"/>
    </row>
    <row r="131" spans="1:18" ht="15" customHeight="1">
      <c r="A131" s="32" t="s">
        <v>80</v>
      </c>
      <c r="B131" s="40">
        <v>21546.178373925391</v>
      </c>
      <c r="C131" s="40">
        <v>21986.952402779214</v>
      </c>
      <c r="D131" s="40">
        <v>24389.472512507102</v>
      </c>
      <c r="E131" s="40">
        <v>24784.19087453869</v>
      </c>
      <c r="F131" s="40">
        <v>26857.961488323035</v>
      </c>
      <c r="G131" s="40">
        <v>29081.98742087523</v>
      </c>
      <c r="H131" s="40">
        <v>31105.616319562894</v>
      </c>
      <c r="I131" s="40">
        <v>40009.122062750568</v>
      </c>
      <c r="J131" s="40">
        <v>41133.016531220717</v>
      </c>
      <c r="K131" s="40">
        <v>38965.952485862472</v>
      </c>
      <c r="L131" s="40">
        <v>32894.048483508515</v>
      </c>
      <c r="M131" s="40">
        <v>28148.612556566222</v>
      </c>
      <c r="N131" s="40">
        <v>27728.404752421546</v>
      </c>
      <c r="O131" s="40">
        <v>27825.229028754158</v>
      </c>
      <c r="P131" s="40">
        <v>26407.136302297029</v>
      </c>
      <c r="R131" s="68"/>
    </row>
    <row r="132" spans="1:18" ht="15" customHeight="1">
      <c r="A132" s="29" t="s">
        <v>85</v>
      </c>
      <c r="B132" s="39">
        <v>2442157.8280604584</v>
      </c>
      <c r="C132" s="39">
        <v>2471743.7600653195</v>
      </c>
      <c r="D132" s="39">
        <v>2518643.3143773237</v>
      </c>
      <c r="E132" s="39">
        <v>2580505.1323354412</v>
      </c>
      <c r="F132" s="39">
        <f t="shared" ref="F132:P132" si="47">F136+F138+F140+F133</f>
        <v>2841563.0701401243</v>
      </c>
      <c r="G132" s="39">
        <f t="shared" si="47"/>
        <v>2906534.7059905683</v>
      </c>
      <c r="H132" s="39">
        <f t="shared" si="47"/>
        <v>2730471.0167802097</v>
      </c>
      <c r="I132" s="39">
        <f t="shared" si="47"/>
        <v>2520830.0384041541</v>
      </c>
      <c r="J132" s="39">
        <f t="shared" si="47"/>
        <v>2737420.7777355681</v>
      </c>
      <c r="K132" s="39">
        <f t="shared" si="47"/>
        <v>2675884.4480007687</v>
      </c>
      <c r="L132" s="39">
        <f t="shared" si="47"/>
        <v>2519833.0387394954</v>
      </c>
      <c r="M132" s="39">
        <f t="shared" si="47"/>
        <v>2718485.6653753645</v>
      </c>
      <c r="N132" s="39">
        <f t="shared" si="47"/>
        <v>2377927.8152300804</v>
      </c>
      <c r="O132" s="39">
        <f t="shared" si="47"/>
        <v>2451496.0169520373</v>
      </c>
      <c r="P132" s="39">
        <f t="shared" si="47"/>
        <v>2482994.8678040574</v>
      </c>
      <c r="R132" s="68"/>
    </row>
    <row r="133" spans="1:18" ht="15" customHeight="1">
      <c r="A133" s="30" t="s">
        <v>74</v>
      </c>
      <c r="B133" s="40">
        <v>40035.51</v>
      </c>
      <c r="C133" s="40">
        <v>52090.400000000001</v>
      </c>
      <c r="D133" s="40">
        <v>51590.84</v>
      </c>
      <c r="E133" s="40">
        <v>50478.214999999997</v>
      </c>
      <c r="F133" s="40">
        <f t="shared" ref="F133:P133" si="48">F134+F135</f>
        <v>52991.425000000003</v>
      </c>
      <c r="G133" s="40">
        <f t="shared" si="48"/>
        <v>62021.867084690006</v>
      </c>
      <c r="H133" s="40">
        <f t="shared" si="48"/>
        <v>62383.306570579996</v>
      </c>
      <c r="I133" s="40">
        <f t="shared" si="48"/>
        <v>64491.342130180004</v>
      </c>
      <c r="J133" s="40">
        <f t="shared" si="48"/>
        <v>63308.894730659995</v>
      </c>
      <c r="K133" s="40">
        <f t="shared" si="48"/>
        <v>61228.186293039995</v>
      </c>
      <c r="L133" s="40">
        <f t="shared" si="48"/>
        <v>52862.571745149995</v>
      </c>
      <c r="M133" s="40">
        <f t="shared" si="48"/>
        <v>52412.864412080002</v>
      </c>
      <c r="N133" s="40">
        <f t="shared" si="48"/>
        <v>50310.461394519996</v>
      </c>
      <c r="O133" s="40">
        <f t="shared" si="48"/>
        <v>51039.017416080002</v>
      </c>
      <c r="P133" s="40">
        <f t="shared" si="48"/>
        <v>55478.065453030002</v>
      </c>
      <c r="R133" s="68"/>
    </row>
    <row r="134" spans="1:18" ht="15" customHeight="1">
      <c r="A134" s="32" t="s">
        <v>79</v>
      </c>
      <c r="B134" s="40">
        <v>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R134" s="68"/>
    </row>
    <row r="135" spans="1:18" ht="15" customHeight="1">
      <c r="A135" s="32" t="s">
        <v>80</v>
      </c>
      <c r="B135" s="40">
        <v>40035.51</v>
      </c>
      <c r="C135" s="40">
        <v>52090.400000000001</v>
      </c>
      <c r="D135" s="40">
        <v>51590.84</v>
      </c>
      <c r="E135" s="40">
        <v>50478.214999999997</v>
      </c>
      <c r="F135" s="40">
        <v>52991.425000000003</v>
      </c>
      <c r="G135" s="40">
        <v>62021.867084690006</v>
      </c>
      <c r="H135" s="40">
        <v>62383.306570579996</v>
      </c>
      <c r="I135" s="40">
        <v>64491.342130180004</v>
      </c>
      <c r="J135" s="40">
        <v>63308.894730659995</v>
      </c>
      <c r="K135" s="40">
        <v>61228.186293039995</v>
      </c>
      <c r="L135" s="40">
        <v>52862.571745149995</v>
      </c>
      <c r="M135" s="40">
        <v>52412.864412080002</v>
      </c>
      <c r="N135" s="40">
        <v>50310.461394519996</v>
      </c>
      <c r="O135" s="40">
        <v>51039.017416080002</v>
      </c>
      <c r="P135" s="40">
        <v>55478.065453030002</v>
      </c>
      <c r="R135" s="68"/>
    </row>
    <row r="136" spans="1:18" ht="15" customHeight="1">
      <c r="A136" s="30" t="s">
        <v>82</v>
      </c>
      <c r="B136" s="40">
        <v>125051.64800931567</v>
      </c>
      <c r="C136" s="40">
        <v>157120.96291875772</v>
      </c>
      <c r="D136" s="40">
        <v>179800.54548973474</v>
      </c>
      <c r="E136" s="40">
        <v>167082.66294344087</v>
      </c>
      <c r="F136" s="40">
        <f t="shared" ref="F136:P136" si="49">F137</f>
        <v>157774.62367278567</v>
      </c>
      <c r="G136" s="40">
        <f t="shared" si="49"/>
        <v>165792.1412959609</v>
      </c>
      <c r="H136" s="40">
        <f t="shared" si="49"/>
        <v>150980.14396829766</v>
      </c>
      <c r="I136" s="40">
        <f t="shared" si="49"/>
        <v>146832.28312338376</v>
      </c>
      <c r="J136" s="40">
        <f t="shared" si="49"/>
        <v>151644.75047271216</v>
      </c>
      <c r="K136" s="40">
        <f t="shared" si="49"/>
        <v>164368.32721591389</v>
      </c>
      <c r="L136" s="40">
        <f t="shared" si="49"/>
        <v>140618.43118093771</v>
      </c>
      <c r="M136" s="40">
        <f t="shared" si="49"/>
        <v>168706.2203627342</v>
      </c>
      <c r="N136" s="40">
        <f t="shared" si="49"/>
        <v>151209.63885184494</v>
      </c>
      <c r="O136" s="40">
        <f t="shared" si="49"/>
        <v>165199.04378609816</v>
      </c>
      <c r="P136" s="40">
        <f t="shared" si="49"/>
        <v>187043.3188045717</v>
      </c>
      <c r="R136" s="68"/>
    </row>
    <row r="137" spans="1:18" ht="15" customHeight="1">
      <c r="A137" s="32" t="s">
        <v>80</v>
      </c>
      <c r="B137" s="40">
        <v>125051.64800931567</v>
      </c>
      <c r="C137" s="40">
        <v>157120.96291875772</v>
      </c>
      <c r="D137" s="40">
        <v>179800.54548973474</v>
      </c>
      <c r="E137" s="40">
        <v>167082.66294344087</v>
      </c>
      <c r="F137" s="40">
        <v>157774.62367278567</v>
      </c>
      <c r="G137" s="40">
        <v>165792.1412959609</v>
      </c>
      <c r="H137" s="40">
        <v>150980.14396829766</v>
      </c>
      <c r="I137" s="40">
        <v>146832.28312338376</v>
      </c>
      <c r="J137" s="40">
        <v>151644.75047271216</v>
      </c>
      <c r="K137" s="40">
        <v>164368.32721591389</v>
      </c>
      <c r="L137" s="40">
        <v>140618.43118093771</v>
      </c>
      <c r="M137" s="40">
        <v>168706.2203627342</v>
      </c>
      <c r="N137" s="40">
        <v>151209.63885184494</v>
      </c>
      <c r="O137" s="40">
        <v>165199.04378609816</v>
      </c>
      <c r="P137" s="40">
        <v>187043.3188045717</v>
      </c>
      <c r="R137" s="68"/>
    </row>
    <row r="138" spans="1:18" ht="15" customHeight="1">
      <c r="A138" s="30" t="s">
        <v>76</v>
      </c>
      <c r="B138" s="40">
        <v>61518</v>
      </c>
      <c r="C138" s="40">
        <v>58720.5</v>
      </c>
      <c r="D138" s="40">
        <v>53668.7</v>
      </c>
      <c r="E138" s="40">
        <v>67829</v>
      </c>
      <c r="F138" s="40">
        <f t="shared" ref="F138:P138" si="50">F139</f>
        <v>71019</v>
      </c>
      <c r="G138" s="40">
        <f t="shared" si="50"/>
        <v>69189</v>
      </c>
      <c r="H138" s="40">
        <f t="shared" si="50"/>
        <v>65504</v>
      </c>
      <c r="I138" s="40">
        <f t="shared" si="50"/>
        <v>69676</v>
      </c>
      <c r="J138" s="40">
        <f t="shared" si="50"/>
        <v>70723</v>
      </c>
      <c r="K138" s="40">
        <f t="shared" si="50"/>
        <v>70455</v>
      </c>
      <c r="L138" s="40">
        <f t="shared" si="50"/>
        <v>82002</v>
      </c>
      <c r="M138" s="40">
        <f t="shared" si="50"/>
        <v>81874</v>
      </c>
      <c r="N138" s="40">
        <f t="shared" si="50"/>
        <v>79899</v>
      </c>
      <c r="O138" s="40">
        <f t="shared" si="50"/>
        <v>82042</v>
      </c>
      <c r="P138" s="40">
        <f t="shared" si="50"/>
        <v>81639</v>
      </c>
      <c r="R138" s="68"/>
    </row>
    <row r="139" spans="1:18" ht="15" customHeight="1">
      <c r="A139" s="32" t="s">
        <v>80</v>
      </c>
      <c r="B139" s="40">
        <v>61518</v>
      </c>
      <c r="C139" s="40">
        <v>58720.5</v>
      </c>
      <c r="D139" s="40">
        <v>53668.7</v>
      </c>
      <c r="E139" s="40">
        <v>67829</v>
      </c>
      <c r="F139" s="40">
        <v>71019</v>
      </c>
      <c r="G139" s="40">
        <v>69189</v>
      </c>
      <c r="H139" s="40">
        <v>65504</v>
      </c>
      <c r="I139" s="40">
        <v>69676</v>
      </c>
      <c r="J139" s="40">
        <v>70723</v>
      </c>
      <c r="K139" s="40">
        <v>70455</v>
      </c>
      <c r="L139" s="40">
        <v>82002</v>
      </c>
      <c r="M139" s="40">
        <v>81874</v>
      </c>
      <c r="N139" s="40">
        <v>79899</v>
      </c>
      <c r="O139" s="40">
        <v>82042</v>
      </c>
      <c r="P139" s="40">
        <v>81639</v>
      </c>
      <c r="R139" s="68"/>
    </row>
    <row r="140" spans="1:18" ht="15" customHeight="1">
      <c r="A140" s="30" t="s">
        <v>77</v>
      </c>
      <c r="B140" s="40">
        <v>2215552.670051143</v>
      </c>
      <c r="C140" s="40">
        <v>2203811.8971465616</v>
      </c>
      <c r="D140" s="40">
        <v>2233583.2288875892</v>
      </c>
      <c r="E140" s="40">
        <v>2295115.2543920004</v>
      </c>
      <c r="F140" s="40">
        <f t="shared" ref="F140:P140" si="51">F141+F142</f>
        <v>2559778.0214673388</v>
      </c>
      <c r="G140" s="40">
        <f t="shared" si="51"/>
        <v>2609531.6976099173</v>
      </c>
      <c r="H140" s="40">
        <f t="shared" si="51"/>
        <v>2451603.5662413319</v>
      </c>
      <c r="I140" s="40">
        <f t="shared" si="51"/>
        <v>2239830.4131505904</v>
      </c>
      <c r="J140" s="40">
        <f t="shared" si="51"/>
        <v>2451744.1325321957</v>
      </c>
      <c r="K140" s="40">
        <f t="shared" si="51"/>
        <v>2379832.934491815</v>
      </c>
      <c r="L140" s="40">
        <f t="shared" si="51"/>
        <v>2244350.035813408</v>
      </c>
      <c r="M140" s="40">
        <f t="shared" si="51"/>
        <v>2415492.5806005504</v>
      </c>
      <c r="N140" s="40">
        <f t="shared" si="51"/>
        <v>2096508.7149837154</v>
      </c>
      <c r="O140" s="40">
        <f t="shared" si="51"/>
        <v>2153215.9557498591</v>
      </c>
      <c r="P140" s="40">
        <f t="shared" si="51"/>
        <v>2158834.4835464554</v>
      </c>
      <c r="R140" s="68"/>
    </row>
    <row r="141" spans="1:18" ht="15" customHeight="1">
      <c r="A141" s="32" t="s">
        <v>79</v>
      </c>
      <c r="B141" s="40">
        <v>197.39594522602408</v>
      </c>
      <c r="C141" s="40">
        <v>190.62325063908483</v>
      </c>
      <c r="D141" s="40">
        <v>192.78890902054988</v>
      </c>
      <c r="E141" s="40">
        <v>264.61</v>
      </c>
      <c r="F141" s="40">
        <v>166.62749049223322</v>
      </c>
      <c r="G141" s="40">
        <v>153.53477362928962</v>
      </c>
      <c r="H141" s="40">
        <v>174.71459157007229</v>
      </c>
      <c r="I141" s="40">
        <v>180.15293688547004</v>
      </c>
      <c r="J141" s="40">
        <v>20.974668262297026</v>
      </c>
      <c r="K141" s="40">
        <v>2.5384E-2</v>
      </c>
      <c r="L141" s="40">
        <v>0</v>
      </c>
      <c r="M141" s="40">
        <v>0</v>
      </c>
      <c r="N141" s="40">
        <v>-1.9539925233402755E-14</v>
      </c>
      <c r="O141" s="40">
        <v>0.8669897719948807</v>
      </c>
      <c r="P141" s="40">
        <v>0</v>
      </c>
      <c r="R141" s="68"/>
    </row>
    <row r="142" spans="1:18" ht="15" customHeight="1">
      <c r="A142" s="32" t="s">
        <v>80</v>
      </c>
      <c r="B142" s="40">
        <v>2215355.2741059172</v>
      </c>
      <c r="C142" s="40">
        <v>2203621.2738959226</v>
      </c>
      <c r="D142" s="40">
        <v>2233390.4399785688</v>
      </c>
      <c r="E142" s="40">
        <v>2294850.6443920005</v>
      </c>
      <c r="F142" s="40">
        <v>2559611.3939768467</v>
      </c>
      <c r="G142" s="40">
        <v>2609378.1628362881</v>
      </c>
      <c r="H142" s="40">
        <v>2451428.8516497617</v>
      </c>
      <c r="I142" s="40">
        <v>2239650.2602137048</v>
      </c>
      <c r="J142" s="40">
        <v>2451723.1578639331</v>
      </c>
      <c r="K142" s="40">
        <v>2379832.909107815</v>
      </c>
      <c r="L142" s="40">
        <v>2244350.035813408</v>
      </c>
      <c r="M142" s="40">
        <v>2415492.5806005504</v>
      </c>
      <c r="N142" s="40">
        <v>2096508.7149837154</v>
      </c>
      <c r="O142" s="40">
        <v>2153215.0887600873</v>
      </c>
      <c r="P142" s="40">
        <v>2158834.4835464554</v>
      </c>
      <c r="R142" s="68"/>
    </row>
    <row r="143" spans="1:18" ht="15" customHeight="1">
      <c r="A143" s="33" t="s">
        <v>86</v>
      </c>
      <c r="B143" s="40">
        <v>2191530.8673936552</v>
      </c>
      <c r="C143" s="40">
        <v>2178344.116466234</v>
      </c>
      <c r="D143" s="40">
        <v>2207678.823564616</v>
      </c>
      <c r="E143" s="40">
        <v>2267539.0163920005</v>
      </c>
      <c r="F143" s="40">
        <v>2530954.6769768465</v>
      </c>
      <c r="G143" s="40">
        <v>2580228.3568362882</v>
      </c>
      <c r="H143" s="40">
        <v>2423705.9566497616</v>
      </c>
      <c r="I143" s="40">
        <v>2212267.9603253528</v>
      </c>
      <c r="J143" s="40">
        <v>2423788.3882479332</v>
      </c>
      <c r="K143" s="40">
        <v>2351537.5533818151</v>
      </c>
      <c r="L143" s="40">
        <v>2217352.9356752527</v>
      </c>
      <c r="M143" s="40">
        <v>2386648.5120003768</v>
      </c>
      <c r="N143" s="40">
        <v>2069070.3757530241</v>
      </c>
      <c r="O143" s="40">
        <v>2126212.0116086225</v>
      </c>
      <c r="P143" s="40">
        <v>2131454.78995152</v>
      </c>
      <c r="R143" s="68"/>
    </row>
    <row r="144" spans="1:18" ht="15" customHeight="1">
      <c r="A144" s="32" t="s">
        <v>80</v>
      </c>
      <c r="B144" s="40">
        <v>2191530.8673936552</v>
      </c>
      <c r="C144" s="40">
        <v>2178344.116466234</v>
      </c>
      <c r="D144" s="40">
        <v>2207678.823564616</v>
      </c>
      <c r="E144" s="40">
        <v>2267539.0163920005</v>
      </c>
      <c r="F144" s="40">
        <v>2530954.6769768465</v>
      </c>
      <c r="G144" s="40">
        <v>2580228.3568362882</v>
      </c>
      <c r="H144" s="40">
        <v>2423705.9566497616</v>
      </c>
      <c r="I144" s="40">
        <v>2212267.9603253528</v>
      </c>
      <c r="J144" s="40">
        <v>2423788.3628639332</v>
      </c>
      <c r="K144" s="40">
        <v>2351537.5279978151</v>
      </c>
      <c r="L144" s="40">
        <v>2217352.9356752527</v>
      </c>
      <c r="M144" s="40">
        <v>2386648.5120003768</v>
      </c>
      <c r="N144" s="40">
        <v>2069070.3757530241</v>
      </c>
      <c r="O144" s="40">
        <v>2126212.0116086225</v>
      </c>
      <c r="P144" s="40">
        <v>2131454.78995152</v>
      </c>
      <c r="R144" s="68"/>
    </row>
    <row r="145" spans="1:18" s="48" customFormat="1" ht="15" customHeight="1">
      <c r="A145" s="31" t="s">
        <v>69</v>
      </c>
      <c r="B145" s="41">
        <v>2186853.5877316552</v>
      </c>
      <c r="C145" s="41">
        <v>2173583.6271172338</v>
      </c>
      <c r="D145" s="41">
        <v>2202942.3342156159</v>
      </c>
      <c r="E145" s="41">
        <v>2262926.5270430003</v>
      </c>
      <c r="F145" s="41">
        <v>2526175.1876278464</v>
      </c>
      <c r="G145" s="41">
        <v>2575440.6301622884</v>
      </c>
      <c r="H145" s="41">
        <v>2419036.6210847618</v>
      </c>
      <c r="I145" s="41">
        <v>2207637.3311999999</v>
      </c>
      <c r="J145" s="41">
        <v>2418906.1759047555</v>
      </c>
      <c r="K145" s="41">
        <v>2346779.5279974383</v>
      </c>
      <c r="L145" s="41">
        <v>2213048.935674876</v>
      </c>
      <c r="M145" s="41">
        <v>2382239.5120000001</v>
      </c>
      <c r="N145" s="41">
        <v>2065120.3757526474</v>
      </c>
      <c r="O145" s="41">
        <v>2122313.0116082458</v>
      </c>
      <c r="P145" s="41">
        <v>2127833.7899511433</v>
      </c>
      <c r="R145" s="68"/>
    </row>
    <row r="146" spans="1:18" s="48" customFormat="1" ht="15" customHeight="1">
      <c r="A146" s="33" t="s">
        <v>103</v>
      </c>
      <c r="B146" s="40">
        <v>24021.802657487791</v>
      </c>
      <c r="C146" s="40">
        <v>25467.780680327647</v>
      </c>
      <c r="D146" s="40">
        <v>25904.405322973336</v>
      </c>
      <c r="E146" s="40">
        <v>27576.238000000001</v>
      </c>
      <c r="F146" s="40">
        <f t="shared" ref="F146:P146" si="52">F147+F148</f>
        <v>28823.344490492233</v>
      </c>
      <c r="G146" s="40">
        <f t="shared" si="52"/>
        <v>29303.34077362929</v>
      </c>
      <c r="H146" s="40">
        <f t="shared" si="52"/>
        <v>27897.609591570072</v>
      </c>
      <c r="I146" s="40">
        <f t="shared" si="52"/>
        <v>27562.452825237473</v>
      </c>
      <c r="J146" s="40">
        <f t="shared" si="52"/>
        <v>27955.744284262295</v>
      </c>
      <c r="K146" s="40">
        <f t="shared" si="52"/>
        <v>28295.381109999998</v>
      </c>
      <c r="L146" s="40">
        <f t="shared" si="52"/>
        <v>26997.10013815522</v>
      </c>
      <c r="M146" s="40">
        <f t="shared" si="52"/>
        <v>28844.068600173421</v>
      </c>
      <c r="N146" s="40">
        <f t="shared" si="52"/>
        <v>27438.339230691377</v>
      </c>
      <c r="O146" s="40">
        <f t="shared" si="52"/>
        <v>27003.944141236603</v>
      </c>
      <c r="P146" s="40">
        <f t="shared" si="52"/>
        <v>27379.69359493535</v>
      </c>
      <c r="R146" s="68"/>
    </row>
    <row r="147" spans="1:18" s="48" customFormat="1" ht="15" customHeight="1">
      <c r="A147" s="32" t="s">
        <v>79</v>
      </c>
      <c r="B147" s="40">
        <v>197.39594522602408</v>
      </c>
      <c r="C147" s="40">
        <v>190.62325063908483</v>
      </c>
      <c r="D147" s="40">
        <v>192.78890902054988</v>
      </c>
      <c r="E147" s="40">
        <v>264.61</v>
      </c>
      <c r="F147" s="40">
        <v>166.62749049223322</v>
      </c>
      <c r="G147" s="40">
        <v>153.53477362928962</v>
      </c>
      <c r="H147" s="40">
        <v>174.71459157007229</v>
      </c>
      <c r="I147" s="40">
        <v>180.15293688547004</v>
      </c>
      <c r="J147" s="40">
        <v>20.949284262297027</v>
      </c>
      <c r="K147" s="40">
        <v>0</v>
      </c>
      <c r="L147" s="40">
        <v>0</v>
      </c>
      <c r="M147" s="40">
        <v>0</v>
      </c>
      <c r="N147" s="40">
        <v>-1.9539925233402755E-14</v>
      </c>
      <c r="O147" s="40">
        <v>0.8669897719948807</v>
      </c>
      <c r="P147" s="40">
        <v>0</v>
      </c>
      <c r="R147" s="68"/>
    </row>
    <row r="148" spans="1:18" s="48" customFormat="1" ht="15" customHeight="1">
      <c r="A148" s="32" t="s">
        <v>80</v>
      </c>
      <c r="B148" s="40">
        <v>23824.406712261767</v>
      </c>
      <c r="C148" s="40">
        <v>25277.157429688563</v>
      </c>
      <c r="D148" s="40">
        <v>25711.616413952786</v>
      </c>
      <c r="E148" s="40">
        <v>27311.628000000001</v>
      </c>
      <c r="F148" s="40">
        <v>28656.717000000001</v>
      </c>
      <c r="G148" s="40">
        <v>29149.806</v>
      </c>
      <c r="H148" s="40">
        <v>27722.895</v>
      </c>
      <c r="I148" s="40">
        <v>27382.299888352001</v>
      </c>
      <c r="J148" s="40">
        <v>27934.794999999998</v>
      </c>
      <c r="K148" s="40">
        <v>28295.381109999998</v>
      </c>
      <c r="L148" s="40">
        <v>26997.10013815522</v>
      </c>
      <c r="M148" s="40">
        <v>28844.068600173421</v>
      </c>
      <c r="N148" s="40">
        <v>27438.339230691377</v>
      </c>
      <c r="O148" s="40">
        <v>27003.077151464608</v>
      </c>
      <c r="P148" s="40">
        <v>27379.69359493535</v>
      </c>
      <c r="R148" s="68"/>
    </row>
    <row r="149" spans="1:18" ht="15" customHeight="1">
      <c r="A149" s="29" t="s">
        <v>104</v>
      </c>
      <c r="B149" s="39">
        <v>629.53551428683193</v>
      </c>
      <c r="C149" s="39">
        <v>611.17840010956672</v>
      </c>
      <c r="D149" s="39">
        <v>615.10194632956677</v>
      </c>
      <c r="E149" s="39">
        <v>601.56145251893395</v>
      </c>
      <c r="F149" s="39">
        <f t="shared" ref="F149:P149" si="53">F150</f>
        <v>621.18561351893402</v>
      </c>
      <c r="G149" s="39">
        <f t="shared" si="53"/>
        <v>610.64912751893405</v>
      </c>
      <c r="H149" s="39">
        <f t="shared" si="53"/>
        <v>503.06453355365807</v>
      </c>
      <c r="I149" s="39">
        <f t="shared" si="53"/>
        <v>515.27717957358288</v>
      </c>
      <c r="J149" s="39">
        <f t="shared" si="53"/>
        <v>535.55130075279487</v>
      </c>
      <c r="K149" s="39">
        <f t="shared" si="53"/>
        <v>96.366778752794914</v>
      </c>
      <c r="L149" s="39">
        <f t="shared" si="53"/>
        <v>100.23296775279492</v>
      </c>
      <c r="M149" s="39">
        <f t="shared" si="53"/>
        <v>97.507496752794921</v>
      </c>
      <c r="N149" s="39">
        <f t="shared" si="53"/>
        <v>99.736241752794925</v>
      </c>
      <c r="O149" s="39">
        <f t="shared" si="53"/>
        <v>100.65661275279491</v>
      </c>
      <c r="P149" s="39">
        <f t="shared" si="53"/>
        <v>101.39803623316156</v>
      </c>
      <c r="R149" s="68"/>
    </row>
    <row r="150" spans="1:18" s="48" customFormat="1" ht="15" customHeight="1">
      <c r="A150" s="32" t="s">
        <v>105</v>
      </c>
      <c r="B150" s="40">
        <v>629.53551428683193</v>
      </c>
      <c r="C150" s="40">
        <v>611.17840010956672</v>
      </c>
      <c r="D150" s="40">
        <v>615.10194632956677</v>
      </c>
      <c r="E150" s="40">
        <v>601.56145251893395</v>
      </c>
      <c r="F150" s="40">
        <f t="shared" ref="F150:P150" si="54">F151+F152</f>
        <v>621.18561351893402</v>
      </c>
      <c r="G150" s="40">
        <f t="shared" si="54"/>
        <v>610.64912751893405</v>
      </c>
      <c r="H150" s="40">
        <f t="shared" si="54"/>
        <v>503.06453355365807</v>
      </c>
      <c r="I150" s="40">
        <f t="shared" si="54"/>
        <v>515.27717957358288</v>
      </c>
      <c r="J150" s="40">
        <f t="shared" si="54"/>
        <v>535.55130075279487</v>
      </c>
      <c r="K150" s="40">
        <f t="shared" si="54"/>
        <v>96.366778752794914</v>
      </c>
      <c r="L150" s="40">
        <f t="shared" si="54"/>
        <v>100.23296775279492</v>
      </c>
      <c r="M150" s="40">
        <f t="shared" si="54"/>
        <v>97.507496752794921</v>
      </c>
      <c r="N150" s="40">
        <f t="shared" si="54"/>
        <v>99.736241752794925</v>
      </c>
      <c r="O150" s="40">
        <f t="shared" si="54"/>
        <v>100.65661275279491</v>
      </c>
      <c r="P150" s="40">
        <f t="shared" si="54"/>
        <v>101.39803623316156</v>
      </c>
      <c r="R150" s="68"/>
    </row>
    <row r="151" spans="1:18" s="48" customFormat="1" ht="15" customHeight="1">
      <c r="A151" s="32" t="s">
        <v>106</v>
      </c>
      <c r="B151" s="40">
        <v>629.53551428683193</v>
      </c>
      <c r="C151" s="40">
        <v>611.17840010956672</v>
      </c>
      <c r="D151" s="40">
        <v>615.10194632956677</v>
      </c>
      <c r="E151" s="40">
        <v>601.56145251893395</v>
      </c>
      <c r="F151" s="40">
        <v>621.18561351893402</v>
      </c>
      <c r="G151" s="40">
        <v>610.64912751893405</v>
      </c>
      <c r="H151" s="40">
        <v>503.06453355365807</v>
      </c>
      <c r="I151" s="40">
        <v>515.27717957358288</v>
      </c>
      <c r="J151" s="40">
        <v>535.55130075279487</v>
      </c>
      <c r="K151" s="40">
        <v>96.366778752794914</v>
      </c>
      <c r="L151" s="40">
        <v>100.23296775279492</v>
      </c>
      <c r="M151" s="40">
        <v>97.507496752794921</v>
      </c>
      <c r="N151" s="40">
        <v>99.736241752794925</v>
      </c>
      <c r="O151" s="40">
        <v>100.65661275279491</v>
      </c>
      <c r="P151" s="40">
        <v>101.39803623316156</v>
      </c>
      <c r="R151" s="68"/>
    </row>
    <row r="152" spans="1:18" s="48" customFormat="1" ht="15" customHeight="1">
      <c r="A152" s="32" t="s">
        <v>107</v>
      </c>
      <c r="B152" s="40">
        <v>0</v>
      </c>
      <c r="C152" s="40">
        <v>0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R152" s="68"/>
    </row>
    <row r="153" spans="1:18" ht="15" customHeight="1">
      <c r="A153" s="29" t="s">
        <v>87</v>
      </c>
      <c r="B153" s="39">
        <v>7370</v>
      </c>
      <c r="C153" s="39">
        <v>8109</v>
      </c>
      <c r="D153" s="39">
        <v>8919.9000000000015</v>
      </c>
      <c r="E153" s="39">
        <v>9232.26</v>
      </c>
      <c r="F153" s="39">
        <f t="shared" ref="F153:P153" si="55">F154</f>
        <v>8850</v>
      </c>
      <c r="G153" s="39">
        <f t="shared" si="55"/>
        <v>9023.1</v>
      </c>
      <c r="H153" s="39">
        <f t="shared" si="55"/>
        <v>9553.5375000000004</v>
      </c>
      <c r="I153" s="39">
        <f t="shared" si="55"/>
        <v>9044.557499999999</v>
      </c>
      <c r="J153" s="39">
        <f t="shared" si="55"/>
        <v>7658.1299999999992</v>
      </c>
      <c r="K153" s="39">
        <f t="shared" si="55"/>
        <v>8683.6949999999997</v>
      </c>
      <c r="L153" s="39">
        <f t="shared" si="55"/>
        <v>9189.3900000000012</v>
      </c>
      <c r="M153" s="39">
        <f t="shared" si="55"/>
        <v>10123.184999999999</v>
      </c>
      <c r="N153" s="39">
        <f t="shared" si="55"/>
        <v>8654.0190863744556</v>
      </c>
      <c r="O153" s="39">
        <f t="shared" si="55"/>
        <v>9195.2174999999988</v>
      </c>
      <c r="P153" s="39">
        <f t="shared" si="55"/>
        <v>9262.1924999999992</v>
      </c>
      <c r="R153" s="68"/>
    </row>
    <row r="154" spans="1:18" ht="15" customHeight="1">
      <c r="A154" s="30" t="s">
        <v>77</v>
      </c>
      <c r="B154" s="40">
        <v>7370</v>
      </c>
      <c r="C154" s="40">
        <v>8109</v>
      </c>
      <c r="D154" s="40">
        <v>8919.9000000000015</v>
      </c>
      <c r="E154" s="40">
        <v>9232.26</v>
      </c>
      <c r="F154" s="40">
        <v>8850</v>
      </c>
      <c r="G154" s="40">
        <v>9023.1</v>
      </c>
      <c r="H154" s="40">
        <v>9553.5375000000004</v>
      </c>
      <c r="I154" s="40">
        <v>9044.557499999999</v>
      </c>
      <c r="J154" s="40">
        <v>7658.1299999999992</v>
      </c>
      <c r="K154" s="40">
        <v>8683.6949999999997</v>
      </c>
      <c r="L154" s="40">
        <v>9189.3900000000012</v>
      </c>
      <c r="M154" s="40">
        <v>10123.184999999999</v>
      </c>
      <c r="N154" s="40">
        <v>8654.0190863744556</v>
      </c>
      <c r="O154" s="40">
        <v>9195.2174999999988</v>
      </c>
      <c r="P154" s="40">
        <v>9262.1924999999992</v>
      </c>
      <c r="R154" s="68"/>
    </row>
    <row r="155" spans="1:18" ht="15" customHeight="1">
      <c r="A155" s="32" t="s">
        <v>79</v>
      </c>
      <c r="B155" s="40">
        <v>7370</v>
      </c>
      <c r="C155" s="40">
        <v>8109</v>
      </c>
      <c r="D155" s="40">
        <v>8919.9000000000015</v>
      </c>
      <c r="E155" s="40">
        <v>9232.26</v>
      </c>
      <c r="F155" s="40">
        <v>8850</v>
      </c>
      <c r="G155" s="40">
        <v>9023.1</v>
      </c>
      <c r="H155" s="40">
        <v>9553.5375000000004</v>
      </c>
      <c r="I155" s="40">
        <v>9044.557499999999</v>
      </c>
      <c r="J155" s="40">
        <v>7658.1299999999992</v>
      </c>
      <c r="K155" s="40">
        <v>8683.6949999999997</v>
      </c>
      <c r="L155" s="40">
        <v>9189.3900000000012</v>
      </c>
      <c r="M155" s="40">
        <v>10123.184999999999</v>
      </c>
      <c r="N155" s="40">
        <v>8654.0190863744556</v>
      </c>
      <c r="O155" s="40">
        <v>9195.2174999999988</v>
      </c>
      <c r="P155" s="40">
        <v>9262.1924999999992</v>
      </c>
      <c r="R155" s="68"/>
    </row>
    <row r="156" spans="1:18" ht="15" customHeight="1">
      <c r="A156" s="29" t="s">
        <v>100</v>
      </c>
      <c r="B156" s="39">
        <v>1009689.8093088123</v>
      </c>
      <c r="C156" s="39">
        <v>943025.70652150013</v>
      </c>
      <c r="D156" s="39">
        <v>1266915.3239208276</v>
      </c>
      <c r="E156" s="39">
        <v>887277.94832162233</v>
      </c>
      <c r="F156" s="39">
        <f t="shared" ref="F156:P156" si="56">F158+F160+F157</f>
        <v>1345862.3241525996</v>
      </c>
      <c r="G156" s="39">
        <f t="shared" si="56"/>
        <v>1077192.6126410926</v>
      </c>
      <c r="H156" s="39">
        <f t="shared" si="56"/>
        <v>998784.96954242059</v>
      </c>
      <c r="I156" s="39">
        <f t="shared" si="56"/>
        <v>962621.0742521364</v>
      </c>
      <c r="J156" s="39">
        <f t="shared" si="56"/>
        <v>1232433.0907019104</v>
      </c>
      <c r="K156" s="39">
        <f t="shared" si="56"/>
        <v>1207880.8852608991</v>
      </c>
      <c r="L156" s="39">
        <f t="shared" si="56"/>
        <v>1150447.1203994011</v>
      </c>
      <c r="M156" s="39">
        <f t="shared" si="56"/>
        <v>1081589.1186255766</v>
      </c>
      <c r="N156" s="39">
        <f t="shared" si="56"/>
        <v>1110928.1061673323</v>
      </c>
      <c r="O156" s="39">
        <f t="shared" si="56"/>
        <v>1179803.8459113024</v>
      </c>
      <c r="P156" s="39">
        <f t="shared" si="56"/>
        <v>1253494.3861410145</v>
      </c>
      <c r="R156" s="68"/>
    </row>
    <row r="157" spans="1:18" ht="15" customHeight="1">
      <c r="A157" s="30" t="s">
        <v>74</v>
      </c>
      <c r="B157" s="40">
        <v>2.2998620000000001</v>
      </c>
      <c r="C157" s="40">
        <v>2.3582550000000002</v>
      </c>
      <c r="D157" s="40">
        <v>2.3580450000000002</v>
      </c>
      <c r="E157" s="40">
        <v>2.3045300000000002</v>
      </c>
      <c r="F157" s="40">
        <v>2.3782800000000002</v>
      </c>
      <c r="G157" s="40">
        <v>2.4054899999999999</v>
      </c>
      <c r="H157" s="40">
        <v>2.3705379999999998</v>
      </c>
      <c r="I157" s="40">
        <v>2.3681839999999998</v>
      </c>
      <c r="J157" s="40">
        <v>3.6831249399999999</v>
      </c>
      <c r="K157" s="40">
        <v>3.7261902</v>
      </c>
      <c r="L157" s="40">
        <v>3.6629241100000005</v>
      </c>
      <c r="M157" s="40">
        <v>3.8016111699999997</v>
      </c>
      <c r="N157" s="40">
        <v>3.67569517</v>
      </c>
      <c r="O157" s="40">
        <v>2.4793259999999999</v>
      </c>
      <c r="P157" s="40">
        <v>0</v>
      </c>
      <c r="R157" s="68"/>
    </row>
    <row r="158" spans="1:18" ht="15" customHeight="1">
      <c r="A158" s="30" t="s">
        <v>75</v>
      </c>
      <c r="B158" s="40">
        <v>5325.1371394080352</v>
      </c>
      <c r="C158" s="40">
        <v>7780.576249971481</v>
      </c>
      <c r="D158" s="40">
        <v>18226.92121373655</v>
      </c>
      <c r="E158" s="40">
        <v>7440.1158857285154</v>
      </c>
      <c r="F158" s="40">
        <f t="shared" ref="F158:P158" si="57">F159</f>
        <v>10106.150508677021</v>
      </c>
      <c r="G158" s="40">
        <f t="shared" si="57"/>
        <v>10555.697097116699</v>
      </c>
      <c r="H158" s="40">
        <f t="shared" si="57"/>
        <v>7954.2963521688207</v>
      </c>
      <c r="I158" s="40">
        <f t="shared" si="57"/>
        <v>10491.550055794774</v>
      </c>
      <c r="J158" s="40">
        <f t="shared" si="57"/>
        <v>10784.878783579888</v>
      </c>
      <c r="K158" s="40">
        <f t="shared" si="57"/>
        <v>14475.474206435427</v>
      </c>
      <c r="L158" s="40">
        <f t="shared" si="57"/>
        <v>16338.543374161083</v>
      </c>
      <c r="M158" s="40">
        <f t="shared" si="57"/>
        <v>12756.641933887518</v>
      </c>
      <c r="N158" s="40">
        <f t="shared" si="57"/>
        <v>10697.802605315776</v>
      </c>
      <c r="O158" s="40">
        <f t="shared" si="57"/>
        <v>10781.02350801401</v>
      </c>
      <c r="P158" s="40">
        <f t="shared" si="57"/>
        <v>25523.51113302436</v>
      </c>
      <c r="R158" s="68"/>
    </row>
    <row r="159" spans="1:18" ht="15" customHeight="1">
      <c r="A159" s="32" t="s">
        <v>79</v>
      </c>
      <c r="B159" s="40">
        <v>5325.1371394080352</v>
      </c>
      <c r="C159" s="40">
        <v>7780.576249971481</v>
      </c>
      <c r="D159" s="40">
        <v>18226.92121373655</v>
      </c>
      <c r="E159" s="40">
        <v>7440.1158857285154</v>
      </c>
      <c r="F159" s="40">
        <v>10106.150508677021</v>
      </c>
      <c r="G159" s="40">
        <v>10555.697097116699</v>
      </c>
      <c r="H159" s="40">
        <v>7954.2963521688207</v>
      </c>
      <c r="I159" s="40">
        <v>10491.550055794774</v>
      </c>
      <c r="J159" s="40">
        <v>10784.878783579888</v>
      </c>
      <c r="K159" s="40">
        <v>14475.474206435427</v>
      </c>
      <c r="L159" s="40">
        <v>16338.543374161083</v>
      </c>
      <c r="M159" s="40">
        <v>12756.641933887518</v>
      </c>
      <c r="N159" s="40">
        <v>10697.802605315776</v>
      </c>
      <c r="O159" s="40">
        <v>10781.02350801401</v>
      </c>
      <c r="P159" s="40">
        <v>25523.51113302436</v>
      </c>
      <c r="R159" s="68"/>
    </row>
    <row r="160" spans="1:18" ht="15" customHeight="1">
      <c r="A160" s="30" t="s">
        <v>77</v>
      </c>
      <c r="B160" s="40">
        <v>1004362.3723074042</v>
      </c>
      <c r="C160" s="40">
        <v>935242.77201652864</v>
      </c>
      <c r="D160" s="40">
        <v>1248686.0446620912</v>
      </c>
      <c r="E160" s="40">
        <v>879835.52790589386</v>
      </c>
      <c r="F160" s="40">
        <f t="shared" ref="F160:P160" si="58">F161</f>
        <v>1335753.7953639224</v>
      </c>
      <c r="G160" s="40">
        <f t="shared" si="58"/>
        <v>1066634.510053976</v>
      </c>
      <c r="H160" s="40">
        <f t="shared" si="58"/>
        <v>990828.30265225179</v>
      </c>
      <c r="I160" s="40">
        <f t="shared" si="58"/>
        <v>952127.15601234161</v>
      </c>
      <c r="J160" s="40">
        <f t="shared" si="58"/>
        <v>1221644.5287933906</v>
      </c>
      <c r="K160" s="40">
        <f t="shared" si="58"/>
        <v>1193401.6848642635</v>
      </c>
      <c r="L160" s="40">
        <f t="shared" si="58"/>
        <v>1134104.9141011301</v>
      </c>
      <c r="M160" s="40">
        <f t="shared" si="58"/>
        <v>1068828.6750805192</v>
      </c>
      <c r="N160" s="40">
        <f t="shared" si="58"/>
        <v>1100226.6278668465</v>
      </c>
      <c r="O160" s="40">
        <f t="shared" si="58"/>
        <v>1169020.3430772885</v>
      </c>
      <c r="P160" s="40">
        <f t="shared" si="58"/>
        <v>1227970.87500799</v>
      </c>
      <c r="R160" s="68"/>
    </row>
    <row r="161" spans="1:18" ht="15" customHeight="1">
      <c r="A161" s="33" t="s">
        <v>86</v>
      </c>
      <c r="B161" s="40">
        <v>1004362.3723074042</v>
      </c>
      <c r="C161" s="40">
        <v>935242.77201652864</v>
      </c>
      <c r="D161" s="40">
        <v>1248686.0446620912</v>
      </c>
      <c r="E161" s="40">
        <v>879835.52790589386</v>
      </c>
      <c r="F161" s="40">
        <f t="shared" ref="F161:O161" si="59">F162+F164</f>
        <v>1335753.7953639224</v>
      </c>
      <c r="G161" s="40">
        <f t="shared" si="59"/>
        <v>1066634.510053976</v>
      </c>
      <c r="H161" s="40">
        <f t="shared" si="59"/>
        <v>990828.30265225179</v>
      </c>
      <c r="I161" s="40">
        <f t="shared" si="59"/>
        <v>952127.15601234161</v>
      </c>
      <c r="J161" s="40">
        <f t="shared" si="59"/>
        <v>1221644.5287933906</v>
      </c>
      <c r="K161" s="40">
        <f t="shared" si="59"/>
        <v>1193401.6848642635</v>
      </c>
      <c r="L161" s="40">
        <f t="shared" si="59"/>
        <v>1134104.9141011301</v>
      </c>
      <c r="M161" s="40">
        <f t="shared" si="59"/>
        <v>1068828.6750805192</v>
      </c>
      <c r="N161" s="40">
        <f t="shared" si="59"/>
        <v>1100226.6278668465</v>
      </c>
      <c r="O161" s="40">
        <f t="shared" si="59"/>
        <v>1169020.3430772885</v>
      </c>
      <c r="P161" s="40">
        <v>1227970.87500799</v>
      </c>
      <c r="R161" s="68"/>
    </row>
    <row r="162" spans="1:18" ht="15" customHeight="1">
      <c r="A162" s="47" t="s">
        <v>79</v>
      </c>
      <c r="B162" s="45">
        <v>856.84256148617021</v>
      </c>
      <c r="C162" s="45">
        <v>869.40279573860153</v>
      </c>
      <c r="D162" s="45">
        <v>1069.1134390491029</v>
      </c>
      <c r="E162" s="45">
        <v>1031.7518058938924</v>
      </c>
      <c r="F162" s="45">
        <v>1123.8862004903301</v>
      </c>
      <c r="G162" s="45">
        <v>1094.496423371929</v>
      </c>
      <c r="H162" s="45">
        <v>1200.0965291635932</v>
      </c>
      <c r="I162" s="45">
        <v>1237.6136123415895</v>
      </c>
      <c r="J162" s="45">
        <v>1602.4996015185206</v>
      </c>
      <c r="K162" s="45">
        <v>1511.6205970493543</v>
      </c>
      <c r="L162" s="45">
        <v>1625.7316535185678</v>
      </c>
      <c r="M162" s="45">
        <v>1598.618880519102</v>
      </c>
      <c r="N162" s="45">
        <v>1666.337379683054</v>
      </c>
      <c r="O162" s="45">
        <v>1804.7337707304191</v>
      </c>
      <c r="P162" s="45">
        <v>2353.4856675491865</v>
      </c>
      <c r="R162" s="68"/>
    </row>
    <row r="163" spans="1:18" s="48" customFormat="1" ht="15" customHeight="1">
      <c r="A163" s="50" t="s">
        <v>69</v>
      </c>
      <c r="B163" s="49">
        <v>0</v>
      </c>
      <c r="C163" s="49">
        <v>0</v>
      </c>
      <c r="D163" s="49">
        <v>0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0</v>
      </c>
      <c r="M163" s="49">
        <v>0</v>
      </c>
      <c r="N163" s="49">
        <v>0</v>
      </c>
      <c r="O163" s="49">
        <v>0</v>
      </c>
      <c r="P163" s="49">
        <v>0</v>
      </c>
      <c r="R163" s="68"/>
    </row>
    <row r="164" spans="1:18" ht="15" customHeight="1">
      <c r="A164" s="32" t="s">
        <v>80</v>
      </c>
      <c r="B164" s="40">
        <v>1003505.529745918</v>
      </c>
      <c r="C164" s="40">
        <v>934373.36922078999</v>
      </c>
      <c r="D164" s="40">
        <v>1247616.9312230421</v>
      </c>
      <c r="E164" s="40">
        <v>878803.77610000002</v>
      </c>
      <c r="F164" s="40">
        <v>1334629.909163432</v>
      </c>
      <c r="G164" s="40">
        <v>1065540.0136306041</v>
      </c>
      <c r="H164" s="40">
        <v>989628.20612308825</v>
      </c>
      <c r="I164" s="40">
        <v>950889.54240000003</v>
      </c>
      <c r="J164" s="40">
        <v>1220042.0291918721</v>
      </c>
      <c r="K164" s="40">
        <v>1191890.0642672142</v>
      </c>
      <c r="L164" s="40">
        <v>1132479.1824476116</v>
      </c>
      <c r="M164" s="40">
        <v>1067230.0562</v>
      </c>
      <c r="N164" s="40">
        <v>1098560.2904871635</v>
      </c>
      <c r="O164" s="40">
        <v>1167215.609306558</v>
      </c>
      <c r="P164" s="40">
        <v>1225617.389340441</v>
      </c>
      <c r="R164" s="68"/>
    </row>
    <row r="165" spans="1:18" s="48" customFormat="1" ht="15" customHeight="1">
      <c r="A165" s="31" t="s">
        <v>69</v>
      </c>
      <c r="B165" s="41">
        <v>1003505.529745918</v>
      </c>
      <c r="C165" s="41">
        <v>934373.36922078999</v>
      </c>
      <c r="D165" s="41">
        <v>1247616.9312230421</v>
      </c>
      <c r="E165" s="41">
        <v>878803.77610000002</v>
      </c>
      <c r="F165" s="41">
        <v>1334629.909163432</v>
      </c>
      <c r="G165" s="41">
        <v>1065540.0136306041</v>
      </c>
      <c r="H165" s="41">
        <v>989628.20612308825</v>
      </c>
      <c r="I165" s="41">
        <v>950889.54240000003</v>
      </c>
      <c r="J165" s="41">
        <v>1220042.0291918721</v>
      </c>
      <c r="K165" s="41">
        <v>1191890.0642672142</v>
      </c>
      <c r="L165" s="41">
        <v>1132479.1824476116</v>
      </c>
      <c r="M165" s="41">
        <v>1067230.0562</v>
      </c>
      <c r="N165" s="41">
        <v>1098560.2904871635</v>
      </c>
      <c r="O165" s="41">
        <v>1167215.609306558</v>
      </c>
      <c r="P165" s="41">
        <v>1225617.389340441</v>
      </c>
      <c r="R165" s="68"/>
    </row>
    <row r="166" spans="1:18" ht="15" customHeight="1" thickBot="1">
      <c r="A166" s="36" t="s">
        <v>101</v>
      </c>
      <c r="B166" s="43">
        <v>14343.400000000001</v>
      </c>
      <c r="C166" s="43">
        <v>14073</v>
      </c>
      <c r="D166" s="43">
        <v>13342</v>
      </c>
      <c r="E166" s="43">
        <v>13617</v>
      </c>
      <c r="F166" s="43">
        <v>14454</v>
      </c>
      <c r="G166" s="43">
        <v>14274</v>
      </c>
      <c r="H166" s="43">
        <v>13647.8</v>
      </c>
      <c r="I166" s="43">
        <v>13855</v>
      </c>
      <c r="J166" s="43">
        <v>14399</v>
      </c>
      <c r="K166" s="43">
        <v>14579</v>
      </c>
      <c r="L166" s="43">
        <v>14556</v>
      </c>
      <c r="M166" s="43">
        <v>14380</v>
      </c>
      <c r="N166" s="43">
        <v>14141</v>
      </c>
      <c r="O166" s="43">
        <v>14502</v>
      </c>
      <c r="P166" s="43">
        <v>14630.45</v>
      </c>
      <c r="R166" s="68"/>
    </row>
    <row r="167" spans="1:18" s="51" customFormat="1" ht="36.75" customHeight="1">
      <c r="A167" s="59" t="s">
        <v>102</v>
      </c>
      <c r="B167" s="59"/>
      <c r="C167" s="59"/>
      <c r="D167" s="59"/>
      <c r="E167" s="60"/>
      <c r="F167" s="61"/>
      <c r="G167" s="60"/>
      <c r="H167" s="61"/>
      <c r="I167" s="60"/>
      <c r="J167" s="60"/>
    </row>
    <row r="168" spans="1:18" s="51" customFormat="1">
      <c r="A168" s="62" t="s">
        <v>122</v>
      </c>
      <c r="B168" s="63"/>
      <c r="C168" s="62"/>
      <c r="D168" s="63"/>
      <c r="E168" s="44"/>
      <c r="F168" s="69"/>
      <c r="G168" s="69"/>
      <c r="H168" s="69"/>
      <c r="I168" s="69"/>
      <c r="J168" s="69"/>
      <c r="K168" s="69"/>
      <c r="L168" s="69"/>
      <c r="M168" s="69"/>
      <c r="N168" s="69"/>
      <c r="O168" s="69"/>
    </row>
    <row r="169" spans="1:18" s="51" customFormat="1" ht="15" customHeight="1">
      <c r="A169" s="63" t="s">
        <v>59</v>
      </c>
      <c r="D169" s="52"/>
      <c r="E169" s="52"/>
      <c r="F169" s="70"/>
      <c r="G169" s="70"/>
      <c r="H169" s="70"/>
      <c r="I169" s="70"/>
      <c r="J169" s="70"/>
      <c r="K169" s="70"/>
      <c r="L169" s="70"/>
      <c r="M169" s="70"/>
      <c r="N169" s="70"/>
      <c r="O169" s="70"/>
    </row>
    <row r="170" spans="1:18" ht="14.25" customHeight="1">
      <c r="B170" s="51"/>
      <c r="C170" s="51"/>
      <c r="D170" s="51"/>
      <c r="E170" s="51"/>
      <c r="F170" s="53"/>
      <c r="G170" s="53"/>
      <c r="H170" s="53"/>
      <c r="I170" s="53"/>
      <c r="J170" s="53"/>
      <c r="K170" s="52"/>
    </row>
    <row r="171" spans="1:18">
      <c r="D171" s="53"/>
      <c r="E171" s="53"/>
      <c r="F171" s="64"/>
      <c r="G171" s="64"/>
      <c r="H171" s="64"/>
      <c r="I171" s="64"/>
      <c r="J171" s="64"/>
      <c r="K171" s="53"/>
    </row>
    <row r="172" spans="1:18">
      <c r="F172" s="64"/>
      <c r="G172" s="64"/>
      <c r="H172" s="64"/>
      <c r="I172" s="64"/>
      <c r="J172" s="64"/>
      <c r="K172" s="64"/>
    </row>
    <row r="173" spans="1:18">
      <c r="F173" s="65"/>
      <c r="G173" s="65"/>
      <c r="H173" s="65"/>
      <c r="I173" s="65"/>
      <c r="J173" s="65"/>
      <c r="K173" s="65"/>
    </row>
  </sheetData>
  <mergeCells count="1">
    <mergeCell ref="A1:L1"/>
  </mergeCells>
  <pageMargins left="0.7" right="0.7" top="0.75" bottom="0.75" header="0.3" footer="0.3"/>
  <pageSetup paperSize="9" scale="48" fitToHeight="2" orientation="portrait" r:id="rId1"/>
  <rowBreaks count="1" manualBreakCount="1">
    <brk id="7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2CB706-08B0-4603-836B-3A07A0252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B6A5C-380F-46E3-B24F-50D4CA86D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94991B-09EA-4FAC-BA76-E7BDF14194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BPM5</vt:lpstr>
      <vt:lpstr>BPM6</vt:lpstr>
      <vt:lpstr>'BPM5'!Print_Area</vt:lpstr>
      <vt:lpstr>'BPM6'!Print_Area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Falzana Atchia</dc:creator>
  <cp:lastModifiedBy>Office of Director</cp:lastModifiedBy>
  <cp:lastPrinted>2022-04-12T05:32:51Z</cp:lastPrinted>
  <dcterms:created xsi:type="dcterms:W3CDTF">2014-03-14T07:43:38Z</dcterms:created>
  <dcterms:modified xsi:type="dcterms:W3CDTF">2026-01-23T09:53:04Z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0x0101007E64ADB13EAD0244AD330F302E84D579</vt:lpwstr>
  </property>
</Properties>
</file>