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9200" windowHeight="6350" tabRatio="604" activeTab="0"/>
  </bookViews>
  <sheets>
    <sheet name="TAB 1" sheetId="1" r:id="rId1"/>
    <sheet name="TAB 2 " sheetId="2" r:id="rId2"/>
    <sheet name="TAB 3 " sheetId="3" r:id="rId3"/>
    <sheet name="Tab 4 " sheetId="4" r:id="rId4"/>
    <sheet name="TAB 5 " sheetId="5" r:id="rId5"/>
    <sheet name="Tab 6" sheetId="6" r:id="rId6"/>
    <sheet name="Tab 7" sheetId="7" r:id="rId7"/>
    <sheet name="Tab 8" sheetId="8" r:id="rId8"/>
    <sheet name="Tab 9" sheetId="9" r:id="rId9"/>
    <sheet name="Tab 10" sheetId="10" r:id="rId10"/>
  </sheets>
  <externalReferences>
    <externalReference r:id="rId13"/>
    <externalReference r:id="rId14"/>
    <externalReference r:id="rId15"/>
    <externalReference r:id="rId16"/>
    <externalReference r:id="rId17"/>
  </externalReferences>
  <definedNames>
    <definedName name="aa" localSheetId="0">'[1]Table 1'!#REF!</definedName>
    <definedName name="aa">'[1]Table 1'!#REF!</definedName>
    <definedName name="ccc" localSheetId="0">'[2]Table 1'!#REF!</definedName>
    <definedName name="ccc">'[2]Table 1'!#REF!</definedName>
    <definedName name="DATABASE" localSheetId="0">'[1]Table 1'!#REF!</definedName>
    <definedName name="DATABASE">'[1]Table 1'!#REF!</definedName>
    <definedName name="gd" localSheetId="0">'[3]Table 1'!#REF!</definedName>
    <definedName name="gd">'[3]Table 1'!#REF!</definedName>
    <definedName name="hd" localSheetId="0">'[3]Table 1'!#REF!</definedName>
    <definedName name="hd">'[3]Table 1'!#REF!</definedName>
    <definedName name="HTML_CodePage" hidden="1">1252</definedName>
    <definedName name="HTML_Control" localSheetId="0" hidden="1">{"'net change'!$A$4:$EL$14"}</definedName>
    <definedName name="HTML_Control" hidden="1">{"'net change'!$A$4:$EL$14"}</definedName>
    <definedName name="HTML_Description" hidden="1">""</definedName>
    <definedName name="HTML_Email" hidden="1">""</definedName>
    <definedName name="HTML_Header" hidden="1">"net change"</definedName>
    <definedName name="HTML_LastUpdate" hidden="1">"3/23/04"</definedName>
    <definedName name="HTML_LineAfter" hidden="1">FALSE</definedName>
    <definedName name="HTML_LineBefore" hidden="1">FALSE</definedName>
    <definedName name="HTML_Name" hidden="1">"CIB"</definedName>
    <definedName name="HTML_OBDlg2" hidden="1">TRUE</definedName>
    <definedName name="HTML_OBDlg4" hidden="1">TRUE</definedName>
    <definedName name="HTML_OS" hidden="1">0</definedName>
    <definedName name="HTML_PathFile" hidden="1">"C:\My Documents\MyHTML.htm"</definedName>
    <definedName name="HTML_Title" hidden="1">"SERIES NET CHANGE"</definedName>
    <definedName name="new">#REF!</definedName>
    <definedName name="_xlnm.Print_Area" localSheetId="9">'Tab 10'!$A$1:$I$45</definedName>
    <definedName name="_xlnm.Print_Area" localSheetId="2">'TAB 3 '!$A$1:$J$23</definedName>
    <definedName name="_xlnm.Print_Area" localSheetId="3">'Tab 4 '!$A$1:$G$22</definedName>
    <definedName name="_xlnm.Print_Area" localSheetId="4">'TAB 5 '!$A$1:$H$23</definedName>
    <definedName name="_xlnm.Print_Area" localSheetId="5">'Tab 6'!$A$1:$I$14</definedName>
    <definedName name="_xlnm.Print_Area" localSheetId="6">'Tab 7'!$A$1:$J$34</definedName>
    <definedName name="_xlnm.Print_Area" localSheetId="7">'Tab 8'!$A$1:$I$36</definedName>
    <definedName name="_xlnm.Print_Area" localSheetId="8">'Tab 9'!$A$1:$I$42</definedName>
    <definedName name="re" localSheetId="0">'[5]Page77'!#REF!</definedName>
    <definedName name="re">'[5]Page77'!#REF!</definedName>
    <definedName name="ss" localSheetId="0">'[3]Table 1'!#REF!</definedName>
    <definedName name="ss">'[3]Table 1'!#REF!</definedName>
    <definedName name="sum">#REF!</definedName>
  </definedNames>
  <calcPr fullCalcOnLoad="1"/>
</workbook>
</file>

<file path=xl/sharedStrings.xml><?xml version="1.0" encoding="utf-8"?>
<sst xmlns="http://schemas.openxmlformats.org/spreadsheetml/2006/main" count="334" uniqueCount="213">
  <si>
    <t>Net  change from</t>
  </si>
  <si>
    <t>Product group</t>
  </si>
  <si>
    <t xml:space="preserve">   1.   Food</t>
  </si>
  <si>
    <t xml:space="preserve">   2.   Flowers</t>
  </si>
  <si>
    <t xml:space="preserve">   3.   Textile yarn and fabrics</t>
  </si>
  <si>
    <t xml:space="preserve">   5.   Leather products and footwear</t>
  </si>
  <si>
    <t xml:space="preserve">   6.   Wood and paper products</t>
  </si>
  <si>
    <t xml:space="preserve">   7.   Optical goods</t>
  </si>
  <si>
    <t xml:space="preserve">   8.   Electronic  watches and clocks</t>
  </si>
  <si>
    <t xml:space="preserve">   9.   Electric and electronic products</t>
  </si>
  <si>
    <t xml:space="preserve"> 10.   Jewellery and related articles</t>
  </si>
  <si>
    <t xml:space="preserve"> 11.   Toys and carnival articles   </t>
  </si>
  <si>
    <t xml:space="preserve"> TOTAL</t>
  </si>
  <si>
    <t xml:space="preserve"> </t>
  </si>
  <si>
    <t xml:space="preserve"> 1. No of enterprises as at December </t>
  </si>
  <si>
    <t xml:space="preserve"> - New</t>
  </si>
  <si>
    <t xml:space="preserve"> - Closures</t>
  </si>
  <si>
    <t xml:space="preserve"> - Net change</t>
  </si>
  <si>
    <t xml:space="preserve"> - Growth rate (%)</t>
  </si>
  <si>
    <t xml:space="preserve"> - Machinery &amp; spare parts</t>
  </si>
  <si>
    <t>Employment</t>
  </si>
  <si>
    <t>Category</t>
  </si>
  <si>
    <t>Male</t>
  </si>
  <si>
    <t>Female</t>
  </si>
  <si>
    <t>Enterprises with less than 10 employees</t>
  </si>
  <si>
    <t>Outworkers</t>
  </si>
  <si>
    <t>T O T A L</t>
  </si>
  <si>
    <t>10.   Jewellery and related articles</t>
  </si>
  <si>
    <t xml:space="preserve">11.   Toys and carnival articles   </t>
  </si>
  <si>
    <t>12.   Other</t>
  </si>
  <si>
    <t>Enterprises with 10 or more employees</t>
  </si>
  <si>
    <t xml:space="preserve">   4.   Wearing apparel:</t>
  </si>
  <si>
    <t>A. Total exports ( f.o.b )</t>
  </si>
  <si>
    <t xml:space="preserve">     Raw materials</t>
  </si>
  <si>
    <t xml:space="preserve">    Machinery </t>
  </si>
  <si>
    <t>Net Exports as % of Total Exports</t>
  </si>
  <si>
    <t>Total EOE Exports</t>
  </si>
  <si>
    <t xml:space="preserve"> 0 - Food and live animals</t>
  </si>
  <si>
    <t xml:space="preserve">     of  which :</t>
  </si>
  <si>
    <t>Live animals other than fish</t>
  </si>
  <si>
    <t>Fish &amp; fish preparations</t>
  </si>
  <si>
    <t>Cereals and cereal preparations</t>
  </si>
  <si>
    <t xml:space="preserve"> 2 - Crude materials, inedible, except fuels</t>
  </si>
  <si>
    <t xml:space="preserve"> 5 - Chemicals and related products, n.e.s</t>
  </si>
  <si>
    <t>Medicaments (including Veterinary medicaments)</t>
  </si>
  <si>
    <t xml:space="preserve"> 6 - Manufactured goods classified chiefly by material </t>
  </si>
  <si>
    <t xml:space="preserve">Paper, paperboard and articles </t>
  </si>
  <si>
    <t>Textile yarn, fabrics, made up articles</t>
  </si>
  <si>
    <t>Glass</t>
  </si>
  <si>
    <t>Pearls, precious  &amp; semi-precious stones</t>
  </si>
  <si>
    <t>Iron and steel</t>
  </si>
  <si>
    <t xml:space="preserve"> 7 - Machinery and transport equipment </t>
  </si>
  <si>
    <t xml:space="preserve"> 8 - Miscellaneous manufactured articles </t>
  </si>
  <si>
    <t>Travel goods, handbags and similar containers</t>
  </si>
  <si>
    <t>Articles of apparel and clothing</t>
  </si>
  <si>
    <t>Optical goods</t>
  </si>
  <si>
    <t>Watches and clocks</t>
  </si>
  <si>
    <t>Printed matter</t>
  </si>
  <si>
    <t>Articles, n.e.s. of plastics</t>
  </si>
  <si>
    <t>Toys, games and sporting goods</t>
  </si>
  <si>
    <t>Jewellery, goldsmiths &amp; silversmiths wares</t>
  </si>
  <si>
    <t>Other sections</t>
  </si>
  <si>
    <t>Total EOE Imports</t>
  </si>
  <si>
    <t xml:space="preserve">  0 - Food and live animals</t>
  </si>
  <si>
    <t xml:space="preserve">           Meat and meat preparations</t>
  </si>
  <si>
    <t xml:space="preserve">           Fish &amp; fish preparations</t>
  </si>
  <si>
    <t xml:space="preserve">  2 - Crude materials, inedible, except fuels</t>
  </si>
  <si>
    <t xml:space="preserve">       of  which :</t>
  </si>
  <si>
    <t xml:space="preserve">          Cotton </t>
  </si>
  <si>
    <t xml:space="preserve">          Synthetic fibres suitable for spinning </t>
  </si>
  <si>
    <t xml:space="preserve">          Wool and other animal hair </t>
  </si>
  <si>
    <t xml:space="preserve">  3 - Mineral fuels, lubricants and related products</t>
  </si>
  <si>
    <t xml:space="preserve">  5 - Chemicals and related products, n.e.s</t>
  </si>
  <si>
    <t xml:space="preserve">  6 -  Manufactured goods classified chiefly by material </t>
  </si>
  <si>
    <t xml:space="preserve">          Leather   </t>
  </si>
  <si>
    <t xml:space="preserve">          Paper, paperboard and articles </t>
  </si>
  <si>
    <t xml:space="preserve">          Textile yarn and fabrics </t>
  </si>
  <si>
    <t xml:space="preserve">          Pearls, precious and semi-precious stones  </t>
  </si>
  <si>
    <t xml:space="preserve">          Iron and steel</t>
  </si>
  <si>
    <t xml:space="preserve">          Non-ferrous metals</t>
  </si>
  <si>
    <t xml:space="preserve">  7 -  Machinery &amp; transport equipment</t>
  </si>
  <si>
    <t xml:space="preserve">          Machinery specialized for particular industries</t>
  </si>
  <si>
    <t xml:space="preserve">  8 -  Miscellaneous manufactured articles</t>
  </si>
  <si>
    <t xml:space="preserve">         Optical goods, watches &amp; clocks </t>
  </si>
  <si>
    <t xml:space="preserve">         Printed matter</t>
  </si>
  <si>
    <t xml:space="preserve">         Articles, n.e.s. of plastics</t>
  </si>
  <si>
    <t xml:space="preserve">         Jewellery, goldsmiths &amp; silversmiths wares</t>
  </si>
  <si>
    <t xml:space="preserve">         Other sections</t>
  </si>
  <si>
    <t>Country of destination</t>
  </si>
  <si>
    <t xml:space="preserve">   Austria</t>
  </si>
  <si>
    <t xml:space="preserve">   Belgium</t>
  </si>
  <si>
    <t xml:space="preserve">   France</t>
  </si>
  <si>
    <t xml:space="preserve">   Germany</t>
  </si>
  <si>
    <t xml:space="preserve">   Italy</t>
  </si>
  <si>
    <t xml:space="preserve">   Netherlands</t>
  </si>
  <si>
    <t xml:space="preserve">   Portugal</t>
  </si>
  <si>
    <t xml:space="preserve">   Spain</t>
  </si>
  <si>
    <t xml:space="preserve">   Switzerland</t>
  </si>
  <si>
    <t xml:space="preserve">   United Kingdom</t>
  </si>
  <si>
    <t xml:space="preserve">   Other </t>
  </si>
  <si>
    <t xml:space="preserve">   China</t>
  </si>
  <si>
    <t xml:space="preserve">   India</t>
  </si>
  <si>
    <t xml:space="preserve">   Japan</t>
  </si>
  <si>
    <t xml:space="preserve">   Sri Lanka</t>
  </si>
  <si>
    <t xml:space="preserve">   Other</t>
  </si>
  <si>
    <t xml:space="preserve">   Reunion</t>
  </si>
  <si>
    <t xml:space="preserve">   Seychelles</t>
  </si>
  <si>
    <t xml:space="preserve">   Canada</t>
  </si>
  <si>
    <t xml:space="preserve">   Panama</t>
  </si>
  <si>
    <t xml:space="preserve">   U.S.A</t>
  </si>
  <si>
    <t xml:space="preserve">   Australia</t>
  </si>
  <si>
    <t xml:space="preserve">   New Zealand</t>
  </si>
  <si>
    <t>Country of origin</t>
  </si>
  <si>
    <t xml:space="preserve">    Belgium</t>
  </si>
  <si>
    <t xml:space="preserve">    France</t>
  </si>
  <si>
    <t xml:space="preserve">    Germany</t>
  </si>
  <si>
    <t xml:space="preserve">    Italy</t>
  </si>
  <si>
    <t xml:space="preserve">    Netherlands</t>
  </si>
  <si>
    <t xml:space="preserve">    Spain</t>
  </si>
  <si>
    <t xml:space="preserve">    Sweden</t>
  </si>
  <si>
    <t xml:space="preserve">    Switzerland</t>
  </si>
  <si>
    <t xml:space="preserve">    United Kingdom</t>
  </si>
  <si>
    <t xml:space="preserve">    Other </t>
  </si>
  <si>
    <t xml:space="preserve">    China</t>
  </si>
  <si>
    <t xml:space="preserve">    India</t>
  </si>
  <si>
    <t xml:space="preserve">    Indonesia</t>
  </si>
  <si>
    <t xml:space="preserve">    Japan</t>
  </si>
  <si>
    <t xml:space="preserve">    Korea, Republic of</t>
  </si>
  <si>
    <t xml:space="preserve">    Malaysia</t>
  </si>
  <si>
    <t xml:space="preserve">    Pakistan</t>
  </si>
  <si>
    <t xml:space="preserve">    Singapore</t>
  </si>
  <si>
    <t xml:space="preserve">    Thailand</t>
  </si>
  <si>
    <t xml:space="preserve">    Burkina Faso</t>
  </si>
  <si>
    <t xml:space="preserve">    Seychelles</t>
  </si>
  <si>
    <t xml:space="preserve">    Zambia</t>
  </si>
  <si>
    <t xml:space="preserve">    Brazil</t>
  </si>
  <si>
    <t xml:space="preserve">    U.S.A</t>
  </si>
  <si>
    <t xml:space="preserve">    Australia</t>
  </si>
  <si>
    <t xml:space="preserve">1st Qr  </t>
  </si>
  <si>
    <t xml:space="preserve">2nd Qr  </t>
  </si>
  <si>
    <t xml:space="preserve">3rd Qr  </t>
  </si>
  <si>
    <t xml:space="preserve">4th Qr  </t>
  </si>
  <si>
    <t xml:space="preserve"> Net Exports (A - B)</t>
  </si>
  <si>
    <t xml:space="preserve">   Madagascar</t>
  </si>
  <si>
    <t xml:space="preserve"> 3.  Exports (f.o.b, R million)</t>
  </si>
  <si>
    <t>5.  Net exports (R million)</t>
  </si>
  <si>
    <t>6.  Net exports to Exports (%)</t>
  </si>
  <si>
    <t xml:space="preserve"> - Share in Manufacturing (%)</t>
  </si>
  <si>
    <t xml:space="preserve">9. Investment (R million)        </t>
  </si>
  <si>
    <t xml:space="preserve"> - of which Machinery</t>
  </si>
  <si>
    <t xml:space="preserve">    Madagascar</t>
  </si>
  <si>
    <t xml:space="preserve"> 2. Employment as at December </t>
  </si>
  <si>
    <t xml:space="preserve">   Vietnam</t>
  </si>
  <si>
    <t>Number of enterprises as at</t>
  </si>
  <si>
    <t xml:space="preserve"> 4.  Imports (c.i.f, R million):</t>
  </si>
  <si>
    <t>Both sexes</t>
  </si>
  <si>
    <t>Pullovers</t>
  </si>
  <si>
    <t xml:space="preserve">Other garments </t>
  </si>
  <si>
    <t xml:space="preserve"> 12.   Other products</t>
  </si>
  <si>
    <t>Number of enterprises</t>
  </si>
  <si>
    <t>B. Total imports ( c.i.f ):</t>
  </si>
  <si>
    <t>SITC Section/Description</t>
  </si>
  <si>
    <t>Item</t>
  </si>
  <si>
    <t>Europe:</t>
  </si>
  <si>
    <t xml:space="preserve">    Canada</t>
  </si>
  <si>
    <t>Asia:</t>
  </si>
  <si>
    <t>Africa:</t>
  </si>
  <si>
    <t>America:</t>
  </si>
  <si>
    <t>Oceania:</t>
  </si>
  <si>
    <t xml:space="preserve"> - Raw materials</t>
  </si>
  <si>
    <t xml:space="preserve"> - Share in Gross value added (%)</t>
  </si>
  <si>
    <t>Value: R Million</t>
  </si>
  <si>
    <t xml:space="preserve">Value (F.o.b): R Million </t>
  </si>
  <si>
    <t xml:space="preserve">Value (C.i.f): R Million </t>
  </si>
  <si>
    <t>Mauritian</t>
  </si>
  <si>
    <t>Foreign workers (Expatriates)</t>
  </si>
  <si>
    <t>7. Value added at basic prices (R million)</t>
  </si>
  <si>
    <t>8. Annual Real Growth rate of Value added (%)</t>
  </si>
  <si>
    <t xml:space="preserve">   South Africa</t>
  </si>
  <si>
    <t xml:space="preserve">Value (C.i.f) : R Million </t>
  </si>
  <si>
    <t xml:space="preserve">    South Africa</t>
  </si>
  <si>
    <r>
      <t>1</t>
    </r>
    <r>
      <rPr>
        <sz val="10.5"/>
        <rFont val="Times New Roman"/>
        <family val="1"/>
      </rPr>
      <t xml:space="preserve"> Provisional</t>
    </r>
  </si>
  <si>
    <r>
      <t>1</t>
    </r>
    <r>
      <rPr>
        <sz val="10.5"/>
        <rFont val="Times New Roman"/>
        <family val="1"/>
      </rPr>
      <t xml:space="preserve">  </t>
    </r>
    <r>
      <rPr>
        <sz val="10.5"/>
        <rFont val="Times New Roman"/>
        <family val="1"/>
      </rPr>
      <t>Provisional</t>
    </r>
  </si>
  <si>
    <r>
      <t xml:space="preserve">   Hong Kong (S.A.R) </t>
    </r>
    <r>
      <rPr>
        <vertAlign val="superscript"/>
        <sz val="10.5"/>
        <rFont val="Times New Roman"/>
        <family val="1"/>
      </rPr>
      <t>2</t>
    </r>
  </si>
  <si>
    <r>
      <t xml:space="preserve">    Hong Kong (S.A.R)</t>
    </r>
    <r>
      <rPr>
        <vertAlign val="superscript"/>
        <sz val="10.5"/>
        <rFont val="Times New Roman"/>
        <family val="1"/>
      </rPr>
      <t xml:space="preserve"> 2</t>
    </r>
    <r>
      <rPr>
        <sz val="10.5"/>
        <rFont val="Times New Roman"/>
        <family val="1"/>
      </rPr>
      <t xml:space="preserve"> </t>
    </r>
  </si>
  <si>
    <r>
      <t xml:space="preserve">2019 </t>
    </r>
    <r>
      <rPr>
        <b/>
        <vertAlign val="superscript"/>
        <sz val="10.5"/>
        <rFont val="Times New Roman"/>
        <family val="1"/>
      </rPr>
      <t>1</t>
    </r>
  </si>
  <si>
    <t>Table 1 - Main economic indicators, EOE Sector, 2011 - 2019</t>
  </si>
  <si>
    <r>
      <t xml:space="preserve">2019 </t>
    </r>
    <r>
      <rPr>
        <b/>
        <vertAlign val="superscript"/>
        <sz val="11"/>
        <rFont val="Times New Roman"/>
        <family val="1"/>
      </rPr>
      <t>1</t>
    </r>
  </si>
  <si>
    <r>
      <t>2019</t>
    </r>
    <r>
      <rPr>
        <b/>
        <vertAlign val="superscript"/>
        <sz val="10.5"/>
        <rFont val="Times New Roman"/>
        <family val="1"/>
      </rPr>
      <t xml:space="preserve"> 1</t>
    </r>
  </si>
  <si>
    <r>
      <t xml:space="preserve">2020 </t>
    </r>
    <r>
      <rPr>
        <b/>
        <vertAlign val="superscript"/>
        <sz val="10.5"/>
        <rFont val="Times New Roman"/>
        <family val="1"/>
      </rPr>
      <t>1</t>
    </r>
  </si>
  <si>
    <r>
      <t>1</t>
    </r>
    <r>
      <rPr>
        <sz val="10.5"/>
        <rFont val="Times New Roman"/>
        <family val="1"/>
      </rPr>
      <t xml:space="preserve">  Provisional                               </t>
    </r>
  </si>
  <si>
    <r>
      <t>1</t>
    </r>
    <r>
      <rPr>
        <sz val="11"/>
        <rFont val="Times New Roman"/>
        <family val="1"/>
      </rPr>
      <t xml:space="preserve"> Provisional               </t>
    </r>
    <r>
      <rPr>
        <vertAlign val="superscript"/>
        <sz val="11"/>
        <rFont val="Times New Roman"/>
        <family val="1"/>
      </rPr>
      <t xml:space="preserve">2 </t>
    </r>
    <r>
      <rPr>
        <sz val="11"/>
        <rFont val="Times New Roman"/>
        <family val="1"/>
      </rPr>
      <t>Special Administrative Region of China                                          Note: Breakdowns may not add up to totals due to rounding</t>
    </r>
  </si>
  <si>
    <r>
      <t>1</t>
    </r>
    <r>
      <rPr>
        <sz val="11"/>
        <rFont val="Times New Roman"/>
        <family val="1"/>
      </rPr>
      <t xml:space="preserve"> Provisional               </t>
    </r>
    <r>
      <rPr>
        <vertAlign val="superscript"/>
        <sz val="11"/>
        <rFont val="Times New Roman"/>
        <family val="1"/>
      </rPr>
      <t xml:space="preserve">2 </t>
    </r>
    <r>
      <rPr>
        <sz val="11"/>
        <rFont val="Times New Roman"/>
        <family val="1"/>
      </rPr>
      <t>Special Administrative Region of China                                                  Note: Breakdowns may not add up to totals due to rounding</t>
    </r>
  </si>
  <si>
    <r>
      <t>Table 6 - Net EOE Exports, 2018 - 1</t>
    </r>
    <r>
      <rPr>
        <b/>
        <vertAlign val="superscript"/>
        <sz val="12"/>
        <rFont val="Times New Roman"/>
        <family val="1"/>
      </rPr>
      <t>st</t>
    </r>
    <r>
      <rPr>
        <b/>
        <sz val="12"/>
        <rFont val="Times New Roman"/>
        <family val="1"/>
      </rPr>
      <t xml:space="preserve"> Quarter 2020</t>
    </r>
  </si>
  <si>
    <r>
      <t>Table 7 - EOE exports of selected commodities by SITC section, 2018 - 1</t>
    </r>
    <r>
      <rPr>
        <b/>
        <vertAlign val="superscript"/>
        <sz val="12"/>
        <rFont val="Times New Roman"/>
        <family val="1"/>
      </rPr>
      <t>st</t>
    </r>
    <r>
      <rPr>
        <b/>
        <sz val="12"/>
        <rFont val="Times New Roman"/>
        <family val="1"/>
      </rPr>
      <t xml:space="preserve"> Quarter 2020</t>
    </r>
  </si>
  <si>
    <r>
      <t>Table 8 - EOE imports of selected commodities by SITC section, 2018 - 1</t>
    </r>
    <r>
      <rPr>
        <b/>
        <vertAlign val="superscript"/>
        <sz val="12"/>
        <rFont val="Times New Roman"/>
        <family val="1"/>
      </rPr>
      <t>st</t>
    </r>
    <r>
      <rPr>
        <b/>
        <sz val="12"/>
        <rFont val="Times New Roman"/>
        <family val="1"/>
      </rPr>
      <t xml:space="preserve"> Quarter 2020</t>
    </r>
  </si>
  <si>
    <r>
      <t>Table 9 - EOE exports by country of destination, 2018 - 1</t>
    </r>
    <r>
      <rPr>
        <b/>
        <vertAlign val="superscript"/>
        <sz val="12"/>
        <rFont val="Times New Roman"/>
        <family val="1"/>
      </rPr>
      <t>st</t>
    </r>
    <r>
      <rPr>
        <b/>
        <sz val="12"/>
        <rFont val="Times New Roman"/>
        <family val="1"/>
      </rPr>
      <t xml:space="preserve"> Quarter 2020</t>
    </r>
  </si>
  <si>
    <r>
      <t>Table 10 - EOE imports by country of origin, 2018 - 1</t>
    </r>
    <r>
      <rPr>
        <b/>
        <vertAlign val="superscript"/>
        <sz val="12"/>
        <rFont val="Times New Roman"/>
        <family val="1"/>
      </rPr>
      <t>st</t>
    </r>
    <r>
      <rPr>
        <b/>
        <sz val="12"/>
        <rFont val="Times New Roman"/>
        <family val="1"/>
      </rPr>
      <t xml:space="preserve"> Quarter 2020</t>
    </r>
  </si>
  <si>
    <t xml:space="preserve">Napp  </t>
  </si>
  <si>
    <t>Napp - Not Applicable</t>
  </si>
  <si>
    <r>
      <t xml:space="preserve">42,518 </t>
    </r>
    <r>
      <rPr>
        <b/>
        <vertAlign val="superscript"/>
        <sz val="10.5"/>
        <rFont val="Times New Roman"/>
        <family val="1"/>
      </rPr>
      <t>1</t>
    </r>
  </si>
  <si>
    <r>
      <t xml:space="preserve">24,686 </t>
    </r>
    <r>
      <rPr>
        <b/>
        <vertAlign val="superscript"/>
        <sz val="10.5"/>
        <rFont val="Times New Roman"/>
        <family val="1"/>
      </rPr>
      <t>1</t>
    </r>
  </si>
  <si>
    <r>
      <t xml:space="preserve">23,681 </t>
    </r>
    <r>
      <rPr>
        <vertAlign val="superscript"/>
        <sz val="10.5"/>
        <rFont val="Times New Roman"/>
        <family val="1"/>
      </rPr>
      <t>1</t>
    </r>
  </si>
  <si>
    <r>
      <t xml:space="preserve">1,005 </t>
    </r>
    <r>
      <rPr>
        <vertAlign val="superscript"/>
        <sz val="10.5"/>
        <rFont val="Times New Roman"/>
        <family val="1"/>
      </rPr>
      <t>1</t>
    </r>
  </si>
  <si>
    <r>
      <t xml:space="preserve">17,832 </t>
    </r>
    <r>
      <rPr>
        <b/>
        <vertAlign val="superscript"/>
        <sz val="10.5"/>
        <rFont val="Times New Roman"/>
        <family val="1"/>
      </rPr>
      <t>1</t>
    </r>
  </si>
  <si>
    <r>
      <t xml:space="preserve">41.9 </t>
    </r>
    <r>
      <rPr>
        <b/>
        <vertAlign val="superscript"/>
        <sz val="10.5"/>
        <rFont val="Times New Roman"/>
        <family val="1"/>
      </rPr>
      <t>1</t>
    </r>
  </si>
  <si>
    <r>
      <t xml:space="preserve">18,698 </t>
    </r>
    <r>
      <rPr>
        <b/>
        <vertAlign val="superscript"/>
        <sz val="10.5"/>
        <rFont val="Times New Roman"/>
        <family val="1"/>
      </rPr>
      <t>2</t>
    </r>
  </si>
  <si>
    <r>
      <t xml:space="preserve">34.3 </t>
    </r>
    <r>
      <rPr>
        <vertAlign val="superscript"/>
        <sz val="10.5"/>
        <rFont val="Times New Roman"/>
        <family val="1"/>
      </rPr>
      <t>2</t>
    </r>
  </si>
  <si>
    <r>
      <t xml:space="preserve">4.3 </t>
    </r>
    <r>
      <rPr>
        <vertAlign val="superscript"/>
        <sz val="10.5"/>
        <rFont val="Times New Roman"/>
        <family val="1"/>
      </rPr>
      <t>2</t>
    </r>
  </si>
  <si>
    <r>
      <t xml:space="preserve">-5.6 </t>
    </r>
    <r>
      <rPr>
        <vertAlign val="superscript"/>
        <sz val="10"/>
        <rFont val="Arial"/>
        <family val="2"/>
      </rPr>
      <t>2</t>
    </r>
  </si>
  <si>
    <r>
      <t>739</t>
    </r>
    <r>
      <rPr>
        <b/>
        <vertAlign val="superscript"/>
        <sz val="10.5"/>
        <rFont val="Times New Roman"/>
        <family val="1"/>
      </rPr>
      <t xml:space="preserve"> 2</t>
    </r>
  </si>
  <si>
    <r>
      <t xml:space="preserve">625 </t>
    </r>
    <r>
      <rPr>
        <i/>
        <vertAlign val="superscript"/>
        <sz val="10.5"/>
        <rFont val="Times New Roman"/>
        <family val="1"/>
      </rPr>
      <t>2</t>
    </r>
  </si>
  <si>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 xml:space="preserve">   Provisional                                             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  Revised</t>
    </r>
  </si>
</sst>
</file>

<file path=xl/styles.xml><?xml version="1.0" encoding="utf-8"?>
<styleSheet xmlns="http://schemas.openxmlformats.org/spreadsheetml/2006/main">
  <numFmts count="60">
    <numFmt numFmtId="5" formatCode="&quot;Rs&quot;#,##0;\-&quot;Rs&quot;#,##0"/>
    <numFmt numFmtId="6" formatCode="&quot;Rs&quot;#,##0;[Red]\-&quot;Rs&quot;#,##0"/>
    <numFmt numFmtId="7" formatCode="&quot;Rs&quot;#,##0.00;\-&quot;Rs&quot;#,##0.00"/>
    <numFmt numFmtId="8" formatCode="&quot;Rs&quot;#,##0.00;[Red]\-&quot;Rs&quot;#,##0.00"/>
    <numFmt numFmtId="42" formatCode="_-&quot;Rs&quot;* #,##0_-;\-&quot;Rs&quot;* #,##0_-;_-&quot;Rs&quot;* &quot;-&quot;_-;_-@_-"/>
    <numFmt numFmtId="41" formatCode="_-* #,##0_-;\-* #,##0_-;_-* &quot;-&quot;_-;_-@_-"/>
    <numFmt numFmtId="44" formatCode="_-&quot;Rs&quot;* #,##0.00_-;\-&quot;Rs&quot;* #,##0.00_-;_-&quot;Rs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\ \ \ "/>
    <numFmt numFmtId="173" formatCode="#,##0\ "/>
    <numFmt numFmtId="174" formatCode="#,##0\ \ "/>
    <numFmt numFmtId="175" formatCode="General\ \ \ \ \ \ \ \ \ \ \ \ \ \ \ \ \ \ \ \ \ \ \ \ \ \ \ \ \ \ \ \ \ \ \ \ \ \ \ \ \ \ \ \ \ \ \ \ \ \ \ \ "/>
    <numFmt numFmtId="176" formatCode="0.0\ \ "/>
    <numFmt numFmtId="177" formatCode="\+0.0\ \ "/>
    <numFmt numFmtId="178" formatCode="#,##0\ \ \ \ \ \ \ "/>
    <numFmt numFmtId="179" formatCode="#,##0\ \ \ \ \ \ "/>
    <numFmt numFmtId="180" formatCode="#,##0\ \ \ \ \ \ \ \ \ "/>
    <numFmt numFmtId="181" formatCode="mmmm\ yyyy"/>
    <numFmt numFmtId="182" formatCode="0."/>
    <numFmt numFmtId="183" formatCode="\(0\)"/>
    <numFmt numFmtId="184" formatCode="\ \ \ \-\ \ "/>
    <numFmt numFmtId="185" formatCode="\-#,##0\ \ "/>
    <numFmt numFmtId="186" formatCode="0.0"/>
    <numFmt numFmtId="187" formatCode="_(* #,##0_);_(* \(#,##0\);_(* &quot;-&quot;??_);_(@_)"/>
    <numFmt numFmtId="188" formatCode="#,##0\ \ \ "/>
    <numFmt numFmtId="189" formatCode="#,##0.0\ \ \ \ \ \ \ "/>
    <numFmt numFmtId="190" formatCode="\+#,##0\ \ "/>
    <numFmt numFmtId="191" formatCode="\ \ \ \-\ \ \ \ "/>
    <numFmt numFmtId="192" formatCode="[$-409]mmmm\ yyyy;@"/>
    <numFmt numFmtId="193" formatCode="[$-409]mmmm\ yy;@"/>
    <numFmt numFmtId="194" formatCode="[$-409]mmm\.\ yy;@"/>
    <numFmt numFmtId="195" formatCode="[$-409]dddd\,\ mmmm\ dd\,\ yyyy"/>
    <numFmt numFmtId="196" formatCode="[$-409]h:mm:ss\ AM/PM"/>
    <numFmt numFmtId="197" formatCode="yyyy"/>
    <numFmt numFmtId="198" formatCode="#,##0.000"/>
    <numFmt numFmtId="199" formatCode="\-\ \ \ \ "/>
    <numFmt numFmtId="200" formatCode="\ \ \ \ \ \ \-\ \ "/>
    <numFmt numFmtId="201" formatCode="#,##0.0000"/>
    <numFmt numFmtId="202" formatCode="#,##0.0"/>
    <numFmt numFmtId="203" formatCode="0.00000"/>
    <numFmt numFmtId="204" formatCode="0.000000"/>
    <numFmt numFmtId="205" formatCode="0.0000"/>
    <numFmt numFmtId="206" formatCode="0.000"/>
    <numFmt numFmtId="207" formatCode="##,##0,,"/>
    <numFmt numFmtId="208" formatCode="0\ \ \ \ \ \ \ \ \ \ "/>
    <numFmt numFmtId="209" formatCode="0\ \ \ \ \ \ \ \ "/>
    <numFmt numFmtId="210" formatCode="#,##0\ \ \ \ \ \ \ \ "/>
    <numFmt numFmtId="211" formatCode="\ \ \ \ \ \ \ \ \ \-\ \ \ \ "/>
    <numFmt numFmtId="212" formatCode="#,##0.00\ \ "/>
    <numFmt numFmtId="213" formatCode="#,##0.0\ \ \ \ \ \ "/>
    <numFmt numFmtId="214" formatCode="#,##0.0\ \ "/>
    <numFmt numFmtId="215" formatCode="#,##0.000000"/>
  </numFmts>
  <fonts count="48">
    <font>
      <sz val="10"/>
      <name val="Arial"/>
      <family val="0"/>
    </font>
    <font>
      <sz val="10"/>
      <name val="Helv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u val="single"/>
      <sz val="10"/>
      <color indexed="36"/>
      <name val="Helv"/>
      <family val="0"/>
    </font>
    <font>
      <u val="single"/>
      <sz val="10"/>
      <color indexed="12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CG Times"/>
      <family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name val="Times New Roman"/>
      <family val="1"/>
    </font>
    <font>
      <sz val="11"/>
      <name val="Times New Roman"/>
      <family val="1"/>
    </font>
    <font>
      <sz val="10.5"/>
      <name val="Times New Roman"/>
      <family val="1"/>
    </font>
    <font>
      <b/>
      <sz val="10.5"/>
      <name val="Times New Roman"/>
      <family val="1"/>
    </font>
    <font>
      <i/>
      <sz val="10.5"/>
      <name val="Times New Roman"/>
      <family val="1"/>
    </font>
    <font>
      <u val="single"/>
      <sz val="12"/>
      <name val="Times New Roman"/>
      <family val="1"/>
    </font>
    <font>
      <vertAlign val="superscript"/>
      <sz val="10"/>
      <name val="Arial"/>
      <family val="2"/>
    </font>
    <font>
      <b/>
      <vertAlign val="superscript"/>
      <sz val="10.5"/>
      <name val="Times New Roman"/>
      <family val="1"/>
    </font>
    <font>
      <vertAlign val="superscript"/>
      <sz val="10.5"/>
      <name val="Times New Roman"/>
      <family val="1"/>
    </font>
    <font>
      <b/>
      <u val="single"/>
      <sz val="10.5"/>
      <name val="Times New Roman"/>
      <family val="1"/>
    </font>
    <font>
      <b/>
      <i/>
      <sz val="10"/>
      <name val="Times New Roman"/>
      <family val="1"/>
    </font>
    <font>
      <u val="single"/>
      <sz val="16"/>
      <name val="Times New Roman"/>
      <family val="1"/>
    </font>
    <font>
      <sz val="16"/>
      <name val="Times New Roman"/>
      <family val="1"/>
    </font>
    <font>
      <b/>
      <u val="single"/>
      <sz val="11"/>
      <name val="Times New Roman"/>
      <family val="1"/>
    </font>
    <font>
      <b/>
      <u val="single"/>
      <sz val="10"/>
      <name val="Times New Roman"/>
      <family val="1"/>
    </font>
    <font>
      <b/>
      <vertAlign val="superscript"/>
      <sz val="11"/>
      <name val="Times New Roman"/>
      <family val="1"/>
    </font>
    <font>
      <b/>
      <vertAlign val="superscript"/>
      <sz val="12"/>
      <name val="Times New Roman"/>
      <family val="1"/>
    </font>
    <font>
      <b/>
      <sz val="10"/>
      <name val="Arial"/>
      <family val="2"/>
    </font>
    <font>
      <vertAlign val="superscript"/>
      <sz val="11"/>
      <name val="Times New Roman"/>
      <family val="1"/>
    </font>
    <font>
      <sz val="12"/>
      <name val="Times New Roman"/>
      <family val="1"/>
    </font>
    <font>
      <i/>
      <vertAlign val="superscript"/>
      <sz val="10.5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 style="thin"/>
      <top/>
      <bottom style="thin"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1"/>
      </right>
      <top>
        <color indexed="63"/>
      </top>
      <bottom>
        <color indexed="63"/>
      </bottom>
    </border>
    <border>
      <left style="thin">
        <color theme="1"/>
      </left>
      <right style="thin">
        <color theme="1"/>
      </right>
      <top style="thin">
        <color theme="1"/>
      </top>
      <bottom>
        <color indexed="63"/>
      </bottom>
    </border>
    <border>
      <left>
        <color indexed="63"/>
      </left>
      <right style="thin">
        <color theme="1"/>
      </right>
      <top>
        <color indexed="63"/>
      </top>
      <bottom>
        <color indexed="63"/>
      </bottom>
    </border>
    <border>
      <left style="thin">
        <color theme="1"/>
      </left>
      <right style="thin">
        <color theme="1"/>
      </right>
      <top>
        <color indexed="63"/>
      </top>
      <bottom style="thin">
        <color theme="1"/>
      </bottom>
    </border>
    <border>
      <left>
        <color indexed="63"/>
      </left>
      <right style="thin">
        <color theme="1"/>
      </right>
      <top>
        <color indexed="63"/>
      </top>
      <bottom style="thin">
        <color theme="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>
        <color theme="1"/>
      </bottom>
    </border>
    <border>
      <left>
        <color indexed="63"/>
      </left>
      <right>
        <color indexed="63"/>
      </right>
      <top style="thin"/>
      <bottom style="thin">
        <color theme="1"/>
      </bottom>
    </border>
    <border>
      <left>
        <color indexed="63"/>
      </left>
      <right style="thin"/>
      <top style="thin"/>
      <bottom style="thin">
        <color theme="1"/>
      </bottom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3" borderId="0" applyNumberFormat="0" applyBorder="0" applyAlignment="0" applyProtection="0"/>
    <xf numFmtId="0" fontId="12" fillId="20" borderId="1" applyNumberFormat="0" applyAlignment="0" applyProtection="0"/>
    <xf numFmtId="0" fontId="13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14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0" fillId="7" borderId="1" applyNumberFormat="0" applyAlignment="0" applyProtection="0"/>
    <xf numFmtId="0" fontId="21" fillId="0" borderId="6" applyNumberFormat="0" applyFill="0" applyAlignment="0" applyProtection="0"/>
    <xf numFmtId="0" fontId="22" fillId="22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4" fillId="23" borderId="7" applyNumberFormat="0" applyFont="0" applyAlignment="0" applyProtection="0"/>
    <xf numFmtId="0" fontId="23" fillId="20" borderId="8" applyNumberFormat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</cellStyleXfs>
  <cellXfs count="493">
    <xf numFmtId="0" fontId="0" fillId="0" borderId="0" xfId="0" applyAlignment="1">
      <alignment/>
    </xf>
    <xf numFmtId="0" fontId="4" fillId="0" borderId="0" xfId="72" applyFont="1">
      <alignment/>
      <protection/>
    </xf>
    <xf numFmtId="0" fontId="3" fillId="0" borderId="0" xfId="72" applyFont="1">
      <alignment/>
      <protection/>
    </xf>
    <xf numFmtId="0" fontId="4" fillId="0" borderId="0" xfId="71" applyFont="1">
      <alignment/>
      <protection/>
    </xf>
    <xf numFmtId="0" fontId="3" fillId="0" borderId="0" xfId="71" applyFont="1">
      <alignment/>
      <protection/>
    </xf>
    <xf numFmtId="0" fontId="3" fillId="0" borderId="0" xfId="72" applyFont="1" applyAlignment="1">
      <alignment/>
      <protection/>
    </xf>
    <xf numFmtId="3" fontId="3" fillId="0" borderId="0" xfId="72" applyNumberFormat="1" applyFont="1" applyAlignment="1">
      <alignment/>
      <protection/>
    </xf>
    <xf numFmtId="179" fontId="3" fillId="0" borderId="0" xfId="72" applyNumberFormat="1" applyFont="1">
      <alignment/>
      <protection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70" applyFont="1" applyAlignment="1">
      <alignment horizontal="left"/>
      <protection/>
    </xf>
    <xf numFmtId="0" fontId="2" fillId="0" borderId="0" xfId="70" applyFont="1" applyAlignment="1">
      <alignment horizontal="left"/>
      <protection/>
    </xf>
    <xf numFmtId="0" fontId="2" fillId="0" borderId="0" xfId="70" applyFont="1">
      <alignment/>
      <protection/>
    </xf>
    <xf numFmtId="0" fontId="3" fillId="0" borderId="0" xfId="70" applyFont="1" applyAlignment="1">
      <alignment horizontal="left"/>
      <protection/>
    </xf>
    <xf numFmtId="0" fontId="3" fillId="0" borderId="0" xfId="70" applyFont="1">
      <alignment/>
      <protection/>
    </xf>
    <xf numFmtId="172" fontId="3" fillId="0" borderId="0" xfId="0" applyNumberFormat="1" applyFont="1" applyAlignment="1">
      <alignment/>
    </xf>
    <xf numFmtId="180" fontId="3" fillId="0" borderId="0" xfId="71" applyNumberFormat="1" applyFont="1">
      <alignment/>
      <protection/>
    </xf>
    <xf numFmtId="179" fontId="3" fillId="0" borderId="0" xfId="71" applyNumberFormat="1" applyFont="1">
      <alignment/>
      <protection/>
    </xf>
    <xf numFmtId="179" fontId="3" fillId="0" borderId="0" xfId="72" applyNumberFormat="1" applyFont="1" applyAlignment="1">
      <alignment/>
      <protection/>
    </xf>
    <xf numFmtId="0" fontId="3" fillId="0" borderId="0" xfId="0" applyFont="1" applyAlignment="1">
      <alignment/>
    </xf>
    <xf numFmtId="0" fontId="3" fillId="0" borderId="0" xfId="71" applyFont="1" applyAlignment="1">
      <alignment/>
      <protection/>
    </xf>
    <xf numFmtId="0" fontId="2" fillId="0" borderId="0" xfId="70" applyFont="1" applyFill="1">
      <alignment/>
      <protection/>
    </xf>
    <xf numFmtId="0" fontId="3" fillId="0" borderId="0" xfId="70" applyFont="1" applyFill="1">
      <alignment/>
      <protection/>
    </xf>
    <xf numFmtId="174" fontId="29" fillId="0" borderId="10" xfId="69" applyNumberFormat="1" applyFont="1" applyFill="1" applyBorder="1" applyAlignment="1">
      <alignment horizontal="right" shrinkToFit="1"/>
      <protection/>
    </xf>
    <xf numFmtId="174" fontId="29" fillId="0" borderId="10" xfId="69" applyNumberFormat="1" applyFont="1" applyFill="1" applyBorder="1" applyAlignment="1">
      <alignment shrinkToFit="1"/>
      <protection/>
    </xf>
    <xf numFmtId="185" fontId="29" fillId="0" borderId="10" xfId="69" applyNumberFormat="1" applyFont="1" applyBorder="1" applyAlignment="1">
      <alignment horizontal="right" shrinkToFit="1"/>
      <protection/>
    </xf>
    <xf numFmtId="176" fontId="29" fillId="0" borderId="10" xfId="69" applyNumberFormat="1" applyFont="1" applyBorder="1" applyAlignment="1">
      <alignment horizontal="right" shrinkToFit="1"/>
      <protection/>
    </xf>
    <xf numFmtId="176" fontId="29" fillId="0" borderId="10" xfId="69" applyNumberFormat="1" applyFont="1" applyFill="1" applyBorder="1" applyAlignment="1">
      <alignment horizontal="right" shrinkToFit="1"/>
      <protection/>
    </xf>
    <xf numFmtId="0" fontId="3" fillId="0" borderId="0" xfId="67" applyFont="1" applyBorder="1" applyAlignment="1">
      <alignment horizontal="left" vertical="top" wrapText="1"/>
      <protection/>
    </xf>
    <xf numFmtId="0" fontId="27" fillId="0" borderId="0" xfId="62" applyFont="1" applyAlignment="1">
      <alignment horizontal="left"/>
      <protection/>
    </xf>
    <xf numFmtId="0" fontId="4" fillId="0" borderId="0" xfId="62" applyFont="1">
      <alignment/>
      <protection/>
    </xf>
    <xf numFmtId="0" fontId="3" fillId="0" borderId="0" xfId="62" applyFont="1">
      <alignment/>
      <protection/>
    </xf>
    <xf numFmtId="0" fontId="2" fillId="0" borderId="0" xfId="62" applyFont="1">
      <alignment/>
      <protection/>
    </xf>
    <xf numFmtId="0" fontId="3" fillId="0" borderId="0" xfId="62" applyFont="1" applyAlignment="1">
      <alignment/>
      <protection/>
    </xf>
    <xf numFmtId="0" fontId="3" fillId="0" borderId="0" xfId="62" applyFont="1" applyAlignment="1">
      <alignment vertical="top" wrapText="1"/>
      <protection/>
    </xf>
    <xf numFmtId="0" fontId="2" fillId="0" borderId="0" xfId="62" applyFont="1" applyAlignment="1">
      <alignment/>
      <protection/>
    </xf>
    <xf numFmtId="173" fontId="3" fillId="0" borderId="0" xfId="62" applyNumberFormat="1" applyFont="1">
      <alignment/>
      <protection/>
    </xf>
    <xf numFmtId="173" fontId="28" fillId="0" borderId="0" xfId="62" applyNumberFormat="1" applyFont="1">
      <alignment/>
      <protection/>
    </xf>
    <xf numFmtId="0" fontId="4" fillId="0" borderId="0" xfId="62" applyFont="1" applyAlignment="1">
      <alignment horizontal="left"/>
      <protection/>
    </xf>
    <xf numFmtId="174" fontId="29" fillId="0" borderId="10" xfId="70" applyNumberFormat="1" applyFont="1" applyBorder="1" applyAlignment="1">
      <alignment horizontal="right"/>
      <protection/>
    </xf>
    <xf numFmtId="0" fontId="29" fillId="0" borderId="0" xfId="70" applyFont="1">
      <alignment/>
      <protection/>
    </xf>
    <xf numFmtId="174" fontId="29" fillId="0" borderId="10" xfId="71" applyNumberFormat="1" applyFont="1" applyBorder="1" applyAlignment="1">
      <alignment/>
      <protection/>
    </xf>
    <xf numFmtId="174" fontId="31" fillId="0" borderId="10" xfId="71" applyNumberFormat="1" applyFont="1" applyBorder="1" applyAlignment="1">
      <alignment/>
      <protection/>
    </xf>
    <xf numFmtId="0" fontId="29" fillId="0" borderId="0" xfId="71" applyFont="1">
      <alignment/>
      <protection/>
    </xf>
    <xf numFmtId="179" fontId="29" fillId="0" borderId="0" xfId="71" applyNumberFormat="1" applyFont="1">
      <alignment/>
      <protection/>
    </xf>
    <xf numFmtId="172" fontId="30" fillId="0" borderId="0" xfId="0" applyNumberFormat="1" applyFont="1" applyBorder="1" applyAlignment="1">
      <alignment horizontal="center" vertical="center"/>
    </xf>
    <xf numFmtId="188" fontId="30" fillId="0" borderId="0" xfId="0" applyNumberFormat="1" applyFont="1" applyBorder="1" applyAlignment="1">
      <alignment horizontal="right" vertical="center"/>
    </xf>
    <xf numFmtId="0" fontId="29" fillId="0" borderId="0" xfId="0" applyFont="1" applyFill="1" applyBorder="1" applyAlignment="1">
      <alignment vertical="center"/>
    </xf>
    <xf numFmtId="188" fontId="29" fillId="0" borderId="10" xfId="72" applyNumberFormat="1" applyFont="1" applyBorder="1" applyAlignment="1">
      <alignment/>
      <protection/>
    </xf>
    <xf numFmtId="188" fontId="31" fillId="0" borderId="10" xfId="72" applyNumberFormat="1" applyFont="1" applyBorder="1" applyAlignment="1">
      <alignment horizontal="right"/>
      <protection/>
    </xf>
    <xf numFmtId="188" fontId="31" fillId="0" borderId="10" xfId="72" applyNumberFormat="1" applyFont="1" applyBorder="1" applyAlignment="1">
      <alignment/>
      <protection/>
    </xf>
    <xf numFmtId="188" fontId="29" fillId="0" borderId="11" xfId="72" applyNumberFormat="1" applyFont="1" applyBorder="1" applyAlignment="1">
      <alignment/>
      <protection/>
    </xf>
    <xf numFmtId="188" fontId="29" fillId="0" borderId="12" xfId="72" applyNumberFormat="1" applyFont="1" applyBorder="1" applyAlignment="1">
      <alignment/>
      <protection/>
    </xf>
    <xf numFmtId="188" fontId="31" fillId="0" borderId="12" xfId="72" applyNumberFormat="1" applyFont="1" applyBorder="1" applyAlignment="1">
      <alignment horizontal="right"/>
      <protection/>
    </xf>
    <xf numFmtId="0" fontId="30" fillId="0" borderId="0" xfId="62" applyFont="1">
      <alignment/>
      <protection/>
    </xf>
    <xf numFmtId="0" fontId="30" fillId="0" borderId="13" xfId="62" applyFont="1" applyBorder="1" applyAlignment="1">
      <alignment horizontal="center" vertical="center"/>
      <protection/>
    </xf>
    <xf numFmtId="0" fontId="30" fillId="0" borderId="14" xfId="62" applyFont="1" applyBorder="1">
      <alignment/>
      <protection/>
    </xf>
    <xf numFmtId="0" fontId="30" fillId="0" borderId="15" xfId="62" applyFont="1" applyBorder="1" applyAlignment="1">
      <alignment/>
      <protection/>
    </xf>
    <xf numFmtId="0" fontId="29" fillId="0" borderId="12" xfId="62" applyFont="1" applyBorder="1" applyAlignment="1">
      <alignment/>
      <protection/>
    </xf>
    <xf numFmtId="0" fontId="29" fillId="0" borderId="15" xfId="62" applyFont="1" applyBorder="1" applyAlignment="1">
      <alignment/>
      <protection/>
    </xf>
    <xf numFmtId="0" fontId="29" fillId="0" borderId="15" xfId="62" applyFont="1" applyBorder="1">
      <alignment/>
      <protection/>
    </xf>
    <xf numFmtId="0" fontId="30" fillId="0" borderId="15" xfId="62" applyFont="1" applyBorder="1" applyAlignment="1">
      <alignment horizontal="left"/>
      <protection/>
    </xf>
    <xf numFmtId="0" fontId="29" fillId="0" borderId="15" xfId="62" applyFont="1" applyBorder="1" applyAlignment="1">
      <alignment vertical="top" wrapText="1"/>
      <protection/>
    </xf>
    <xf numFmtId="0" fontId="30" fillId="0" borderId="12" xfId="62" applyFont="1" applyBorder="1" applyAlignment="1">
      <alignment/>
      <protection/>
    </xf>
    <xf numFmtId="0" fontId="30" fillId="0" borderId="16" xfId="62" applyFont="1" applyBorder="1">
      <alignment/>
      <protection/>
    </xf>
    <xf numFmtId="0" fontId="29" fillId="0" borderId="12" xfId="62" applyFont="1" applyBorder="1" applyAlignment="1">
      <alignment horizontal="left" indent="1"/>
      <protection/>
    </xf>
    <xf numFmtId="190" fontId="29" fillId="0" borderId="10" xfId="69" applyNumberFormat="1" applyFont="1" applyBorder="1" applyAlignment="1">
      <alignment horizontal="right" shrinkToFit="1"/>
      <protection/>
    </xf>
    <xf numFmtId="177" fontId="29" fillId="0" borderId="10" xfId="69" applyNumberFormat="1" applyFont="1" applyBorder="1" applyAlignment="1">
      <alignment horizontal="right" shrinkToFit="1"/>
      <protection/>
    </xf>
    <xf numFmtId="0" fontId="37" fillId="0" borderId="0" xfId="70" applyFont="1">
      <alignment/>
      <protection/>
    </xf>
    <xf numFmtId="0" fontId="6" fillId="0" borderId="0" xfId="70" applyFont="1">
      <alignment/>
      <protection/>
    </xf>
    <xf numFmtId="191" fontId="29" fillId="0" borderId="10" xfId="69" applyNumberFormat="1" applyFont="1" applyFill="1" applyBorder="1" applyAlignment="1">
      <alignment shrinkToFit="1"/>
      <protection/>
    </xf>
    <xf numFmtId="0" fontId="0" fillId="0" borderId="0" xfId="61">
      <alignment/>
      <protection/>
    </xf>
    <xf numFmtId="0" fontId="0" fillId="0" borderId="0" xfId="61" applyFont="1">
      <alignment/>
      <protection/>
    </xf>
    <xf numFmtId="17" fontId="29" fillId="0" borderId="0" xfId="0" applyNumberFormat="1" applyFont="1" applyBorder="1" applyAlignment="1" quotePrefix="1">
      <alignment horizontal="center" vertical="center"/>
    </xf>
    <xf numFmtId="174" fontId="29" fillId="0" borderId="11" xfId="71" applyNumberFormat="1" applyFont="1" applyBorder="1" applyAlignment="1">
      <alignment/>
      <protection/>
    </xf>
    <xf numFmtId="178" fontId="30" fillId="0" borderId="17" xfId="0" applyNumberFormat="1" applyFont="1" applyBorder="1" applyAlignment="1">
      <alignment horizontal="center" vertical="distributed" shrinkToFit="1"/>
    </xf>
    <xf numFmtId="189" fontId="30" fillId="0" borderId="17" xfId="0" applyNumberFormat="1" applyFont="1" applyBorder="1" applyAlignment="1">
      <alignment horizontal="center" vertical="distributed" shrinkToFit="1"/>
    </xf>
    <xf numFmtId="0" fontId="3" fillId="0" borderId="0" xfId="70" applyFont="1" applyAlignment="1">
      <alignment horizontal="center"/>
      <protection/>
    </xf>
    <xf numFmtId="174" fontId="3" fillId="0" borderId="0" xfId="70" applyNumberFormat="1" applyFont="1">
      <alignment/>
      <protection/>
    </xf>
    <xf numFmtId="188" fontId="29" fillId="0" borderId="10" xfId="0" applyNumberFormat="1" applyFont="1" applyBorder="1" applyAlignment="1">
      <alignment horizontal="right"/>
    </xf>
    <xf numFmtId="188" fontId="31" fillId="0" borderId="10" xfId="0" applyNumberFormat="1" applyFont="1" applyBorder="1" applyAlignment="1">
      <alignment horizontal="right"/>
    </xf>
    <xf numFmtId="188" fontId="3" fillId="0" borderId="0" xfId="0" applyNumberFormat="1" applyFont="1" applyAlignment="1">
      <alignment/>
    </xf>
    <xf numFmtId="174" fontId="30" fillId="0" borderId="18" xfId="0" applyNumberFormat="1" applyFont="1" applyBorder="1" applyAlignment="1">
      <alignment horizontal="center" vertical="center" shrinkToFit="1"/>
    </xf>
    <xf numFmtId="174" fontId="30" fillId="0" borderId="10" xfId="0" applyNumberFormat="1" applyFont="1" applyBorder="1" applyAlignment="1">
      <alignment horizontal="center" vertical="center" shrinkToFit="1"/>
    </xf>
    <xf numFmtId="174" fontId="30" fillId="0" borderId="12" xfId="0" applyNumberFormat="1" applyFont="1" applyBorder="1" applyAlignment="1">
      <alignment horizontal="center" vertical="center" shrinkToFit="1"/>
    </xf>
    <xf numFmtId="179" fontId="31" fillId="0" borderId="10" xfId="0" applyNumberFormat="1" applyFont="1" applyBorder="1" applyAlignment="1" quotePrefix="1">
      <alignment horizontal="center" vertical="distributed" shrinkToFit="1"/>
    </xf>
    <xf numFmtId="179" fontId="31" fillId="0" borderId="10" xfId="0" applyNumberFormat="1" applyFont="1" applyFill="1" applyBorder="1" applyAlignment="1" quotePrefix="1">
      <alignment horizontal="center" vertical="distributed" shrinkToFit="1"/>
    </xf>
    <xf numFmtId="174" fontId="29" fillId="0" borderId="11" xfId="0" applyNumberFormat="1" applyFont="1" applyBorder="1" applyAlignment="1">
      <alignment horizontal="center" vertical="center" shrinkToFit="1"/>
    </xf>
    <xf numFmtId="174" fontId="29" fillId="0" borderId="12" xfId="0" applyNumberFormat="1" applyFont="1" applyBorder="1" applyAlignment="1">
      <alignment horizontal="center" vertical="center" shrinkToFit="1"/>
    </xf>
    <xf numFmtId="0" fontId="28" fillId="0" borderId="14" xfId="61" applyFont="1" applyFill="1" applyBorder="1" applyAlignment="1">
      <alignment vertical="center"/>
      <protection/>
    </xf>
    <xf numFmtId="0" fontId="28" fillId="0" borderId="13" xfId="61" applyFont="1" applyFill="1" applyBorder="1" applyAlignment="1">
      <alignment vertical="center"/>
      <protection/>
    </xf>
    <xf numFmtId="0" fontId="30" fillId="0" borderId="12" xfId="61" applyFont="1" applyFill="1" applyBorder="1" applyAlignment="1">
      <alignment horizontal="left"/>
      <protection/>
    </xf>
    <xf numFmtId="0" fontId="29" fillId="0" borderId="12" xfId="61" applyFont="1" applyFill="1" applyBorder="1" applyAlignment="1">
      <alignment horizontal="left"/>
      <protection/>
    </xf>
    <xf numFmtId="0" fontId="29" fillId="0" borderId="12" xfId="61" applyFont="1" applyFill="1" applyBorder="1" applyAlignment="1">
      <alignment/>
      <protection/>
    </xf>
    <xf numFmtId="0" fontId="29" fillId="0" borderId="12" xfId="61" applyFont="1" applyFill="1" applyBorder="1">
      <alignment/>
      <protection/>
    </xf>
    <xf numFmtId="0" fontId="30" fillId="0" borderId="12" xfId="61" applyFont="1" applyFill="1" applyBorder="1">
      <alignment/>
      <protection/>
    </xf>
    <xf numFmtId="0" fontId="31" fillId="0" borderId="19" xfId="61" applyFont="1" applyFill="1" applyBorder="1" applyAlignment="1">
      <alignment horizontal="left"/>
      <protection/>
    </xf>
    <xf numFmtId="0" fontId="30" fillId="0" borderId="17" xfId="69" applyFont="1" applyFill="1" applyBorder="1" applyAlignment="1" applyProtection="1">
      <alignment horizontal="center" vertical="center"/>
      <protection/>
    </xf>
    <xf numFmtId="174" fontId="29" fillId="0" borderId="12" xfId="69" applyNumberFormat="1" applyFont="1" applyFill="1" applyBorder="1" applyAlignment="1">
      <alignment shrinkToFit="1"/>
      <protection/>
    </xf>
    <xf numFmtId="174" fontId="29" fillId="0" borderId="12" xfId="69" applyNumberFormat="1" applyFont="1" applyFill="1" applyBorder="1" applyAlignment="1">
      <alignment horizontal="right" shrinkToFit="1"/>
      <protection/>
    </xf>
    <xf numFmtId="176" fontId="29" fillId="0" borderId="12" xfId="69" applyNumberFormat="1" applyFont="1" applyBorder="1" applyAlignment="1">
      <alignment horizontal="right" shrinkToFit="1"/>
      <protection/>
    </xf>
    <xf numFmtId="174" fontId="31" fillId="0" borderId="11" xfId="69" applyNumberFormat="1" applyFont="1" applyFill="1" applyBorder="1" applyAlignment="1">
      <alignment horizontal="right" shrinkToFit="1"/>
      <protection/>
    </xf>
    <xf numFmtId="3" fontId="29" fillId="0" borderId="11" xfId="70" applyNumberFormat="1" applyFont="1" applyBorder="1" applyAlignment="1">
      <alignment horizontal="right"/>
      <protection/>
    </xf>
    <xf numFmtId="0" fontId="30" fillId="0" borderId="0" xfId="70" applyFont="1" applyBorder="1" applyAlignment="1">
      <alignment/>
      <protection/>
    </xf>
    <xf numFmtId="3" fontId="29" fillId="0" borderId="0" xfId="70" applyNumberFormat="1" applyFont="1" applyBorder="1" applyAlignment="1">
      <alignment horizontal="right"/>
      <protection/>
    </xf>
    <xf numFmtId="17" fontId="30" fillId="0" borderId="17" xfId="70" applyNumberFormat="1" applyFont="1" applyBorder="1" applyAlignment="1">
      <alignment horizontal="centerContinuous" vertical="center"/>
      <protection/>
    </xf>
    <xf numFmtId="0" fontId="29" fillId="0" borderId="17" xfId="70" applyFont="1" applyBorder="1" applyAlignment="1">
      <alignment horizontal="centerContinuous"/>
      <protection/>
    </xf>
    <xf numFmtId="17" fontId="29" fillId="0" borderId="17" xfId="70" applyNumberFormat="1" applyFont="1" applyBorder="1" applyAlignment="1">
      <alignment horizontal="center" vertical="center"/>
      <protection/>
    </xf>
    <xf numFmtId="0" fontId="29" fillId="0" borderId="17" xfId="70" applyFont="1" applyBorder="1" applyAlignment="1">
      <alignment horizontal="center" vertical="center"/>
      <protection/>
    </xf>
    <xf numFmtId="0" fontId="29" fillId="0" borderId="17" xfId="70" applyFont="1" applyBorder="1" applyAlignment="1">
      <alignment horizontal="center" vertical="center" wrapText="1"/>
      <protection/>
    </xf>
    <xf numFmtId="174" fontId="29" fillId="0" borderId="13" xfId="70" applyNumberFormat="1" applyFont="1" applyBorder="1" applyAlignment="1">
      <alignment horizontal="right"/>
      <protection/>
    </xf>
    <xf numFmtId="174" fontId="29" fillId="0" borderId="12" xfId="70" applyNumberFormat="1" applyFont="1" applyBorder="1" applyAlignment="1">
      <alignment horizontal="right"/>
      <protection/>
    </xf>
    <xf numFmtId="174" fontId="30" fillId="0" borderId="12" xfId="70" applyNumberFormat="1" applyFont="1" applyFill="1" applyBorder="1" applyAlignment="1">
      <alignment horizontal="right"/>
      <protection/>
    </xf>
    <xf numFmtId="174" fontId="31" fillId="0" borderId="12" xfId="70" applyNumberFormat="1" applyFont="1" applyFill="1" applyBorder="1" applyAlignment="1">
      <alignment horizontal="right"/>
      <protection/>
    </xf>
    <xf numFmtId="174" fontId="31" fillId="0" borderId="19" xfId="70" applyNumberFormat="1" applyFont="1" applyFill="1" applyBorder="1" applyAlignment="1">
      <alignment horizontal="right"/>
      <protection/>
    </xf>
    <xf numFmtId="0" fontId="29" fillId="0" borderId="18" xfId="70" applyFont="1" applyBorder="1" applyAlignment="1">
      <alignment wrapText="1"/>
      <protection/>
    </xf>
    <xf numFmtId="0" fontId="29" fillId="0" borderId="10" xfId="70" applyFont="1" applyBorder="1" applyAlignment="1" quotePrefix="1">
      <alignment wrapText="1"/>
      <protection/>
    </xf>
    <xf numFmtId="0" fontId="29" fillId="0" borderId="10" xfId="70" applyFont="1" applyBorder="1" applyAlignment="1" quotePrefix="1">
      <alignment horizontal="left" indent="1"/>
      <protection/>
    </xf>
    <xf numFmtId="0" fontId="30" fillId="0" borderId="10" xfId="70" applyFont="1" applyBorder="1" applyAlignment="1">
      <alignment/>
      <protection/>
    </xf>
    <xf numFmtId="0" fontId="30" fillId="0" borderId="10" xfId="70" applyFont="1" applyBorder="1" applyAlignment="1">
      <alignment horizontal="left" indent="1"/>
      <protection/>
    </xf>
    <xf numFmtId="0" fontId="31" fillId="0" borderId="10" xfId="70" applyFont="1" applyBorder="1" applyAlignment="1">
      <alignment horizontal="left" indent="2"/>
      <protection/>
    </xf>
    <xf numFmtId="174" fontId="31" fillId="0" borderId="11" xfId="70" applyNumberFormat="1" applyFont="1" applyFill="1" applyBorder="1" applyAlignment="1">
      <alignment horizontal="center" wrapText="1"/>
      <protection/>
    </xf>
    <xf numFmtId="174" fontId="29" fillId="0" borderId="18" xfId="70" applyNumberFormat="1" applyFont="1" applyFill="1" applyBorder="1" applyAlignment="1">
      <alignment horizontal="right"/>
      <protection/>
    </xf>
    <xf numFmtId="174" fontId="29" fillId="0" borderId="10" xfId="70" applyNumberFormat="1" applyFont="1" applyFill="1" applyBorder="1" applyAlignment="1">
      <alignment horizontal="right"/>
      <protection/>
    </xf>
    <xf numFmtId="174" fontId="29" fillId="0" borderId="18" xfId="70" applyNumberFormat="1" applyFont="1" applyBorder="1" applyAlignment="1">
      <alignment horizontal="right"/>
      <protection/>
    </xf>
    <xf numFmtId="174" fontId="29" fillId="0" borderId="18" xfId="0" applyNumberFormat="1" applyFont="1" applyFill="1" applyBorder="1" applyAlignment="1">
      <alignment horizontal="right" indent="1"/>
    </xf>
    <xf numFmtId="174" fontId="30" fillId="0" borderId="18" xfId="70" applyNumberFormat="1" applyFont="1" applyFill="1" applyBorder="1" applyAlignment="1">
      <alignment horizontal="right"/>
      <protection/>
    </xf>
    <xf numFmtId="174" fontId="31" fillId="0" borderId="10" xfId="70" applyNumberFormat="1" applyFont="1" applyFill="1" applyBorder="1" applyAlignment="1">
      <alignment horizontal="right"/>
      <protection/>
    </xf>
    <xf numFmtId="174" fontId="31" fillId="0" borderId="11" xfId="70" applyNumberFormat="1" applyFont="1" applyFill="1" applyBorder="1" applyAlignment="1">
      <alignment horizontal="right"/>
      <protection/>
    </xf>
    <xf numFmtId="0" fontId="3" fillId="0" borderId="0" xfId="71" applyFont="1" applyBorder="1">
      <alignment/>
      <protection/>
    </xf>
    <xf numFmtId="17" fontId="29" fillId="0" borderId="17" xfId="71" applyNumberFormat="1" applyFont="1" applyBorder="1" applyAlignment="1">
      <alignment horizontal="center" vertical="center"/>
      <protection/>
    </xf>
    <xf numFmtId="0" fontId="29" fillId="0" borderId="17" xfId="70" applyFont="1" applyBorder="1" applyAlignment="1">
      <alignment horizontal="centerContinuous" vertical="center" wrapText="1"/>
      <protection/>
    </xf>
    <xf numFmtId="174" fontId="29" fillId="0" borderId="12" xfId="71" applyNumberFormat="1" applyFont="1" applyBorder="1" applyAlignment="1">
      <alignment/>
      <protection/>
    </xf>
    <xf numFmtId="0" fontId="4" fillId="0" borderId="0" xfId="71" applyFont="1" applyBorder="1">
      <alignment/>
      <protection/>
    </xf>
    <xf numFmtId="174" fontId="31" fillId="0" borderId="12" xfId="71" applyNumberFormat="1" applyFont="1" applyBorder="1" applyAlignment="1">
      <alignment/>
      <protection/>
    </xf>
    <xf numFmtId="0" fontId="29" fillId="0" borderId="17" xfId="71" applyFont="1" applyBorder="1" applyAlignment="1">
      <alignment horizontal="centerContinuous"/>
      <protection/>
    </xf>
    <xf numFmtId="172" fontId="30" fillId="0" borderId="17" xfId="71" applyNumberFormat="1" applyFont="1" applyBorder="1" applyAlignment="1">
      <alignment horizontal="center" vertical="center"/>
      <protection/>
    </xf>
    <xf numFmtId="174" fontId="30" fillId="0" borderId="17" xfId="71" applyNumberFormat="1" applyFont="1" applyBorder="1" applyAlignment="1">
      <alignment vertical="center"/>
      <protection/>
    </xf>
    <xf numFmtId="0" fontId="29" fillId="0" borderId="18" xfId="71" applyFont="1" applyBorder="1" applyAlignment="1">
      <alignment horizontal="left"/>
      <protection/>
    </xf>
    <xf numFmtId="0" fontId="29" fillId="0" borderId="10" xfId="71" applyFont="1" applyBorder="1" applyAlignment="1">
      <alignment horizontal="left"/>
      <protection/>
    </xf>
    <xf numFmtId="0" fontId="31" fillId="0" borderId="10" xfId="71" applyFont="1" applyBorder="1" applyAlignment="1">
      <alignment horizontal="left" indent="5"/>
      <protection/>
    </xf>
    <xf numFmtId="0" fontId="29" fillId="0" borderId="11" xfId="71" applyFont="1" applyBorder="1" applyAlignment="1">
      <alignment/>
      <protection/>
    </xf>
    <xf numFmtId="174" fontId="29" fillId="0" borderId="18" xfId="71" applyNumberFormat="1" applyFont="1" applyBorder="1" applyAlignment="1">
      <alignment/>
      <protection/>
    </xf>
    <xf numFmtId="188" fontId="29" fillId="0" borderId="12" xfId="0" applyNumberFormat="1" applyFont="1" applyBorder="1" applyAlignment="1">
      <alignment horizontal="right"/>
    </xf>
    <xf numFmtId="0" fontId="30" fillId="0" borderId="17" xfId="0" applyFont="1" applyBorder="1" applyAlignment="1">
      <alignment horizontal="centerContinuous" vertical="center"/>
    </xf>
    <xf numFmtId="0" fontId="29" fillId="0" borderId="17" xfId="0" applyFont="1" applyBorder="1" applyAlignment="1">
      <alignment horizontal="centerContinuous" vertical="center"/>
    </xf>
    <xf numFmtId="172" fontId="30" fillId="0" borderId="17" xfId="0" applyNumberFormat="1" applyFont="1" applyBorder="1" applyAlignment="1">
      <alignment horizontal="center" vertical="center"/>
    </xf>
    <xf numFmtId="188" fontId="30" fillId="0" borderId="17" xfId="0" applyNumberFormat="1" applyFont="1" applyBorder="1" applyAlignment="1">
      <alignment horizontal="right" vertical="center"/>
    </xf>
    <xf numFmtId="0" fontId="29" fillId="0" borderId="18" xfId="0" applyFont="1" applyBorder="1" applyAlignment="1">
      <alignment horizontal="left"/>
    </xf>
    <xf numFmtId="0" fontId="29" fillId="0" borderId="10" xfId="0" applyFont="1" applyBorder="1" applyAlignment="1">
      <alignment horizontal="left"/>
    </xf>
    <xf numFmtId="0" fontId="29" fillId="0" borderId="11" xfId="0" applyFont="1" applyBorder="1" applyAlignment="1">
      <alignment/>
    </xf>
    <xf numFmtId="188" fontId="29" fillId="0" borderId="18" xfId="0" applyNumberFormat="1" applyFont="1" applyBorder="1" applyAlignment="1">
      <alignment horizontal="right"/>
    </xf>
    <xf numFmtId="188" fontId="29" fillId="0" borderId="11" xfId="0" applyNumberFormat="1" applyFont="1" applyBorder="1" applyAlignment="1">
      <alignment horizontal="right"/>
    </xf>
    <xf numFmtId="191" fontId="29" fillId="0" borderId="12" xfId="69" applyNumberFormat="1" applyFont="1" applyFill="1" applyBorder="1" applyAlignment="1">
      <alignment shrinkToFit="1"/>
      <protection/>
    </xf>
    <xf numFmtId="17" fontId="29" fillId="0" borderId="17" xfId="72" applyNumberFormat="1" applyFont="1" applyBorder="1" applyAlignment="1">
      <alignment horizontal="center" vertical="center"/>
      <protection/>
    </xf>
    <xf numFmtId="188" fontId="30" fillId="0" borderId="17" xfId="72" applyNumberFormat="1" applyFont="1" applyBorder="1" applyAlignment="1">
      <alignment vertical="center"/>
      <protection/>
    </xf>
    <xf numFmtId="0" fontId="29" fillId="0" borderId="18" xfId="72" applyFont="1" applyBorder="1" applyAlignment="1">
      <alignment horizontal="left"/>
      <protection/>
    </xf>
    <xf numFmtId="0" fontId="29" fillId="0" borderId="10" xfId="72" applyFont="1" applyBorder="1" applyAlignment="1">
      <alignment horizontal="left"/>
      <protection/>
    </xf>
    <xf numFmtId="0" fontId="29" fillId="0" borderId="11" xfId="72" applyFont="1" applyBorder="1" applyAlignment="1">
      <alignment/>
      <protection/>
    </xf>
    <xf numFmtId="188" fontId="29" fillId="0" borderId="18" xfId="72" applyNumberFormat="1" applyFont="1" applyBorder="1" applyAlignment="1">
      <alignment/>
      <protection/>
    </xf>
    <xf numFmtId="191" fontId="29" fillId="0" borderId="10" xfId="69" applyNumberFormat="1" applyFont="1" applyFill="1" applyBorder="1" applyAlignment="1">
      <alignment horizontal="right" shrinkToFit="1"/>
      <protection/>
    </xf>
    <xf numFmtId="179" fontId="31" fillId="0" borderId="12" xfId="0" applyNumberFormat="1" applyFont="1" applyBorder="1" applyAlignment="1" quotePrefix="1">
      <alignment horizontal="center" vertical="distributed" shrinkToFit="1"/>
    </xf>
    <xf numFmtId="0" fontId="30" fillId="0" borderId="19" xfId="62" applyFont="1" applyBorder="1">
      <alignment/>
      <protection/>
    </xf>
    <xf numFmtId="0" fontId="29" fillId="0" borderId="20" xfId="62" applyFont="1" applyBorder="1" applyAlignment="1">
      <alignment horizontal="center" vertical="center"/>
      <protection/>
    </xf>
    <xf numFmtId="0" fontId="29" fillId="0" borderId="21" xfId="68" applyFont="1" applyBorder="1">
      <alignment/>
      <protection/>
    </xf>
    <xf numFmtId="0" fontId="29" fillId="0" borderId="21" xfId="62" applyFont="1" applyBorder="1" applyAlignment="1">
      <alignment/>
      <protection/>
    </xf>
    <xf numFmtId="0" fontId="28" fillId="0" borderId="0" xfId="62" applyFont="1">
      <alignment/>
      <protection/>
    </xf>
    <xf numFmtId="174" fontId="28" fillId="0" borderId="0" xfId="62" applyNumberFormat="1" applyFont="1">
      <alignment/>
      <protection/>
    </xf>
    <xf numFmtId="0" fontId="28" fillId="0" borderId="17" xfId="62" applyFont="1" applyBorder="1" applyAlignment="1">
      <alignment horizontal="center" vertical="center"/>
      <protection/>
    </xf>
    <xf numFmtId="188" fontId="40" fillId="0" borderId="12" xfId="62" applyNumberFormat="1" applyFont="1" applyBorder="1" applyAlignment="1">
      <alignment vertical="center"/>
      <protection/>
    </xf>
    <xf numFmtId="188" fontId="5" fillId="0" borderId="10" xfId="62" applyNumberFormat="1" applyFont="1" applyBorder="1" applyAlignment="1">
      <alignment/>
      <protection/>
    </xf>
    <xf numFmtId="188" fontId="5" fillId="0" borderId="12" xfId="62" applyNumberFormat="1" applyFont="1" applyBorder="1" applyAlignment="1">
      <alignment/>
      <protection/>
    </xf>
    <xf numFmtId="188" fontId="28" fillId="0" borderId="10" xfId="62" applyNumberFormat="1" applyFont="1" applyBorder="1" applyAlignment="1">
      <alignment/>
      <protection/>
    </xf>
    <xf numFmtId="188" fontId="28" fillId="0" borderId="12" xfId="62" applyNumberFormat="1" applyFont="1" applyBorder="1" applyAlignment="1">
      <alignment/>
      <protection/>
    </xf>
    <xf numFmtId="188" fontId="28" fillId="0" borderId="10" xfId="62" applyNumberFormat="1" applyFont="1" applyBorder="1">
      <alignment/>
      <protection/>
    </xf>
    <xf numFmtId="188" fontId="28" fillId="0" borderId="12" xfId="62" applyNumberFormat="1" applyFont="1" applyBorder="1">
      <alignment/>
      <protection/>
    </xf>
    <xf numFmtId="188" fontId="5" fillId="0" borderId="11" xfId="62" applyNumberFormat="1" applyFont="1" applyBorder="1" applyAlignment="1">
      <alignment vertical="center"/>
      <protection/>
    </xf>
    <xf numFmtId="188" fontId="5" fillId="0" borderId="19" xfId="62" applyNumberFormat="1" applyFont="1" applyBorder="1" applyAlignment="1">
      <alignment vertical="center"/>
      <protection/>
    </xf>
    <xf numFmtId="174" fontId="37" fillId="0" borderId="0" xfId="70" applyNumberFormat="1" applyFont="1">
      <alignment/>
      <protection/>
    </xf>
    <xf numFmtId="174" fontId="30" fillId="0" borderId="18" xfId="69" applyNumberFormat="1" applyFont="1" applyFill="1" applyBorder="1" applyAlignment="1">
      <alignment horizontal="right" shrinkToFit="1"/>
      <protection/>
    </xf>
    <xf numFmtId="174" fontId="30" fillId="0" borderId="13" xfId="69" applyNumberFormat="1" applyFont="1" applyFill="1" applyBorder="1" applyAlignment="1">
      <alignment horizontal="right" shrinkToFit="1"/>
      <protection/>
    </xf>
    <xf numFmtId="174" fontId="30" fillId="0" borderId="10" xfId="69" applyNumberFormat="1" applyFont="1" applyFill="1" applyBorder="1" applyAlignment="1">
      <alignment horizontal="right" shrinkToFit="1"/>
      <protection/>
    </xf>
    <xf numFmtId="174" fontId="30" fillId="0" borderId="12" xfId="69" applyNumberFormat="1" applyFont="1" applyFill="1" applyBorder="1" applyAlignment="1">
      <alignment horizontal="right" shrinkToFit="1"/>
      <protection/>
    </xf>
    <xf numFmtId="174" fontId="30" fillId="0" borderId="10" xfId="69" applyNumberFormat="1" applyFont="1" applyFill="1" applyBorder="1" applyAlignment="1">
      <alignment shrinkToFit="1"/>
      <protection/>
    </xf>
    <xf numFmtId="174" fontId="30" fillId="0" borderId="10" xfId="69" applyNumberFormat="1" applyFont="1" applyBorder="1" applyAlignment="1">
      <alignment horizontal="right" shrinkToFit="1"/>
      <protection/>
    </xf>
    <xf numFmtId="176" fontId="30" fillId="0" borderId="10" xfId="69" applyNumberFormat="1" applyFont="1" applyBorder="1" applyAlignment="1">
      <alignment horizontal="right" shrinkToFit="1"/>
      <protection/>
    </xf>
    <xf numFmtId="176" fontId="30" fillId="0" borderId="12" xfId="69" applyNumberFormat="1" applyFont="1" applyFill="1" applyBorder="1" applyAlignment="1">
      <alignment horizontal="right" shrinkToFit="1"/>
      <protection/>
    </xf>
    <xf numFmtId="177" fontId="30" fillId="0" borderId="10" xfId="61" applyNumberFormat="1" applyFont="1" applyFill="1" applyBorder="1" applyAlignment="1">
      <alignment horizontal="right"/>
      <protection/>
    </xf>
    <xf numFmtId="176" fontId="30" fillId="0" borderId="10" xfId="69" applyNumberFormat="1" applyFont="1" applyFill="1" applyBorder="1" applyAlignment="1">
      <alignment horizontal="right" shrinkToFit="1"/>
      <protection/>
    </xf>
    <xf numFmtId="188" fontId="3" fillId="0" borderId="0" xfId="0" applyNumberFormat="1" applyFont="1" applyAlignment="1">
      <alignment/>
    </xf>
    <xf numFmtId="14" fontId="29" fillId="0" borderId="17" xfId="70" applyNumberFormat="1" applyFont="1" applyBorder="1" applyAlignment="1">
      <alignment horizontal="center" vertical="center"/>
      <protection/>
    </xf>
    <xf numFmtId="192" fontId="30" fillId="0" borderId="17" xfId="70" applyNumberFormat="1" applyFont="1" applyBorder="1" applyAlignment="1" quotePrefix="1">
      <alignment horizontal="centerContinuous" vertical="center"/>
      <protection/>
    </xf>
    <xf numFmtId="193" fontId="29" fillId="0" borderId="17" xfId="70" applyNumberFormat="1" applyFont="1" applyBorder="1" applyAlignment="1" quotePrefix="1">
      <alignment horizontal="center" vertical="center"/>
      <protection/>
    </xf>
    <xf numFmtId="0" fontId="3" fillId="0" borderId="0" xfId="71" applyFont="1" applyBorder="1" applyAlignment="1">
      <alignment/>
      <protection/>
    </xf>
    <xf numFmtId="192" fontId="30" fillId="0" borderId="0" xfId="70" applyNumberFormat="1" applyFont="1" applyBorder="1" applyAlignment="1" quotePrefix="1">
      <alignment horizontal="centerContinuous" vertical="center"/>
      <protection/>
    </xf>
    <xf numFmtId="194" fontId="29" fillId="0" borderId="17" xfId="70" applyNumberFormat="1" applyFont="1" applyBorder="1" applyAlignment="1" quotePrefix="1">
      <alignment horizontal="centerContinuous" vertical="center"/>
      <protection/>
    </xf>
    <xf numFmtId="188" fontId="29" fillId="0" borderId="10" xfId="69" applyNumberFormat="1" applyFont="1" applyFill="1" applyBorder="1" applyAlignment="1">
      <alignment shrinkToFit="1"/>
      <protection/>
    </xf>
    <xf numFmtId="175" fontId="4" fillId="0" borderId="0" xfId="61" applyNumberFormat="1" applyFont="1" applyFill="1" applyAlignment="1">
      <alignment vertical="top"/>
      <protection/>
    </xf>
    <xf numFmtId="0" fontId="28" fillId="0" borderId="0" xfId="61" applyFont="1" applyFill="1" applyAlignment="1">
      <alignment vertical="top"/>
      <protection/>
    </xf>
    <xf numFmtId="0" fontId="28" fillId="0" borderId="0" xfId="69" applyFont="1" applyFill="1" applyAlignment="1">
      <alignment vertical="top"/>
      <protection/>
    </xf>
    <xf numFmtId="0" fontId="28" fillId="0" borderId="0" xfId="69" applyFont="1" applyFill="1" applyAlignment="1">
      <alignment horizontal="center" vertical="top"/>
      <protection/>
    </xf>
    <xf numFmtId="0" fontId="0" fillId="0" borderId="0" xfId="61" applyAlignment="1">
      <alignment vertical="top"/>
      <protection/>
    </xf>
    <xf numFmtId="0" fontId="30" fillId="0" borderId="15" xfId="61" applyFont="1" applyFill="1" applyBorder="1" applyAlignment="1">
      <alignment horizontal="left" indent="1"/>
      <protection/>
    </xf>
    <xf numFmtId="184" fontId="29" fillId="0" borderId="10" xfId="69" applyNumberFormat="1" applyFont="1" applyFill="1" applyBorder="1" applyAlignment="1">
      <alignment shrinkToFit="1"/>
      <protection/>
    </xf>
    <xf numFmtId="176" fontId="29" fillId="0" borderId="12" xfId="69" applyNumberFormat="1" applyFont="1" applyFill="1" applyBorder="1" applyAlignment="1">
      <alignment horizontal="right" shrinkToFit="1"/>
      <protection/>
    </xf>
    <xf numFmtId="176" fontId="30" fillId="0" borderId="12" xfId="61" applyNumberFormat="1" applyFont="1" applyFill="1" applyBorder="1" applyAlignment="1">
      <alignment horizontal="right"/>
      <protection/>
    </xf>
    <xf numFmtId="0" fontId="30" fillId="0" borderId="16" xfId="61" applyFont="1" applyFill="1" applyBorder="1">
      <alignment/>
      <protection/>
    </xf>
    <xf numFmtId="174" fontId="31" fillId="0" borderId="19" xfId="69" applyNumberFormat="1" applyFont="1" applyFill="1" applyBorder="1" applyAlignment="1">
      <alignment horizontal="right" shrinkToFit="1"/>
      <protection/>
    </xf>
    <xf numFmtId="0" fontId="0" fillId="0" borderId="0" xfId="70" applyFont="1" applyAlignment="1">
      <alignment/>
      <protection/>
    </xf>
    <xf numFmtId="0" fontId="0" fillId="0" borderId="0" xfId="61" applyAlignment="1">
      <alignment/>
      <protection/>
    </xf>
    <xf numFmtId="0" fontId="4" fillId="0" borderId="0" xfId="66" applyFont="1" applyBorder="1" applyAlignment="1">
      <alignment horizontal="left"/>
      <protection/>
    </xf>
    <xf numFmtId="0" fontId="38" fillId="0" borderId="0" xfId="66" applyFont="1" applyBorder="1">
      <alignment/>
      <protection/>
    </xf>
    <xf numFmtId="0" fontId="39" fillId="0" borderId="0" xfId="66" applyFont="1">
      <alignment/>
      <protection/>
    </xf>
    <xf numFmtId="0" fontId="3" fillId="0" borderId="0" xfId="66" applyFont="1">
      <alignment/>
      <protection/>
    </xf>
    <xf numFmtId="0" fontId="32" fillId="0" borderId="0" xfId="66" applyFont="1" applyBorder="1">
      <alignment/>
      <protection/>
    </xf>
    <xf numFmtId="0" fontId="30" fillId="0" borderId="0" xfId="66" applyFont="1" applyAlignment="1">
      <alignment horizontal="right"/>
      <protection/>
    </xf>
    <xf numFmtId="0" fontId="28" fillId="0" borderId="0" xfId="66" applyFont="1">
      <alignment/>
      <protection/>
    </xf>
    <xf numFmtId="0" fontId="27" fillId="0" borderId="0" xfId="66" applyFont="1" applyBorder="1" applyAlignment="1">
      <alignment horizontal="left"/>
      <protection/>
    </xf>
    <xf numFmtId="0" fontId="29" fillId="0" borderId="17" xfId="66" applyFont="1" applyBorder="1" applyAlignment="1">
      <alignment horizontal="center" vertical="center"/>
      <protection/>
    </xf>
    <xf numFmtId="0" fontId="30" fillId="0" borderId="18" xfId="66" applyFont="1" applyBorder="1" applyAlignment="1">
      <alignment horizontal="left" vertical="center"/>
      <protection/>
    </xf>
    <xf numFmtId="174" fontId="28" fillId="0" borderId="0" xfId="66" applyNumberFormat="1" applyFont="1">
      <alignment/>
      <protection/>
    </xf>
    <xf numFmtId="0" fontId="29" fillId="0" borderId="10" xfId="66" applyFont="1" applyBorder="1" applyAlignment="1">
      <alignment vertical="center"/>
      <protection/>
    </xf>
    <xf numFmtId="0" fontId="30" fillId="0" borderId="10" xfId="66" applyFont="1" applyBorder="1" applyAlignment="1">
      <alignment horizontal="left" vertical="center"/>
      <protection/>
    </xf>
    <xf numFmtId="174" fontId="30" fillId="0" borderId="10" xfId="0" applyNumberFormat="1" applyFont="1" applyFill="1" applyBorder="1" applyAlignment="1">
      <alignment horizontal="center" vertical="center" shrinkToFit="1"/>
    </xf>
    <xf numFmtId="0" fontId="31" fillId="0" borderId="10" xfId="66" applyFont="1" applyBorder="1" applyAlignment="1">
      <alignment horizontal="left" vertical="center" indent="3"/>
      <protection/>
    </xf>
    <xf numFmtId="183" fontId="31" fillId="0" borderId="10" xfId="66" applyNumberFormat="1" applyFont="1" applyFill="1" applyBorder="1" applyAlignment="1">
      <alignment horizontal="left" vertical="center" indent="3"/>
      <protection/>
    </xf>
    <xf numFmtId="0" fontId="29" fillId="0" borderId="11" xfId="66" applyFont="1" applyBorder="1" applyAlignment="1">
      <alignment horizontal="left" vertical="center"/>
      <protection/>
    </xf>
    <xf numFmtId="0" fontId="30" fillId="0" borderId="17" xfId="66" applyFont="1" applyBorder="1" applyAlignment="1">
      <alignment horizontal="left" vertical="center"/>
      <protection/>
    </xf>
    <xf numFmtId="0" fontId="30" fillId="0" borderId="17" xfId="66" applyFont="1" applyBorder="1" applyAlignment="1">
      <alignment horizontal="left" vertical="center" wrapText="1"/>
      <protection/>
    </xf>
    <xf numFmtId="0" fontId="28" fillId="0" borderId="0" xfId="66" applyFont="1" applyBorder="1" applyAlignment="1">
      <alignment horizontal="right"/>
      <protection/>
    </xf>
    <xf numFmtId="188" fontId="2" fillId="0" borderId="0" xfId="62" applyNumberFormat="1" applyFont="1">
      <alignment/>
      <protection/>
    </xf>
    <xf numFmtId="188" fontId="5" fillId="0" borderId="10" xfId="66" applyNumberFormat="1" applyFont="1" applyBorder="1">
      <alignment/>
      <protection/>
    </xf>
    <xf numFmtId="188" fontId="28" fillId="0" borderId="10" xfId="66" applyNumberFormat="1" applyFont="1" applyBorder="1">
      <alignment/>
      <protection/>
    </xf>
    <xf numFmtId="0" fontId="29" fillId="0" borderId="12" xfId="66" applyFont="1" applyBorder="1">
      <alignment/>
      <protection/>
    </xf>
    <xf numFmtId="0" fontId="29" fillId="0" borderId="12" xfId="66" applyFont="1" applyBorder="1" applyAlignment="1">
      <alignment horizontal="left" indent="1"/>
      <protection/>
    </xf>
    <xf numFmtId="191" fontId="28" fillId="0" borderId="10" xfId="66" applyNumberFormat="1" applyFont="1" applyFill="1" applyBorder="1" applyAlignment="1">
      <alignment/>
      <protection/>
    </xf>
    <xf numFmtId="191" fontId="28" fillId="0" borderId="12" xfId="66" applyNumberFormat="1" applyFont="1" applyFill="1" applyBorder="1" applyAlignment="1" quotePrefix="1">
      <alignment horizontal="right"/>
      <protection/>
    </xf>
    <xf numFmtId="188" fontId="28" fillId="0" borderId="10" xfId="66" applyNumberFormat="1" applyFont="1" applyFill="1" applyBorder="1">
      <alignment/>
      <protection/>
    </xf>
    <xf numFmtId="188" fontId="5" fillId="0" borderId="11" xfId="66" applyNumberFormat="1" applyFont="1" applyBorder="1" applyAlignment="1">
      <alignment vertical="center"/>
      <protection/>
    </xf>
    <xf numFmtId="173" fontId="29" fillId="0" borderId="0" xfId="62" applyNumberFormat="1" applyFont="1" applyBorder="1" applyAlignment="1">
      <alignment/>
      <protection/>
    </xf>
    <xf numFmtId="173" fontId="28" fillId="0" borderId="0" xfId="62" applyNumberFormat="1" applyFont="1" applyAlignment="1">
      <alignment/>
      <protection/>
    </xf>
    <xf numFmtId="173" fontId="3" fillId="0" borderId="0" xfId="62" applyNumberFormat="1" applyFont="1" applyAlignment="1">
      <alignment/>
      <protection/>
    </xf>
    <xf numFmtId="0" fontId="4" fillId="0" borderId="0" xfId="66" applyFont="1" applyAlignment="1">
      <alignment horizontal="left"/>
      <protection/>
    </xf>
    <xf numFmtId="0" fontId="3" fillId="0" borderId="0" xfId="66" applyFont="1" applyAlignment="1">
      <alignment/>
      <protection/>
    </xf>
    <xf numFmtId="0" fontId="27" fillId="0" borderId="0" xfId="66" applyFont="1" applyAlignment="1">
      <alignment horizontal="left"/>
      <protection/>
    </xf>
    <xf numFmtId="174" fontId="3" fillId="0" borderId="0" xfId="66" applyNumberFormat="1" applyFont="1">
      <alignment/>
      <protection/>
    </xf>
    <xf numFmtId="0" fontId="3" fillId="0" borderId="0" xfId="66" applyFont="1" applyAlignment="1">
      <alignment vertical="top" wrapText="1"/>
      <protection/>
    </xf>
    <xf numFmtId="0" fontId="3" fillId="0" borderId="0" xfId="66" applyFont="1" applyBorder="1" applyAlignment="1">
      <alignment vertical="top" wrapText="1"/>
      <protection/>
    </xf>
    <xf numFmtId="0" fontId="30" fillId="0" borderId="22" xfId="66" applyFont="1" applyBorder="1" applyAlignment="1">
      <alignment horizontal="centerContinuous" vertical="center"/>
      <protection/>
    </xf>
    <xf numFmtId="174" fontId="36" fillId="0" borderId="23" xfId="66" applyNumberFormat="1" applyFont="1" applyBorder="1" applyAlignment="1">
      <alignment horizontal="right" vertical="center"/>
      <protection/>
    </xf>
    <xf numFmtId="174" fontId="2" fillId="0" borderId="0" xfId="66" applyNumberFormat="1" applyFont="1" applyBorder="1">
      <alignment/>
      <protection/>
    </xf>
    <xf numFmtId="0" fontId="2" fillId="0" borderId="0" xfId="66" applyFont="1">
      <alignment/>
      <protection/>
    </xf>
    <xf numFmtId="0" fontId="30" fillId="0" borderId="21" xfId="66" applyFont="1" applyBorder="1">
      <alignment/>
      <protection/>
    </xf>
    <xf numFmtId="174" fontId="30" fillId="0" borderId="21" xfId="66" applyNumberFormat="1" applyFont="1" applyBorder="1" applyAlignment="1">
      <alignment horizontal="right"/>
      <protection/>
    </xf>
    <xf numFmtId="174" fontId="30" fillId="0" borderId="23" xfId="66" applyNumberFormat="1" applyFont="1" applyBorder="1" applyAlignment="1">
      <alignment horizontal="right"/>
      <protection/>
    </xf>
    <xf numFmtId="174" fontId="2" fillId="0" borderId="0" xfId="66" applyNumberFormat="1" applyFont="1" applyFill="1">
      <alignment/>
      <protection/>
    </xf>
    <xf numFmtId="0" fontId="3" fillId="0" borderId="0" xfId="66" applyFont="1" applyBorder="1">
      <alignment/>
      <protection/>
    </xf>
    <xf numFmtId="0" fontId="29" fillId="0" borderId="21" xfId="66" applyFont="1" applyBorder="1">
      <alignment/>
      <protection/>
    </xf>
    <xf numFmtId="0" fontId="3" fillId="0" borderId="0" xfId="66" applyFont="1" applyFill="1" applyBorder="1" applyAlignment="1">
      <alignment/>
      <protection/>
    </xf>
    <xf numFmtId="0" fontId="3" fillId="0" borderId="0" xfId="66" applyFont="1" applyBorder="1" applyAlignment="1">
      <alignment/>
      <protection/>
    </xf>
    <xf numFmtId="174" fontId="29" fillId="0" borderId="21" xfId="66" applyNumberFormat="1" applyFont="1" applyBorder="1" applyAlignment="1">
      <alignment horizontal="right"/>
      <protection/>
    </xf>
    <xf numFmtId="174" fontId="29" fillId="0" borderId="23" xfId="66" applyNumberFormat="1" applyFont="1" applyBorder="1" applyAlignment="1">
      <alignment horizontal="right"/>
      <protection/>
    </xf>
    <xf numFmtId="0" fontId="30" fillId="0" borderId="21" xfId="66" applyFont="1" applyBorder="1" applyAlignment="1">
      <alignment wrapText="1"/>
      <protection/>
    </xf>
    <xf numFmtId="184" fontId="30" fillId="0" borderId="21" xfId="66" applyNumberFormat="1" applyFont="1" applyBorder="1" applyAlignment="1" quotePrefix="1">
      <alignment horizontal="right"/>
      <protection/>
    </xf>
    <xf numFmtId="0" fontId="29" fillId="0" borderId="21" xfId="66" applyFont="1" applyBorder="1" applyAlignment="1">
      <alignment/>
      <protection/>
    </xf>
    <xf numFmtId="0" fontId="30" fillId="0" borderId="21" xfId="66" applyFont="1" applyBorder="1" applyAlignment="1">
      <alignment/>
      <protection/>
    </xf>
    <xf numFmtId="0" fontId="30" fillId="0" borderId="24" xfId="66" applyFont="1" applyBorder="1" applyAlignment="1">
      <alignment horizontal="left" vertical="center"/>
      <protection/>
    </xf>
    <xf numFmtId="174" fontId="30" fillId="0" borderId="25" xfId="66" applyNumberFormat="1" applyFont="1" applyBorder="1" applyAlignment="1">
      <alignment horizontal="right" vertical="center"/>
      <protection/>
    </xf>
    <xf numFmtId="0" fontId="3" fillId="0" borderId="0" xfId="66" applyFont="1" applyFill="1">
      <alignment/>
      <protection/>
    </xf>
    <xf numFmtId="0" fontId="3" fillId="0" borderId="0" xfId="66" applyFont="1" applyFill="1" applyBorder="1">
      <alignment/>
      <protection/>
    </xf>
    <xf numFmtId="0" fontId="4" fillId="0" borderId="0" xfId="66" applyFont="1" applyFill="1" applyAlignment="1" quotePrefix="1">
      <alignment horizontal="left"/>
      <protection/>
    </xf>
    <xf numFmtId="0" fontId="27" fillId="0" borderId="0" xfId="66" applyFont="1" applyFill="1">
      <alignment/>
      <protection/>
    </xf>
    <xf numFmtId="0" fontId="30" fillId="0" borderId="0" xfId="66" applyFont="1" applyFill="1" applyAlignment="1" quotePrefix="1">
      <alignment horizontal="left"/>
      <protection/>
    </xf>
    <xf numFmtId="174" fontId="29" fillId="0" borderId="0" xfId="66" applyNumberFormat="1" applyFont="1" applyFill="1">
      <alignment/>
      <protection/>
    </xf>
    <xf numFmtId="0" fontId="29" fillId="0" borderId="0" xfId="66" applyFont="1" applyFill="1">
      <alignment/>
      <protection/>
    </xf>
    <xf numFmtId="0" fontId="30" fillId="0" borderId="0" xfId="66" applyFont="1" applyFill="1" applyAlignment="1">
      <alignment horizontal="right"/>
      <protection/>
    </xf>
    <xf numFmtId="0" fontId="30" fillId="0" borderId="22" xfId="66" applyFont="1" applyFill="1" applyBorder="1" applyAlignment="1">
      <alignment horizontal="center"/>
      <protection/>
    </xf>
    <xf numFmtId="174" fontId="36" fillId="0" borderId="22" xfId="66" applyNumberFormat="1" applyFont="1" applyFill="1" applyBorder="1">
      <alignment/>
      <protection/>
    </xf>
    <xf numFmtId="0" fontId="2" fillId="0" borderId="0" xfId="66" applyFont="1" applyFill="1">
      <alignment/>
      <protection/>
    </xf>
    <xf numFmtId="174" fontId="30" fillId="0" borderId="21" xfId="66" applyNumberFormat="1" applyFont="1" applyFill="1" applyBorder="1" applyAlignment="1">
      <alignment/>
      <protection/>
    </xf>
    <xf numFmtId="182" fontId="29" fillId="0" borderId="21" xfId="66" applyNumberFormat="1" applyFont="1" applyFill="1" applyBorder="1" applyAlignment="1">
      <alignment horizontal="left" wrapText="1" indent="1"/>
      <protection/>
    </xf>
    <xf numFmtId="174" fontId="29" fillId="0" borderId="21" xfId="66" applyNumberFormat="1" applyFont="1" applyFill="1" applyBorder="1" applyAlignment="1">
      <alignment/>
      <protection/>
    </xf>
    <xf numFmtId="174" fontId="29" fillId="0" borderId="21" xfId="66" applyNumberFormat="1" applyFont="1" applyFill="1" applyBorder="1">
      <alignment/>
      <protection/>
    </xf>
    <xf numFmtId="0" fontId="6" fillId="0" borderId="0" xfId="66" applyFont="1" applyFill="1">
      <alignment/>
      <protection/>
    </xf>
    <xf numFmtId="0" fontId="29" fillId="0" borderId="21" xfId="66" applyFont="1" applyFill="1" applyBorder="1" applyAlignment="1">
      <alignment horizontal="left" wrapText="1" indent="1"/>
      <protection/>
    </xf>
    <xf numFmtId="0" fontId="30" fillId="0" borderId="21" xfId="66" applyFont="1" applyFill="1" applyBorder="1" applyAlignment="1">
      <alignment/>
      <protection/>
    </xf>
    <xf numFmtId="0" fontId="29" fillId="0" borderId="21" xfId="66" applyFont="1" applyFill="1" applyBorder="1" applyAlignment="1">
      <alignment horizontal="left" indent="1"/>
      <protection/>
    </xf>
    <xf numFmtId="0" fontId="30" fillId="0" borderId="21" xfId="66" applyFont="1" applyFill="1" applyBorder="1">
      <alignment/>
      <protection/>
    </xf>
    <xf numFmtId="0" fontId="30" fillId="0" borderId="21" xfId="66" applyFont="1" applyFill="1" applyBorder="1" applyAlignment="1">
      <alignment wrapText="1"/>
      <protection/>
    </xf>
    <xf numFmtId="0" fontId="29" fillId="0" borderId="24" xfId="66" applyFont="1" applyFill="1" applyBorder="1" applyAlignment="1">
      <alignment horizontal="left" indent="1"/>
      <protection/>
    </xf>
    <xf numFmtId="184" fontId="29" fillId="0" borderId="24" xfId="66" applyNumberFormat="1" applyFont="1" applyFill="1" applyBorder="1" applyAlignment="1">
      <alignment/>
      <protection/>
    </xf>
    <xf numFmtId="174" fontId="29" fillId="0" borderId="0" xfId="66" applyNumberFormat="1" applyFont="1" applyFill="1" applyAlignment="1">
      <alignment/>
      <protection/>
    </xf>
    <xf numFmtId="184" fontId="29" fillId="0" borderId="0" xfId="66" applyNumberFormat="1" applyFont="1" applyFill="1">
      <alignment/>
      <protection/>
    </xf>
    <xf numFmtId="0" fontId="28" fillId="0" borderId="0" xfId="66" applyFont="1" applyFill="1" applyAlignment="1">
      <alignment/>
      <protection/>
    </xf>
    <xf numFmtId="0" fontId="3" fillId="0" borderId="0" xfId="66" applyFont="1" applyFill="1" applyAlignment="1">
      <alignment/>
      <protection/>
    </xf>
    <xf numFmtId="174" fontId="3" fillId="0" borderId="0" xfId="66" applyNumberFormat="1" applyFont="1" applyFill="1" applyAlignment="1">
      <alignment/>
      <protection/>
    </xf>
    <xf numFmtId="0" fontId="4" fillId="0" borderId="0" xfId="66" applyFont="1" applyFill="1" applyBorder="1" applyAlignment="1">
      <alignment horizontal="left" vertical="center"/>
      <protection/>
    </xf>
    <xf numFmtId="0" fontId="27" fillId="0" borderId="0" xfId="66" applyFont="1" applyFill="1" applyBorder="1" applyAlignment="1">
      <alignment vertical="center"/>
      <protection/>
    </xf>
    <xf numFmtId="0" fontId="3" fillId="0" borderId="0" xfId="66" applyFont="1" applyFill="1" applyBorder="1" applyAlignment="1">
      <alignment vertical="center"/>
      <protection/>
    </xf>
    <xf numFmtId="0" fontId="29" fillId="0" borderId="0" xfId="66" applyFont="1" applyFill="1" applyBorder="1" applyAlignment="1">
      <alignment vertical="center"/>
      <protection/>
    </xf>
    <xf numFmtId="0" fontId="29" fillId="0" borderId="0" xfId="66" applyFont="1" applyFill="1" applyBorder="1" applyAlignment="1">
      <alignment horizontal="right" vertical="center"/>
      <protection/>
    </xf>
    <xf numFmtId="0" fontId="30" fillId="0" borderId="0" xfId="68" applyFont="1" applyBorder="1" applyAlignment="1">
      <alignment horizontal="right" vertical="center"/>
      <protection/>
    </xf>
    <xf numFmtId="0" fontId="29" fillId="0" borderId="0" xfId="66" applyFont="1" applyFill="1" applyBorder="1" applyAlignment="1">
      <alignment/>
      <protection/>
    </xf>
    <xf numFmtId="0" fontId="29" fillId="0" borderId="0" xfId="66" applyFont="1" applyFill="1" applyBorder="1" applyAlignment="1">
      <alignment horizontal="right"/>
      <protection/>
    </xf>
    <xf numFmtId="0" fontId="29" fillId="0" borderId="17" xfId="66" applyFont="1" applyFill="1" applyBorder="1" applyAlignment="1">
      <alignment horizontal="center" vertical="center"/>
      <protection/>
    </xf>
    <xf numFmtId="0" fontId="30" fillId="0" borderId="18" xfId="66" applyFont="1" applyFill="1" applyBorder="1" applyAlignment="1">
      <alignment horizontal="centerContinuous" wrapText="1"/>
      <protection/>
    </xf>
    <xf numFmtId="174" fontId="36" fillId="0" borderId="18" xfId="66" applyNumberFormat="1" applyFont="1" applyFill="1" applyBorder="1">
      <alignment/>
      <protection/>
    </xf>
    <xf numFmtId="174" fontId="3" fillId="0" borderId="0" xfId="66" applyNumberFormat="1" applyFont="1" applyFill="1" applyBorder="1">
      <alignment/>
      <protection/>
    </xf>
    <xf numFmtId="0" fontId="30" fillId="0" borderId="10" xfId="66" applyFont="1" applyFill="1" applyBorder="1" applyAlignment="1">
      <alignment horizontal="left"/>
      <protection/>
    </xf>
    <xf numFmtId="173" fontId="30" fillId="0" borderId="10" xfId="66" applyNumberFormat="1" applyFont="1" applyFill="1" applyBorder="1" applyAlignment="1">
      <alignment/>
      <protection/>
    </xf>
    <xf numFmtId="174" fontId="30" fillId="0" borderId="10" xfId="66" applyNumberFormat="1" applyFont="1" applyFill="1" applyBorder="1" applyAlignment="1">
      <alignment/>
      <protection/>
    </xf>
    <xf numFmtId="174" fontId="30" fillId="0" borderId="12" xfId="66" applyNumberFormat="1" applyFont="1" applyFill="1" applyBorder="1" applyAlignment="1">
      <alignment/>
      <protection/>
    </xf>
    <xf numFmtId="182" fontId="29" fillId="0" borderId="10" xfId="66" applyNumberFormat="1" applyFont="1" applyFill="1" applyBorder="1" applyAlignment="1">
      <alignment horizontal="left" indent="1"/>
      <protection/>
    </xf>
    <xf numFmtId="173" fontId="29" fillId="0" borderId="10" xfId="66" applyNumberFormat="1" applyFont="1" applyFill="1" applyBorder="1" applyAlignment="1">
      <alignment/>
      <protection/>
    </xf>
    <xf numFmtId="174" fontId="29" fillId="0" borderId="10" xfId="66" applyNumberFormat="1" applyFont="1" applyFill="1" applyBorder="1">
      <alignment/>
      <protection/>
    </xf>
    <xf numFmtId="174" fontId="29" fillId="0" borderId="10" xfId="66" applyNumberFormat="1" applyFont="1" applyFill="1" applyBorder="1" applyAlignment="1">
      <alignment/>
      <protection/>
    </xf>
    <xf numFmtId="174" fontId="29" fillId="0" borderId="12" xfId="66" applyNumberFormat="1" applyFont="1" applyFill="1" applyBorder="1" applyAlignment="1">
      <alignment/>
      <protection/>
    </xf>
    <xf numFmtId="0" fontId="29" fillId="0" borderId="10" xfId="66" applyFont="1" applyFill="1" applyBorder="1" applyAlignment="1">
      <alignment horizontal="left" indent="1"/>
      <protection/>
    </xf>
    <xf numFmtId="186" fontId="3" fillId="0" borderId="0" xfId="66" applyNumberFormat="1" applyFont="1" applyFill="1" applyBorder="1">
      <alignment/>
      <protection/>
    </xf>
    <xf numFmtId="184" fontId="29" fillId="0" borderId="10" xfId="66" applyNumberFormat="1" applyFont="1" applyFill="1" applyBorder="1">
      <alignment/>
      <protection/>
    </xf>
    <xf numFmtId="0" fontId="30" fillId="0" borderId="10" xfId="66" applyFont="1" applyFill="1" applyBorder="1" applyAlignment="1">
      <alignment wrapText="1"/>
      <protection/>
    </xf>
    <xf numFmtId="174" fontId="29" fillId="0" borderId="12" xfId="66" applyNumberFormat="1" applyFont="1" applyFill="1" applyBorder="1">
      <alignment/>
      <protection/>
    </xf>
    <xf numFmtId="184" fontId="29" fillId="0" borderId="12" xfId="66" applyNumberFormat="1" applyFont="1" applyFill="1" applyBorder="1">
      <alignment/>
      <protection/>
    </xf>
    <xf numFmtId="0" fontId="30" fillId="0" borderId="10" xfId="66" applyFont="1" applyFill="1" applyBorder="1" applyAlignment="1">
      <alignment/>
      <protection/>
    </xf>
    <xf numFmtId="0" fontId="29" fillId="0" borderId="11" xfId="66" applyFont="1" applyFill="1" applyBorder="1" applyAlignment="1">
      <alignment horizontal="left" indent="1"/>
      <protection/>
    </xf>
    <xf numFmtId="174" fontId="29" fillId="0" borderId="11" xfId="66" applyNumberFormat="1" applyFont="1" applyFill="1" applyBorder="1" applyAlignment="1">
      <alignment/>
      <protection/>
    </xf>
    <xf numFmtId="174" fontId="29" fillId="0" borderId="19" xfId="66" applyNumberFormat="1" applyFont="1" applyFill="1" applyBorder="1" applyAlignment="1">
      <alignment/>
      <protection/>
    </xf>
    <xf numFmtId="0" fontId="29" fillId="0" borderId="0" xfId="66" applyFont="1" applyFill="1" applyBorder="1">
      <alignment/>
      <protection/>
    </xf>
    <xf numFmtId="0" fontId="3" fillId="0" borderId="0" xfId="70" applyFont="1" applyBorder="1">
      <alignment/>
      <protection/>
    </xf>
    <xf numFmtId="0" fontId="3" fillId="0" borderId="0" xfId="66" applyFont="1" applyAlignment="1">
      <alignment horizontal="right"/>
      <protection/>
    </xf>
    <xf numFmtId="174" fontId="2" fillId="0" borderId="0" xfId="66" applyNumberFormat="1" applyFont="1" applyFill="1" applyBorder="1">
      <alignment/>
      <protection/>
    </xf>
    <xf numFmtId="174" fontId="36" fillId="0" borderId="10" xfId="62" applyNumberFormat="1" applyFont="1" applyFill="1" applyBorder="1">
      <alignment/>
      <protection/>
    </xf>
    <xf numFmtId="173" fontId="3" fillId="0" borderId="0" xfId="66" applyNumberFormat="1" applyFont="1" applyFill="1" applyBorder="1">
      <alignment/>
      <protection/>
    </xf>
    <xf numFmtId="174" fontId="30" fillId="0" borderId="10" xfId="62" applyNumberFormat="1" applyFont="1" applyFill="1" applyBorder="1">
      <alignment/>
      <protection/>
    </xf>
    <xf numFmtId="174" fontId="3" fillId="0" borderId="10" xfId="62" applyNumberFormat="1" applyFont="1" applyFill="1" applyBorder="1">
      <alignment/>
      <protection/>
    </xf>
    <xf numFmtId="174" fontId="3" fillId="0" borderId="10" xfId="0" applyNumberFormat="1" applyFont="1" applyFill="1" applyBorder="1" applyAlignment="1">
      <alignment/>
    </xf>
    <xf numFmtId="174" fontId="30" fillId="0" borderId="10" xfId="0" applyNumberFormat="1" applyFont="1" applyFill="1" applyBorder="1" applyAlignment="1">
      <alignment/>
    </xf>
    <xf numFmtId="174" fontId="3" fillId="0" borderId="11" xfId="0" applyNumberFormat="1" applyFont="1" applyFill="1" applyBorder="1" applyAlignment="1">
      <alignment/>
    </xf>
    <xf numFmtId="174" fontId="29" fillId="0" borderId="18" xfId="71" applyNumberFormat="1" applyFont="1" applyFill="1" applyBorder="1" applyAlignment="1">
      <alignment/>
      <protection/>
    </xf>
    <xf numFmtId="174" fontId="29" fillId="0" borderId="10" xfId="71" applyNumberFormat="1" applyFont="1" applyFill="1" applyBorder="1" applyAlignment="1">
      <alignment/>
      <protection/>
    </xf>
    <xf numFmtId="174" fontId="31" fillId="0" borderId="10" xfId="71" applyNumberFormat="1" applyFont="1" applyFill="1" applyBorder="1" applyAlignment="1">
      <alignment/>
      <protection/>
    </xf>
    <xf numFmtId="174" fontId="29" fillId="0" borderId="11" xfId="71" applyNumberFormat="1" applyFont="1" applyFill="1" applyBorder="1" applyAlignment="1">
      <alignment/>
      <protection/>
    </xf>
    <xf numFmtId="174" fontId="30" fillId="0" borderId="17" xfId="71" applyNumberFormat="1" applyFont="1" applyFill="1" applyBorder="1" applyAlignment="1">
      <alignment vertical="center"/>
      <protection/>
    </xf>
    <xf numFmtId="188" fontId="30" fillId="0" borderId="17" xfId="0" applyNumberFormat="1" applyFont="1" applyFill="1" applyBorder="1" applyAlignment="1">
      <alignment horizontal="right" vertical="center"/>
    </xf>
    <xf numFmtId="188" fontId="30" fillId="0" borderId="17" xfId="72" applyNumberFormat="1" applyFont="1" applyFill="1" applyBorder="1" applyAlignment="1">
      <alignment vertical="center"/>
      <protection/>
    </xf>
    <xf numFmtId="184" fontId="29" fillId="0" borderId="21" xfId="66" applyNumberFormat="1" applyFont="1" applyFill="1" applyBorder="1" applyAlignment="1">
      <alignment/>
      <protection/>
    </xf>
    <xf numFmtId="188" fontId="40" fillId="0" borderId="18" xfId="66" applyNumberFormat="1" applyFont="1" applyFill="1" applyBorder="1" applyAlignment="1">
      <alignment vertical="center"/>
      <protection/>
    </xf>
    <xf numFmtId="188" fontId="40" fillId="0" borderId="12" xfId="62" applyNumberFormat="1" applyFont="1" applyFill="1" applyBorder="1" applyAlignment="1">
      <alignment vertical="center"/>
      <protection/>
    </xf>
    <xf numFmtId="188" fontId="5" fillId="0" borderId="10" xfId="66" applyNumberFormat="1" applyFont="1" applyFill="1" applyBorder="1" applyAlignment="1">
      <alignment vertical="center"/>
      <protection/>
    </xf>
    <xf numFmtId="174" fontId="36" fillId="0" borderId="22" xfId="66" applyNumberFormat="1" applyFont="1" applyFill="1" applyBorder="1" applyAlignment="1">
      <alignment horizontal="right" vertical="center"/>
      <protection/>
    </xf>
    <xf numFmtId="174" fontId="30" fillId="0" borderId="24" xfId="66" applyNumberFormat="1" applyFont="1" applyFill="1" applyBorder="1" applyAlignment="1">
      <alignment horizontal="right" vertical="center"/>
      <protection/>
    </xf>
    <xf numFmtId="174" fontId="3" fillId="0" borderId="0" xfId="66" applyNumberFormat="1" applyFont="1" applyFill="1">
      <alignment/>
      <protection/>
    </xf>
    <xf numFmtId="174" fontId="30" fillId="0" borderId="10" xfId="66" applyNumberFormat="1" applyFont="1" applyBorder="1" applyAlignment="1">
      <alignment horizontal="right"/>
      <protection/>
    </xf>
    <xf numFmtId="174" fontId="29" fillId="0" borderId="10" xfId="66" applyNumberFormat="1" applyFont="1" applyBorder="1" applyAlignment="1">
      <alignment horizontal="right"/>
      <protection/>
    </xf>
    <xf numFmtId="174" fontId="30" fillId="0" borderId="10" xfId="66" applyNumberFormat="1" applyFont="1" applyBorder="1" applyAlignment="1" quotePrefix="1">
      <alignment horizontal="right"/>
      <protection/>
    </xf>
    <xf numFmtId="174" fontId="30" fillId="0" borderId="11" xfId="66" applyNumberFormat="1" applyFont="1" applyFill="1" applyBorder="1" applyAlignment="1">
      <alignment horizontal="right" vertical="center"/>
      <protection/>
    </xf>
    <xf numFmtId="174" fontId="36" fillId="0" borderId="10" xfId="66" applyNumberFormat="1" applyFont="1" applyFill="1" applyBorder="1">
      <alignment/>
      <protection/>
    </xf>
    <xf numFmtId="184" fontId="29" fillId="0" borderId="11" xfId="66" applyNumberFormat="1" applyFont="1" applyFill="1" applyBorder="1" applyAlignment="1">
      <alignment/>
      <protection/>
    </xf>
    <xf numFmtId="0" fontId="30" fillId="0" borderId="17" xfId="66" applyFont="1" applyBorder="1" applyAlignment="1">
      <alignment horizontal="center" vertical="center"/>
      <protection/>
    </xf>
    <xf numFmtId="0" fontId="29" fillId="0" borderId="20" xfId="66" applyFont="1" applyBorder="1" applyAlignment="1">
      <alignment horizontal="center" vertical="center"/>
      <protection/>
    </xf>
    <xf numFmtId="174" fontId="28" fillId="0" borderId="0" xfId="69" applyNumberFormat="1" applyFont="1" applyFill="1" applyAlignment="1">
      <alignment horizontal="center" vertical="top"/>
      <protection/>
    </xf>
    <xf numFmtId="174" fontId="0" fillId="0" borderId="0" xfId="61" applyNumberFormat="1">
      <alignment/>
      <protection/>
    </xf>
    <xf numFmtId="0" fontId="0" fillId="0" borderId="0" xfId="61" applyAlignment="1">
      <alignment horizontal="right"/>
      <protection/>
    </xf>
    <xf numFmtId="3" fontId="0" fillId="0" borderId="0" xfId="61" applyNumberFormat="1">
      <alignment/>
      <protection/>
    </xf>
    <xf numFmtId="188" fontId="40" fillId="0" borderId="12" xfId="66" applyNumberFormat="1" applyFont="1" applyFill="1" applyBorder="1" applyAlignment="1">
      <alignment vertical="center"/>
      <protection/>
    </xf>
    <xf numFmtId="174" fontId="3" fillId="0" borderId="0" xfId="62" applyNumberFormat="1" applyFont="1" applyFill="1" applyBorder="1" applyAlignment="1">
      <alignment vertical="center"/>
      <protection/>
    </xf>
    <xf numFmtId="188" fontId="5" fillId="0" borderId="12" xfId="66" applyNumberFormat="1" applyFont="1" applyFill="1" applyBorder="1" applyAlignment="1">
      <alignment vertical="center"/>
      <protection/>
    </xf>
    <xf numFmtId="188" fontId="5" fillId="0" borderId="12" xfId="66" applyNumberFormat="1" applyFont="1" applyBorder="1">
      <alignment/>
      <protection/>
    </xf>
    <xf numFmtId="188" fontId="28" fillId="0" borderId="12" xfId="66" applyNumberFormat="1" applyFont="1" applyBorder="1">
      <alignment/>
      <protection/>
    </xf>
    <xf numFmtId="191" fontId="28" fillId="0" borderId="12" xfId="66" applyNumberFormat="1" applyFont="1" applyFill="1" applyBorder="1" applyAlignment="1">
      <alignment/>
      <protection/>
    </xf>
    <xf numFmtId="188" fontId="28" fillId="0" borderId="12" xfId="66" applyNumberFormat="1" applyFont="1" applyFill="1" applyBorder="1">
      <alignment/>
      <protection/>
    </xf>
    <xf numFmtId="174" fontId="36" fillId="0" borderId="23" xfId="66" applyNumberFormat="1" applyFont="1" applyFill="1" applyBorder="1" applyAlignment="1">
      <alignment horizontal="right" vertical="center"/>
      <protection/>
    </xf>
    <xf numFmtId="174" fontId="29" fillId="0" borderId="23" xfId="66" applyNumberFormat="1" applyFont="1" applyFill="1" applyBorder="1" applyAlignment="1">
      <alignment horizontal="right"/>
      <protection/>
    </xf>
    <xf numFmtId="174" fontId="30" fillId="0" borderId="23" xfId="66" applyNumberFormat="1" applyFont="1" applyFill="1" applyBorder="1" applyAlignment="1">
      <alignment horizontal="right"/>
      <protection/>
    </xf>
    <xf numFmtId="174" fontId="30" fillId="0" borderId="25" xfId="66" applyNumberFormat="1" applyFont="1" applyFill="1" applyBorder="1" applyAlignment="1">
      <alignment horizontal="right" vertical="center"/>
      <protection/>
    </xf>
    <xf numFmtId="0" fontId="29" fillId="0" borderId="20" xfId="66" applyFont="1" applyFill="1" applyBorder="1" applyAlignment="1">
      <alignment horizontal="center" vertical="center"/>
      <protection/>
    </xf>
    <xf numFmtId="194" fontId="29" fillId="0" borderId="0" xfId="70" applyNumberFormat="1" applyFont="1" applyBorder="1" applyAlignment="1" quotePrefix="1">
      <alignment horizontal="centerContinuous" vertical="center"/>
      <protection/>
    </xf>
    <xf numFmtId="174" fontId="30" fillId="0" borderId="18" xfId="61" applyNumberFormat="1" applyFont="1" applyBorder="1" applyAlignment="1">
      <alignment horizontal="center" vertical="center" shrinkToFit="1"/>
      <protection/>
    </xf>
    <xf numFmtId="3" fontId="28" fillId="0" borderId="0" xfId="66" applyNumberFormat="1" applyFont="1">
      <alignment/>
      <protection/>
    </xf>
    <xf numFmtId="202" fontId="28" fillId="0" borderId="0" xfId="66" applyNumberFormat="1" applyFont="1">
      <alignment/>
      <protection/>
    </xf>
    <xf numFmtId="174" fontId="30" fillId="0" borderId="10" xfId="61" applyNumberFormat="1" applyFont="1" applyBorder="1" applyAlignment="1">
      <alignment horizontal="center" vertical="center" shrinkToFit="1"/>
      <protection/>
    </xf>
    <xf numFmtId="174" fontId="30" fillId="0" borderId="10" xfId="61" applyNumberFormat="1" applyFont="1" applyFill="1" applyBorder="1" applyAlignment="1">
      <alignment horizontal="center" vertical="center" shrinkToFit="1"/>
      <protection/>
    </xf>
    <xf numFmtId="179" fontId="31" fillId="0" borderId="10" xfId="61" applyNumberFormat="1" applyFont="1" applyBorder="1" applyAlignment="1" quotePrefix="1">
      <alignment horizontal="center" vertical="distributed" shrinkToFit="1"/>
      <protection/>
    </xf>
    <xf numFmtId="179" fontId="31" fillId="0" borderId="10" xfId="61" applyNumberFormat="1" applyFont="1" applyFill="1" applyBorder="1" applyAlignment="1" quotePrefix="1">
      <alignment horizontal="center" vertical="distributed" shrinkToFit="1"/>
      <protection/>
    </xf>
    <xf numFmtId="174" fontId="29" fillId="0" borderId="11" xfId="61" applyNumberFormat="1" applyFont="1" applyBorder="1" applyAlignment="1">
      <alignment horizontal="center" vertical="center" shrinkToFit="1"/>
      <protection/>
    </xf>
    <xf numFmtId="178" fontId="30" fillId="0" borderId="17" xfId="61" applyNumberFormat="1" applyFont="1" applyBorder="1" applyAlignment="1">
      <alignment horizontal="center" vertical="distributed" shrinkToFit="1"/>
      <protection/>
    </xf>
    <xf numFmtId="189" fontId="30" fillId="0" borderId="17" xfId="61" applyNumberFormat="1" applyFont="1" applyBorder="1" applyAlignment="1">
      <alignment horizontal="center" vertical="distributed" shrinkToFit="1"/>
      <protection/>
    </xf>
    <xf numFmtId="0" fontId="35" fillId="0" borderId="0" xfId="61" applyFont="1" applyAlignment="1">
      <alignment horizontal="left"/>
      <protection/>
    </xf>
    <xf numFmtId="0" fontId="33" fillId="0" borderId="0" xfId="66" applyFont="1">
      <alignment/>
      <protection/>
    </xf>
    <xf numFmtId="0" fontId="3" fillId="0" borderId="0" xfId="62" applyFont="1" applyFill="1">
      <alignment/>
      <protection/>
    </xf>
    <xf numFmtId="0" fontId="30" fillId="0" borderId="0" xfId="66" applyFont="1" applyBorder="1" applyAlignment="1">
      <alignment horizontal="right"/>
      <protection/>
    </xf>
    <xf numFmtId="174" fontId="41" fillId="0" borderId="0" xfId="62" applyNumberFormat="1" applyFont="1" applyFill="1" applyBorder="1" applyAlignment="1">
      <alignment vertical="center"/>
      <protection/>
    </xf>
    <xf numFmtId="188" fontId="0" fillId="0" borderId="0" xfId="61" applyNumberFormat="1" applyFill="1">
      <alignment/>
      <protection/>
    </xf>
    <xf numFmtId="188" fontId="2" fillId="0" borderId="0" xfId="62" applyNumberFormat="1" applyFont="1" applyFill="1">
      <alignment/>
      <protection/>
    </xf>
    <xf numFmtId="174" fontId="2" fillId="0" borderId="0" xfId="62" applyNumberFormat="1" applyFont="1" applyFill="1" applyBorder="1" applyAlignment="1">
      <alignment vertical="center"/>
      <protection/>
    </xf>
    <xf numFmtId="0" fontId="3" fillId="0" borderId="0" xfId="62" applyFont="1" applyFill="1" applyBorder="1" applyAlignment="1">
      <alignment/>
      <protection/>
    </xf>
    <xf numFmtId="188" fontId="3" fillId="0" borderId="0" xfId="62" applyNumberFormat="1" applyFont="1" applyFill="1">
      <alignment/>
      <protection/>
    </xf>
    <xf numFmtId="0" fontId="3" fillId="0" borderId="0" xfId="62" applyFont="1" applyFill="1" applyBorder="1">
      <alignment/>
      <protection/>
    </xf>
    <xf numFmtId="0" fontId="3" fillId="0" borderId="0" xfId="62" applyFont="1" applyFill="1" applyBorder="1" applyAlignment="1">
      <alignment vertical="top" wrapText="1"/>
      <protection/>
    </xf>
    <xf numFmtId="0" fontId="33" fillId="0" borderId="15" xfId="62" applyFont="1" applyBorder="1" applyAlignment="1">
      <alignment/>
      <protection/>
    </xf>
    <xf numFmtId="202" fontId="2" fillId="0" borderId="0" xfId="62" applyNumberFormat="1" applyFont="1" applyFill="1">
      <alignment/>
      <protection/>
    </xf>
    <xf numFmtId="0" fontId="2" fillId="0" borderId="0" xfId="62" applyFont="1" applyFill="1" applyBorder="1" applyAlignment="1">
      <alignment/>
      <protection/>
    </xf>
    <xf numFmtId="0" fontId="28" fillId="0" borderId="0" xfId="66" applyFont="1" applyAlignment="1">
      <alignment/>
      <protection/>
    </xf>
    <xf numFmtId="173" fontId="3" fillId="0" borderId="0" xfId="62" applyNumberFormat="1" applyFont="1" applyFill="1" applyBorder="1" applyAlignment="1">
      <alignment/>
      <protection/>
    </xf>
    <xf numFmtId="173" fontId="3" fillId="0" borderId="0" xfId="62" applyNumberFormat="1" applyFont="1" applyFill="1" applyAlignment="1">
      <alignment/>
      <protection/>
    </xf>
    <xf numFmtId="173" fontId="3" fillId="0" borderId="0" xfId="62" applyNumberFormat="1" applyFont="1" applyFill="1" applyBorder="1">
      <alignment/>
      <protection/>
    </xf>
    <xf numFmtId="173" fontId="3" fillId="0" borderId="0" xfId="62" applyNumberFormat="1" applyFont="1" applyFill="1">
      <alignment/>
      <protection/>
    </xf>
    <xf numFmtId="174" fontId="3" fillId="0" borderId="0" xfId="66" applyNumberFormat="1" applyFont="1" applyFill="1" applyBorder="1" applyAlignment="1">
      <alignment vertical="top" wrapText="1"/>
      <protection/>
    </xf>
    <xf numFmtId="0" fontId="3" fillId="0" borderId="0" xfId="66" applyFont="1" applyFill="1" applyBorder="1" applyAlignment="1">
      <alignment vertical="top" wrapText="1"/>
      <protection/>
    </xf>
    <xf numFmtId="174" fontId="41" fillId="0" borderId="0" xfId="61" applyNumberFormat="1" applyFont="1" applyFill="1" applyBorder="1" applyAlignment="1">
      <alignment horizontal="center" vertical="center"/>
      <protection/>
    </xf>
    <xf numFmtId="202" fontId="3" fillId="0" borderId="0" xfId="61" applyNumberFormat="1" applyFont="1" applyFill="1" applyBorder="1" applyAlignment="1">
      <alignment horizontal="center" vertical="center"/>
      <protection/>
    </xf>
    <xf numFmtId="176" fontId="2" fillId="0" borderId="0" xfId="66" applyNumberFormat="1" applyFont="1" applyFill="1" applyBorder="1">
      <alignment/>
      <protection/>
    </xf>
    <xf numFmtId="186" fontId="3" fillId="0" borderId="0" xfId="66" applyNumberFormat="1" applyFont="1" applyFill="1">
      <alignment/>
      <protection/>
    </xf>
    <xf numFmtId="186" fontId="2" fillId="0" borderId="0" xfId="66" applyNumberFormat="1" applyFont="1" applyFill="1">
      <alignment/>
      <protection/>
    </xf>
    <xf numFmtId="174" fontId="44" fillId="0" borderId="0" xfId="61" applyNumberFormat="1" applyFont="1" applyFill="1">
      <alignment/>
      <protection/>
    </xf>
    <xf numFmtId="174" fontId="0" fillId="0" borderId="0" xfId="61" applyNumberFormat="1" applyFont="1" applyFill="1">
      <alignment/>
      <protection/>
    </xf>
    <xf numFmtId="174" fontId="0" fillId="0" borderId="0" xfId="61" applyNumberFormat="1" applyFill="1">
      <alignment/>
      <protection/>
    </xf>
    <xf numFmtId="186" fontId="0" fillId="0" borderId="0" xfId="61" applyNumberFormat="1" applyFill="1">
      <alignment/>
      <protection/>
    </xf>
    <xf numFmtId="202" fontId="2" fillId="0" borderId="0" xfId="66" applyNumberFormat="1" applyFont="1" applyFill="1">
      <alignment/>
      <protection/>
    </xf>
    <xf numFmtId="174" fontId="29" fillId="0" borderId="0" xfId="66" applyNumberFormat="1" applyFont="1" applyFill="1" applyBorder="1" applyAlignment="1">
      <alignment/>
      <protection/>
    </xf>
    <xf numFmtId="0" fontId="29" fillId="0" borderId="21" xfId="61" applyFont="1" applyFill="1" applyBorder="1" applyAlignment="1">
      <alignment horizontal="left" wrapText="1" indent="1"/>
      <protection/>
    </xf>
    <xf numFmtId="0" fontId="45" fillId="0" borderId="0" xfId="61" applyFont="1" applyFill="1" applyAlignment="1">
      <alignment/>
      <protection/>
    </xf>
    <xf numFmtId="174" fontId="36" fillId="0" borderId="18" xfId="62" applyNumberFormat="1" applyFont="1" applyFill="1" applyBorder="1">
      <alignment/>
      <protection/>
    </xf>
    <xf numFmtId="174" fontId="3" fillId="0" borderId="0" xfId="62" applyNumberFormat="1" applyFont="1" applyFill="1" applyBorder="1">
      <alignment/>
      <protection/>
    </xf>
    <xf numFmtId="173" fontId="2" fillId="0" borderId="0" xfId="66" applyNumberFormat="1" applyFont="1" applyFill="1" applyBorder="1">
      <alignment/>
      <protection/>
    </xf>
    <xf numFmtId="0" fontId="29" fillId="0" borderId="10" xfId="61" applyFont="1" applyFill="1" applyBorder="1" applyAlignment="1">
      <alignment horizontal="left" indent="1"/>
      <protection/>
    </xf>
    <xf numFmtId="174" fontId="3" fillId="0" borderId="10" xfId="61" applyNumberFormat="1" applyFont="1" applyFill="1" applyBorder="1">
      <alignment/>
      <protection/>
    </xf>
    <xf numFmtId="174" fontId="30" fillId="0" borderId="10" xfId="61" applyNumberFormat="1" applyFont="1" applyFill="1" applyBorder="1">
      <alignment/>
      <protection/>
    </xf>
    <xf numFmtId="174" fontId="3" fillId="0" borderId="11" xfId="61" applyNumberFormat="1" applyFont="1" applyFill="1" applyBorder="1">
      <alignment/>
      <protection/>
    </xf>
    <xf numFmtId="188" fontId="3" fillId="0" borderId="0" xfId="67" applyNumberFormat="1" applyFont="1" applyBorder="1" applyAlignment="1">
      <alignment horizontal="left" vertical="top" wrapText="1"/>
      <protection/>
    </xf>
    <xf numFmtId="174" fontId="3" fillId="0" borderId="0" xfId="71" applyNumberFormat="1" applyFont="1" applyAlignment="1">
      <alignment/>
      <protection/>
    </xf>
    <xf numFmtId="174" fontId="3" fillId="0" borderId="0" xfId="71" applyNumberFormat="1" applyFont="1">
      <alignment/>
      <protection/>
    </xf>
    <xf numFmtId="188" fontId="29" fillId="0" borderId="12" xfId="0" applyNumberFormat="1" applyFont="1" applyFill="1" applyBorder="1" applyAlignment="1">
      <alignment horizontal="right"/>
    </xf>
    <xf numFmtId="202" fontId="0" fillId="0" borderId="0" xfId="61" applyNumberFormat="1">
      <alignment/>
      <protection/>
    </xf>
    <xf numFmtId="0" fontId="3" fillId="0" borderId="0" xfId="70" applyFont="1" applyAlignment="1" quotePrefix="1">
      <alignment horizontal="center" vertical="center" textRotation="180"/>
      <protection/>
    </xf>
    <xf numFmtId="0" fontId="0" fillId="0" borderId="0" xfId="0" applyFont="1" applyAlignment="1">
      <alignment horizontal="center" vertical="center" textRotation="180"/>
    </xf>
    <xf numFmtId="188" fontId="0" fillId="0" borderId="0" xfId="0" applyNumberFormat="1" applyFont="1" applyAlignment="1">
      <alignment horizontal="center" vertical="center"/>
    </xf>
    <xf numFmtId="188" fontId="3" fillId="0" borderId="0" xfId="72" applyNumberFormat="1" applyFont="1">
      <alignment/>
      <protection/>
    </xf>
    <xf numFmtId="213" fontId="28" fillId="0" borderId="0" xfId="66" applyNumberFormat="1" applyFont="1">
      <alignment/>
      <protection/>
    </xf>
    <xf numFmtId="214" fontId="28" fillId="0" borderId="0" xfId="66" applyNumberFormat="1" applyFont="1">
      <alignment/>
      <protection/>
    </xf>
    <xf numFmtId="0" fontId="46" fillId="0" borderId="0" xfId="66" applyFont="1">
      <alignment/>
      <protection/>
    </xf>
    <xf numFmtId="202" fontId="46" fillId="0" borderId="0" xfId="66" applyNumberFormat="1" applyFont="1">
      <alignment/>
      <protection/>
    </xf>
    <xf numFmtId="174" fontId="3" fillId="0" borderId="0" xfId="66" applyNumberFormat="1" applyFont="1" applyBorder="1">
      <alignment/>
      <protection/>
    </xf>
    <xf numFmtId="2" fontId="3" fillId="0" borderId="0" xfId="66" applyNumberFormat="1" applyFont="1" applyFill="1" applyBorder="1">
      <alignment/>
      <protection/>
    </xf>
    <xf numFmtId="215" fontId="3" fillId="0" borderId="0" xfId="66" applyNumberFormat="1" applyFont="1" applyFill="1" applyBorder="1">
      <alignment/>
      <protection/>
    </xf>
    <xf numFmtId="174" fontId="2" fillId="0" borderId="0" xfId="70" applyNumberFormat="1" applyFont="1">
      <alignment/>
      <protection/>
    </xf>
    <xf numFmtId="186" fontId="29" fillId="0" borderId="10" xfId="69" applyNumberFormat="1" applyFont="1" applyBorder="1" applyAlignment="1">
      <alignment horizontal="right" shrinkToFit="1"/>
      <protection/>
    </xf>
    <xf numFmtId="3" fontId="29" fillId="0" borderId="10" xfId="70" applyNumberFormat="1" applyFont="1" applyFill="1" applyBorder="1" applyAlignment="1">
      <alignment horizontal="right"/>
      <protection/>
    </xf>
    <xf numFmtId="0" fontId="6" fillId="0" borderId="0" xfId="70" applyFont="1" applyFill="1">
      <alignment/>
      <protection/>
    </xf>
    <xf numFmtId="3" fontId="29" fillId="0" borderId="11" xfId="70" applyNumberFormat="1" applyFont="1" applyFill="1" applyBorder="1" applyAlignment="1">
      <alignment horizontal="right"/>
      <protection/>
    </xf>
    <xf numFmtId="188" fontId="29" fillId="0" borderId="18" xfId="0" applyNumberFormat="1" applyFont="1" applyFill="1" applyBorder="1" applyAlignment="1">
      <alignment horizontal="right"/>
    </xf>
    <xf numFmtId="188" fontId="29" fillId="0" borderId="10" xfId="0" applyNumberFormat="1" applyFont="1" applyFill="1" applyBorder="1" applyAlignment="1">
      <alignment horizontal="right"/>
    </xf>
    <xf numFmtId="176" fontId="3" fillId="0" borderId="0" xfId="66" applyNumberFormat="1" applyFont="1" applyFill="1" applyBorder="1">
      <alignment/>
      <protection/>
    </xf>
    <xf numFmtId="176" fontId="30" fillId="0" borderId="12" xfId="61" applyNumberFormat="1" applyFont="1" applyFill="1" applyBorder="1" applyAlignment="1" quotePrefix="1">
      <alignment horizontal="right"/>
      <protection/>
    </xf>
    <xf numFmtId="0" fontId="0" fillId="0" borderId="0" xfId="61" applyFont="1" applyAlignment="1" quotePrefix="1">
      <alignment horizontal="center" vertical="center" textRotation="180"/>
      <protection/>
    </xf>
    <xf numFmtId="0" fontId="30" fillId="0" borderId="17" xfId="70" applyFont="1" applyBorder="1" applyAlignment="1">
      <alignment horizontal="center" vertical="center"/>
      <protection/>
    </xf>
    <xf numFmtId="0" fontId="30" fillId="0" borderId="17" xfId="70" applyNumberFormat="1" applyFont="1" applyBorder="1" applyAlignment="1">
      <alignment horizontal="center" vertical="center"/>
      <protection/>
    </xf>
    <xf numFmtId="0" fontId="3" fillId="0" borderId="0" xfId="70" applyFont="1" applyAlignment="1" quotePrefix="1">
      <alignment horizontal="center" vertical="center" textRotation="180"/>
      <protection/>
    </xf>
    <xf numFmtId="17" fontId="30" fillId="0" borderId="17" xfId="71" applyNumberFormat="1" applyFont="1" applyBorder="1" applyAlignment="1">
      <alignment horizontal="center" vertical="center"/>
      <protection/>
    </xf>
    <xf numFmtId="0" fontId="30" fillId="0" borderId="17" xfId="71" applyFont="1" applyBorder="1" applyAlignment="1">
      <alignment horizontal="center" vertical="center"/>
      <protection/>
    </xf>
    <xf numFmtId="17" fontId="30" fillId="0" borderId="17" xfId="71" applyNumberFormat="1" applyFont="1" applyBorder="1" applyAlignment="1">
      <alignment horizontal="center" vertical="center" wrapText="1"/>
      <protection/>
    </xf>
    <xf numFmtId="0" fontId="3" fillId="0" borderId="0" xfId="70" applyFont="1" applyBorder="1" applyAlignment="1" quotePrefix="1">
      <alignment horizontal="center" vertical="center" textRotation="180"/>
      <protection/>
    </xf>
    <xf numFmtId="0" fontId="0" fillId="0" borderId="0" xfId="0" applyFont="1" applyBorder="1" applyAlignment="1">
      <alignment horizontal="center" vertical="center" textRotation="180"/>
    </xf>
    <xf numFmtId="17" fontId="30" fillId="0" borderId="17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 textRotation="180"/>
    </xf>
    <xf numFmtId="181" fontId="30" fillId="0" borderId="17" xfId="71" applyNumberFormat="1" applyFont="1" applyFill="1" applyBorder="1" applyAlignment="1" quotePrefix="1">
      <alignment horizontal="center" vertical="center"/>
      <protection/>
    </xf>
    <xf numFmtId="181" fontId="30" fillId="0" borderId="17" xfId="71" applyNumberFormat="1" applyFont="1" applyFill="1" applyBorder="1" applyAlignment="1">
      <alignment horizontal="center" vertical="center"/>
      <protection/>
    </xf>
    <xf numFmtId="0" fontId="30" fillId="0" borderId="17" xfId="72" applyFont="1" applyBorder="1" applyAlignment="1">
      <alignment horizontal="center" vertical="center"/>
      <protection/>
    </xf>
    <xf numFmtId="0" fontId="0" fillId="0" borderId="0" xfId="61" applyFont="1" applyAlignment="1">
      <alignment horizontal="center" vertical="center" textRotation="180"/>
      <protection/>
    </xf>
    <xf numFmtId="0" fontId="30" fillId="0" borderId="17" xfId="66" applyFont="1" applyBorder="1" applyAlignment="1">
      <alignment horizontal="center" vertical="center"/>
      <protection/>
    </xf>
    <xf numFmtId="0" fontId="30" fillId="0" borderId="18" xfId="66" applyNumberFormat="1" applyFont="1" applyBorder="1" applyAlignment="1">
      <alignment horizontal="center" vertical="center"/>
      <protection/>
    </xf>
    <xf numFmtId="0" fontId="30" fillId="0" borderId="11" xfId="66" applyNumberFormat="1" applyFont="1" applyBorder="1" applyAlignment="1">
      <alignment horizontal="center" vertical="center"/>
      <protection/>
    </xf>
    <xf numFmtId="0" fontId="30" fillId="0" borderId="18" xfId="66" applyFont="1" applyBorder="1" applyAlignment="1">
      <alignment horizontal="center" vertical="center"/>
      <protection/>
    </xf>
    <xf numFmtId="0" fontId="30" fillId="0" borderId="11" xfId="66" applyFont="1" applyBorder="1" applyAlignment="1">
      <alignment horizontal="center" vertical="center"/>
      <protection/>
    </xf>
    <xf numFmtId="0" fontId="30" fillId="0" borderId="26" xfId="66" applyFont="1" applyBorder="1" applyAlignment="1">
      <alignment horizontal="center" vertical="center"/>
      <protection/>
    </xf>
    <xf numFmtId="0" fontId="30" fillId="0" borderId="27" xfId="66" applyFont="1" applyBorder="1" applyAlignment="1">
      <alignment horizontal="center" vertical="center"/>
      <protection/>
    </xf>
    <xf numFmtId="0" fontId="30" fillId="0" borderId="28" xfId="66" applyFont="1" applyBorder="1" applyAlignment="1">
      <alignment horizontal="center" vertical="center"/>
      <protection/>
    </xf>
    <xf numFmtId="0" fontId="30" fillId="0" borderId="17" xfId="62" applyFont="1" applyBorder="1" applyAlignment="1">
      <alignment horizontal="center" vertical="center"/>
      <protection/>
    </xf>
    <xf numFmtId="0" fontId="29" fillId="0" borderId="17" xfId="62" applyFont="1" applyBorder="1" applyAlignment="1">
      <alignment vertical="center"/>
      <protection/>
    </xf>
    <xf numFmtId="0" fontId="5" fillId="0" borderId="26" xfId="66" applyFont="1" applyBorder="1" applyAlignment="1">
      <alignment horizontal="center" vertical="center"/>
      <protection/>
    </xf>
    <xf numFmtId="0" fontId="5" fillId="0" borderId="27" xfId="66" applyFont="1" applyBorder="1" applyAlignment="1">
      <alignment horizontal="center" vertical="center"/>
      <protection/>
    </xf>
    <xf numFmtId="0" fontId="5" fillId="0" borderId="28" xfId="66" applyFont="1" applyBorder="1" applyAlignment="1">
      <alignment horizontal="center" vertical="center"/>
      <protection/>
    </xf>
    <xf numFmtId="0" fontId="30" fillId="0" borderId="15" xfId="62" applyFont="1" applyBorder="1" applyAlignment="1">
      <alignment horizontal="left"/>
      <protection/>
    </xf>
    <xf numFmtId="0" fontId="30" fillId="0" borderId="12" xfId="62" applyFont="1" applyBorder="1" applyAlignment="1">
      <alignment horizontal="left"/>
      <protection/>
    </xf>
    <xf numFmtId="0" fontId="30" fillId="0" borderId="20" xfId="66" applyFont="1" applyBorder="1" applyAlignment="1">
      <alignment horizontal="center" vertical="center"/>
      <protection/>
    </xf>
    <xf numFmtId="0" fontId="29" fillId="0" borderId="20" xfId="66" applyFont="1" applyBorder="1" applyAlignment="1">
      <alignment horizontal="center" vertical="center"/>
      <protection/>
    </xf>
    <xf numFmtId="0" fontId="5" fillId="0" borderId="29" xfId="66" applyFont="1" applyBorder="1" applyAlignment="1">
      <alignment horizontal="center" vertical="center"/>
      <protection/>
    </xf>
    <xf numFmtId="0" fontId="5" fillId="0" borderId="30" xfId="66" applyFont="1" applyBorder="1" applyAlignment="1">
      <alignment horizontal="center" vertical="center"/>
      <protection/>
    </xf>
    <xf numFmtId="0" fontId="5" fillId="0" borderId="31" xfId="66" applyFont="1" applyBorder="1" applyAlignment="1">
      <alignment horizontal="center" vertical="center"/>
      <protection/>
    </xf>
    <xf numFmtId="0" fontId="30" fillId="0" borderId="20" xfId="66" applyFont="1" applyFill="1" applyBorder="1" applyAlignment="1">
      <alignment horizontal="center" vertical="center"/>
      <protection/>
    </xf>
    <xf numFmtId="0" fontId="0" fillId="0" borderId="0" xfId="61" applyFont="1" applyBorder="1" applyAlignment="1">
      <alignment horizontal="center" vertical="center" textRotation="180"/>
      <protection/>
    </xf>
    <xf numFmtId="0" fontId="30" fillId="0" borderId="17" xfId="66" applyFont="1" applyFill="1" applyBorder="1" applyAlignment="1">
      <alignment horizontal="center" vertical="center"/>
      <protection/>
    </xf>
    <xf numFmtId="0" fontId="29" fillId="0" borderId="17" xfId="66" applyFont="1" applyFill="1" applyBorder="1" applyAlignment="1">
      <alignment vertical="center"/>
      <protection/>
    </xf>
  </cellXfs>
  <cellStyles count="6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rmal 2 2" xfId="60"/>
    <cellStyle name="Normal 2 2 2" xfId="61"/>
    <cellStyle name="Normal 2 2 3" xfId="62"/>
    <cellStyle name="Normal 3" xfId="63"/>
    <cellStyle name="Normal 4" xfId="64"/>
    <cellStyle name="Normal 5" xfId="65"/>
    <cellStyle name="Normal 5 2" xfId="66"/>
    <cellStyle name="Normal_Aimee 3 2" xfId="67"/>
    <cellStyle name="Normal_EOE Tables 2010-2011(Qr4)01Mar2012" xfId="68"/>
    <cellStyle name="Normal_June 2000" xfId="69"/>
    <cellStyle name="Normal_TAB1-4" xfId="70"/>
    <cellStyle name="Normal_TAB1-6" xfId="71"/>
    <cellStyle name="Normal_TAB1-8" xfId="72"/>
    <cellStyle name="Note" xfId="73"/>
    <cellStyle name="Output" xfId="74"/>
    <cellStyle name="Percent" xfId="75"/>
    <cellStyle name="Title" xfId="76"/>
    <cellStyle name="Total" xfId="77"/>
    <cellStyle name="Warning Text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externalLink" Target="externalLinks/externalLink3.xml" /><Relationship Id="rId16" Type="http://schemas.openxmlformats.org/officeDocument/2006/relationships/externalLink" Target="externalLinks/externalLink4.xml" /><Relationship Id="rId17" Type="http://schemas.openxmlformats.org/officeDocument/2006/relationships/externalLink" Target="externalLinks/externalLink5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user\LOCALS~1\Temp\Table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ellanah\Desktop\Indicator%20Q4%202011\Trade%20Indicator\2009\indicator%20qr109\BOM10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Trade%20Indicator\2009\indicator%20qr109\BOM10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Industry\Historical%20series\EOE\Q3%202014\EOE-%20Q3%20201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igest%202010(Trade)\digest%202007\digest2007-%202808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le 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able 1"/>
      <sheetName val="Table 2"/>
      <sheetName val="Table 3"/>
      <sheetName val="Table 3 cont'd"/>
      <sheetName val="Table 4"/>
      <sheetName val="Table 4 cont'd"/>
      <sheetName val="Table 5"/>
      <sheetName val="Table 5 cont'd"/>
      <sheetName val="Table 6"/>
      <sheetName val="Table 7"/>
      <sheetName val="Table 8"/>
      <sheetName val="Table 9"/>
      <sheetName val="Table 10"/>
      <sheetName val="Table 10 cont'd"/>
      <sheetName val="Table 10 cont'd(sec 7-9)"/>
      <sheetName val="Table 11"/>
      <sheetName val="Table 12"/>
      <sheetName val="Table 13"/>
      <sheetName val="Table 13 cont'd"/>
      <sheetName val="GOLD2009"/>
      <sheetName val="Currency-Qr 10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able 1"/>
      <sheetName val="Table 2"/>
      <sheetName val="Table 3"/>
      <sheetName val="Table 3 cont'd"/>
      <sheetName val="Table 4"/>
      <sheetName val="Table 4 cont'd"/>
      <sheetName val="Table 5"/>
      <sheetName val="Table 5 cont'd"/>
      <sheetName val="Table 6"/>
      <sheetName val="Table 7"/>
      <sheetName val="Table 8"/>
      <sheetName val="Table 9"/>
      <sheetName val="Table 10"/>
      <sheetName val="Table 10 cont'd"/>
      <sheetName val="Table 10 cont'd(sec 7-9)"/>
      <sheetName val="Table 11"/>
      <sheetName val="Table 12"/>
      <sheetName val="Table 13"/>
      <sheetName val="Table 13 cont'd"/>
      <sheetName val="GOLD2009"/>
      <sheetName val="Currency-Qr 109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Table of contents"/>
      <sheetName val="Explanations "/>
      <sheetName val="Tab1 "/>
      <sheetName val="Tab 2"/>
      <sheetName val="Tab 3"/>
      <sheetName val="Tab 4"/>
      <sheetName val="Tab 5"/>
      <sheetName val="Tab 6"/>
      <sheetName val="Tab 7"/>
      <sheetName val="Tab 8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dvance copy"/>
      <sheetName val="Cover"/>
      <sheetName val="contents"/>
      <sheetName val="contentsadj"/>
      <sheetName val="Frontpage"/>
      <sheetName val="Page10"/>
      <sheetName val="Page11"/>
      <sheetName val="Page12"/>
      <sheetName val="Page13"/>
      <sheetName val="Page14"/>
      <sheetName val="Page15"/>
      <sheetName val="Page16"/>
      <sheetName val="Page17"/>
      <sheetName val="Page18"/>
      <sheetName val="Page19"/>
      <sheetName val="Page20"/>
      <sheetName val="Page21"/>
      <sheetName val="Page22"/>
      <sheetName val="Page23"/>
      <sheetName val="Page24"/>
      <sheetName val="Page25"/>
      <sheetName val="Page26"/>
      <sheetName val="Page27"/>
      <sheetName val="Page28"/>
      <sheetName val="Page29"/>
      <sheetName val="Page30"/>
      <sheetName val="Page31"/>
      <sheetName val="Page32"/>
      <sheetName val="Page33"/>
      <sheetName val="Page34"/>
      <sheetName val="Page35"/>
      <sheetName val="Page36"/>
      <sheetName val="Page37"/>
      <sheetName val="Page38"/>
      <sheetName val="Page39"/>
      <sheetName val="Page40"/>
      <sheetName val="Page41"/>
      <sheetName val="Page42"/>
      <sheetName val="Page43"/>
      <sheetName val="Page44"/>
      <sheetName val="Page45"/>
      <sheetName val="Page46"/>
      <sheetName val="Page47"/>
      <sheetName val="Page48"/>
      <sheetName val="Page49"/>
      <sheetName val="Page50"/>
      <sheetName val="Page51"/>
      <sheetName val="Page52"/>
      <sheetName val="Page53"/>
      <sheetName val="Page54"/>
      <sheetName val="Page55"/>
      <sheetName val="Page56"/>
      <sheetName val="Page57"/>
      <sheetName val="Page58"/>
      <sheetName val="Page59"/>
      <sheetName val="Page60"/>
      <sheetName val="Page61"/>
      <sheetName val="Page62"/>
      <sheetName val="Page63"/>
      <sheetName val="Page64"/>
      <sheetName val="Page65"/>
      <sheetName val="Page66"/>
      <sheetName val="Page67"/>
      <sheetName val="Page68"/>
      <sheetName val="Page69"/>
      <sheetName val="Page70"/>
      <sheetName val="Page71"/>
      <sheetName val="Page72"/>
      <sheetName val="Page73"/>
      <sheetName val="Page74"/>
      <sheetName val="Page75"/>
      <sheetName val="Page76"/>
      <sheetName val="Page77"/>
      <sheetName val="Page78"/>
      <sheetName val="Page79"/>
      <sheetName val="Page80"/>
      <sheetName val="Page81"/>
      <sheetName val="Page82"/>
      <sheetName val="Page83"/>
      <sheetName val="Page84"/>
      <sheetName val="Page85"/>
      <sheetName val="Page86"/>
      <sheetName val="Page87"/>
      <sheetName val="Page88"/>
      <sheetName val="Page89"/>
      <sheetName val="Page90"/>
      <sheetName val="Page91"/>
      <sheetName val="Page92"/>
      <sheetName val="Page93"/>
      <sheetName val="Page94"/>
      <sheetName val="Page95"/>
      <sheetName val="Page96"/>
      <sheetName val="Page97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4"/>
  <sheetViews>
    <sheetView tabSelected="1" zoomScale="110" zoomScaleNormal="110" zoomScalePageLayoutView="0" workbookViewId="0" topLeftCell="A1">
      <selection activeCell="A1" sqref="A1"/>
    </sheetView>
  </sheetViews>
  <sheetFormatPr defaultColWidth="9.140625" defaultRowHeight="12.75"/>
  <cols>
    <col min="1" max="1" width="9.8515625" style="71" customWidth="1"/>
    <col min="2" max="2" width="36.8515625" style="71" customWidth="1"/>
    <col min="3" max="11" width="9.57421875" style="71" customWidth="1"/>
    <col min="12" max="12" width="7.7109375" style="71" customWidth="1"/>
    <col min="13" max="16384" width="9.140625" style="71" customWidth="1"/>
  </cols>
  <sheetData>
    <row r="1" spans="1:12" s="201" customFormat="1" ht="24.75" customHeight="1">
      <c r="A1" s="197" t="s">
        <v>186</v>
      </c>
      <c r="B1" s="198"/>
      <c r="C1" s="199"/>
      <c r="D1" s="199"/>
      <c r="E1" s="199"/>
      <c r="F1" s="200"/>
      <c r="G1" s="200"/>
      <c r="H1" s="200"/>
      <c r="I1" s="200"/>
      <c r="J1" s="200"/>
      <c r="K1" s="360"/>
      <c r="L1" s="454">
        <v>4</v>
      </c>
    </row>
    <row r="2" spans="1:12" ht="24.75" customHeight="1">
      <c r="A2" s="89"/>
      <c r="B2" s="90"/>
      <c r="C2" s="97">
        <v>2011</v>
      </c>
      <c r="D2" s="97">
        <v>2012</v>
      </c>
      <c r="E2" s="97">
        <v>2013</v>
      </c>
      <c r="F2" s="97">
        <v>2014</v>
      </c>
      <c r="G2" s="97">
        <v>2015</v>
      </c>
      <c r="H2" s="97">
        <v>2016</v>
      </c>
      <c r="I2" s="97">
        <v>2017</v>
      </c>
      <c r="J2" s="97">
        <v>2018</v>
      </c>
      <c r="K2" s="97">
        <v>2019</v>
      </c>
      <c r="L2" s="454"/>
    </row>
    <row r="3" spans="1:19" ht="24.75" customHeight="1">
      <c r="A3" s="202" t="s">
        <v>14</v>
      </c>
      <c r="B3" s="91"/>
      <c r="C3" s="179">
        <v>352</v>
      </c>
      <c r="D3" s="179">
        <v>330</v>
      </c>
      <c r="E3" s="179">
        <v>309</v>
      </c>
      <c r="F3" s="179">
        <v>300</v>
      </c>
      <c r="G3" s="179">
        <v>284</v>
      </c>
      <c r="H3" s="180">
        <v>282</v>
      </c>
      <c r="I3" s="181">
        <v>280</v>
      </c>
      <c r="J3" s="181">
        <v>263</v>
      </c>
      <c r="K3" s="181">
        <v>239</v>
      </c>
      <c r="L3" s="454"/>
      <c r="M3" s="361"/>
      <c r="N3" s="361"/>
      <c r="O3" s="361"/>
      <c r="P3" s="361"/>
      <c r="Q3" s="361"/>
      <c r="R3" s="361"/>
      <c r="S3" s="361"/>
    </row>
    <row r="4" spans="1:19" ht="23.25" customHeight="1">
      <c r="A4" s="202" t="s">
        <v>13</v>
      </c>
      <c r="B4" s="92" t="s">
        <v>15</v>
      </c>
      <c r="C4" s="24">
        <v>15</v>
      </c>
      <c r="D4" s="24">
        <v>1</v>
      </c>
      <c r="E4" s="24">
        <v>2</v>
      </c>
      <c r="F4" s="24">
        <v>8</v>
      </c>
      <c r="G4" s="24">
        <v>1</v>
      </c>
      <c r="H4" s="24">
        <v>2</v>
      </c>
      <c r="I4" s="203">
        <v>0</v>
      </c>
      <c r="J4" s="203">
        <v>0</v>
      </c>
      <c r="K4" s="203">
        <v>0</v>
      </c>
      <c r="L4" s="454"/>
      <c r="M4" s="361"/>
      <c r="N4" s="361"/>
      <c r="O4" s="361"/>
      <c r="P4" s="361"/>
      <c r="Q4" s="361"/>
      <c r="R4" s="361"/>
      <c r="S4" s="361"/>
    </row>
    <row r="5" spans="1:19" ht="23.25" customHeight="1">
      <c r="A5" s="202" t="s">
        <v>13</v>
      </c>
      <c r="B5" s="93" t="s">
        <v>16</v>
      </c>
      <c r="C5" s="24">
        <v>33</v>
      </c>
      <c r="D5" s="24">
        <v>23</v>
      </c>
      <c r="E5" s="24">
        <v>23</v>
      </c>
      <c r="F5" s="24">
        <v>17</v>
      </c>
      <c r="G5" s="24">
        <v>17</v>
      </c>
      <c r="H5" s="98">
        <v>4</v>
      </c>
      <c r="I5" s="24">
        <v>2</v>
      </c>
      <c r="J5" s="24">
        <v>17</v>
      </c>
      <c r="K5" s="24">
        <v>24</v>
      </c>
      <c r="L5" s="454"/>
      <c r="M5" s="361"/>
      <c r="N5" s="361"/>
      <c r="O5" s="361"/>
      <c r="P5" s="361"/>
      <c r="Q5" s="361"/>
      <c r="R5" s="361"/>
      <c r="S5" s="361"/>
    </row>
    <row r="6" spans="1:19" ht="24.75" customHeight="1">
      <c r="A6" s="202" t="s">
        <v>151</v>
      </c>
      <c r="B6" s="91"/>
      <c r="C6" s="181">
        <v>55646</v>
      </c>
      <c r="D6" s="181">
        <v>54583</v>
      </c>
      <c r="E6" s="181">
        <v>53663</v>
      </c>
      <c r="F6" s="181">
        <v>54813</v>
      </c>
      <c r="G6" s="181">
        <v>53601</v>
      </c>
      <c r="H6" s="182">
        <v>52602</v>
      </c>
      <c r="I6" s="181">
        <v>52172</v>
      </c>
      <c r="J6" s="181">
        <v>49866</v>
      </c>
      <c r="K6" s="181">
        <v>44160</v>
      </c>
      <c r="L6" s="454"/>
      <c r="M6" s="361"/>
      <c r="N6" s="361"/>
      <c r="O6" s="361"/>
      <c r="P6" s="361"/>
      <c r="Q6" s="361"/>
      <c r="R6" s="361"/>
      <c r="S6" s="361"/>
    </row>
    <row r="7" spans="1:19" ht="23.25" customHeight="1">
      <c r="A7" s="202"/>
      <c r="B7" s="94" t="s">
        <v>17</v>
      </c>
      <c r="C7" s="25">
        <v>180</v>
      </c>
      <c r="D7" s="25">
        <v>1063</v>
      </c>
      <c r="E7" s="25">
        <v>920</v>
      </c>
      <c r="F7" s="66">
        <v>1150</v>
      </c>
      <c r="G7" s="25">
        <v>1212</v>
      </c>
      <c r="H7" s="99">
        <v>-999</v>
      </c>
      <c r="I7" s="99">
        <v>-430</v>
      </c>
      <c r="J7" s="23">
        <v>-2306</v>
      </c>
      <c r="K7" s="23">
        <v>-5706</v>
      </c>
      <c r="L7" s="454"/>
      <c r="M7" s="361"/>
      <c r="N7" s="361"/>
      <c r="O7" s="361"/>
      <c r="P7" s="361"/>
      <c r="Q7" s="361"/>
      <c r="R7" s="361"/>
      <c r="S7" s="361"/>
    </row>
    <row r="8" spans="1:19" ht="23.25" customHeight="1">
      <c r="A8" s="202"/>
      <c r="B8" s="94" t="s">
        <v>18</v>
      </c>
      <c r="C8" s="26">
        <v>-0.3</v>
      </c>
      <c r="D8" s="26">
        <v>-1.9</v>
      </c>
      <c r="E8" s="26">
        <v>-1.7</v>
      </c>
      <c r="F8" s="67">
        <v>2.1</v>
      </c>
      <c r="G8" s="446">
        <v>-2.2</v>
      </c>
      <c r="H8" s="100">
        <v>-1.863771198298536</v>
      </c>
      <c r="I8" s="100">
        <v>-0.8174594121896472</v>
      </c>
      <c r="J8" s="26">
        <v>-4.419995399831322</v>
      </c>
      <c r="K8" s="27">
        <v>-11.442666345806762</v>
      </c>
      <c r="L8" s="454"/>
      <c r="M8" s="433"/>
      <c r="N8" s="361"/>
      <c r="O8" s="361"/>
      <c r="P8" s="361"/>
      <c r="Q8" s="361"/>
      <c r="R8" s="361"/>
      <c r="S8" s="361"/>
    </row>
    <row r="9" spans="1:19" ht="24.75" customHeight="1">
      <c r="A9" s="202" t="s">
        <v>144</v>
      </c>
      <c r="B9" s="95"/>
      <c r="C9" s="183">
        <v>43100</v>
      </c>
      <c r="D9" s="183">
        <v>45606</v>
      </c>
      <c r="E9" s="183">
        <v>46778</v>
      </c>
      <c r="F9" s="183">
        <v>49069</v>
      </c>
      <c r="G9" s="183">
        <v>48487</v>
      </c>
      <c r="H9" s="183">
        <v>44422</v>
      </c>
      <c r="I9" s="183">
        <v>43027</v>
      </c>
      <c r="J9" s="183">
        <v>43311</v>
      </c>
      <c r="K9" s="181" t="s">
        <v>200</v>
      </c>
      <c r="L9" s="454"/>
      <c r="M9" s="361"/>
      <c r="N9" s="361"/>
      <c r="O9" s="361"/>
      <c r="P9" s="361"/>
      <c r="Q9" s="361"/>
      <c r="R9" s="361"/>
      <c r="S9" s="361"/>
    </row>
    <row r="10" spans="1:19" ht="24.75" customHeight="1">
      <c r="A10" s="202" t="s">
        <v>154</v>
      </c>
      <c r="B10" s="91"/>
      <c r="C10" s="181">
        <v>27025</v>
      </c>
      <c r="D10" s="181">
        <v>26665</v>
      </c>
      <c r="E10" s="181">
        <v>29340</v>
      </c>
      <c r="F10" s="181">
        <v>28596</v>
      </c>
      <c r="G10" s="181">
        <v>27312</v>
      </c>
      <c r="H10" s="181">
        <v>25638</v>
      </c>
      <c r="I10" s="181">
        <v>27094</v>
      </c>
      <c r="J10" s="181">
        <v>25929</v>
      </c>
      <c r="K10" s="181" t="s">
        <v>201</v>
      </c>
      <c r="L10" s="454"/>
      <c r="M10" s="361"/>
      <c r="N10" s="361"/>
      <c r="O10" s="361"/>
      <c r="P10" s="361"/>
      <c r="Q10" s="361"/>
      <c r="R10" s="361"/>
      <c r="S10" s="361"/>
    </row>
    <row r="11" spans="1:19" s="72" customFormat="1" ht="23.25" customHeight="1">
      <c r="A11" s="202" t="s">
        <v>13</v>
      </c>
      <c r="B11" s="92" t="s">
        <v>169</v>
      </c>
      <c r="C11" s="23">
        <v>25994</v>
      </c>
      <c r="D11" s="23">
        <v>25435</v>
      </c>
      <c r="E11" s="23">
        <v>27850</v>
      </c>
      <c r="F11" s="23">
        <v>27001</v>
      </c>
      <c r="G11" s="23">
        <v>25835</v>
      </c>
      <c r="H11" s="23">
        <v>24254</v>
      </c>
      <c r="I11" s="23">
        <v>25891</v>
      </c>
      <c r="J11" s="23">
        <v>24596</v>
      </c>
      <c r="K11" s="23" t="s">
        <v>202</v>
      </c>
      <c r="L11" s="454"/>
      <c r="M11" s="361"/>
      <c r="N11" s="361"/>
      <c r="O11" s="361"/>
      <c r="P11" s="361"/>
      <c r="Q11" s="361"/>
      <c r="R11" s="361"/>
      <c r="S11" s="361"/>
    </row>
    <row r="12" spans="1:19" s="72" customFormat="1" ht="23.25" customHeight="1">
      <c r="A12" s="202" t="s">
        <v>13</v>
      </c>
      <c r="B12" s="92" t="s">
        <v>19</v>
      </c>
      <c r="C12" s="23">
        <v>1031</v>
      </c>
      <c r="D12" s="23">
        <v>1230</v>
      </c>
      <c r="E12" s="23">
        <v>1490</v>
      </c>
      <c r="F12" s="23">
        <v>1595</v>
      </c>
      <c r="G12" s="23">
        <v>1477</v>
      </c>
      <c r="H12" s="23">
        <v>1384</v>
      </c>
      <c r="I12" s="23">
        <v>1203</v>
      </c>
      <c r="J12" s="23">
        <v>1333</v>
      </c>
      <c r="K12" s="23" t="s">
        <v>203</v>
      </c>
      <c r="L12" s="454"/>
      <c r="M12" s="361"/>
      <c r="N12" s="361"/>
      <c r="O12" s="361"/>
      <c r="P12" s="361"/>
      <c r="Q12" s="361"/>
      <c r="R12" s="361"/>
      <c r="S12" s="361"/>
    </row>
    <row r="13" spans="1:19" ht="24.75" customHeight="1">
      <c r="A13" s="202" t="s">
        <v>145</v>
      </c>
      <c r="B13" s="92"/>
      <c r="C13" s="184">
        <v>16075</v>
      </c>
      <c r="D13" s="184">
        <v>18941</v>
      </c>
      <c r="E13" s="184">
        <v>17438</v>
      </c>
      <c r="F13" s="184">
        <v>20473</v>
      </c>
      <c r="G13" s="184">
        <v>21175</v>
      </c>
      <c r="H13" s="182">
        <v>18784</v>
      </c>
      <c r="I13" s="182">
        <v>15933</v>
      </c>
      <c r="J13" s="181">
        <v>17382.153445</v>
      </c>
      <c r="K13" s="181" t="s">
        <v>204</v>
      </c>
      <c r="L13" s="454"/>
      <c r="M13" s="361"/>
      <c r="N13" s="361"/>
      <c r="O13" s="361"/>
      <c r="P13" s="361"/>
      <c r="Q13" s="361"/>
      <c r="R13" s="361"/>
      <c r="S13" s="361"/>
    </row>
    <row r="14" spans="1:19" ht="24.75" customHeight="1">
      <c r="A14" s="202" t="s">
        <v>146</v>
      </c>
      <c r="B14" s="92"/>
      <c r="C14" s="185">
        <v>37.3</v>
      </c>
      <c r="D14" s="185">
        <v>41.5</v>
      </c>
      <c r="E14" s="185">
        <v>37.3</v>
      </c>
      <c r="F14" s="185">
        <v>41.7</v>
      </c>
      <c r="G14" s="185">
        <v>43.7</v>
      </c>
      <c r="H14" s="186">
        <v>42.28535410382243</v>
      </c>
      <c r="I14" s="186">
        <v>37.03023682803821</v>
      </c>
      <c r="J14" s="188">
        <v>40.1</v>
      </c>
      <c r="K14" s="188" t="s">
        <v>205</v>
      </c>
      <c r="L14" s="454"/>
      <c r="M14" s="433"/>
      <c r="N14" s="361"/>
      <c r="O14" s="361"/>
      <c r="P14" s="361"/>
      <c r="Q14" s="361"/>
      <c r="R14" s="361"/>
      <c r="S14" s="361"/>
    </row>
    <row r="15" spans="1:19" ht="24.75" customHeight="1">
      <c r="A15" s="202" t="s">
        <v>176</v>
      </c>
      <c r="B15" s="92"/>
      <c r="C15" s="181">
        <v>18088</v>
      </c>
      <c r="D15" s="181">
        <v>19157</v>
      </c>
      <c r="E15" s="181">
        <v>20328</v>
      </c>
      <c r="F15" s="181">
        <v>20704</v>
      </c>
      <c r="G15" s="181">
        <v>20968</v>
      </c>
      <c r="H15" s="182">
        <v>20125</v>
      </c>
      <c r="I15" s="182">
        <v>19867</v>
      </c>
      <c r="J15" s="182">
        <v>19607</v>
      </c>
      <c r="K15" s="182" t="s">
        <v>206</v>
      </c>
      <c r="L15" s="454"/>
      <c r="M15" s="361"/>
      <c r="N15" s="361"/>
      <c r="O15" s="361"/>
      <c r="P15" s="361"/>
      <c r="Q15" s="361"/>
      <c r="R15" s="361"/>
      <c r="S15" s="361"/>
    </row>
    <row r="16" spans="1:19" ht="23.25" customHeight="1">
      <c r="A16" s="202"/>
      <c r="B16" s="94" t="s">
        <v>147</v>
      </c>
      <c r="C16" s="27">
        <v>39.5</v>
      </c>
      <c r="D16" s="27">
        <v>40</v>
      </c>
      <c r="E16" s="27">
        <v>39.3</v>
      </c>
      <c r="F16" s="27">
        <v>38.9</v>
      </c>
      <c r="G16" s="27">
        <v>39</v>
      </c>
      <c r="H16" s="204">
        <v>37.3</v>
      </c>
      <c r="I16" s="204">
        <v>36.814602056888724</v>
      </c>
      <c r="J16" s="204">
        <v>35.9</v>
      </c>
      <c r="K16" s="204" t="s">
        <v>207</v>
      </c>
      <c r="L16" s="454"/>
      <c r="M16" s="361"/>
      <c r="N16" s="361"/>
      <c r="O16" s="361"/>
      <c r="P16" s="361"/>
      <c r="Q16" s="361"/>
      <c r="R16" s="361"/>
      <c r="S16" s="361"/>
    </row>
    <row r="17" spans="1:19" ht="23.25" customHeight="1">
      <c r="A17" s="202"/>
      <c r="B17" s="92" t="s">
        <v>170</v>
      </c>
      <c r="C17" s="27">
        <v>6.2</v>
      </c>
      <c r="D17" s="27">
        <v>6.2</v>
      </c>
      <c r="E17" s="27">
        <v>6.2</v>
      </c>
      <c r="F17" s="27">
        <v>5.9</v>
      </c>
      <c r="G17" s="27">
        <v>5.8</v>
      </c>
      <c r="H17" s="204">
        <v>5.2</v>
      </c>
      <c r="I17" s="27">
        <v>4.9</v>
      </c>
      <c r="J17" s="27">
        <v>4.6</v>
      </c>
      <c r="K17" s="27" t="s">
        <v>208</v>
      </c>
      <c r="L17" s="454"/>
      <c r="M17" s="361"/>
      <c r="N17" s="361"/>
      <c r="O17" s="361"/>
      <c r="P17" s="361"/>
      <c r="Q17" s="361"/>
      <c r="R17" s="361"/>
      <c r="S17" s="361"/>
    </row>
    <row r="18" spans="1:19" ht="24.75" customHeight="1">
      <c r="A18" s="202" t="s">
        <v>177</v>
      </c>
      <c r="B18" s="92"/>
      <c r="C18" s="187">
        <v>6.1</v>
      </c>
      <c r="D18" s="187">
        <v>1.4</v>
      </c>
      <c r="E18" s="188">
        <v>-3</v>
      </c>
      <c r="F18" s="187">
        <v>2.5</v>
      </c>
      <c r="G18" s="188">
        <v>-3.1</v>
      </c>
      <c r="H18" s="205">
        <v>-5.1</v>
      </c>
      <c r="I18" s="187">
        <v>0.3</v>
      </c>
      <c r="J18" s="205">
        <v>-4.5</v>
      </c>
      <c r="K18" s="453" t="s">
        <v>209</v>
      </c>
      <c r="L18" s="454"/>
      <c r="M18" s="361"/>
      <c r="N18" s="361"/>
      <c r="O18" s="361"/>
      <c r="P18" s="361"/>
      <c r="Q18" s="361"/>
      <c r="R18" s="361"/>
      <c r="S18" s="361"/>
    </row>
    <row r="19" spans="1:19" ht="24.75" customHeight="1">
      <c r="A19" s="202" t="s">
        <v>148</v>
      </c>
      <c r="B19" s="95"/>
      <c r="C19" s="181">
        <v>1139</v>
      </c>
      <c r="D19" s="181">
        <v>1065</v>
      </c>
      <c r="E19" s="181">
        <v>1930</v>
      </c>
      <c r="F19" s="181">
        <v>2700</v>
      </c>
      <c r="G19" s="181">
        <v>1140</v>
      </c>
      <c r="H19" s="182">
        <v>1254</v>
      </c>
      <c r="I19" s="181">
        <v>1091</v>
      </c>
      <c r="J19" s="181">
        <v>1104</v>
      </c>
      <c r="K19" s="181" t="s">
        <v>210</v>
      </c>
      <c r="L19" s="454"/>
      <c r="M19" s="361"/>
      <c r="N19" s="361"/>
      <c r="O19" s="361"/>
      <c r="P19" s="361"/>
      <c r="Q19" s="361"/>
      <c r="R19" s="361"/>
      <c r="S19" s="361"/>
    </row>
    <row r="20" spans="1:19" ht="23.25" customHeight="1">
      <c r="A20" s="206" t="s">
        <v>13</v>
      </c>
      <c r="B20" s="96" t="s">
        <v>149</v>
      </c>
      <c r="C20" s="101">
        <v>986</v>
      </c>
      <c r="D20" s="101">
        <v>988</v>
      </c>
      <c r="E20" s="101">
        <v>1101</v>
      </c>
      <c r="F20" s="101">
        <v>1686</v>
      </c>
      <c r="G20" s="101">
        <v>636</v>
      </c>
      <c r="H20" s="207">
        <v>750</v>
      </c>
      <c r="I20" s="101">
        <v>745</v>
      </c>
      <c r="J20" s="101">
        <v>770</v>
      </c>
      <c r="K20" s="101" t="s">
        <v>211</v>
      </c>
      <c r="L20" s="454"/>
      <c r="M20" s="361"/>
      <c r="N20" s="361"/>
      <c r="O20" s="361"/>
      <c r="P20" s="361"/>
      <c r="Q20" s="361"/>
      <c r="R20" s="361"/>
      <c r="S20" s="361"/>
    </row>
    <row r="21" spans="1:19" s="209" customFormat="1" ht="24.75" customHeight="1">
      <c r="A21" s="208" t="s">
        <v>212</v>
      </c>
      <c r="L21" s="454"/>
      <c r="M21" s="361"/>
      <c r="N21" s="361"/>
      <c r="O21" s="361"/>
      <c r="P21" s="361"/>
      <c r="Q21" s="361"/>
      <c r="R21" s="361"/>
      <c r="S21" s="361"/>
    </row>
    <row r="22" spans="2:12" ht="12">
      <c r="B22" s="362"/>
      <c r="C22" s="363"/>
      <c r="D22" s="363"/>
      <c r="E22" s="363"/>
      <c r="F22" s="363"/>
      <c r="G22" s="363"/>
      <c r="H22" s="363"/>
      <c r="I22" s="363"/>
      <c r="J22" s="363"/>
      <c r="K22" s="363"/>
      <c r="L22" s="363"/>
    </row>
    <row r="24" spans="3:11" ht="12">
      <c r="C24" s="361"/>
      <c r="D24" s="361"/>
      <c r="E24" s="361"/>
      <c r="F24" s="361"/>
      <c r="G24" s="361"/>
      <c r="H24" s="361"/>
      <c r="I24" s="361"/>
      <c r="J24" s="361"/>
      <c r="K24" s="361"/>
    </row>
  </sheetData>
  <sheetProtection/>
  <mergeCells count="1">
    <mergeCell ref="L1:L21"/>
  </mergeCells>
  <printOptions horizontalCentered="1" verticalCentered="1"/>
  <pageMargins left="0.6692913385826772" right="0.2362204724409449" top="0.6692913385826772" bottom="0.3937007874015748" header="0.5511811023622047" footer="0.31496062992125984"/>
  <pageSetup fitToHeight="1" fitToWidth="1" horizontalDpi="1200" verticalDpi="1200" orientation="landscape" paperSize="9" scale="99" r:id="rId1"/>
  <headerFooter alignWithMargins="0">
    <oddHeader xml:space="preserve">&amp;C </oddHeader>
    <oddFooter xml:space="preserve">&amp;C 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R59"/>
  <sheetViews>
    <sheetView zoomScalePageLayoutView="0" workbookViewId="0" topLeftCell="A1">
      <selection activeCell="C17" sqref="C17"/>
    </sheetView>
  </sheetViews>
  <sheetFormatPr defaultColWidth="9.140625" defaultRowHeight="12.75"/>
  <cols>
    <col min="1" max="1" width="25.7109375" style="269" customWidth="1"/>
    <col min="2" max="2" width="15.00390625" style="269" customWidth="1"/>
    <col min="3" max="3" width="14.7109375" style="269" customWidth="1"/>
    <col min="4" max="8" width="15.421875" style="269" customWidth="1"/>
    <col min="9" max="9" width="7.7109375" style="328" customWidth="1"/>
    <col min="10" max="14" width="9.140625" style="269" customWidth="1"/>
    <col min="15" max="16384" width="9.140625" style="269" customWidth="1"/>
  </cols>
  <sheetData>
    <row r="1" spans="1:9" s="298" customFormat="1" ht="18" customHeight="1">
      <c r="A1" s="296" t="s">
        <v>197</v>
      </c>
      <c r="B1" s="297"/>
      <c r="C1" s="297"/>
      <c r="I1" s="461">
        <v>13</v>
      </c>
    </row>
    <row r="2" spans="1:9" s="298" customFormat="1" ht="13.5">
      <c r="A2" s="299"/>
      <c r="B2" s="299"/>
      <c r="C2" s="299"/>
      <c r="D2" s="300"/>
      <c r="E2" s="300"/>
      <c r="F2" s="300"/>
      <c r="H2" s="301" t="s">
        <v>179</v>
      </c>
      <c r="I2" s="490"/>
    </row>
    <row r="3" spans="1:9" s="258" customFormat="1" ht="4.5" customHeight="1">
      <c r="A3" s="302"/>
      <c r="B3" s="302"/>
      <c r="C3" s="302"/>
      <c r="D3" s="303"/>
      <c r="E3" s="303"/>
      <c r="F3" s="303"/>
      <c r="G3" s="303"/>
      <c r="H3" s="303"/>
      <c r="I3" s="490"/>
    </row>
    <row r="4" spans="1:9" ht="17.25" customHeight="1">
      <c r="A4" s="491" t="s">
        <v>112</v>
      </c>
      <c r="B4" s="472">
        <v>2018</v>
      </c>
      <c r="C4" s="472" t="s">
        <v>188</v>
      </c>
      <c r="D4" s="479" t="s">
        <v>187</v>
      </c>
      <c r="E4" s="480"/>
      <c r="F4" s="480"/>
      <c r="G4" s="481"/>
      <c r="H4" s="358" t="s">
        <v>189</v>
      </c>
      <c r="I4" s="490"/>
    </row>
    <row r="5" spans="1:10" ht="16.5" customHeight="1">
      <c r="A5" s="492"/>
      <c r="B5" s="473"/>
      <c r="C5" s="473"/>
      <c r="D5" s="304" t="s">
        <v>138</v>
      </c>
      <c r="E5" s="304" t="s">
        <v>139</v>
      </c>
      <c r="F5" s="304" t="s">
        <v>140</v>
      </c>
      <c r="G5" s="304" t="s">
        <v>141</v>
      </c>
      <c r="H5" s="218" t="s">
        <v>138</v>
      </c>
      <c r="I5" s="490"/>
      <c r="J5" s="307"/>
    </row>
    <row r="6" spans="1:18" ht="14.25" customHeight="1">
      <c r="A6" s="305" t="s">
        <v>62</v>
      </c>
      <c r="B6" s="306">
        <v>25929</v>
      </c>
      <c r="C6" s="356">
        <v>24686</v>
      </c>
      <c r="D6" s="306">
        <v>6328</v>
      </c>
      <c r="E6" s="306">
        <v>6195</v>
      </c>
      <c r="F6" s="306">
        <v>6120</v>
      </c>
      <c r="G6" s="331">
        <v>6043</v>
      </c>
      <c r="H6" s="422">
        <f>H7+H18+H30+H37+H42</f>
        <v>4791</v>
      </c>
      <c r="I6" s="490"/>
      <c r="J6" s="332"/>
      <c r="K6" s="332"/>
      <c r="L6" s="332"/>
      <c r="M6" s="332"/>
      <c r="N6" s="332"/>
      <c r="O6" s="332"/>
      <c r="P6" s="332"/>
      <c r="Q6" s="332"/>
      <c r="R6" s="332"/>
    </row>
    <row r="7" spans="1:18" ht="12" customHeight="1">
      <c r="A7" s="308" t="s">
        <v>163</v>
      </c>
      <c r="B7" s="309">
        <v>11965</v>
      </c>
      <c r="C7" s="309">
        <v>11120.878585</v>
      </c>
      <c r="D7" s="333">
        <v>2978.878585</v>
      </c>
      <c r="E7" s="311">
        <v>2689</v>
      </c>
      <c r="F7" s="311">
        <v>2717</v>
      </c>
      <c r="G7" s="333">
        <v>2736</v>
      </c>
      <c r="H7" s="333">
        <v>2299</v>
      </c>
      <c r="I7" s="490"/>
      <c r="J7" s="330"/>
      <c r="K7" s="307"/>
      <c r="L7" s="307"/>
      <c r="M7" s="307"/>
      <c r="N7" s="307"/>
      <c r="O7" s="307"/>
      <c r="P7" s="307"/>
      <c r="Q7" s="307"/>
      <c r="R7" s="307"/>
    </row>
    <row r="8" spans="1:17" ht="12" customHeight="1">
      <c r="A8" s="312" t="s">
        <v>113</v>
      </c>
      <c r="B8" s="313">
        <v>3059</v>
      </c>
      <c r="C8" s="313">
        <v>2978</v>
      </c>
      <c r="D8" s="334">
        <v>748</v>
      </c>
      <c r="E8" s="316">
        <v>765</v>
      </c>
      <c r="F8" s="316">
        <v>744</v>
      </c>
      <c r="G8" s="334">
        <v>721</v>
      </c>
      <c r="H8" s="334">
        <v>533</v>
      </c>
      <c r="I8" s="490"/>
      <c r="K8" s="307"/>
      <c r="L8" s="307"/>
      <c r="M8" s="307"/>
      <c r="N8" s="307"/>
      <c r="O8" s="307"/>
      <c r="P8" s="307"/>
      <c r="Q8" s="307"/>
    </row>
    <row r="9" spans="1:17" ht="12" customHeight="1">
      <c r="A9" s="317" t="s">
        <v>114</v>
      </c>
      <c r="B9" s="313">
        <v>4360</v>
      </c>
      <c r="C9" s="313">
        <v>3372</v>
      </c>
      <c r="D9" s="334">
        <v>1115</v>
      </c>
      <c r="E9" s="316">
        <v>805</v>
      </c>
      <c r="F9" s="316">
        <v>667</v>
      </c>
      <c r="G9" s="334">
        <v>785</v>
      </c>
      <c r="H9" s="334">
        <v>675</v>
      </c>
      <c r="I9" s="490"/>
      <c r="J9" s="318"/>
      <c r="K9" s="307"/>
      <c r="L9" s="307"/>
      <c r="M9" s="307"/>
      <c r="N9" s="307"/>
      <c r="O9" s="307"/>
      <c r="P9" s="307"/>
      <c r="Q9" s="307"/>
    </row>
    <row r="10" spans="1:17" ht="12" customHeight="1">
      <c r="A10" s="317" t="s">
        <v>115</v>
      </c>
      <c r="B10" s="313">
        <v>416.590713</v>
      </c>
      <c r="C10" s="313">
        <v>390</v>
      </c>
      <c r="D10" s="334">
        <v>93</v>
      </c>
      <c r="E10" s="316">
        <v>97</v>
      </c>
      <c r="F10" s="316">
        <v>86</v>
      </c>
      <c r="G10" s="334">
        <v>114</v>
      </c>
      <c r="H10" s="334">
        <v>83</v>
      </c>
      <c r="I10" s="490"/>
      <c r="K10" s="307"/>
      <c r="L10" s="307"/>
      <c r="M10" s="307"/>
      <c r="N10" s="307"/>
      <c r="O10" s="307"/>
      <c r="P10" s="307"/>
      <c r="Q10" s="307"/>
    </row>
    <row r="11" spans="1:17" ht="12" customHeight="1">
      <c r="A11" s="317" t="s">
        <v>116</v>
      </c>
      <c r="B11" s="313">
        <v>1024</v>
      </c>
      <c r="C11" s="313">
        <v>985</v>
      </c>
      <c r="D11" s="334">
        <v>202</v>
      </c>
      <c r="E11" s="316">
        <v>289</v>
      </c>
      <c r="F11" s="316">
        <v>194</v>
      </c>
      <c r="G11" s="334">
        <v>300</v>
      </c>
      <c r="H11" s="334">
        <v>204</v>
      </c>
      <c r="I11" s="490"/>
      <c r="K11" s="307"/>
      <c r="L11" s="307"/>
      <c r="M11" s="307"/>
      <c r="N11" s="307"/>
      <c r="O11" s="307"/>
      <c r="P11" s="307"/>
      <c r="Q11" s="307"/>
    </row>
    <row r="12" spans="1:17" ht="12" customHeight="1">
      <c r="A12" s="317" t="s">
        <v>117</v>
      </c>
      <c r="B12" s="313">
        <v>39</v>
      </c>
      <c r="C12" s="313">
        <v>72</v>
      </c>
      <c r="D12" s="334">
        <v>8</v>
      </c>
      <c r="E12" s="316">
        <v>44</v>
      </c>
      <c r="F12" s="316">
        <v>12</v>
      </c>
      <c r="G12" s="334">
        <v>8</v>
      </c>
      <c r="H12" s="334">
        <v>7</v>
      </c>
      <c r="I12" s="490"/>
      <c r="K12" s="307"/>
      <c r="L12" s="307"/>
      <c r="M12" s="307"/>
      <c r="N12" s="307"/>
      <c r="O12" s="307"/>
      <c r="P12" s="307"/>
      <c r="Q12" s="307"/>
    </row>
    <row r="13" spans="1:17" ht="12" customHeight="1">
      <c r="A13" s="317" t="s">
        <v>118</v>
      </c>
      <c r="B13" s="313">
        <v>1775</v>
      </c>
      <c r="C13" s="313">
        <v>1822</v>
      </c>
      <c r="D13" s="334">
        <v>484</v>
      </c>
      <c r="E13" s="316">
        <v>339</v>
      </c>
      <c r="F13" s="316">
        <v>658</v>
      </c>
      <c r="G13" s="334">
        <v>341</v>
      </c>
      <c r="H13" s="334">
        <v>494</v>
      </c>
      <c r="I13" s="490"/>
      <c r="K13" s="307"/>
      <c r="L13" s="307"/>
      <c r="M13" s="307"/>
      <c r="N13" s="307"/>
      <c r="O13" s="307"/>
      <c r="P13" s="307"/>
      <c r="Q13" s="307"/>
    </row>
    <row r="14" spans="1:17" ht="12" customHeight="1">
      <c r="A14" s="317" t="s">
        <v>119</v>
      </c>
      <c r="B14" s="315">
        <v>4.030761</v>
      </c>
      <c r="C14" s="315">
        <v>8</v>
      </c>
      <c r="D14" s="334">
        <v>5</v>
      </c>
      <c r="E14" s="314">
        <v>1</v>
      </c>
      <c r="F14" s="322">
        <v>0</v>
      </c>
      <c r="G14" s="334">
        <v>2</v>
      </c>
      <c r="H14" s="334">
        <v>1</v>
      </c>
      <c r="I14" s="490"/>
      <c r="K14" s="307"/>
      <c r="L14" s="307"/>
      <c r="M14" s="307"/>
      <c r="N14" s="307"/>
      <c r="O14" s="307"/>
      <c r="P14" s="307"/>
      <c r="Q14" s="307"/>
    </row>
    <row r="15" spans="1:17" ht="12" customHeight="1">
      <c r="A15" s="317" t="s">
        <v>120</v>
      </c>
      <c r="B15" s="313">
        <v>469</v>
      </c>
      <c r="C15" s="313">
        <v>442</v>
      </c>
      <c r="D15" s="334">
        <v>111</v>
      </c>
      <c r="E15" s="316">
        <v>128</v>
      </c>
      <c r="F15" s="316">
        <v>77</v>
      </c>
      <c r="G15" s="334">
        <v>126</v>
      </c>
      <c r="H15" s="334">
        <v>79</v>
      </c>
      <c r="I15" s="490"/>
      <c r="K15" s="307"/>
      <c r="L15" s="307"/>
      <c r="M15" s="307"/>
      <c r="N15" s="307"/>
      <c r="O15" s="307"/>
      <c r="P15" s="307"/>
      <c r="Q15" s="307"/>
    </row>
    <row r="16" spans="1:17" ht="12" customHeight="1">
      <c r="A16" s="317" t="s">
        <v>121</v>
      </c>
      <c r="B16" s="313">
        <v>270</v>
      </c>
      <c r="C16" s="313">
        <v>321</v>
      </c>
      <c r="D16" s="334">
        <v>69</v>
      </c>
      <c r="E16" s="316">
        <v>109</v>
      </c>
      <c r="F16" s="316">
        <v>84</v>
      </c>
      <c r="G16" s="334">
        <v>59</v>
      </c>
      <c r="H16" s="334">
        <v>56</v>
      </c>
      <c r="I16" s="490"/>
      <c r="K16" s="307"/>
      <c r="L16" s="307"/>
      <c r="M16" s="307"/>
      <c r="N16" s="307"/>
      <c r="O16" s="307"/>
      <c r="P16" s="307"/>
      <c r="Q16" s="307"/>
    </row>
    <row r="17" spans="1:17" ht="12" customHeight="1">
      <c r="A17" s="317" t="s">
        <v>122</v>
      </c>
      <c r="B17" s="313">
        <v>548</v>
      </c>
      <c r="C17" s="313">
        <v>731</v>
      </c>
      <c r="D17" s="334">
        <v>144</v>
      </c>
      <c r="E17" s="316">
        <v>112</v>
      </c>
      <c r="F17" s="316">
        <v>195</v>
      </c>
      <c r="G17" s="334">
        <v>280</v>
      </c>
      <c r="H17" s="334">
        <f>H7-SUM(H8:H16)</f>
        <v>167</v>
      </c>
      <c r="I17" s="490"/>
      <c r="K17" s="307"/>
      <c r="L17" s="307"/>
      <c r="M17" s="307"/>
      <c r="N17" s="307"/>
      <c r="O17" s="307"/>
      <c r="P17" s="307"/>
      <c r="Q17" s="307"/>
    </row>
    <row r="18" spans="1:18" ht="12" customHeight="1">
      <c r="A18" s="320" t="s">
        <v>165</v>
      </c>
      <c r="B18" s="309">
        <v>9343</v>
      </c>
      <c r="C18" s="309">
        <v>8432</v>
      </c>
      <c r="D18" s="333">
        <v>1896</v>
      </c>
      <c r="E18" s="311">
        <v>2312</v>
      </c>
      <c r="F18" s="311">
        <v>2311</v>
      </c>
      <c r="G18" s="333">
        <v>1913</v>
      </c>
      <c r="H18" s="333">
        <v>1704</v>
      </c>
      <c r="I18" s="490"/>
      <c r="J18" s="330"/>
      <c r="K18" s="307"/>
      <c r="L18" s="307"/>
      <c r="M18" s="307"/>
      <c r="N18" s="307"/>
      <c r="O18" s="307"/>
      <c r="P18" s="307"/>
      <c r="Q18" s="307"/>
      <c r="R18" s="307"/>
    </row>
    <row r="19" spans="1:17" ht="12" customHeight="1">
      <c r="A19" s="317" t="s">
        <v>123</v>
      </c>
      <c r="B19" s="313">
        <v>3728.70898</v>
      </c>
      <c r="C19" s="313">
        <v>3275</v>
      </c>
      <c r="D19" s="334">
        <v>763</v>
      </c>
      <c r="E19" s="316">
        <v>901</v>
      </c>
      <c r="F19" s="316">
        <v>810</v>
      </c>
      <c r="G19" s="334">
        <v>801</v>
      </c>
      <c r="H19" s="334">
        <v>649</v>
      </c>
      <c r="I19" s="490"/>
      <c r="K19" s="307"/>
      <c r="L19" s="307"/>
      <c r="M19" s="307"/>
      <c r="N19" s="307"/>
      <c r="O19" s="307"/>
      <c r="P19" s="307"/>
      <c r="Q19" s="307"/>
    </row>
    <row r="20" spans="1:17" ht="14.25" customHeight="1">
      <c r="A20" s="317" t="s">
        <v>184</v>
      </c>
      <c r="B20" s="313">
        <v>376.676982</v>
      </c>
      <c r="C20" s="313">
        <v>326</v>
      </c>
      <c r="D20" s="334">
        <v>72</v>
      </c>
      <c r="E20" s="316">
        <v>90</v>
      </c>
      <c r="F20" s="316">
        <v>81</v>
      </c>
      <c r="G20" s="334">
        <v>83</v>
      </c>
      <c r="H20" s="334">
        <v>61</v>
      </c>
      <c r="I20" s="490"/>
      <c r="K20" s="307"/>
      <c r="L20" s="307"/>
      <c r="M20" s="307"/>
      <c r="N20" s="307"/>
      <c r="O20" s="307"/>
      <c r="P20" s="307"/>
      <c r="Q20" s="307"/>
    </row>
    <row r="21" spans="1:17" ht="12" customHeight="1">
      <c r="A21" s="317" t="s">
        <v>124</v>
      </c>
      <c r="B21" s="313">
        <v>2945.854267</v>
      </c>
      <c r="C21" s="313">
        <v>2310</v>
      </c>
      <c r="D21" s="334">
        <v>529</v>
      </c>
      <c r="E21" s="316">
        <v>652</v>
      </c>
      <c r="F21" s="316">
        <v>607</v>
      </c>
      <c r="G21" s="334">
        <v>522</v>
      </c>
      <c r="H21" s="334">
        <v>427</v>
      </c>
      <c r="I21" s="490"/>
      <c r="K21" s="307"/>
      <c r="L21" s="307"/>
      <c r="M21" s="307"/>
      <c r="N21" s="307"/>
      <c r="O21" s="307"/>
      <c r="P21" s="307"/>
      <c r="Q21" s="307"/>
    </row>
    <row r="22" spans="1:17" ht="12" customHeight="1">
      <c r="A22" s="317" t="s">
        <v>125</v>
      </c>
      <c r="B22" s="313">
        <v>641</v>
      </c>
      <c r="C22" s="313">
        <v>750</v>
      </c>
      <c r="D22" s="334">
        <v>171</v>
      </c>
      <c r="E22" s="316">
        <v>248</v>
      </c>
      <c r="F22" s="316">
        <v>180</v>
      </c>
      <c r="G22" s="334">
        <v>151</v>
      </c>
      <c r="H22" s="334">
        <v>233</v>
      </c>
      <c r="I22" s="490"/>
      <c r="K22" s="307"/>
      <c r="L22" s="307"/>
      <c r="M22" s="307"/>
      <c r="N22" s="307"/>
      <c r="O22" s="307"/>
      <c r="P22" s="307"/>
      <c r="Q22" s="307"/>
    </row>
    <row r="23" spans="1:17" ht="12" customHeight="1">
      <c r="A23" s="317" t="s">
        <v>126</v>
      </c>
      <c r="B23" s="313">
        <v>89.508886</v>
      </c>
      <c r="C23" s="313">
        <v>72</v>
      </c>
      <c r="D23" s="334">
        <v>21</v>
      </c>
      <c r="E23" s="316">
        <v>20</v>
      </c>
      <c r="F23" s="316">
        <v>14</v>
      </c>
      <c r="G23" s="334">
        <v>17</v>
      </c>
      <c r="H23" s="334">
        <v>13</v>
      </c>
      <c r="I23" s="490"/>
      <c r="K23" s="307"/>
      <c r="L23" s="307"/>
      <c r="M23" s="307"/>
      <c r="N23" s="307"/>
      <c r="O23" s="307"/>
      <c r="P23" s="307"/>
      <c r="Q23" s="307"/>
    </row>
    <row r="24" spans="1:17" ht="12" customHeight="1">
      <c r="A24" s="317" t="s">
        <v>127</v>
      </c>
      <c r="B24" s="313">
        <v>115.439216</v>
      </c>
      <c r="C24" s="313">
        <v>464</v>
      </c>
      <c r="D24" s="334">
        <v>20</v>
      </c>
      <c r="E24" s="316">
        <v>75</v>
      </c>
      <c r="F24" s="316">
        <v>325</v>
      </c>
      <c r="G24" s="334">
        <v>44</v>
      </c>
      <c r="H24" s="334">
        <v>59</v>
      </c>
      <c r="I24" s="490"/>
      <c r="K24" s="307"/>
      <c r="L24" s="307"/>
      <c r="M24" s="307"/>
      <c r="N24" s="307"/>
      <c r="O24" s="307"/>
      <c r="P24" s="307"/>
      <c r="Q24" s="307"/>
    </row>
    <row r="25" spans="1:17" ht="12" customHeight="1">
      <c r="A25" s="317" t="s">
        <v>128</v>
      </c>
      <c r="B25" s="313">
        <v>179.237852</v>
      </c>
      <c r="C25" s="313">
        <v>186</v>
      </c>
      <c r="D25" s="334">
        <v>52</v>
      </c>
      <c r="E25" s="316">
        <v>41</v>
      </c>
      <c r="F25" s="316">
        <v>51</v>
      </c>
      <c r="G25" s="334">
        <v>42</v>
      </c>
      <c r="H25" s="334">
        <v>31</v>
      </c>
      <c r="I25" s="490"/>
      <c r="K25" s="307"/>
      <c r="L25" s="307"/>
      <c r="M25" s="307"/>
      <c r="N25" s="307"/>
      <c r="O25" s="307"/>
      <c r="P25" s="307"/>
      <c r="Q25" s="307"/>
    </row>
    <row r="26" spans="1:17" ht="12" customHeight="1">
      <c r="A26" s="317" t="s">
        <v>129</v>
      </c>
      <c r="B26" s="313">
        <v>135.423927</v>
      </c>
      <c r="C26" s="313">
        <v>74</v>
      </c>
      <c r="D26" s="334">
        <v>19</v>
      </c>
      <c r="E26" s="316">
        <v>8</v>
      </c>
      <c r="F26" s="316">
        <v>30</v>
      </c>
      <c r="G26" s="334">
        <v>17</v>
      </c>
      <c r="H26" s="334">
        <v>8</v>
      </c>
      <c r="I26" s="490"/>
      <c r="K26" s="307"/>
      <c r="L26" s="307"/>
      <c r="M26" s="307"/>
      <c r="N26" s="307"/>
      <c r="O26" s="307"/>
      <c r="P26" s="307"/>
      <c r="Q26" s="307"/>
    </row>
    <row r="27" spans="1:17" ht="12" customHeight="1">
      <c r="A27" s="317" t="s">
        <v>130</v>
      </c>
      <c r="B27" s="313">
        <v>90.907039</v>
      </c>
      <c r="C27" s="313">
        <v>106</v>
      </c>
      <c r="D27" s="334">
        <v>28</v>
      </c>
      <c r="E27" s="316">
        <v>34</v>
      </c>
      <c r="F27" s="316">
        <v>27</v>
      </c>
      <c r="G27" s="334">
        <v>17</v>
      </c>
      <c r="H27" s="334">
        <v>13</v>
      </c>
      <c r="I27" s="490"/>
      <c r="K27" s="307"/>
      <c r="L27" s="307"/>
      <c r="M27" s="307"/>
      <c r="N27" s="307"/>
      <c r="O27" s="307"/>
      <c r="P27" s="307"/>
      <c r="Q27" s="307"/>
    </row>
    <row r="28" spans="1:17" ht="12" customHeight="1">
      <c r="A28" s="317" t="s">
        <v>131</v>
      </c>
      <c r="B28" s="313">
        <v>592.87914</v>
      </c>
      <c r="C28" s="313">
        <v>448</v>
      </c>
      <c r="D28" s="334">
        <v>111</v>
      </c>
      <c r="E28" s="316">
        <v>124</v>
      </c>
      <c r="F28" s="316">
        <v>99</v>
      </c>
      <c r="G28" s="334">
        <v>114</v>
      </c>
      <c r="H28" s="334">
        <v>104</v>
      </c>
      <c r="I28" s="490"/>
      <c r="K28" s="307"/>
      <c r="L28" s="307"/>
      <c r="M28" s="307"/>
      <c r="N28" s="307"/>
      <c r="O28" s="307"/>
      <c r="P28" s="307"/>
      <c r="Q28" s="307"/>
    </row>
    <row r="29" spans="1:17" ht="12" customHeight="1">
      <c r="A29" s="317" t="s">
        <v>122</v>
      </c>
      <c r="B29" s="313">
        <v>447.7389009999997</v>
      </c>
      <c r="C29" s="313">
        <v>421</v>
      </c>
      <c r="D29" s="334">
        <v>110</v>
      </c>
      <c r="E29" s="321">
        <v>119</v>
      </c>
      <c r="F29" s="321">
        <v>87</v>
      </c>
      <c r="G29" s="334">
        <v>105</v>
      </c>
      <c r="H29" s="334">
        <f>H18-SUM(H19:H28)</f>
        <v>106</v>
      </c>
      <c r="I29" s="490"/>
      <c r="K29" s="423"/>
      <c r="L29" s="307"/>
      <c r="M29" s="307"/>
      <c r="N29" s="307"/>
      <c r="O29" s="307"/>
      <c r="P29" s="307"/>
      <c r="Q29" s="307"/>
    </row>
    <row r="30" spans="1:18" ht="12" customHeight="1">
      <c r="A30" s="320" t="s">
        <v>166</v>
      </c>
      <c r="B30" s="309">
        <v>3461</v>
      </c>
      <c r="C30" s="309">
        <v>4353</v>
      </c>
      <c r="D30" s="333">
        <v>1210</v>
      </c>
      <c r="E30" s="311">
        <v>1031</v>
      </c>
      <c r="F30" s="311">
        <v>849</v>
      </c>
      <c r="G30" s="333">
        <v>1263</v>
      </c>
      <c r="H30" s="333">
        <v>665</v>
      </c>
      <c r="I30" s="490"/>
      <c r="J30" s="424"/>
      <c r="K30" s="332"/>
      <c r="L30" s="332"/>
      <c r="M30" s="332"/>
      <c r="N30" s="332"/>
      <c r="O30" s="332"/>
      <c r="P30" s="332"/>
      <c r="Q30" s="332"/>
      <c r="R30" s="332"/>
    </row>
    <row r="31" spans="1:17" ht="12" customHeight="1">
      <c r="A31" s="317" t="s">
        <v>132</v>
      </c>
      <c r="B31" s="319">
        <v>0</v>
      </c>
      <c r="C31" s="334">
        <v>26</v>
      </c>
      <c r="D31" s="334">
        <v>1</v>
      </c>
      <c r="E31" s="334">
        <v>25</v>
      </c>
      <c r="F31" s="322">
        <v>0</v>
      </c>
      <c r="G31" s="322">
        <v>0</v>
      </c>
      <c r="H31" s="322">
        <v>0</v>
      </c>
      <c r="I31" s="490"/>
      <c r="K31" s="307"/>
      <c r="L31" s="307"/>
      <c r="M31" s="307"/>
      <c r="N31" s="307"/>
      <c r="O31" s="307"/>
      <c r="P31" s="307"/>
      <c r="Q31" s="307"/>
    </row>
    <row r="32" spans="1:17" ht="12" customHeight="1">
      <c r="A32" s="317" t="s">
        <v>150</v>
      </c>
      <c r="B32" s="313">
        <v>140.831362</v>
      </c>
      <c r="C32" s="313">
        <v>188</v>
      </c>
      <c r="D32" s="334">
        <v>48</v>
      </c>
      <c r="E32" s="316">
        <v>29</v>
      </c>
      <c r="F32" s="316">
        <v>75</v>
      </c>
      <c r="G32" s="334">
        <v>36</v>
      </c>
      <c r="H32" s="334">
        <v>30</v>
      </c>
      <c r="I32" s="490"/>
      <c r="K32" s="307"/>
      <c r="L32" s="307"/>
      <c r="M32" s="307"/>
      <c r="N32" s="307"/>
      <c r="O32" s="307"/>
      <c r="P32" s="307"/>
      <c r="Q32" s="307"/>
    </row>
    <row r="33" spans="1:17" ht="12" customHeight="1">
      <c r="A33" s="317" t="s">
        <v>133</v>
      </c>
      <c r="B33" s="313">
        <v>1802</v>
      </c>
      <c r="C33" s="313">
        <v>2094</v>
      </c>
      <c r="D33" s="334">
        <v>387</v>
      </c>
      <c r="E33" s="316">
        <v>667</v>
      </c>
      <c r="F33" s="316">
        <v>357</v>
      </c>
      <c r="G33" s="334">
        <v>683</v>
      </c>
      <c r="H33" s="334">
        <v>264</v>
      </c>
      <c r="I33" s="490"/>
      <c r="K33" s="307"/>
      <c r="L33" s="307"/>
      <c r="M33" s="307"/>
      <c r="N33" s="307"/>
      <c r="O33" s="307"/>
      <c r="P33" s="307"/>
      <c r="Q33" s="307"/>
    </row>
    <row r="34" spans="1:17" ht="12" customHeight="1">
      <c r="A34" s="317" t="s">
        <v>180</v>
      </c>
      <c r="B34" s="313">
        <v>500.613887</v>
      </c>
      <c r="C34" s="313">
        <v>558</v>
      </c>
      <c r="D34" s="334">
        <v>242</v>
      </c>
      <c r="E34" s="316">
        <v>89</v>
      </c>
      <c r="F34" s="316">
        <v>73</v>
      </c>
      <c r="G34" s="334">
        <v>154</v>
      </c>
      <c r="H34" s="334">
        <v>175</v>
      </c>
      <c r="I34" s="490"/>
      <c r="K34" s="307"/>
      <c r="L34" s="307"/>
      <c r="M34" s="307"/>
      <c r="N34" s="307"/>
      <c r="O34" s="307"/>
      <c r="P34" s="307"/>
      <c r="Q34" s="307"/>
    </row>
    <row r="35" spans="1:17" ht="12" customHeight="1">
      <c r="A35" s="317" t="s">
        <v>134</v>
      </c>
      <c r="B35" s="314">
        <v>135.374351</v>
      </c>
      <c r="C35" s="314">
        <v>503</v>
      </c>
      <c r="D35" s="314">
        <v>191</v>
      </c>
      <c r="E35" s="321">
        <v>27</v>
      </c>
      <c r="F35" s="321">
        <v>153</v>
      </c>
      <c r="G35" s="321">
        <v>132</v>
      </c>
      <c r="H35" s="314">
        <v>29</v>
      </c>
      <c r="I35" s="490"/>
      <c r="K35" s="307"/>
      <c r="L35" s="307"/>
      <c r="M35" s="307"/>
      <c r="N35" s="307"/>
      <c r="O35" s="307"/>
      <c r="P35" s="307"/>
      <c r="Q35" s="307"/>
    </row>
    <row r="36" spans="1:17" ht="12" customHeight="1">
      <c r="A36" s="317" t="s">
        <v>122</v>
      </c>
      <c r="B36" s="313">
        <v>881.9881629999999</v>
      </c>
      <c r="C36" s="313">
        <v>984</v>
      </c>
      <c r="D36" s="334">
        <v>341</v>
      </c>
      <c r="E36" s="321">
        <v>194</v>
      </c>
      <c r="F36" s="321">
        <v>191</v>
      </c>
      <c r="G36" s="334">
        <v>258</v>
      </c>
      <c r="H36" s="334">
        <f>H30-SUM(H31:H35)</f>
        <v>167</v>
      </c>
      <c r="I36" s="490"/>
      <c r="K36" s="307"/>
      <c r="L36" s="307"/>
      <c r="M36" s="307"/>
      <c r="N36" s="307"/>
      <c r="O36" s="307"/>
      <c r="P36" s="307"/>
      <c r="Q36" s="307"/>
    </row>
    <row r="37" spans="1:17" ht="12" customHeight="1">
      <c r="A37" s="323" t="s">
        <v>167</v>
      </c>
      <c r="B37" s="310">
        <v>600.618408</v>
      </c>
      <c r="C37" s="310">
        <v>398</v>
      </c>
      <c r="D37" s="333">
        <v>127</v>
      </c>
      <c r="E37" s="311">
        <v>60</v>
      </c>
      <c r="F37" s="311">
        <v>135</v>
      </c>
      <c r="G37" s="333">
        <v>76</v>
      </c>
      <c r="H37" s="333">
        <v>60</v>
      </c>
      <c r="I37" s="490"/>
      <c r="J37" s="330"/>
      <c r="K37" s="307"/>
      <c r="L37" s="307"/>
      <c r="M37" s="307"/>
      <c r="N37" s="307"/>
      <c r="O37" s="307"/>
      <c r="P37" s="307"/>
      <c r="Q37" s="307"/>
    </row>
    <row r="38" spans="1:17" ht="12" customHeight="1">
      <c r="A38" s="317" t="s">
        <v>135</v>
      </c>
      <c r="B38" s="315">
        <v>59.996584</v>
      </c>
      <c r="C38" s="315">
        <v>24</v>
      </c>
      <c r="D38" s="334">
        <v>5</v>
      </c>
      <c r="E38" s="316">
        <v>7</v>
      </c>
      <c r="F38" s="316">
        <v>7</v>
      </c>
      <c r="G38" s="334">
        <v>5</v>
      </c>
      <c r="H38" s="334">
        <v>9</v>
      </c>
      <c r="I38" s="490"/>
      <c r="K38" s="307"/>
      <c r="L38" s="307"/>
      <c r="M38" s="307"/>
      <c r="N38" s="307"/>
      <c r="O38" s="307"/>
      <c r="P38" s="307"/>
      <c r="Q38" s="307"/>
    </row>
    <row r="39" spans="1:17" ht="12" customHeight="1">
      <c r="A39" s="317" t="s">
        <v>136</v>
      </c>
      <c r="B39" s="313">
        <v>194</v>
      </c>
      <c r="C39" s="313">
        <v>171</v>
      </c>
      <c r="D39" s="334">
        <v>46</v>
      </c>
      <c r="E39" s="316">
        <v>44</v>
      </c>
      <c r="F39" s="316">
        <v>33</v>
      </c>
      <c r="G39" s="334">
        <v>48</v>
      </c>
      <c r="H39" s="334">
        <v>42</v>
      </c>
      <c r="I39" s="490"/>
      <c r="K39" s="307"/>
      <c r="L39" s="307"/>
      <c r="M39" s="307"/>
      <c r="N39" s="307"/>
      <c r="O39" s="307"/>
      <c r="P39" s="307"/>
      <c r="Q39" s="307"/>
    </row>
    <row r="40" spans="1:17" ht="12" customHeight="1">
      <c r="A40" s="425" t="s">
        <v>164</v>
      </c>
      <c r="B40" s="313">
        <v>11</v>
      </c>
      <c r="C40" s="313">
        <v>5</v>
      </c>
      <c r="D40" s="319">
        <v>0</v>
      </c>
      <c r="E40" s="316">
        <v>2</v>
      </c>
      <c r="F40" s="319">
        <v>0</v>
      </c>
      <c r="G40" s="334">
        <v>3</v>
      </c>
      <c r="H40" s="319">
        <v>0</v>
      </c>
      <c r="I40" s="490"/>
      <c r="K40" s="307"/>
      <c r="L40" s="307"/>
      <c r="M40" s="307"/>
      <c r="N40" s="307"/>
      <c r="O40" s="307"/>
      <c r="P40" s="307"/>
      <c r="Q40" s="307"/>
    </row>
    <row r="41" spans="1:17" ht="12" customHeight="1">
      <c r="A41" s="317" t="s">
        <v>122</v>
      </c>
      <c r="B41" s="313">
        <v>336</v>
      </c>
      <c r="C41" s="313">
        <v>198</v>
      </c>
      <c r="D41" s="335">
        <v>76</v>
      </c>
      <c r="E41" s="321">
        <v>7</v>
      </c>
      <c r="F41" s="321">
        <v>95</v>
      </c>
      <c r="G41" s="335">
        <v>20</v>
      </c>
      <c r="H41" s="426">
        <f>H37-SUM(H38:H40)</f>
        <v>9</v>
      </c>
      <c r="I41" s="490"/>
      <c r="K41" s="307"/>
      <c r="L41" s="307"/>
      <c r="M41" s="307"/>
      <c r="N41" s="307"/>
      <c r="O41" s="307"/>
      <c r="P41" s="307"/>
      <c r="Q41" s="307"/>
    </row>
    <row r="42" spans="1:17" ht="12" customHeight="1">
      <c r="A42" s="323" t="s">
        <v>168</v>
      </c>
      <c r="B42" s="310">
        <v>558</v>
      </c>
      <c r="C42" s="310">
        <v>383</v>
      </c>
      <c r="D42" s="336">
        <v>117</v>
      </c>
      <c r="E42" s="311">
        <v>103</v>
      </c>
      <c r="F42" s="311">
        <v>108</v>
      </c>
      <c r="G42" s="336">
        <v>55</v>
      </c>
      <c r="H42" s="427">
        <v>63</v>
      </c>
      <c r="I42" s="490"/>
      <c r="J42" s="307"/>
      <c r="K42" s="307"/>
      <c r="L42" s="307"/>
      <c r="M42" s="307"/>
      <c r="N42" s="307"/>
      <c r="O42" s="307"/>
      <c r="P42" s="307"/>
      <c r="Q42" s="307"/>
    </row>
    <row r="43" spans="1:17" ht="12" customHeight="1">
      <c r="A43" s="317" t="s">
        <v>137</v>
      </c>
      <c r="B43" s="315">
        <v>293</v>
      </c>
      <c r="C43" s="315">
        <v>228</v>
      </c>
      <c r="D43" s="335">
        <v>70</v>
      </c>
      <c r="E43" s="316">
        <v>43</v>
      </c>
      <c r="F43" s="316">
        <v>70</v>
      </c>
      <c r="G43" s="335">
        <v>45</v>
      </c>
      <c r="H43" s="426">
        <v>41</v>
      </c>
      <c r="I43" s="490"/>
      <c r="K43" s="307"/>
      <c r="L43" s="307"/>
      <c r="M43" s="307"/>
      <c r="N43" s="307"/>
      <c r="O43" s="307"/>
      <c r="P43" s="307"/>
      <c r="Q43" s="307"/>
    </row>
    <row r="44" spans="1:17" ht="12" customHeight="1">
      <c r="A44" s="324" t="s">
        <v>122</v>
      </c>
      <c r="B44" s="325">
        <v>265</v>
      </c>
      <c r="C44" s="325">
        <v>155</v>
      </c>
      <c r="D44" s="337">
        <v>47</v>
      </c>
      <c r="E44" s="326">
        <v>60</v>
      </c>
      <c r="F44" s="326">
        <v>38</v>
      </c>
      <c r="G44" s="337">
        <v>10</v>
      </c>
      <c r="H44" s="428">
        <v>22</v>
      </c>
      <c r="I44" s="490"/>
      <c r="K44" s="307"/>
      <c r="L44" s="307"/>
      <c r="M44" s="307"/>
      <c r="N44" s="307"/>
      <c r="O44" s="307"/>
      <c r="P44" s="307"/>
      <c r="Q44" s="307"/>
    </row>
    <row r="45" spans="1:9" ht="24" customHeight="1">
      <c r="A45" s="421" t="s">
        <v>192</v>
      </c>
      <c r="B45" s="327"/>
      <c r="C45" s="327"/>
      <c r="D45" s="327"/>
      <c r="E45" s="327"/>
      <c r="F45" s="327"/>
      <c r="G45" s="327"/>
      <c r="H45" s="327"/>
      <c r="I45" s="490"/>
    </row>
    <row r="46" spans="2:3" ht="12.75">
      <c r="B46" s="307"/>
      <c r="C46" s="307"/>
    </row>
    <row r="48" spans="2:8" ht="12.75">
      <c r="B48" s="332"/>
      <c r="C48" s="332"/>
      <c r="D48" s="332"/>
      <c r="E48" s="332"/>
      <c r="F48" s="332"/>
      <c r="G48" s="332"/>
      <c r="H48" s="332"/>
    </row>
    <row r="49" spans="2:8" ht="12.75">
      <c r="B49" s="332"/>
      <c r="C49" s="332"/>
      <c r="D49" s="332"/>
      <c r="E49" s="332"/>
      <c r="F49" s="332"/>
      <c r="G49" s="332"/>
      <c r="H49" s="332"/>
    </row>
    <row r="50" spans="2:8" ht="12.75">
      <c r="B50" s="443"/>
      <c r="C50" s="443"/>
      <c r="D50" s="443"/>
      <c r="E50" s="443"/>
      <c r="F50" s="443"/>
      <c r="G50" s="443"/>
      <c r="H50" s="443"/>
    </row>
    <row r="51" spans="2:8" ht="12.75">
      <c r="B51" s="307"/>
      <c r="C51" s="307"/>
      <c r="D51" s="307"/>
      <c r="E51" s="307"/>
      <c r="F51" s="307"/>
      <c r="G51" s="307"/>
      <c r="H51" s="307"/>
    </row>
    <row r="52" spans="2:8" ht="12.75">
      <c r="B52" s="307"/>
      <c r="C52" s="307"/>
      <c r="D52" s="307"/>
      <c r="E52" s="307"/>
      <c r="F52" s="307"/>
      <c r="G52" s="307"/>
      <c r="H52" s="307"/>
    </row>
    <row r="53" spans="2:8" ht="12.75">
      <c r="B53" s="444"/>
      <c r="C53" s="444"/>
      <c r="D53" s="444"/>
      <c r="E53" s="444"/>
      <c r="F53" s="444"/>
      <c r="G53" s="444"/>
      <c r="H53" s="444"/>
    </row>
    <row r="54" spans="2:8" ht="12.75">
      <c r="B54" s="444"/>
      <c r="C54" s="444"/>
      <c r="D54" s="444"/>
      <c r="E54" s="444"/>
      <c r="F54" s="444"/>
      <c r="G54" s="444"/>
      <c r="H54" s="444"/>
    </row>
    <row r="55" spans="2:8" ht="12.75">
      <c r="B55" s="332"/>
      <c r="C55" s="332"/>
      <c r="D55" s="332"/>
      <c r="E55" s="332"/>
      <c r="F55" s="332"/>
      <c r="G55" s="332"/>
      <c r="H55" s="332"/>
    </row>
    <row r="56" spans="2:8" ht="12.75">
      <c r="B56" s="332"/>
      <c r="C56" s="332"/>
      <c r="D56" s="332"/>
      <c r="E56" s="332"/>
      <c r="F56" s="332"/>
      <c r="G56" s="332"/>
      <c r="H56" s="332"/>
    </row>
    <row r="57" spans="2:8" ht="12.75">
      <c r="B57" s="443"/>
      <c r="C57" s="443"/>
      <c r="D57" s="443"/>
      <c r="E57" s="443"/>
      <c r="F57" s="443"/>
      <c r="G57" s="443"/>
      <c r="H57" s="443"/>
    </row>
    <row r="58" spans="2:8" ht="12.75">
      <c r="B58" s="307"/>
      <c r="C58" s="307"/>
      <c r="D58" s="307"/>
      <c r="E58" s="307"/>
      <c r="F58" s="307"/>
      <c r="G58" s="307"/>
      <c r="H58" s="307"/>
    </row>
    <row r="59" spans="2:8" ht="12.75">
      <c r="B59" s="307"/>
      <c r="C59" s="307"/>
      <c r="D59" s="307"/>
      <c r="E59" s="307"/>
      <c r="F59" s="307"/>
      <c r="G59" s="307"/>
      <c r="H59" s="307"/>
    </row>
  </sheetData>
  <sheetProtection/>
  <mergeCells count="5">
    <mergeCell ref="I1:I45"/>
    <mergeCell ref="A4:A5"/>
    <mergeCell ref="B4:B5"/>
    <mergeCell ref="C4:C5"/>
    <mergeCell ref="D4:G4"/>
  </mergeCells>
  <printOptions/>
  <pageMargins left="0.65" right="0.25" top="0.32" bottom="0" header="0" footer="0"/>
  <pageSetup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6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P12" sqref="P12"/>
    </sheetView>
  </sheetViews>
  <sheetFormatPr defaultColWidth="9.140625" defaultRowHeight="12.75"/>
  <cols>
    <col min="1" max="1" width="17.140625" style="14" customWidth="1"/>
    <col min="2" max="4" width="12.28125" style="14" customWidth="1"/>
    <col min="5" max="7" width="8.7109375" style="14" customWidth="1"/>
    <col min="8" max="10" width="8.7109375" style="22" customWidth="1"/>
    <col min="11" max="13" width="8.7109375" style="14" customWidth="1"/>
    <col min="14" max="14" width="7.7109375" style="14" customWidth="1"/>
    <col min="15" max="16384" width="9.140625" style="14" customWidth="1"/>
  </cols>
  <sheetData>
    <row r="1" spans="1:14" s="12" customFormat="1" ht="21" customHeight="1">
      <c r="A1" s="3" t="str">
        <f>"Table 2 - Employment by size of enterprise and sex, EOE Sector, "&amp;TEXT(E4,"MMMM YYYY")&amp;" - "&amp;TEXT(K4,"MMMM YYYY")</f>
        <v>Table 2 - Employment by size of enterprise and sex, EOE Sector, March 2019 - March 2020</v>
      </c>
      <c r="B1" s="10"/>
      <c r="C1" s="11"/>
      <c r="D1" s="11"/>
      <c r="E1" s="11"/>
      <c r="F1" s="11"/>
      <c r="G1" s="11"/>
      <c r="H1" s="21"/>
      <c r="I1" s="21"/>
      <c r="J1" s="21"/>
      <c r="N1" s="457">
        <v>5</v>
      </c>
    </row>
    <row r="2" spans="2:14" ht="18.75" customHeight="1">
      <c r="B2" s="13"/>
      <c r="C2" s="13"/>
      <c r="D2" s="13"/>
      <c r="E2" s="13"/>
      <c r="F2" s="13"/>
      <c r="G2" s="13"/>
      <c r="N2" s="457"/>
    </row>
    <row r="3" spans="1:14" ht="30.75" customHeight="1">
      <c r="A3" s="455" t="s">
        <v>21</v>
      </c>
      <c r="B3" s="455" t="s">
        <v>153</v>
      </c>
      <c r="C3" s="455"/>
      <c r="D3" s="455"/>
      <c r="E3" s="456" t="s">
        <v>20</v>
      </c>
      <c r="F3" s="456"/>
      <c r="G3" s="456"/>
      <c r="H3" s="456"/>
      <c r="I3" s="456"/>
      <c r="J3" s="456"/>
      <c r="K3" s="456"/>
      <c r="L3" s="456"/>
      <c r="M3" s="456"/>
      <c r="N3" s="457"/>
    </row>
    <row r="4" spans="1:14" ht="31.5" customHeight="1">
      <c r="A4" s="455"/>
      <c r="B4" s="455"/>
      <c r="C4" s="455"/>
      <c r="D4" s="455"/>
      <c r="E4" s="191">
        <f>EDATE(K4,-12)</f>
        <v>43525</v>
      </c>
      <c r="F4" s="105"/>
      <c r="G4" s="106"/>
      <c r="H4" s="191">
        <f>EDATE(K4,-3)</f>
        <v>43800</v>
      </c>
      <c r="I4" s="105"/>
      <c r="J4" s="106"/>
      <c r="K4" s="191">
        <v>43891</v>
      </c>
      <c r="L4" s="105"/>
      <c r="M4" s="106"/>
      <c r="N4" s="457"/>
    </row>
    <row r="5" spans="1:14" ht="38.25" customHeight="1">
      <c r="A5" s="455"/>
      <c r="B5" s="192">
        <f>E4</f>
        <v>43525</v>
      </c>
      <c r="C5" s="192">
        <f>H4</f>
        <v>43800</v>
      </c>
      <c r="D5" s="192">
        <f>K4</f>
        <v>43891</v>
      </c>
      <c r="E5" s="107" t="s">
        <v>22</v>
      </c>
      <c r="F5" s="108" t="s">
        <v>23</v>
      </c>
      <c r="G5" s="109" t="s">
        <v>155</v>
      </c>
      <c r="H5" s="107" t="s">
        <v>22</v>
      </c>
      <c r="I5" s="190" t="s">
        <v>23</v>
      </c>
      <c r="J5" s="109" t="s">
        <v>155</v>
      </c>
      <c r="K5" s="107" t="s">
        <v>22</v>
      </c>
      <c r="L5" s="108" t="s">
        <v>23</v>
      </c>
      <c r="M5" s="109" t="s">
        <v>155</v>
      </c>
      <c r="N5" s="457"/>
    </row>
    <row r="6" spans="1:19" ht="60" customHeight="1">
      <c r="A6" s="115" t="s">
        <v>24</v>
      </c>
      <c r="B6" s="122">
        <v>52</v>
      </c>
      <c r="C6" s="124">
        <v>44</v>
      </c>
      <c r="D6" s="124">
        <v>47</v>
      </c>
      <c r="E6" s="124">
        <v>91</v>
      </c>
      <c r="F6" s="124">
        <v>86</v>
      </c>
      <c r="G6" s="124">
        <v>177</v>
      </c>
      <c r="H6" s="124">
        <v>73</v>
      </c>
      <c r="I6" s="125">
        <v>64</v>
      </c>
      <c r="J6" s="125">
        <v>137</v>
      </c>
      <c r="K6" s="125">
        <v>77</v>
      </c>
      <c r="L6" s="125">
        <v>70</v>
      </c>
      <c r="M6" s="110">
        <f>K6+L6</f>
        <v>147</v>
      </c>
      <c r="N6" s="457"/>
      <c r="Q6" s="78"/>
      <c r="R6" s="78"/>
      <c r="S6" s="78"/>
    </row>
    <row r="7" spans="1:14" ht="71.25" customHeight="1">
      <c r="A7" s="116" t="s">
        <v>30</v>
      </c>
      <c r="B7" s="123">
        <v>206</v>
      </c>
      <c r="C7" s="39">
        <v>195</v>
      </c>
      <c r="D7" s="39">
        <v>192</v>
      </c>
      <c r="E7" s="39">
        <v>25777</v>
      </c>
      <c r="F7" s="39">
        <v>22548</v>
      </c>
      <c r="G7" s="39">
        <v>48325</v>
      </c>
      <c r="H7" s="39">
        <v>22962</v>
      </c>
      <c r="I7" s="39">
        <v>20899</v>
      </c>
      <c r="J7" s="39">
        <v>43861</v>
      </c>
      <c r="K7" s="39">
        <v>22591</v>
      </c>
      <c r="L7" s="39">
        <v>20545</v>
      </c>
      <c r="M7" s="111">
        <f>K7+L7</f>
        <v>43136</v>
      </c>
      <c r="N7" s="457"/>
    </row>
    <row r="8" spans="1:17" ht="71.25" customHeight="1">
      <c r="A8" s="117" t="s">
        <v>25</v>
      </c>
      <c r="B8" s="447" t="s">
        <v>198</v>
      </c>
      <c r="C8" s="447" t="s">
        <v>198</v>
      </c>
      <c r="D8" s="447" t="s">
        <v>198</v>
      </c>
      <c r="E8" s="39">
        <v>22</v>
      </c>
      <c r="F8" s="39">
        <v>175</v>
      </c>
      <c r="G8" s="39">
        <v>197</v>
      </c>
      <c r="H8" s="39">
        <v>20</v>
      </c>
      <c r="I8" s="39">
        <v>142</v>
      </c>
      <c r="J8" s="39">
        <v>162</v>
      </c>
      <c r="K8" s="39">
        <v>29</v>
      </c>
      <c r="L8" s="39">
        <v>176</v>
      </c>
      <c r="M8" s="111">
        <f>K8+L8</f>
        <v>205</v>
      </c>
      <c r="N8" s="457"/>
      <c r="Q8" s="78"/>
    </row>
    <row r="9" spans="1:14" ht="8.25" customHeight="1">
      <c r="A9" s="118"/>
      <c r="B9" s="102"/>
      <c r="C9" s="102"/>
      <c r="D9" s="102"/>
      <c r="E9" s="102"/>
      <c r="F9" s="102"/>
      <c r="G9" s="102"/>
      <c r="H9" s="102"/>
      <c r="I9" s="102"/>
      <c r="J9" s="102"/>
      <c r="K9" s="102"/>
      <c r="L9" s="102"/>
      <c r="M9" s="102"/>
      <c r="N9" s="457"/>
    </row>
    <row r="10" spans="1:18" s="12" customFormat="1" ht="43.5" customHeight="1">
      <c r="A10" s="119" t="s">
        <v>26</v>
      </c>
      <c r="B10" s="126">
        <v>258</v>
      </c>
      <c r="C10" s="126">
        <v>239</v>
      </c>
      <c r="D10" s="126">
        <f>D6+D7</f>
        <v>239</v>
      </c>
      <c r="E10" s="126">
        <v>25890</v>
      </c>
      <c r="F10" s="126">
        <v>22809</v>
      </c>
      <c r="G10" s="126">
        <v>48699</v>
      </c>
      <c r="H10" s="126">
        <v>23055</v>
      </c>
      <c r="I10" s="126">
        <v>21105</v>
      </c>
      <c r="J10" s="126">
        <v>44160</v>
      </c>
      <c r="K10" s="126">
        <f>K6+K7+K8</f>
        <v>22697</v>
      </c>
      <c r="L10" s="126">
        <f>L6+L7+L8</f>
        <v>20791</v>
      </c>
      <c r="M10" s="112">
        <f>K10+L10</f>
        <v>43488</v>
      </c>
      <c r="N10" s="457"/>
      <c r="O10" s="445"/>
      <c r="Q10" s="445"/>
      <c r="R10" s="445"/>
    </row>
    <row r="11" spans="1:16" s="68" customFormat="1" ht="43.5" customHeight="1">
      <c r="A11" s="120" t="s">
        <v>174</v>
      </c>
      <c r="B11" s="447" t="s">
        <v>198</v>
      </c>
      <c r="C11" s="447" t="s">
        <v>198</v>
      </c>
      <c r="D11" s="447" t="s">
        <v>198</v>
      </c>
      <c r="E11" s="127">
        <v>10017</v>
      </c>
      <c r="F11" s="127">
        <v>16694</v>
      </c>
      <c r="G11" s="127">
        <v>26711</v>
      </c>
      <c r="H11" s="127">
        <v>8966</v>
      </c>
      <c r="I11" s="127">
        <v>14781</v>
      </c>
      <c r="J11" s="127">
        <v>23747</v>
      </c>
      <c r="K11" s="127">
        <f>K10-K12</f>
        <v>8948</v>
      </c>
      <c r="L11" s="127">
        <f>L10-L12</f>
        <v>14428</v>
      </c>
      <c r="M11" s="113">
        <f>M10-M12</f>
        <v>23376</v>
      </c>
      <c r="N11" s="457"/>
      <c r="P11" s="178"/>
    </row>
    <row r="12" spans="1:14" s="69" customFormat="1" ht="36" customHeight="1">
      <c r="A12" s="121" t="s">
        <v>175</v>
      </c>
      <c r="B12" s="449" t="s">
        <v>198</v>
      </c>
      <c r="C12" s="449" t="s">
        <v>198</v>
      </c>
      <c r="D12" s="449" t="s">
        <v>198</v>
      </c>
      <c r="E12" s="128">
        <v>15873</v>
      </c>
      <c r="F12" s="128">
        <v>6115</v>
      </c>
      <c r="G12" s="128">
        <v>21988</v>
      </c>
      <c r="H12" s="128">
        <v>14089</v>
      </c>
      <c r="I12" s="128">
        <v>6324</v>
      </c>
      <c r="J12" s="128">
        <v>20413</v>
      </c>
      <c r="K12" s="128">
        <v>13749</v>
      </c>
      <c r="L12" s="128">
        <v>6363</v>
      </c>
      <c r="M12" s="114">
        <f>K12+L12</f>
        <v>20112</v>
      </c>
      <c r="N12" s="457"/>
    </row>
    <row r="13" spans="1:14" ht="8.25" customHeight="1">
      <c r="A13" s="103"/>
      <c r="B13" s="104"/>
      <c r="C13" s="104"/>
      <c r="D13" s="104"/>
      <c r="E13" s="104"/>
      <c r="F13" s="104"/>
      <c r="G13" s="104"/>
      <c r="H13" s="104"/>
      <c r="I13" s="104"/>
      <c r="J13" s="104"/>
      <c r="K13" s="104"/>
      <c r="L13" s="104"/>
      <c r="M13" s="104"/>
      <c r="N13" s="457"/>
    </row>
    <row r="14" ht="11.25" customHeight="1">
      <c r="N14" s="457"/>
    </row>
    <row r="15" spans="1:13" ht="12.75">
      <c r="A15" s="448" t="s">
        <v>199</v>
      </c>
      <c r="E15" s="78"/>
      <c r="F15" s="78"/>
      <c r="G15" s="78"/>
      <c r="H15" s="78"/>
      <c r="I15" s="78"/>
      <c r="J15" s="78"/>
      <c r="K15" s="78"/>
      <c r="L15" s="78"/>
      <c r="M15" s="78"/>
    </row>
    <row r="16" spans="5:13" ht="12.75">
      <c r="E16" s="78"/>
      <c r="F16" s="78"/>
      <c r="G16" s="78"/>
      <c r="H16" s="78"/>
      <c r="I16" s="78"/>
      <c r="J16" s="78"/>
      <c r="K16" s="78"/>
      <c r="L16" s="78"/>
      <c r="M16" s="78"/>
    </row>
  </sheetData>
  <sheetProtection/>
  <mergeCells count="4">
    <mergeCell ref="B3:D4"/>
    <mergeCell ref="E3:M3"/>
    <mergeCell ref="N1:N14"/>
    <mergeCell ref="A3:A5"/>
  </mergeCells>
  <printOptions horizontalCentered="1" verticalCentered="1"/>
  <pageMargins left="0.6692913385826772" right="0.2362204724409449" top="0.7480314960629921" bottom="0.5905511811023623" header="0.5118110236220472" footer="0.35433070866141736"/>
  <pageSetup fitToHeight="1" fitToWidth="1" horizontalDpi="600" verticalDpi="600" orientation="landscape" paperSize="9" scale="99" r:id="rId1"/>
  <headerFooter alignWithMargins="0">
    <oddHeader xml:space="preserve">&amp;C </oddHeader>
  </headerFooter>
  <ignoredErrors>
    <ignoredError sqref="M11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O26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M22" sqref="M22"/>
    </sheetView>
  </sheetViews>
  <sheetFormatPr defaultColWidth="9.140625" defaultRowHeight="12.75"/>
  <cols>
    <col min="1" max="1" width="40.28125" style="4" customWidth="1"/>
    <col min="2" max="9" width="11.57421875" style="4" customWidth="1"/>
    <col min="10" max="10" width="7.7109375" style="14" customWidth="1"/>
    <col min="11" max="11" width="9.140625" style="4" customWidth="1"/>
    <col min="12" max="12" width="8.7109375" style="4" customWidth="1"/>
    <col min="13" max="16384" width="9.140625" style="4" customWidth="1"/>
  </cols>
  <sheetData>
    <row r="1" spans="1:10" ht="21" customHeight="1">
      <c r="A1" s="3" t="str">
        <f>"Table 3 - Employment by product group and sex, EOE Sector, "&amp;TEXT(B3,"MMMM YYYY")&amp;" - "&amp;TEXT(F3,"MMMM YYYY")</f>
        <v>Table 3 - Employment by product group and sex, EOE Sector, March 2019 - March 2020</v>
      </c>
      <c r="J1" s="461">
        <v>6</v>
      </c>
    </row>
    <row r="2" spans="1:10" ht="15">
      <c r="A2" s="133"/>
      <c r="C2" s="129"/>
      <c r="D2" s="129"/>
      <c r="E2" s="129"/>
      <c r="F2" s="129"/>
      <c r="G2" s="129"/>
      <c r="I2" s="129"/>
      <c r="J2" s="462"/>
    </row>
    <row r="3" spans="1:10" ht="27.75" customHeight="1">
      <c r="A3" s="459" t="s">
        <v>1</v>
      </c>
      <c r="B3" s="191">
        <f>EDATE(F3,-12)</f>
        <v>43525</v>
      </c>
      <c r="C3" s="135"/>
      <c r="D3" s="135"/>
      <c r="E3" s="135"/>
      <c r="F3" s="191">
        <f>'TAB 2 '!K4</f>
        <v>43891</v>
      </c>
      <c r="G3" s="135"/>
      <c r="H3" s="135"/>
      <c r="I3" s="135"/>
      <c r="J3" s="462"/>
    </row>
    <row r="4" spans="1:15" ht="27.75" customHeight="1">
      <c r="A4" s="459"/>
      <c r="B4" s="460" t="s">
        <v>159</v>
      </c>
      <c r="C4" s="458" t="s">
        <v>20</v>
      </c>
      <c r="D4" s="458"/>
      <c r="E4" s="458"/>
      <c r="F4" s="460" t="s">
        <v>159</v>
      </c>
      <c r="G4" s="458" t="s">
        <v>20</v>
      </c>
      <c r="H4" s="458"/>
      <c r="I4" s="458"/>
      <c r="J4" s="462"/>
      <c r="K4" s="20"/>
      <c r="L4" s="20"/>
      <c r="M4" s="20"/>
      <c r="N4" s="20"/>
      <c r="O4" s="20"/>
    </row>
    <row r="5" spans="1:15" ht="27.75" customHeight="1">
      <c r="A5" s="459"/>
      <c r="B5" s="460"/>
      <c r="C5" s="130" t="s">
        <v>22</v>
      </c>
      <c r="D5" s="130" t="s">
        <v>23</v>
      </c>
      <c r="E5" s="131" t="s">
        <v>155</v>
      </c>
      <c r="F5" s="460"/>
      <c r="G5" s="130" t="s">
        <v>22</v>
      </c>
      <c r="H5" s="130" t="s">
        <v>23</v>
      </c>
      <c r="I5" s="131" t="s">
        <v>155</v>
      </c>
      <c r="J5" s="462"/>
      <c r="K5" s="20"/>
      <c r="L5" s="20"/>
      <c r="M5" s="20"/>
      <c r="N5" s="20"/>
      <c r="O5" s="20"/>
    </row>
    <row r="6" spans="1:15" ht="23.25" customHeight="1">
      <c r="A6" s="138" t="s">
        <v>2</v>
      </c>
      <c r="B6" s="142">
        <v>21</v>
      </c>
      <c r="C6" s="142">
        <v>2043</v>
      </c>
      <c r="D6" s="142">
        <v>3353</v>
      </c>
      <c r="E6" s="142">
        <v>5396</v>
      </c>
      <c r="F6" s="338">
        <v>18</v>
      </c>
      <c r="G6" s="142">
        <v>1991</v>
      </c>
      <c r="H6" s="142">
        <v>3270</v>
      </c>
      <c r="I6" s="132">
        <f>G6+H6</f>
        <v>5261</v>
      </c>
      <c r="J6" s="462"/>
      <c r="K6" s="20"/>
      <c r="L6" s="20"/>
      <c r="M6" s="20"/>
      <c r="N6" s="20"/>
      <c r="O6" s="20"/>
    </row>
    <row r="7" spans="1:15" ht="23.25" customHeight="1">
      <c r="A7" s="139" t="s">
        <v>3</v>
      </c>
      <c r="B7" s="41">
        <v>2</v>
      </c>
      <c r="C7" s="41">
        <v>31</v>
      </c>
      <c r="D7" s="41">
        <v>40</v>
      </c>
      <c r="E7" s="41">
        <v>71</v>
      </c>
      <c r="F7" s="339">
        <v>2</v>
      </c>
      <c r="G7" s="41">
        <v>30</v>
      </c>
      <c r="H7" s="41">
        <v>38</v>
      </c>
      <c r="I7" s="132">
        <f aca="true" t="shared" si="0" ref="I7:I19">G7+H7</f>
        <v>68</v>
      </c>
      <c r="J7" s="462"/>
      <c r="K7" s="20"/>
      <c r="L7" s="193"/>
      <c r="M7" s="194"/>
      <c r="N7" s="20"/>
      <c r="O7" s="20"/>
    </row>
    <row r="8" spans="1:15" ht="23.25" customHeight="1">
      <c r="A8" s="139" t="s">
        <v>4</v>
      </c>
      <c r="B8" s="41">
        <v>24</v>
      </c>
      <c r="C8" s="41">
        <v>3138</v>
      </c>
      <c r="D8" s="41">
        <v>467</v>
      </c>
      <c r="E8" s="41">
        <v>3605</v>
      </c>
      <c r="F8" s="339">
        <v>23</v>
      </c>
      <c r="G8" s="41">
        <v>2873</v>
      </c>
      <c r="H8" s="41">
        <v>413</v>
      </c>
      <c r="I8" s="132">
        <f t="shared" si="0"/>
        <v>3286</v>
      </c>
      <c r="J8" s="462"/>
      <c r="K8" s="20"/>
      <c r="L8" s="194"/>
      <c r="M8" s="193"/>
      <c r="N8" s="20"/>
      <c r="O8" s="20"/>
    </row>
    <row r="9" spans="1:15" ht="23.25" customHeight="1">
      <c r="A9" s="139" t="s">
        <v>31</v>
      </c>
      <c r="B9" s="41">
        <v>95</v>
      </c>
      <c r="C9" s="41">
        <v>16971</v>
      </c>
      <c r="D9" s="41">
        <v>14576</v>
      </c>
      <c r="E9" s="41">
        <v>31547</v>
      </c>
      <c r="F9" s="339">
        <v>84</v>
      </c>
      <c r="G9" s="41">
        <v>14158</v>
      </c>
      <c r="H9" s="41">
        <v>12721</v>
      </c>
      <c r="I9" s="132">
        <f t="shared" si="0"/>
        <v>26879</v>
      </c>
      <c r="J9" s="462"/>
      <c r="K9" s="20"/>
      <c r="L9" s="20"/>
      <c r="M9" s="20"/>
      <c r="N9" s="20"/>
      <c r="O9" s="20"/>
    </row>
    <row r="10" spans="1:15" ht="23.25" customHeight="1">
      <c r="A10" s="140" t="s">
        <v>156</v>
      </c>
      <c r="B10" s="42">
        <v>13</v>
      </c>
      <c r="C10" s="42">
        <v>809</v>
      </c>
      <c r="D10" s="42">
        <v>601</v>
      </c>
      <c r="E10" s="42">
        <v>1410</v>
      </c>
      <c r="F10" s="340">
        <v>12</v>
      </c>
      <c r="G10" s="42">
        <v>512</v>
      </c>
      <c r="H10" s="42">
        <v>374</v>
      </c>
      <c r="I10" s="134">
        <f t="shared" si="0"/>
        <v>886</v>
      </c>
      <c r="J10" s="462"/>
      <c r="K10" s="20"/>
      <c r="L10" s="20"/>
      <c r="M10" s="20"/>
      <c r="N10" s="20"/>
      <c r="O10" s="20"/>
    </row>
    <row r="11" spans="1:15" ht="23.25" customHeight="1">
      <c r="A11" s="140" t="s">
        <v>157</v>
      </c>
      <c r="B11" s="42">
        <v>82</v>
      </c>
      <c r="C11" s="42">
        <v>16162</v>
      </c>
      <c r="D11" s="42">
        <v>13975</v>
      </c>
      <c r="E11" s="42">
        <v>30137</v>
      </c>
      <c r="F11" s="340">
        <v>72</v>
      </c>
      <c r="G11" s="42">
        <v>13646</v>
      </c>
      <c r="H11" s="42">
        <v>12347</v>
      </c>
      <c r="I11" s="134">
        <f t="shared" si="0"/>
        <v>25993</v>
      </c>
      <c r="J11" s="462"/>
      <c r="K11" s="20"/>
      <c r="L11" s="20"/>
      <c r="M11" s="20"/>
      <c r="N11" s="20"/>
      <c r="O11" s="20"/>
    </row>
    <row r="12" spans="1:15" ht="23.25" customHeight="1">
      <c r="A12" s="139" t="s">
        <v>5</v>
      </c>
      <c r="B12" s="41">
        <v>5</v>
      </c>
      <c r="C12" s="41">
        <v>237</v>
      </c>
      <c r="D12" s="41">
        <v>418</v>
      </c>
      <c r="E12" s="41">
        <v>655</v>
      </c>
      <c r="F12" s="339">
        <v>5</v>
      </c>
      <c r="G12" s="41">
        <v>144</v>
      </c>
      <c r="H12" s="41">
        <v>455</v>
      </c>
      <c r="I12" s="132">
        <f t="shared" si="0"/>
        <v>599</v>
      </c>
      <c r="J12" s="462"/>
      <c r="K12" s="20"/>
      <c r="L12" s="20"/>
      <c r="M12" s="20"/>
      <c r="N12" s="20"/>
      <c r="O12" s="20"/>
    </row>
    <row r="13" spans="1:15" ht="23.25" customHeight="1">
      <c r="A13" s="139" t="s">
        <v>6</v>
      </c>
      <c r="B13" s="41">
        <v>10</v>
      </c>
      <c r="C13" s="41">
        <v>265</v>
      </c>
      <c r="D13" s="41">
        <v>309</v>
      </c>
      <c r="E13" s="41">
        <v>574</v>
      </c>
      <c r="F13" s="339">
        <v>10</v>
      </c>
      <c r="G13" s="41">
        <v>260</v>
      </c>
      <c r="H13" s="41">
        <v>271</v>
      </c>
      <c r="I13" s="132">
        <f t="shared" si="0"/>
        <v>531</v>
      </c>
      <c r="J13" s="462"/>
      <c r="K13" s="20"/>
      <c r="L13" s="20"/>
      <c r="M13" s="20"/>
      <c r="N13" s="20"/>
      <c r="O13" s="20"/>
    </row>
    <row r="14" spans="1:15" ht="23.25" customHeight="1">
      <c r="A14" s="139" t="s">
        <v>7</v>
      </c>
      <c r="B14" s="41">
        <v>2</v>
      </c>
      <c r="C14" s="41">
        <v>211</v>
      </c>
      <c r="D14" s="41">
        <v>190</v>
      </c>
      <c r="E14" s="41">
        <v>401</v>
      </c>
      <c r="F14" s="339">
        <v>2</v>
      </c>
      <c r="G14" s="41">
        <v>213</v>
      </c>
      <c r="H14" s="41">
        <v>188</v>
      </c>
      <c r="I14" s="132">
        <f t="shared" si="0"/>
        <v>401</v>
      </c>
      <c r="J14" s="462"/>
      <c r="K14" s="20"/>
      <c r="L14" s="20"/>
      <c r="M14" s="20"/>
      <c r="N14" s="20"/>
      <c r="O14" s="20"/>
    </row>
    <row r="15" spans="1:15" ht="23.25" customHeight="1">
      <c r="A15" s="139" t="s">
        <v>8</v>
      </c>
      <c r="B15" s="41">
        <v>5</v>
      </c>
      <c r="C15" s="41">
        <v>247</v>
      </c>
      <c r="D15" s="41">
        <v>332</v>
      </c>
      <c r="E15" s="41">
        <v>579</v>
      </c>
      <c r="F15" s="339">
        <v>5</v>
      </c>
      <c r="G15" s="41">
        <v>254</v>
      </c>
      <c r="H15" s="41">
        <v>315</v>
      </c>
      <c r="I15" s="132">
        <f t="shared" si="0"/>
        <v>569</v>
      </c>
      <c r="J15" s="462"/>
      <c r="K15" s="20"/>
      <c r="L15" s="20"/>
      <c r="M15" s="20"/>
      <c r="N15" s="20"/>
      <c r="O15" s="20"/>
    </row>
    <row r="16" spans="1:15" ht="23.25" customHeight="1">
      <c r="A16" s="139" t="s">
        <v>9</v>
      </c>
      <c r="B16" s="41">
        <v>5</v>
      </c>
      <c r="C16" s="41">
        <v>63</v>
      </c>
      <c r="D16" s="41">
        <v>116</v>
      </c>
      <c r="E16" s="41">
        <v>179</v>
      </c>
      <c r="F16" s="339">
        <v>5</v>
      </c>
      <c r="G16" s="41">
        <v>59</v>
      </c>
      <c r="H16" s="41">
        <v>104</v>
      </c>
      <c r="I16" s="132">
        <f t="shared" si="0"/>
        <v>163</v>
      </c>
      <c r="J16" s="462"/>
      <c r="K16" s="20"/>
      <c r="L16" s="20"/>
      <c r="M16" s="20"/>
      <c r="N16" s="20"/>
      <c r="O16" s="20"/>
    </row>
    <row r="17" spans="1:15" ht="23.25" customHeight="1">
      <c r="A17" s="139" t="s">
        <v>10</v>
      </c>
      <c r="B17" s="41">
        <v>13</v>
      </c>
      <c r="C17" s="41">
        <v>412</v>
      </c>
      <c r="D17" s="41">
        <v>610</v>
      </c>
      <c r="E17" s="41">
        <v>1022</v>
      </c>
      <c r="F17" s="339">
        <v>12</v>
      </c>
      <c r="G17" s="41">
        <v>393</v>
      </c>
      <c r="H17" s="41">
        <v>600</v>
      </c>
      <c r="I17" s="132">
        <f t="shared" si="0"/>
        <v>993</v>
      </c>
      <c r="J17" s="462"/>
      <c r="K17" s="20"/>
      <c r="L17" s="20"/>
      <c r="M17" s="20"/>
      <c r="N17" s="20"/>
      <c r="O17" s="20"/>
    </row>
    <row r="18" spans="1:15" ht="23.25" customHeight="1">
      <c r="A18" s="139" t="s">
        <v>11</v>
      </c>
      <c r="B18" s="41">
        <v>2</v>
      </c>
      <c r="C18" s="41">
        <v>15</v>
      </c>
      <c r="D18" s="41">
        <v>208</v>
      </c>
      <c r="E18" s="41">
        <v>223</v>
      </c>
      <c r="F18" s="339">
        <v>2</v>
      </c>
      <c r="G18" s="41">
        <v>17</v>
      </c>
      <c r="H18" s="41">
        <v>190</v>
      </c>
      <c r="I18" s="132">
        <f t="shared" si="0"/>
        <v>207</v>
      </c>
      <c r="J18" s="462"/>
      <c r="K18" s="20"/>
      <c r="L18" s="20"/>
      <c r="M18" s="20"/>
      <c r="N18" s="20"/>
      <c r="O18" s="20"/>
    </row>
    <row r="19" spans="1:15" ht="23.25" customHeight="1">
      <c r="A19" s="139" t="s">
        <v>158</v>
      </c>
      <c r="B19" s="41">
        <v>74</v>
      </c>
      <c r="C19" s="41">
        <v>2257</v>
      </c>
      <c r="D19" s="41">
        <v>2190</v>
      </c>
      <c r="E19" s="41">
        <v>4447</v>
      </c>
      <c r="F19" s="339">
        <v>71</v>
      </c>
      <c r="G19" s="41">
        <v>2305</v>
      </c>
      <c r="H19" s="41">
        <v>2226</v>
      </c>
      <c r="I19" s="132">
        <f t="shared" si="0"/>
        <v>4531</v>
      </c>
      <c r="J19" s="462"/>
      <c r="K19" s="430"/>
      <c r="L19" s="20"/>
      <c r="M19" s="20"/>
      <c r="N19" s="20"/>
      <c r="O19" s="20"/>
    </row>
    <row r="20" spans="1:15" ht="4.5" customHeight="1">
      <c r="A20" s="141"/>
      <c r="B20" s="74"/>
      <c r="C20" s="74"/>
      <c r="D20" s="74"/>
      <c r="E20" s="74"/>
      <c r="F20" s="341"/>
      <c r="G20" s="74"/>
      <c r="H20" s="74"/>
      <c r="I20" s="132"/>
      <c r="J20" s="462"/>
      <c r="K20" s="20"/>
      <c r="L20" s="20"/>
      <c r="M20" s="20"/>
      <c r="N20" s="20"/>
      <c r="O20" s="20"/>
    </row>
    <row r="21" spans="1:15" ht="32.25" customHeight="1">
      <c r="A21" s="136" t="s">
        <v>12</v>
      </c>
      <c r="B21" s="137">
        <v>258</v>
      </c>
      <c r="C21" s="137">
        <v>25890</v>
      </c>
      <c r="D21" s="137">
        <v>22809</v>
      </c>
      <c r="E21" s="342">
        <v>48699</v>
      </c>
      <c r="F21" s="342">
        <f>SUM(F6:F9,F12:F19)</f>
        <v>239</v>
      </c>
      <c r="G21" s="137">
        <f>SUM(G6:G9,G12:G19)</f>
        <v>22697</v>
      </c>
      <c r="H21" s="137">
        <f>SUM(H6:H9,H12:H19)</f>
        <v>20791</v>
      </c>
      <c r="I21" s="137">
        <f>G21+H21</f>
        <v>43488</v>
      </c>
      <c r="J21" s="462"/>
      <c r="K21" s="20"/>
      <c r="L21" s="20"/>
      <c r="M21" s="20"/>
      <c r="N21" s="20"/>
      <c r="O21" s="20"/>
    </row>
    <row r="22" spans="1:15" ht="11.25" customHeight="1">
      <c r="A22" s="20"/>
      <c r="B22" s="20"/>
      <c r="C22" s="20"/>
      <c r="D22" s="20"/>
      <c r="E22" s="20"/>
      <c r="F22" s="20"/>
      <c r="G22" s="20"/>
      <c r="H22" s="20"/>
      <c r="I22" s="20"/>
      <c r="J22" s="462"/>
      <c r="K22" s="20"/>
      <c r="L22" s="20"/>
      <c r="M22" s="20"/>
      <c r="N22" s="20"/>
      <c r="O22" s="20"/>
    </row>
    <row r="23" spans="1:10" ht="13.5">
      <c r="A23" s="40"/>
      <c r="B23" s="431"/>
      <c r="C23" s="431"/>
      <c r="D23" s="431"/>
      <c r="E23" s="431"/>
      <c r="F23" s="431"/>
      <c r="G23" s="431"/>
      <c r="H23" s="431"/>
      <c r="I23" s="431"/>
      <c r="J23" s="462"/>
    </row>
    <row r="24" spans="2:9" ht="12.75">
      <c r="B24" s="431"/>
      <c r="C24" s="431"/>
      <c r="D24" s="431"/>
      <c r="E24" s="431"/>
      <c r="F24" s="431"/>
      <c r="G24" s="431"/>
      <c r="H24" s="431"/>
      <c r="I24" s="431"/>
    </row>
    <row r="25" ht="12.75">
      <c r="C25" s="17"/>
    </row>
    <row r="26" spans="6:8" ht="12.75">
      <c r="F26" s="16"/>
      <c r="H26" s="17"/>
    </row>
  </sheetData>
  <sheetProtection/>
  <mergeCells count="6">
    <mergeCell ref="C4:E4"/>
    <mergeCell ref="G4:I4"/>
    <mergeCell ref="A3:A5"/>
    <mergeCell ref="B4:B5"/>
    <mergeCell ref="F4:F5"/>
    <mergeCell ref="J1:J23"/>
  </mergeCells>
  <printOptions horizontalCentered="1" verticalCentered="1"/>
  <pageMargins left="0.65" right="0.25" top="0.748031496062992" bottom="0.551181102362205" header="0.511811023622047" footer="0.31496062992126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32"/>
  <sheetViews>
    <sheetView zoomScalePageLayoutView="0" workbookViewId="0" topLeftCell="A1">
      <selection activeCell="C25" sqref="C25"/>
    </sheetView>
  </sheetViews>
  <sheetFormatPr defaultColWidth="9.140625" defaultRowHeight="12.75"/>
  <cols>
    <col min="1" max="1" width="49.140625" style="8" customWidth="1"/>
    <col min="2" max="4" width="15.7109375" style="8" customWidth="1"/>
    <col min="5" max="6" width="18.28125" style="8" customWidth="1"/>
    <col min="7" max="11" width="7.7109375" style="14" customWidth="1"/>
    <col min="12" max="15" width="9.140625" style="8" customWidth="1"/>
    <col min="16" max="16" width="8.7109375" style="8" customWidth="1"/>
    <col min="17" max="16384" width="9.140625" style="8" customWidth="1"/>
  </cols>
  <sheetData>
    <row r="1" spans="1:11" ht="20.25" customHeight="1">
      <c r="A1" s="9" t="str">
        <f>"Table 4 - Net change in employment by product group, EOE Sector, "&amp;TEXT(B4,"MMMM YYYY")&amp;" - "&amp;TEXT(D4,"MMMM YYYY")</f>
        <v>Table 4 - Net change in employment by product group, EOE Sector, March 2019 - March 2020</v>
      </c>
      <c r="G1" s="457">
        <v>7</v>
      </c>
      <c r="H1" s="434"/>
      <c r="I1" s="434"/>
      <c r="J1" s="434"/>
      <c r="K1" s="434"/>
    </row>
    <row r="2" spans="1:11" ht="9.75" customHeight="1">
      <c r="A2" s="9"/>
      <c r="G2" s="464"/>
      <c r="H2" s="435"/>
      <c r="I2" s="435"/>
      <c r="J2" s="435"/>
      <c r="K2" s="435"/>
    </row>
    <row r="3" spans="1:11" ht="25.5" customHeight="1">
      <c r="A3" s="463" t="s">
        <v>1</v>
      </c>
      <c r="B3" s="144" t="s">
        <v>20</v>
      </c>
      <c r="C3" s="144"/>
      <c r="D3" s="145"/>
      <c r="E3" s="144" t="s">
        <v>0</v>
      </c>
      <c r="F3" s="144"/>
      <c r="G3" s="464"/>
      <c r="H3" s="435"/>
      <c r="I3" s="435"/>
      <c r="J3" s="435"/>
      <c r="K3" s="435"/>
    </row>
    <row r="4" spans="1:17" ht="31.5" customHeight="1">
      <c r="A4" s="463"/>
      <c r="B4" s="195">
        <f>EDATE(D4,-12)</f>
        <v>43525</v>
      </c>
      <c r="C4" s="195">
        <f>EDATE(D4,-3)</f>
        <v>43800</v>
      </c>
      <c r="D4" s="195">
        <f>'TAB 2 '!K4</f>
        <v>43891</v>
      </c>
      <c r="E4" s="195" t="str">
        <f>TEXT(C4,"MMM. YY")&amp;" to "&amp;TEXT(D4,"MMM. YY")</f>
        <v>Dec. 19 to Mar. 20</v>
      </c>
      <c r="F4" s="195" t="str">
        <f>TEXT(B4,"MMM. YY")&amp;" to "&amp;TEXT(D4,"MMM. YY")</f>
        <v>Mar. 19 to Mar. 20</v>
      </c>
      <c r="G4" s="464"/>
      <c r="H4" s="435"/>
      <c r="I4" s="435"/>
      <c r="J4" s="435"/>
      <c r="K4" s="435"/>
      <c r="L4" s="19"/>
      <c r="M4" s="19"/>
      <c r="N4" s="19"/>
      <c r="O4" s="19"/>
      <c r="P4" s="19"/>
      <c r="Q4" s="19"/>
    </row>
    <row r="5" spans="1:17" ht="31.5" customHeight="1">
      <c r="A5" s="148" t="s">
        <v>2</v>
      </c>
      <c r="B5" s="151">
        <v>5396</v>
      </c>
      <c r="C5" s="151">
        <v>5180</v>
      </c>
      <c r="D5" s="151">
        <v>5261</v>
      </c>
      <c r="E5" s="450">
        <f>D5-C5</f>
        <v>81</v>
      </c>
      <c r="F5" s="432">
        <f>D5-B5</f>
        <v>-135</v>
      </c>
      <c r="G5" s="464"/>
      <c r="H5" s="436"/>
      <c r="I5" s="436"/>
      <c r="J5" s="436"/>
      <c r="K5" s="436"/>
      <c r="L5" s="19"/>
      <c r="M5" s="19"/>
      <c r="N5" s="19"/>
      <c r="O5" s="19"/>
      <c r="P5" s="19"/>
      <c r="Q5" s="19"/>
    </row>
    <row r="6" spans="1:17" ht="24" customHeight="1">
      <c r="A6" s="149" t="s">
        <v>3</v>
      </c>
      <c r="B6" s="79">
        <v>71</v>
      </c>
      <c r="C6" s="79">
        <v>71</v>
      </c>
      <c r="D6" s="79">
        <v>68</v>
      </c>
      <c r="E6" s="451">
        <f aca="true" t="shared" si="0" ref="E6:E18">D6-C6</f>
        <v>-3</v>
      </c>
      <c r="F6" s="432">
        <f aca="true" t="shared" si="1" ref="F6:F18">D6-B6</f>
        <v>-3</v>
      </c>
      <c r="G6" s="464"/>
      <c r="H6" s="436"/>
      <c r="I6" s="436"/>
      <c r="J6" s="436"/>
      <c r="K6" s="436"/>
      <c r="L6" s="19"/>
      <c r="M6" s="73"/>
      <c r="N6" s="19"/>
      <c r="O6" s="19"/>
      <c r="P6" s="19"/>
      <c r="Q6" s="19"/>
    </row>
    <row r="7" spans="1:17" ht="24" customHeight="1">
      <c r="A7" s="149" t="s">
        <v>4</v>
      </c>
      <c r="B7" s="79">
        <v>3605</v>
      </c>
      <c r="C7" s="79">
        <v>3381</v>
      </c>
      <c r="D7" s="79">
        <v>3286</v>
      </c>
      <c r="E7" s="451">
        <f t="shared" si="0"/>
        <v>-95</v>
      </c>
      <c r="F7" s="432">
        <f t="shared" si="1"/>
        <v>-319</v>
      </c>
      <c r="G7" s="464"/>
      <c r="H7" s="436"/>
      <c r="I7" s="436"/>
      <c r="J7" s="436"/>
      <c r="K7" s="436"/>
      <c r="L7" s="19"/>
      <c r="N7" s="19"/>
      <c r="O7" s="19"/>
      <c r="P7" s="19"/>
      <c r="Q7" s="19"/>
    </row>
    <row r="8" spans="1:17" ht="24" customHeight="1">
      <c r="A8" s="149" t="s">
        <v>31</v>
      </c>
      <c r="B8" s="79">
        <v>31547</v>
      </c>
      <c r="C8" s="79">
        <v>27589</v>
      </c>
      <c r="D8" s="79">
        <v>26879</v>
      </c>
      <c r="E8" s="451">
        <f t="shared" si="0"/>
        <v>-710</v>
      </c>
      <c r="F8" s="432">
        <f t="shared" si="1"/>
        <v>-4668</v>
      </c>
      <c r="G8" s="464"/>
      <c r="H8" s="436"/>
      <c r="I8" s="436"/>
      <c r="J8" s="436"/>
      <c r="K8" s="436"/>
      <c r="L8" s="19"/>
      <c r="M8" s="376"/>
      <c r="N8" s="19"/>
      <c r="O8" s="19"/>
      <c r="P8" s="19"/>
      <c r="Q8" s="19"/>
    </row>
    <row r="9" spans="1:17" ht="24" customHeight="1">
      <c r="A9" s="140" t="s">
        <v>156</v>
      </c>
      <c r="B9" s="80">
        <v>1410</v>
      </c>
      <c r="C9" s="80">
        <v>904</v>
      </c>
      <c r="D9" s="80">
        <v>886</v>
      </c>
      <c r="E9" s="79">
        <f t="shared" si="0"/>
        <v>-18</v>
      </c>
      <c r="F9" s="143">
        <f t="shared" si="1"/>
        <v>-524</v>
      </c>
      <c r="G9" s="464"/>
      <c r="H9" s="436"/>
      <c r="I9" s="436"/>
      <c r="J9" s="436"/>
      <c r="K9" s="436"/>
      <c r="L9" s="19"/>
      <c r="M9" s="19"/>
      <c r="N9" s="19"/>
      <c r="O9" s="19"/>
      <c r="P9" s="19"/>
      <c r="Q9" s="19"/>
    </row>
    <row r="10" spans="1:17" ht="24" customHeight="1">
      <c r="A10" s="140" t="s">
        <v>157</v>
      </c>
      <c r="B10" s="80">
        <v>30137</v>
      </c>
      <c r="C10" s="80">
        <v>26685</v>
      </c>
      <c r="D10" s="80">
        <v>25993</v>
      </c>
      <c r="E10" s="79">
        <f t="shared" si="0"/>
        <v>-692</v>
      </c>
      <c r="F10" s="143">
        <f t="shared" si="1"/>
        <v>-4144</v>
      </c>
      <c r="G10" s="464"/>
      <c r="H10" s="436"/>
      <c r="I10" s="436"/>
      <c r="J10" s="436"/>
      <c r="K10" s="436"/>
      <c r="L10" s="19"/>
      <c r="M10" s="19"/>
      <c r="N10" s="19"/>
      <c r="O10" s="19"/>
      <c r="P10" s="19"/>
      <c r="Q10" s="19"/>
    </row>
    <row r="11" spans="1:17" ht="24" customHeight="1">
      <c r="A11" s="149" t="s">
        <v>5</v>
      </c>
      <c r="B11" s="79">
        <v>655</v>
      </c>
      <c r="C11" s="79">
        <v>596</v>
      </c>
      <c r="D11" s="79">
        <v>599</v>
      </c>
      <c r="E11" s="79">
        <f t="shared" si="0"/>
        <v>3</v>
      </c>
      <c r="F11" s="143">
        <f t="shared" si="1"/>
        <v>-56</v>
      </c>
      <c r="G11" s="464"/>
      <c r="H11" s="436"/>
      <c r="I11" s="436"/>
      <c r="J11" s="436"/>
      <c r="K11" s="436"/>
      <c r="L11" s="19"/>
      <c r="M11" s="19"/>
      <c r="N11" s="19"/>
      <c r="O11" s="19"/>
      <c r="P11" s="19"/>
      <c r="Q11" s="19"/>
    </row>
    <row r="12" spans="1:17" ht="24" customHeight="1">
      <c r="A12" s="149" t="s">
        <v>6</v>
      </c>
      <c r="B12" s="79">
        <v>574</v>
      </c>
      <c r="C12" s="79">
        <v>542</v>
      </c>
      <c r="D12" s="79">
        <v>531</v>
      </c>
      <c r="E12" s="79">
        <f t="shared" si="0"/>
        <v>-11</v>
      </c>
      <c r="F12" s="143">
        <f t="shared" si="1"/>
        <v>-43</v>
      </c>
      <c r="G12" s="464"/>
      <c r="H12" s="436"/>
      <c r="I12" s="436"/>
      <c r="J12" s="436"/>
      <c r="K12" s="436"/>
      <c r="L12" s="19"/>
      <c r="M12" s="19"/>
      <c r="N12" s="19"/>
      <c r="O12" s="19"/>
      <c r="P12" s="19"/>
      <c r="Q12" s="19"/>
    </row>
    <row r="13" spans="1:17" ht="24" customHeight="1">
      <c r="A13" s="149" t="s">
        <v>7</v>
      </c>
      <c r="B13" s="79">
        <v>401</v>
      </c>
      <c r="C13" s="79">
        <v>399</v>
      </c>
      <c r="D13" s="79">
        <v>401</v>
      </c>
      <c r="E13" s="79">
        <f t="shared" si="0"/>
        <v>2</v>
      </c>
      <c r="F13" s="143">
        <f t="shared" si="1"/>
        <v>0</v>
      </c>
      <c r="G13" s="464"/>
      <c r="H13" s="436"/>
      <c r="I13" s="436"/>
      <c r="J13" s="436"/>
      <c r="K13" s="436"/>
      <c r="L13" s="19"/>
      <c r="M13" s="19"/>
      <c r="N13" s="19"/>
      <c r="O13" s="19"/>
      <c r="P13" s="19"/>
      <c r="Q13" s="19"/>
    </row>
    <row r="14" spans="1:17" ht="24" customHeight="1">
      <c r="A14" s="149" t="s">
        <v>8</v>
      </c>
      <c r="B14" s="79">
        <v>579</v>
      </c>
      <c r="C14" s="79">
        <v>565</v>
      </c>
      <c r="D14" s="79">
        <v>569</v>
      </c>
      <c r="E14" s="79">
        <f t="shared" si="0"/>
        <v>4</v>
      </c>
      <c r="F14" s="143">
        <f t="shared" si="1"/>
        <v>-10</v>
      </c>
      <c r="G14" s="464"/>
      <c r="H14" s="436"/>
      <c r="I14" s="436"/>
      <c r="J14" s="436"/>
      <c r="K14" s="436"/>
      <c r="L14" s="19"/>
      <c r="M14" s="19"/>
      <c r="N14" s="19"/>
      <c r="O14" s="19"/>
      <c r="P14" s="19"/>
      <c r="Q14" s="19"/>
    </row>
    <row r="15" spans="1:17" ht="24" customHeight="1">
      <c r="A15" s="149" t="s">
        <v>9</v>
      </c>
      <c r="B15" s="79">
        <v>179</v>
      </c>
      <c r="C15" s="79">
        <v>185</v>
      </c>
      <c r="D15" s="79">
        <v>163</v>
      </c>
      <c r="E15" s="79">
        <f t="shared" si="0"/>
        <v>-22</v>
      </c>
      <c r="F15" s="143">
        <f t="shared" si="1"/>
        <v>-16</v>
      </c>
      <c r="G15" s="464"/>
      <c r="H15" s="436"/>
      <c r="I15" s="436"/>
      <c r="J15" s="436"/>
      <c r="K15" s="436"/>
      <c r="L15" s="19"/>
      <c r="M15" s="19"/>
      <c r="N15" s="19"/>
      <c r="O15" s="19"/>
      <c r="P15" s="19"/>
      <c r="Q15" s="19"/>
    </row>
    <row r="16" spans="1:17" ht="24" customHeight="1">
      <c r="A16" s="149" t="s">
        <v>10</v>
      </c>
      <c r="B16" s="79">
        <v>1022</v>
      </c>
      <c r="C16" s="79">
        <v>991</v>
      </c>
      <c r="D16" s="79">
        <v>993</v>
      </c>
      <c r="E16" s="79">
        <f t="shared" si="0"/>
        <v>2</v>
      </c>
      <c r="F16" s="143">
        <f t="shared" si="1"/>
        <v>-29</v>
      </c>
      <c r="G16" s="464"/>
      <c r="H16" s="436"/>
      <c r="I16" s="436"/>
      <c r="J16" s="436"/>
      <c r="K16" s="436"/>
      <c r="L16" s="19"/>
      <c r="M16" s="19"/>
      <c r="N16" s="19"/>
      <c r="O16" s="19"/>
      <c r="P16" s="19"/>
      <c r="Q16" s="19"/>
    </row>
    <row r="17" spans="1:17" ht="24" customHeight="1">
      <c r="A17" s="149" t="s">
        <v>11</v>
      </c>
      <c r="B17" s="79">
        <v>223</v>
      </c>
      <c r="C17" s="79">
        <v>208</v>
      </c>
      <c r="D17" s="79">
        <v>207</v>
      </c>
      <c r="E17" s="79">
        <f t="shared" si="0"/>
        <v>-1</v>
      </c>
      <c r="F17" s="143">
        <f t="shared" si="1"/>
        <v>-16</v>
      </c>
      <c r="G17" s="464"/>
      <c r="H17" s="436"/>
      <c r="I17" s="436"/>
      <c r="J17" s="436"/>
      <c r="K17" s="436"/>
      <c r="L17" s="19"/>
      <c r="M17" s="19"/>
      <c r="N17" s="19"/>
      <c r="O17" s="19"/>
      <c r="P17" s="19"/>
      <c r="Q17" s="19"/>
    </row>
    <row r="18" spans="1:17" ht="24" customHeight="1">
      <c r="A18" s="149" t="s">
        <v>158</v>
      </c>
      <c r="B18" s="79">
        <v>4447</v>
      </c>
      <c r="C18" s="79">
        <v>4453</v>
      </c>
      <c r="D18" s="79">
        <v>4531</v>
      </c>
      <c r="E18" s="79">
        <f t="shared" si="0"/>
        <v>78</v>
      </c>
      <c r="F18" s="432">
        <f t="shared" si="1"/>
        <v>84</v>
      </c>
      <c r="G18" s="464"/>
      <c r="H18" s="436"/>
      <c r="I18" s="436"/>
      <c r="J18" s="436"/>
      <c r="K18" s="436"/>
      <c r="L18" s="19"/>
      <c r="M18" s="19"/>
      <c r="N18" s="19"/>
      <c r="O18" s="19"/>
      <c r="P18" s="19"/>
      <c r="Q18" s="19"/>
    </row>
    <row r="19" spans="1:17" ht="6.75" customHeight="1">
      <c r="A19" s="150"/>
      <c r="B19" s="152"/>
      <c r="C19" s="152"/>
      <c r="D19" s="152"/>
      <c r="E19" s="152"/>
      <c r="F19" s="143"/>
      <c r="G19" s="464"/>
      <c r="H19" s="436"/>
      <c r="I19" s="436"/>
      <c r="J19" s="436"/>
      <c r="K19" s="436"/>
      <c r="L19" s="19"/>
      <c r="M19" s="19"/>
      <c r="N19" s="19"/>
      <c r="O19" s="19"/>
      <c r="P19" s="19"/>
      <c r="Q19" s="19"/>
    </row>
    <row r="20" spans="1:17" ht="29.25" customHeight="1">
      <c r="A20" s="146" t="s">
        <v>12</v>
      </c>
      <c r="B20" s="343">
        <v>48699</v>
      </c>
      <c r="C20" s="147">
        <v>44160</v>
      </c>
      <c r="D20" s="147">
        <f>SUM(D5:D8,D11:D18)</f>
        <v>43488</v>
      </c>
      <c r="E20" s="147">
        <f>D20-C20</f>
        <v>-672</v>
      </c>
      <c r="F20" s="147">
        <f>D20-B20</f>
        <v>-5211</v>
      </c>
      <c r="G20" s="464"/>
      <c r="H20" s="436"/>
      <c r="I20" s="436"/>
      <c r="J20" s="436"/>
      <c r="K20" s="436"/>
      <c r="L20" s="19"/>
      <c r="M20" s="81"/>
      <c r="N20" s="19"/>
      <c r="O20" s="19"/>
      <c r="P20" s="19"/>
      <c r="Q20" s="19"/>
    </row>
    <row r="21" spans="1:17" ht="11.25" customHeight="1">
      <c r="A21" s="45"/>
      <c r="B21" s="46"/>
      <c r="C21" s="46"/>
      <c r="D21" s="46"/>
      <c r="E21" s="46"/>
      <c r="F21" s="46"/>
      <c r="G21" s="464"/>
      <c r="H21" s="435"/>
      <c r="I21" s="435"/>
      <c r="J21" s="435"/>
      <c r="K21" s="435"/>
      <c r="L21" s="19"/>
      <c r="M21" s="19"/>
      <c r="N21" s="19"/>
      <c r="O21" s="19"/>
      <c r="P21" s="19"/>
      <c r="Q21" s="19"/>
    </row>
    <row r="22" spans="1:11" s="4" customFormat="1" ht="13.5">
      <c r="A22" s="40"/>
      <c r="B22" s="43"/>
      <c r="C22" s="44"/>
      <c r="D22" s="44"/>
      <c r="E22" s="44"/>
      <c r="F22" s="44"/>
      <c r="G22" s="464"/>
      <c r="H22" s="435"/>
      <c r="I22" s="435"/>
      <c r="J22" s="435"/>
      <c r="K22" s="435"/>
    </row>
    <row r="23" spans="1:27" ht="12.75">
      <c r="A23" s="28"/>
      <c r="B23" s="429"/>
      <c r="C23" s="429"/>
      <c r="D23" s="429"/>
      <c r="E23" s="429"/>
      <c r="F23" s="429"/>
      <c r="G23" s="464"/>
      <c r="H23" s="435"/>
      <c r="I23" s="435"/>
      <c r="J23" s="435"/>
      <c r="K23" s="435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</row>
    <row r="24" spans="2:6" ht="12.75">
      <c r="B24" s="189"/>
      <c r="C24" s="189"/>
      <c r="D24" s="189"/>
      <c r="E24" s="189"/>
      <c r="F24" s="189"/>
    </row>
    <row r="26" ht="12.75">
      <c r="B26" s="15"/>
    </row>
    <row r="29" ht="12.75">
      <c r="D29" s="189"/>
    </row>
    <row r="32" ht="12.75">
      <c r="B32" s="15"/>
    </row>
  </sheetData>
  <sheetProtection/>
  <mergeCells count="2">
    <mergeCell ref="A3:A4"/>
    <mergeCell ref="G1:G23"/>
  </mergeCells>
  <printOptions verticalCentered="1"/>
  <pageMargins left="0.65" right="0.25" top="0.78740157480315" bottom="0.590551181102362" header="0.551181102362205" footer="0.31496062992126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7"/>
  <sheetViews>
    <sheetView zoomScale="110" zoomScaleNormal="11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H26" sqref="H26"/>
    </sheetView>
  </sheetViews>
  <sheetFormatPr defaultColWidth="9.140625" defaultRowHeight="12.75"/>
  <cols>
    <col min="1" max="1" width="56.28125" style="2" customWidth="1"/>
    <col min="2" max="7" width="12.7109375" style="2" customWidth="1"/>
    <col min="8" max="8" width="7.7109375" style="14" customWidth="1"/>
    <col min="9" max="11" width="9.140625" style="2" customWidth="1"/>
    <col min="12" max="12" width="8.7109375" style="2" customWidth="1"/>
    <col min="13" max="16384" width="9.140625" style="2" customWidth="1"/>
  </cols>
  <sheetData>
    <row r="1" spans="1:8" ht="15">
      <c r="A1" s="1" t="str">
        <f>"Table 5 - Expatriate employment by product group and sex, EOE Sector, "&amp;TEXT(B4,"MMMM YYYY")&amp;" - "&amp;TEXT(E4,"MMMM YYYY")</f>
        <v>Table 5 - Expatriate employment by product group and sex, EOE Sector, March 2019 - March 2020</v>
      </c>
      <c r="H1" s="457">
        <v>8</v>
      </c>
    </row>
    <row r="2" ht="10.5" customHeight="1">
      <c r="H2" s="464"/>
    </row>
    <row r="3" spans="1:8" ht="24.75" customHeight="1">
      <c r="A3" s="467" t="s">
        <v>1</v>
      </c>
      <c r="B3" s="466" t="s">
        <v>20</v>
      </c>
      <c r="C3" s="466"/>
      <c r="D3" s="466"/>
      <c r="E3" s="466"/>
      <c r="F3" s="466"/>
      <c r="G3" s="466"/>
      <c r="H3" s="464"/>
    </row>
    <row r="4" spans="1:9" ht="24.75" customHeight="1">
      <c r="A4" s="467"/>
      <c r="B4" s="465">
        <f>EDATE(E4,-12)</f>
        <v>43525</v>
      </c>
      <c r="C4" s="466"/>
      <c r="D4" s="466"/>
      <c r="E4" s="465">
        <f>'TAB 2 '!K4</f>
        <v>43891</v>
      </c>
      <c r="F4" s="466"/>
      <c r="G4" s="466"/>
      <c r="H4" s="464"/>
      <c r="I4" s="5"/>
    </row>
    <row r="5" spans="1:9" ht="24.75" customHeight="1">
      <c r="A5" s="467"/>
      <c r="B5" s="154" t="s">
        <v>22</v>
      </c>
      <c r="C5" s="154" t="s">
        <v>23</v>
      </c>
      <c r="D5" s="131" t="s">
        <v>155</v>
      </c>
      <c r="E5" s="154" t="s">
        <v>22</v>
      </c>
      <c r="F5" s="154" t="s">
        <v>23</v>
      </c>
      <c r="G5" s="131" t="s">
        <v>155</v>
      </c>
      <c r="H5" s="464"/>
      <c r="I5" s="5"/>
    </row>
    <row r="6" spans="1:9" ht="23.25" customHeight="1">
      <c r="A6" s="156" t="s">
        <v>2</v>
      </c>
      <c r="B6" s="159">
        <v>591</v>
      </c>
      <c r="C6" s="159">
        <v>1412</v>
      </c>
      <c r="D6" s="159">
        <v>2003</v>
      </c>
      <c r="E6" s="159">
        <v>598</v>
      </c>
      <c r="F6" s="159">
        <v>1315</v>
      </c>
      <c r="G6" s="52">
        <f>E6+F6</f>
        <v>1913</v>
      </c>
      <c r="H6" s="464"/>
      <c r="I6" s="5"/>
    </row>
    <row r="7" spans="1:9" ht="23.25" customHeight="1">
      <c r="A7" s="157" t="s">
        <v>3</v>
      </c>
      <c r="B7" s="160">
        <v>0</v>
      </c>
      <c r="C7" s="160">
        <v>0</v>
      </c>
      <c r="D7" s="160">
        <v>0</v>
      </c>
      <c r="E7" s="160">
        <v>0</v>
      </c>
      <c r="F7" s="70">
        <v>0</v>
      </c>
      <c r="G7" s="153">
        <v>0</v>
      </c>
      <c r="H7" s="464"/>
      <c r="I7" s="5"/>
    </row>
    <row r="8" spans="1:9" ht="23.25" customHeight="1">
      <c r="A8" s="157" t="s">
        <v>4</v>
      </c>
      <c r="B8" s="48">
        <v>2197</v>
      </c>
      <c r="C8" s="48">
        <v>26</v>
      </c>
      <c r="D8" s="48">
        <v>2223</v>
      </c>
      <c r="E8" s="48">
        <v>2037</v>
      </c>
      <c r="F8" s="48">
        <v>10</v>
      </c>
      <c r="G8" s="52">
        <f aca="true" t="shared" si="0" ref="G8:G19">E8+F8</f>
        <v>2047</v>
      </c>
      <c r="H8" s="464"/>
      <c r="I8" s="5"/>
    </row>
    <row r="9" spans="1:9" ht="23.25" customHeight="1">
      <c r="A9" s="157" t="s">
        <v>31</v>
      </c>
      <c r="B9" s="48">
        <v>12376</v>
      </c>
      <c r="C9" s="48">
        <v>4626</v>
      </c>
      <c r="D9" s="48">
        <v>17002</v>
      </c>
      <c r="E9" s="48">
        <v>10347</v>
      </c>
      <c r="F9" s="48">
        <v>4977</v>
      </c>
      <c r="G9" s="52">
        <f t="shared" si="0"/>
        <v>15324</v>
      </c>
      <c r="H9" s="464"/>
      <c r="I9" s="5"/>
    </row>
    <row r="10" spans="1:9" ht="23.25" customHeight="1">
      <c r="A10" s="140" t="s">
        <v>156</v>
      </c>
      <c r="B10" s="49">
        <v>577</v>
      </c>
      <c r="C10" s="49">
        <v>72</v>
      </c>
      <c r="D10" s="49">
        <v>649</v>
      </c>
      <c r="E10" s="49">
        <v>300</v>
      </c>
      <c r="F10" s="49">
        <v>29</v>
      </c>
      <c r="G10" s="53">
        <f t="shared" si="0"/>
        <v>329</v>
      </c>
      <c r="H10" s="464"/>
      <c r="I10" s="5"/>
    </row>
    <row r="11" spans="1:9" ht="23.25" customHeight="1">
      <c r="A11" s="140" t="s">
        <v>157</v>
      </c>
      <c r="B11" s="49">
        <v>11799</v>
      </c>
      <c r="C11" s="50">
        <v>4554</v>
      </c>
      <c r="D11" s="49">
        <v>16353</v>
      </c>
      <c r="E11" s="49">
        <v>10047</v>
      </c>
      <c r="F11" s="50">
        <v>4948</v>
      </c>
      <c r="G11" s="53">
        <f t="shared" si="0"/>
        <v>14995</v>
      </c>
      <c r="H11" s="464"/>
      <c r="I11" s="5"/>
    </row>
    <row r="12" spans="1:9" ht="23.25" customHeight="1">
      <c r="A12" s="157" t="s">
        <v>5</v>
      </c>
      <c r="B12" s="48">
        <v>36</v>
      </c>
      <c r="C12" s="48">
        <v>2</v>
      </c>
      <c r="D12" s="48">
        <v>38</v>
      </c>
      <c r="E12" s="48">
        <v>35</v>
      </c>
      <c r="F12" s="48">
        <v>2</v>
      </c>
      <c r="G12" s="52">
        <f t="shared" si="0"/>
        <v>37</v>
      </c>
      <c r="H12" s="464"/>
      <c r="I12" s="5"/>
    </row>
    <row r="13" spans="1:9" ht="23.25" customHeight="1">
      <c r="A13" s="157" t="s">
        <v>6</v>
      </c>
      <c r="B13" s="48">
        <v>1</v>
      </c>
      <c r="C13" s="196">
        <v>1</v>
      </c>
      <c r="D13" s="48">
        <v>2</v>
      </c>
      <c r="E13" s="48">
        <v>13</v>
      </c>
      <c r="F13" s="48">
        <v>1</v>
      </c>
      <c r="G13" s="52">
        <f t="shared" si="0"/>
        <v>14</v>
      </c>
      <c r="H13" s="464"/>
      <c r="I13" s="5"/>
    </row>
    <row r="14" spans="1:9" ht="23.25" customHeight="1">
      <c r="A14" s="157" t="s">
        <v>7</v>
      </c>
      <c r="B14" s="48">
        <v>91</v>
      </c>
      <c r="C14" s="160">
        <v>0</v>
      </c>
      <c r="D14" s="48">
        <v>91</v>
      </c>
      <c r="E14" s="48">
        <v>96</v>
      </c>
      <c r="F14" s="70">
        <v>0</v>
      </c>
      <c r="G14" s="52">
        <f t="shared" si="0"/>
        <v>96</v>
      </c>
      <c r="H14" s="464"/>
      <c r="I14" s="5"/>
    </row>
    <row r="15" spans="1:9" ht="23.25" customHeight="1">
      <c r="A15" s="157" t="s">
        <v>8</v>
      </c>
      <c r="B15" s="48">
        <v>63</v>
      </c>
      <c r="C15" s="196">
        <v>2</v>
      </c>
      <c r="D15" s="48">
        <v>65</v>
      </c>
      <c r="E15" s="48">
        <v>61</v>
      </c>
      <c r="F15" s="48">
        <v>2</v>
      </c>
      <c r="G15" s="52">
        <f t="shared" si="0"/>
        <v>63</v>
      </c>
      <c r="H15" s="464"/>
      <c r="I15" s="5"/>
    </row>
    <row r="16" spans="1:9" ht="23.25" customHeight="1">
      <c r="A16" s="157" t="s">
        <v>9</v>
      </c>
      <c r="B16" s="48">
        <v>15</v>
      </c>
      <c r="C16" s="48">
        <v>1</v>
      </c>
      <c r="D16" s="48">
        <v>16</v>
      </c>
      <c r="E16" s="48">
        <v>13</v>
      </c>
      <c r="F16" s="48">
        <v>0</v>
      </c>
      <c r="G16" s="52">
        <f t="shared" si="0"/>
        <v>13</v>
      </c>
      <c r="H16" s="464"/>
      <c r="I16" s="5"/>
    </row>
    <row r="17" spans="1:9" ht="23.25" customHeight="1">
      <c r="A17" s="157" t="s">
        <v>27</v>
      </c>
      <c r="B17" s="48">
        <v>62</v>
      </c>
      <c r="C17" s="48">
        <v>4</v>
      </c>
      <c r="D17" s="48">
        <v>66</v>
      </c>
      <c r="E17" s="48">
        <v>64</v>
      </c>
      <c r="F17" s="48">
        <v>3</v>
      </c>
      <c r="G17" s="52">
        <f t="shared" si="0"/>
        <v>67</v>
      </c>
      <c r="H17" s="464"/>
      <c r="I17" s="5"/>
    </row>
    <row r="18" spans="1:9" ht="23.25" customHeight="1">
      <c r="A18" s="157" t="s">
        <v>28</v>
      </c>
      <c r="B18" s="160">
        <v>0</v>
      </c>
      <c r="C18" s="160">
        <v>0</v>
      </c>
      <c r="D18" s="160">
        <v>0</v>
      </c>
      <c r="E18" s="70">
        <v>0</v>
      </c>
      <c r="F18" s="70">
        <v>0</v>
      </c>
      <c r="G18" s="153">
        <v>0</v>
      </c>
      <c r="H18" s="464"/>
      <c r="I18" s="5"/>
    </row>
    <row r="19" spans="1:9" ht="23.25" customHeight="1">
      <c r="A19" s="157" t="s">
        <v>29</v>
      </c>
      <c r="B19" s="48">
        <v>441</v>
      </c>
      <c r="C19" s="48">
        <v>41</v>
      </c>
      <c r="D19" s="48">
        <v>482</v>
      </c>
      <c r="E19" s="48">
        <v>485</v>
      </c>
      <c r="F19" s="48">
        <v>53</v>
      </c>
      <c r="G19" s="52">
        <f t="shared" si="0"/>
        <v>538</v>
      </c>
      <c r="H19" s="464"/>
      <c r="I19" s="6"/>
    </row>
    <row r="20" spans="1:9" ht="4.5" customHeight="1">
      <c r="A20" s="158"/>
      <c r="B20" s="51"/>
      <c r="C20" s="51"/>
      <c r="D20" s="51"/>
      <c r="E20" s="51"/>
      <c r="F20" s="51"/>
      <c r="G20" s="52"/>
      <c r="H20" s="464"/>
      <c r="I20" s="5"/>
    </row>
    <row r="21" spans="1:9" ht="43.5" customHeight="1">
      <c r="A21" s="146" t="s">
        <v>12</v>
      </c>
      <c r="B21" s="155">
        <v>15873</v>
      </c>
      <c r="C21" s="155">
        <v>6115</v>
      </c>
      <c r="D21" s="344">
        <v>21988</v>
      </c>
      <c r="E21" s="155">
        <f>SUM(E6:E9,E12:E19)</f>
        <v>13749</v>
      </c>
      <c r="F21" s="155">
        <f>SUM(F6:F9,F12:F19)</f>
        <v>6363</v>
      </c>
      <c r="G21" s="155">
        <f>SUM(G6:G9,G12:G19)</f>
        <v>20112</v>
      </c>
      <c r="H21" s="464"/>
      <c r="I21" s="6"/>
    </row>
    <row r="22" spans="1:9" ht="11.25" customHeight="1">
      <c r="A22" s="5"/>
      <c r="B22" s="18"/>
      <c r="C22" s="5"/>
      <c r="D22" s="5"/>
      <c r="E22" s="5"/>
      <c r="F22" s="5"/>
      <c r="G22" s="5"/>
      <c r="H22" s="464"/>
      <c r="I22" s="5"/>
    </row>
    <row r="23" spans="1:8" ht="13.5">
      <c r="A23" s="47"/>
      <c r="B23" s="7"/>
      <c r="C23" s="7"/>
      <c r="D23" s="7"/>
      <c r="E23" s="7"/>
      <c r="F23" s="7"/>
      <c r="G23" s="7"/>
      <c r="H23" s="464"/>
    </row>
    <row r="24" spans="2:7" ht="12.75">
      <c r="B24" s="7"/>
      <c r="C24" s="7"/>
      <c r="D24" s="7"/>
      <c r="E24" s="7"/>
      <c r="F24" s="7"/>
      <c r="G24" s="7"/>
    </row>
    <row r="26" spans="2:7" ht="12.75">
      <c r="B26" s="437"/>
      <c r="C26" s="437"/>
      <c r="D26" s="437"/>
      <c r="E26" s="437"/>
      <c r="F26" s="437"/>
      <c r="G26" s="437"/>
    </row>
    <row r="27" spans="2:7" ht="12.75">
      <c r="B27" s="437"/>
      <c r="C27" s="437"/>
      <c r="D27" s="437"/>
      <c r="E27" s="437"/>
      <c r="F27" s="437"/>
      <c r="G27" s="437"/>
    </row>
  </sheetData>
  <sheetProtection/>
  <mergeCells count="5">
    <mergeCell ref="B4:D4"/>
    <mergeCell ref="E4:G4"/>
    <mergeCell ref="B3:G3"/>
    <mergeCell ref="A3:A5"/>
    <mergeCell ref="H1:H23"/>
  </mergeCells>
  <printOptions horizontalCentered="1" verticalCentered="1"/>
  <pageMargins left="0.65" right="0.25" top="0.78740157480315" bottom="0.511811023622047" header="0.511811023622047" footer="0.31496062992126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2"/>
  <sheetViews>
    <sheetView workbookViewId="0" topLeftCell="A1">
      <selection activeCell="C12" sqref="C12"/>
    </sheetView>
  </sheetViews>
  <sheetFormatPr defaultColWidth="8.8515625" defaultRowHeight="12.75"/>
  <cols>
    <col min="1" max="1" width="23.7109375" style="213" customWidth="1"/>
    <col min="2" max="8" width="15.7109375" style="212" customWidth="1"/>
    <col min="9" max="9" width="7.7109375" style="14" customWidth="1"/>
    <col min="10" max="10" width="12.7109375" style="213" bestFit="1" customWidth="1"/>
    <col min="11" max="11" width="10.8515625" style="213" bestFit="1" customWidth="1"/>
    <col min="12" max="16384" width="8.8515625" style="213" customWidth="1"/>
  </cols>
  <sheetData>
    <row r="1" spans="1:9" ht="22.5" customHeight="1">
      <c r="A1" s="210" t="s">
        <v>193</v>
      </c>
      <c r="B1" s="211"/>
      <c r="C1" s="211"/>
      <c r="I1" s="457">
        <v>9</v>
      </c>
    </row>
    <row r="2" spans="1:9" s="216" customFormat="1" ht="18.75" customHeight="1">
      <c r="A2" s="214"/>
      <c r="B2" s="211"/>
      <c r="C2" s="211"/>
      <c r="D2" s="212"/>
      <c r="E2" s="212"/>
      <c r="F2" s="212"/>
      <c r="H2" s="215" t="s">
        <v>171</v>
      </c>
      <c r="I2" s="468"/>
    </row>
    <row r="3" spans="1:9" ht="9" customHeight="1">
      <c r="A3" s="217"/>
      <c r="B3" s="211"/>
      <c r="C3" s="211"/>
      <c r="I3" s="468"/>
    </row>
    <row r="4" spans="1:9" s="216" customFormat="1" ht="30" customHeight="1">
      <c r="A4" s="469" t="s">
        <v>162</v>
      </c>
      <c r="B4" s="470">
        <v>2018</v>
      </c>
      <c r="C4" s="472" t="s">
        <v>185</v>
      </c>
      <c r="D4" s="474" t="s">
        <v>185</v>
      </c>
      <c r="E4" s="475"/>
      <c r="F4" s="475"/>
      <c r="G4" s="476"/>
      <c r="H4" s="358" t="s">
        <v>189</v>
      </c>
      <c r="I4" s="468"/>
    </row>
    <row r="5" spans="1:9" s="216" customFormat="1" ht="30" customHeight="1">
      <c r="A5" s="469"/>
      <c r="B5" s="471"/>
      <c r="C5" s="473"/>
      <c r="D5" s="218" t="s">
        <v>138</v>
      </c>
      <c r="E5" s="218" t="s">
        <v>139</v>
      </c>
      <c r="F5" s="218" t="s">
        <v>140</v>
      </c>
      <c r="G5" s="218" t="s">
        <v>141</v>
      </c>
      <c r="H5" s="218" t="s">
        <v>138</v>
      </c>
      <c r="I5" s="468"/>
    </row>
    <row r="6" spans="1:23" s="216" customFormat="1" ht="43.5" customHeight="1">
      <c r="A6" s="219" t="s">
        <v>32</v>
      </c>
      <c r="B6" s="82">
        <v>43311</v>
      </c>
      <c r="C6" s="82">
        <v>42518</v>
      </c>
      <c r="D6" s="82">
        <v>10215</v>
      </c>
      <c r="E6" s="82">
        <v>11461</v>
      </c>
      <c r="F6" s="82">
        <v>10692</v>
      </c>
      <c r="G6" s="82">
        <v>10150</v>
      </c>
      <c r="H6" s="377">
        <f>'Tab 7'!I6</f>
        <v>9598</v>
      </c>
      <c r="I6" s="468"/>
      <c r="J6" s="378"/>
      <c r="K6" s="379"/>
      <c r="L6" s="220"/>
      <c r="M6" s="220"/>
      <c r="N6" s="220"/>
      <c r="O6" s="220"/>
      <c r="P6" s="220"/>
      <c r="Q6" s="220"/>
      <c r="R6" s="220"/>
      <c r="S6" s="220"/>
      <c r="T6" s="220"/>
      <c r="U6" s="220"/>
      <c r="V6" s="220"/>
      <c r="W6" s="220"/>
    </row>
    <row r="7" spans="1:23" s="216" customFormat="1" ht="22.5" customHeight="1">
      <c r="A7" s="221"/>
      <c r="B7" s="83"/>
      <c r="C7" s="83"/>
      <c r="D7" s="83"/>
      <c r="E7" s="84"/>
      <c r="F7" s="84"/>
      <c r="G7" s="83"/>
      <c r="H7" s="380"/>
      <c r="I7" s="468"/>
      <c r="J7" s="378"/>
      <c r="K7" s="378"/>
      <c r="L7" s="220"/>
      <c r="M7" s="220"/>
      <c r="N7" s="220"/>
      <c r="O7" s="220"/>
      <c r="P7" s="220"/>
      <c r="Q7" s="220"/>
      <c r="R7" s="220"/>
      <c r="S7" s="220"/>
      <c r="T7" s="220"/>
      <c r="U7" s="220"/>
      <c r="V7" s="220"/>
      <c r="W7" s="220"/>
    </row>
    <row r="8" spans="1:23" s="216" customFormat="1" ht="50.25" customHeight="1">
      <c r="A8" s="222" t="s">
        <v>160</v>
      </c>
      <c r="B8" s="83">
        <v>25929</v>
      </c>
      <c r="C8" s="83">
        <v>24686</v>
      </c>
      <c r="D8" s="223">
        <v>6328</v>
      </c>
      <c r="E8" s="84">
        <v>6195</v>
      </c>
      <c r="F8" s="84">
        <v>6120</v>
      </c>
      <c r="G8" s="223">
        <v>6043</v>
      </c>
      <c r="H8" s="381">
        <f>'Tab 8'!H6</f>
        <v>4791</v>
      </c>
      <c r="I8" s="468"/>
      <c r="J8" s="379"/>
      <c r="K8" s="378"/>
      <c r="L8" s="379"/>
      <c r="M8" s="220"/>
      <c r="N8" s="379"/>
      <c r="O8" s="220"/>
      <c r="P8" s="220"/>
      <c r="Q8" s="220"/>
      <c r="R8" s="220"/>
      <c r="S8" s="220"/>
      <c r="T8" s="220"/>
      <c r="U8" s="220"/>
      <c r="V8" s="220"/>
      <c r="W8" s="220"/>
    </row>
    <row r="9" spans="1:23" s="216" customFormat="1" ht="50.25" customHeight="1">
      <c r="A9" s="224" t="s">
        <v>33</v>
      </c>
      <c r="B9" s="85">
        <v>24596</v>
      </c>
      <c r="C9" s="85">
        <v>23681</v>
      </c>
      <c r="D9" s="85">
        <v>6046</v>
      </c>
      <c r="E9" s="161">
        <v>5989</v>
      </c>
      <c r="F9" s="161">
        <v>5914</v>
      </c>
      <c r="G9" s="86">
        <v>5732</v>
      </c>
      <c r="H9" s="382">
        <f>H8-H10</f>
        <v>4559</v>
      </c>
      <c r="I9" s="468"/>
      <c r="J9" s="378"/>
      <c r="K9" s="378"/>
      <c r="L9" s="220"/>
      <c r="M9" s="220"/>
      <c r="N9" s="220"/>
      <c r="O9" s="220"/>
      <c r="P9" s="220"/>
      <c r="Q9" s="220"/>
      <c r="R9" s="220"/>
      <c r="S9" s="220"/>
      <c r="T9" s="220"/>
      <c r="U9" s="220"/>
      <c r="V9" s="220"/>
      <c r="W9" s="220"/>
    </row>
    <row r="10" spans="1:23" s="216" customFormat="1" ht="50.25" customHeight="1">
      <c r="A10" s="225" t="s">
        <v>34</v>
      </c>
      <c r="B10" s="85">
        <v>1333</v>
      </c>
      <c r="C10" s="85">
        <v>1005</v>
      </c>
      <c r="D10" s="86">
        <v>282</v>
      </c>
      <c r="E10" s="161">
        <v>206</v>
      </c>
      <c r="F10" s="161">
        <v>206</v>
      </c>
      <c r="G10" s="86">
        <v>311</v>
      </c>
      <c r="H10" s="383">
        <f>'Tab 8'!H26</f>
        <v>232</v>
      </c>
      <c r="I10" s="468"/>
      <c r="J10" s="378"/>
      <c r="K10" s="378"/>
      <c r="L10" s="220"/>
      <c r="M10" s="220"/>
      <c r="N10" s="220"/>
      <c r="O10" s="220"/>
      <c r="P10" s="220"/>
      <c r="Q10" s="220"/>
      <c r="R10" s="220"/>
      <c r="S10" s="220"/>
      <c r="T10" s="220"/>
      <c r="U10" s="220"/>
      <c r="V10" s="220"/>
      <c r="W10" s="220"/>
    </row>
    <row r="11" spans="1:23" s="216" customFormat="1" ht="23.25" customHeight="1">
      <c r="A11" s="226"/>
      <c r="B11" s="87"/>
      <c r="C11" s="87"/>
      <c r="D11" s="87"/>
      <c r="E11" s="88"/>
      <c r="F11" s="88"/>
      <c r="G11" s="87"/>
      <c r="H11" s="384"/>
      <c r="I11" s="468"/>
      <c r="J11" s="378"/>
      <c r="K11" s="378"/>
      <c r="L11" s="220"/>
      <c r="M11" s="220"/>
      <c r="N11" s="220"/>
      <c r="O11" s="220"/>
      <c r="P11" s="220"/>
      <c r="Q11" s="220"/>
      <c r="R11" s="220"/>
      <c r="S11" s="220"/>
      <c r="T11" s="220"/>
      <c r="U11" s="220"/>
      <c r="V11" s="220"/>
      <c r="W11" s="220"/>
    </row>
    <row r="12" spans="1:23" s="216" customFormat="1" ht="56.25" customHeight="1">
      <c r="A12" s="227" t="s">
        <v>142</v>
      </c>
      <c r="B12" s="75">
        <v>17382</v>
      </c>
      <c r="C12" s="75">
        <v>17832</v>
      </c>
      <c r="D12" s="75">
        <v>3887</v>
      </c>
      <c r="E12" s="75">
        <v>5266</v>
      </c>
      <c r="F12" s="75">
        <v>4572</v>
      </c>
      <c r="G12" s="75">
        <v>4107</v>
      </c>
      <c r="H12" s="385">
        <f>H6-H8</f>
        <v>4807</v>
      </c>
      <c r="I12" s="468"/>
      <c r="J12" s="378"/>
      <c r="K12" s="379"/>
      <c r="L12" s="378"/>
      <c r="M12" s="378"/>
      <c r="N12" s="378"/>
      <c r="O12" s="378"/>
      <c r="P12" s="378"/>
      <c r="Q12" s="378"/>
      <c r="R12" s="220"/>
      <c r="S12" s="220"/>
      <c r="T12" s="220"/>
      <c r="U12" s="220"/>
      <c r="V12" s="220"/>
      <c r="W12" s="220"/>
    </row>
    <row r="13" spans="1:23" s="216" customFormat="1" ht="56.25" customHeight="1">
      <c r="A13" s="228" t="s">
        <v>35</v>
      </c>
      <c r="B13" s="76">
        <v>40.13299161875736</v>
      </c>
      <c r="C13" s="76">
        <v>41.93988428430312</v>
      </c>
      <c r="D13" s="76">
        <v>38.055531671128726</v>
      </c>
      <c r="E13" s="76">
        <v>45.94712503271966</v>
      </c>
      <c r="F13" s="76">
        <v>42.76094276094276</v>
      </c>
      <c r="G13" s="76">
        <v>40.463054187192114</v>
      </c>
      <c r="H13" s="386">
        <f>H12/H6*100</f>
        <v>50.0833506980621</v>
      </c>
      <c r="I13" s="468"/>
      <c r="J13" s="220"/>
      <c r="K13" s="220"/>
      <c r="L13" s="220"/>
      <c r="M13" s="220"/>
      <c r="N13" s="220"/>
      <c r="O13" s="220"/>
      <c r="P13" s="220"/>
      <c r="Q13" s="220"/>
      <c r="R13" s="220"/>
      <c r="S13" s="220"/>
      <c r="T13" s="220"/>
      <c r="U13" s="220"/>
      <c r="V13" s="220"/>
      <c r="W13" s="220"/>
    </row>
    <row r="14" spans="1:9" ht="21.75" customHeight="1">
      <c r="A14" s="387" t="s">
        <v>181</v>
      </c>
      <c r="I14" s="468"/>
    </row>
    <row r="15" spans="2:8" ht="13.5">
      <c r="B15" s="438"/>
      <c r="C15" s="438"/>
      <c r="D15" s="438"/>
      <c r="E15" s="438"/>
      <c r="F15" s="438"/>
      <c r="G15" s="438"/>
      <c r="H15" s="438"/>
    </row>
    <row r="16" spans="2:8" ht="13.5">
      <c r="B16" s="438"/>
      <c r="C16" s="438"/>
      <c r="D16" s="438"/>
      <c r="E16" s="438"/>
      <c r="F16" s="438"/>
      <c r="G16" s="438"/>
      <c r="H16" s="438"/>
    </row>
    <row r="18" spans="2:8" ht="13.5">
      <c r="B18" s="439"/>
      <c r="C18" s="439"/>
      <c r="D18" s="439"/>
      <c r="E18" s="439"/>
      <c r="F18" s="439"/>
      <c r="G18" s="439"/>
      <c r="H18" s="439"/>
    </row>
    <row r="19" spans="2:8" ht="13.5">
      <c r="B19" s="439"/>
      <c r="C19" s="439"/>
      <c r="D19" s="439"/>
      <c r="E19" s="439"/>
      <c r="F19" s="439"/>
      <c r="G19" s="439"/>
      <c r="H19" s="439"/>
    </row>
    <row r="21" spans="1:8" ht="15">
      <c r="A21" s="388"/>
      <c r="B21" s="440"/>
      <c r="C21" s="440"/>
      <c r="D21" s="440"/>
      <c r="E21" s="440"/>
      <c r="F21" s="440"/>
      <c r="G21" s="440"/>
      <c r="H21" s="440"/>
    </row>
    <row r="22" spans="2:8" ht="15">
      <c r="B22" s="441"/>
      <c r="C22" s="441"/>
      <c r="D22" s="441"/>
      <c r="E22" s="441"/>
      <c r="F22" s="441"/>
      <c r="G22" s="441"/>
      <c r="H22" s="441"/>
    </row>
  </sheetData>
  <sheetProtection/>
  <mergeCells count="5">
    <mergeCell ref="I1:I14"/>
    <mergeCell ref="A4:A5"/>
    <mergeCell ref="B4:B5"/>
    <mergeCell ref="C4:C5"/>
    <mergeCell ref="D4:G4"/>
  </mergeCells>
  <printOptions/>
  <pageMargins left="0.5511811023622047" right="0.2362204724409449" top="0.8267716535433072" bottom="0.2362204724409449" header="0.5118110236220472" footer="0.31496062992125984"/>
  <pageSetup fitToHeight="1" fitToWidth="1" horizontalDpi="1200" verticalDpi="1200" orientation="landscape" paperSize="9" scale="9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W38"/>
  <sheetViews>
    <sheetView zoomScalePageLayoutView="0" workbookViewId="0" topLeftCell="A1">
      <selection activeCell="M10" sqref="M10"/>
    </sheetView>
  </sheetViews>
  <sheetFormatPr defaultColWidth="9.140625" defaultRowHeight="12.75"/>
  <cols>
    <col min="1" max="1" width="2.57421875" style="31" customWidth="1"/>
    <col min="2" max="2" width="45.7109375" style="31" customWidth="1"/>
    <col min="3" max="9" width="12.7109375" style="166" customWidth="1"/>
    <col min="10" max="10" width="4.7109375" style="77" customWidth="1"/>
    <col min="11" max="11" width="9.8515625" style="389" bestFit="1" customWidth="1"/>
    <col min="12" max="22" width="9.140625" style="389" customWidth="1"/>
    <col min="23" max="16384" width="9.140625" style="31" customWidth="1"/>
  </cols>
  <sheetData>
    <row r="1" spans="1:10" ht="18">
      <c r="A1" s="38" t="s">
        <v>194</v>
      </c>
      <c r="B1" s="30"/>
      <c r="J1" s="457">
        <v>10</v>
      </c>
    </row>
    <row r="2" spans="1:10" ht="12.75" customHeight="1">
      <c r="A2" s="54"/>
      <c r="B2" s="54"/>
      <c r="E2" s="229"/>
      <c r="F2" s="390"/>
      <c r="G2" s="390"/>
      <c r="I2" s="275" t="s">
        <v>172</v>
      </c>
      <c r="J2" s="468"/>
    </row>
    <row r="3" spans="1:10" ht="6.75" customHeight="1">
      <c r="A3" s="29"/>
      <c r="B3" s="30"/>
      <c r="C3" s="167"/>
      <c r="D3" s="167"/>
      <c r="E3" s="167"/>
      <c r="F3" s="167"/>
      <c r="G3" s="167"/>
      <c r="H3" s="167"/>
      <c r="I3" s="167"/>
      <c r="J3" s="468"/>
    </row>
    <row r="4" spans="1:10" ht="15" customHeight="1">
      <c r="A4" s="477" t="s">
        <v>161</v>
      </c>
      <c r="B4" s="477"/>
      <c r="C4" s="472">
        <v>2018</v>
      </c>
      <c r="D4" s="472" t="s">
        <v>185</v>
      </c>
      <c r="E4" s="479" t="s">
        <v>187</v>
      </c>
      <c r="F4" s="480"/>
      <c r="G4" s="480"/>
      <c r="H4" s="481"/>
      <c r="I4" s="358" t="s">
        <v>189</v>
      </c>
      <c r="J4" s="468"/>
    </row>
    <row r="5" spans="1:10" ht="15" customHeight="1">
      <c r="A5" s="478"/>
      <c r="B5" s="478"/>
      <c r="C5" s="473"/>
      <c r="D5" s="473"/>
      <c r="E5" s="168" t="s">
        <v>138</v>
      </c>
      <c r="F5" s="168" t="s">
        <v>139</v>
      </c>
      <c r="G5" s="168" t="s">
        <v>140</v>
      </c>
      <c r="H5" s="168" t="s">
        <v>141</v>
      </c>
      <c r="I5" s="168" t="s">
        <v>138</v>
      </c>
      <c r="J5" s="468"/>
    </row>
    <row r="6" spans="1:23" s="32" customFormat="1" ht="16.5" customHeight="1">
      <c r="A6" s="56"/>
      <c r="B6" s="55" t="s">
        <v>36</v>
      </c>
      <c r="C6" s="346">
        <v>43311</v>
      </c>
      <c r="D6" s="364">
        <v>42518</v>
      </c>
      <c r="E6" s="347">
        <v>10215</v>
      </c>
      <c r="F6" s="347">
        <v>11461</v>
      </c>
      <c r="G6" s="347">
        <v>10692</v>
      </c>
      <c r="H6" s="169">
        <v>10150</v>
      </c>
      <c r="I6" s="169">
        <f>I7+I12+I13+I15+I22+I23+I33</f>
        <v>9598</v>
      </c>
      <c r="J6" s="468"/>
      <c r="K6" s="391"/>
      <c r="L6" s="392"/>
      <c r="M6" s="392"/>
      <c r="N6" s="393"/>
      <c r="O6" s="393"/>
      <c r="P6" s="393"/>
      <c r="Q6" s="393"/>
      <c r="R6" s="393"/>
      <c r="S6" s="393"/>
      <c r="T6" s="393"/>
      <c r="U6" s="393"/>
      <c r="V6" s="393"/>
      <c r="W6" s="230"/>
    </row>
    <row r="7" spans="1:22" s="33" customFormat="1" ht="16.5" customHeight="1">
      <c r="A7" s="57" t="s">
        <v>37</v>
      </c>
      <c r="B7" s="58"/>
      <c r="C7" s="348">
        <v>12213</v>
      </c>
      <c r="D7" s="366">
        <v>11251</v>
      </c>
      <c r="E7" s="170">
        <v>3052</v>
      </c>
      <c r="F7" s="171">
        <v>2886</v>
      </c>
      <c r="G7" s="171">
        <v>2633</v>
      </c>
      <c r="H7" s="171">
        <v>2680</v>
      </c>
      <c r="I7" s="171">
        <v>2910</v>
      </c>
      <c r="J7" s="468"/>
      <c r="K7" s="391"/>
      <c r="L7" s="391"/>
      <c r="M7" s="365"/>
      <c r="N7" s="391"/>
      <c r="O7" s="391"/>
      <c r="P7" s="391"/>
      <c r="Q7" s="391"/>
      <c r="R7" s="391"/>
      <c r="S7" s="391"/>
      <c r="T7" s="391"/>
      <c r="U7" s="393"/>
      <c r="V7" s="393"/>
    </row>
    <row r="8" spans="1:22" s="33" customFormat="1" ht="15.75" customHeight="1">
      <c r="A8" s="59" t="s">
        <v>38</v>
      </c>
      <c r="B8" s="58"/>
      <c r="C8" s="231"/>
      <c r="D8" s="367"/>
      <c r="E8" s="172"/>
      <c r="F8" s="173"/>
      <c r="G8" s="173"/>
      <c r="H8" s="173"/>
      <c r="I8" s="173"/>
      <c r="J8" s="468"/>
      <c r="K8" s="394"/>
      <c r="L8" s="395"/>
      <c r="M8" s="396"/>
      <c r="N8" s="393"/>
      <c r="O8" s="393"/>
      <c r="P8" s="393"/>
      <c r="Q8" s="393"/>
      <c r="R8" s="393"/>
      <c r="S8" s="393"/>
      <c r="T8" s="393"/>
      <c r="U8" s="393"/>
      <c r="V8" s="393"/>
    </row>
    <row r="9" spans="1:22" s="33" customFormat="1" ht="16.5" customHeight="1">
      <c r="A9" s="59"/>
      <c r="B9" s="65" t="s">
        <v>39</v>
      </c>
      <c r="C9" s="232">
        <v>631</v>
      </c>
      <c r="D9" s="368">
        <v>734.362822</v>
      </c>
      <c r="E9" s="174">
        <v>199</v>
      </c>
      <c r="F9" s="175">
        <v>154.362822</v>
      </c>
      <c r="G9" s="175">
        <v>170</v>
      </c>
      <c r="H9" s="175">
        <v>211</v>
      </c>
      <c r="I9" s="175">
        <v>224</v>
      </c>
      <c r="J9" s="468"/>
      <c r="K9" s="394"/>
      <c r="L9" s="395"/>
      <c r="M9" s="396"/>
      <c r="N9" s="393"/>
      <c r="O9" s="393"/>
      <c r="P9" s="393"/>
      <c r="Q9" s="393"/>
      <c r="R9" s="393"/>
      <c r="S9" s="393"/>
      <c r="T9" s="393"/>
      <c r="U9" s="393"/>
      <c r="V9" s="393"/>
    </row>
    <row r="10" spans="1:22" ht="16.5" customHeight="1">
      <c r="A10" s="60" t="s">
        <v>13</v>
      </c>
      <c r="B10" s="65" t="s">
        <v>40</v>
      </c>
      <c r="C10" s="232">
        <v>10658</v>
      </c>
      <c r="D10" s="368">
        <v>9838.266519</v>
      </c>
      <c r="E10" s="174">
        <v>2696</v>
      </c>
      <c r="F10" s="175">
        <v>2527.266519</v>
      </c>
      <c r="G10" s="175">
        <v>2286</v>
      </c>
      <c r="H10" s="175">
        <v>2329</v>
      </c>
      <c r="I10" s="175">
        <v>2568</v>
      </c>
      <c r="J10" s="468"/>
      <c r="K10" s="394"/>
      <c r="L10" s="397"/>
      <c r="M10" s="396"/>
      <c r="N10" s="393"/>
      <c r="O10" s="393"/>
      <c r="P10" s="393"/>
      <c r="Q10" s="393"/>
      <c r="R10" s="393"/>
      <c r="S10" s="393"/>
      <c r="T10" s="393"/>
      <c r="U10" s="393"/>
      <c r="V10" s="393"/>
    </row>
    <row r="11" spans="1:22" ht="16.5" customHeight="1">
      <c r="A11" s="60"/>
      <c r="B11" s="65" t="s">
        <v>41</v>
      </c>
      <c r="C11" s="232">
        <v>422.121869</v>
      </c>
      <c r="D11" s="368">
        <v>131.290233</v>
      </c>
      <c r="E11" s="174">
        <v>41</v>
      </c>
      <c r="F11" s="175">
        <v>46.290233</v>
      </c>
      <c r="G11" s="175">
        <v>33</v>
      </c>
      <c r="H11" s="175">
        <v>11</v>
      </c>
      <c r="I11" s="175">
        <v>11</v>
      </c>
      <c r="J11" s="468"/>
      <c r="K11" s="394"/>
      <c r="L11" s="397"/>
      <c r="M11" s="396"/>
      <c r="N11" s="393"/>
      <c r="O11" s="393"/>
      <c r="P11" s="393"/>
      <c r="Q11" s="393"/>
      <c r="R11" s="393"/>
      <c r="S11" s="393"/>
      <c r="T11" s="393"/>
      <c r="U11" s="393"/>
      <c r="V11" s="393"/>
    </row>
    <row r="12" spans="1:22" s="33" customFormat="1" ht="16.5" customHeight="1">
      <c r="A12" s="61" t="s">
        <v>42</v>
      </c>
      <c r="B12" s="58"/>
      <c r="C12" s="231">
        <v>130</v>
      </c>
      <c r="D12" s="367">
        <v>128</v>
      </c>
      <c r="E12" s="170">
        <v>27</v>
      </c>
      <c r="F12" s="171">
        <v>33</v>
      </c>
      <c r="G12" s="171">
        <v>28</v>
      </c>
      <c r="H12" s="171">
        <v>40</v>
      </c>
      <c r="I12" s="171">
        <v>32</v>
      </c>
      <c r="J12" s="468"/>
      <c r="K12" s="394"/>
      <c r="L12" s="395"/>
      <c r="M12" s="396"/>
      <c r="N12" s="393"/>
      <c r="O12" s="393"/>
      <c r="P12" s="393"/>
      <c r="Q12" s="393"/>
      <c r="R12" s="393"/>
      <c r="S12" s="393"/>
      <c r="T12" s="393"/>
      <c r="U12" s="393"/>
      <c r="V12" s="393"/>
    </row>
    <row r="13" spans="1:22" s="34" customFormat="1" ht="16.5" customHeight="1">
      <c r="A13" s="57" t="s">
        <v>43</v>
      </c>
      <c r="B13" s="58"/>
      <c r="C13" s="231">
        <v>360</v>
      </c>
      <c r="D13" s="367">
        <v>445</v>
      </c>
      <c r="E13" s="170">
        <v>88</v>
      </c>
      <c r="F13" s="171">
        <v>106</v>
      </c>
      <c r="G13" s="171">
        <v>116</v>
      </c>
      <c r="H13" s="171">
        <v>135</v>
      </c>
      <c r="I13" s="171">
        <v>121</v>
      </c>
      <c r="J13" s="468"/>
      <c r="K13" s="394"/>
      <c r="L13" s="398"/>
      <c r="M13" s="396"/>
      <c r="N13" s="393"/>
      <c r="O13" s="393"/>
      <c r="P13" s="393"/>
      <c r="Q13" s="393"/>
      <c r="R13" s="393"/>
      <c r="S13" s="393"/>
      <c r="T13" s="393"/>
      <c r="U13" s="393"/>
      <c r="V13" s="393"/>
    </row>
    <row r="14" spans="1:22" s="34" customFormat="1" ht="16.5" customHeight="1">
      <c r="A14" s="57"/>
      <c r="B14" s="233" t="s">
        <v>44</v>
      </c>
      <c r="C14" s="232">
        <v>156.755439</v>
      </c>
      <c r="D14" s="368">
        <v>155.105025</v>
      </c>
      <c r="E14" s="174">
        <v>53</v>
      </c>
      <c r="F14" s="175">
        <v>28.105025</v>
      </c>
      <c r="G14" s="175">
        <v>32</v>
      </c>
      <c r="H14" s="175">
        <v>42</v>
      </c>
      <c r="I14" s="175">
        <v>46</v>
      </c>
      <c r="J14" s="468"/>
      <c r="K14" s="394"/>
      <c r="L14" s="398"/>
      <c r="M14" s="396"/>
      <c r="N14" s="393"/>
      <c r="O14" s="393"/>
      <c r="P14" s="393"/>
      <c r="Q14" s="393"/>
      <c r="R14" s="393"/>
      <c r="S14" s="393"/>
      <c r="T14" s="393"/>
      <c r="U14" s="393"/>
      <c r="V14" s="393"/>
    </row>
    <row r="15" spans="1:22" s="33" customFormat="1" ht="16.5" customHeight="1">
      <c r="A15" s="482" t="s">
        <v>45</v>
      </c>
      <c r="B15" s="483"/>
      <c r="C15" s="231">
        <v>6390</v>
      </c>
      <c r="D15" s="367">
        <v>7706</v>
      </c>
      <c r="E15" s="170">
        <v>1797</v>
      </c>
      <c r="F15" s="171">
        <v>2129</v>
      </c>
      <c r="G15" s="171">
        <v>1938</v>
      </c>
      <c r="H15" s="171">
        <v>1842</v>
      </c>
      <c r="I15" s="171">
        <v>1805</v>
      </c>
      <c r="J15" s="468"/>
      <c r="K15" s="394"/>
      <c r="L15" s="395"/>
      <c r="M15" s="396"/>
      <c r="N15" s="393"/>
      <c r="O15" s="393"/>
      <c r="P15" s="393"/>
      <c r="Q15" s="393"/>
      <c r="R15" s="393"/>
      <c r="S15" s="393"/>
      <c r="T15" s="393"/>
      <c r="U15" s="393"/>
      <c r="V15" s="393"/>
    </row>
    <row r="16" spans="1:22" s="33" customFormat="1" ht="15.75" customHeight="1">
      <c r="A16" s="59" t="s">
        <v>38</v>
      </c>
      <c r="B16" s="58"/>
      <c r="C16" s="231"/>
      <c r="D16" s="367"/>
      <c r="E16" s="172"/>
      <c r="F16" s="173"/>
      <c r="G16" s="173"/>
      <c r="H16" s="173"/>
      <c r="I16" s="173"/>
      <c r="J16" s="468"/>
      <c r="K16" s="394"/>
      <c r="L16" s="395"/>
      <c r="M16" s="396"/>
      <c r="N16" s="393"/>
      <c r="O16" s="393"/>
      <c r="P16" s="393"/>
      <c r="Q16" s="393"/>
      <c r="R16" s="393"/>
      <c r="S16" s="393"/>
      <c r="T16" s="393"/>
      <c r="U16" s="393"/>
      <c r="V16" s="393"/>
    </row>
    <row r="17" spans="1:22" s="33" customFormat="1" ht="16.5" customHeight="1">
      <c r="A17" s="59"/>
      <c r="B17" s="65" t="s">
        <v>46</v>
      </c>
      <c r="C17" s="232">
        <v>44.807203</v>
      </c>
      <c r="D17" s="368">
        <v>58</v>
      </c>
      <c r="E17" s="174">
        <v>20</v>
      </c>
      <c r="F17" s="175">
        <v>10</v>
      </c>
      <c r="G17" s="175">
        <v>14</v>
      </c>
      <c r="H17" s="175">
        <v>14</v>
      </c>
      <c r="I17" s="175">
        <v>9</v>
      </c>
      <c r="J17" s="468"/>
      <c r="K17" s="394"/>
      <c r="L17" s="395"/>
      <c r="M17" s="396"/>
      <c r="N17" s="393"/>
      <c r="O17" s="393"/>
      <c r="P17" s="393"/>
      <c r="Q17" s="393"/>
      <c r="R17" s="393"/>
      <c r="S17" s="393"/>
      <c r="T17" s="393"/>
      <c r="U17" s="393"/>
      <c r="V17" s="393"/>
    </row>
    <row r="18" spans="1:22" s="33" customFormat="1" ht="16.5" customHeight="1">
      <c r="A18" s="62" t="s">
        <v>13</v>
      </c>
      <c r="B18" s="65" t="s">
        <v>47</v>
      </c>
      <c r="C18" s="232">
        <v>3216</v>
      </c>
      <c r="D18" s="368">
        <v>3995.258281</v>
      </c>
      <c r="E18" s="174">
        <v>924</v>
      </c>
      <c r="F18" s="175">
        <v>1075.258281</v>
      </c>
      <c r="G18" s="175">
        <v>1051</v>
      </c>
      <c r="H18" s="175">
        <v>945</v>
      </c>
      <c r="I18" s="175">
        <v>1008</v>
      </c>
      <c r="J18" s="468"/>
      <c r="K18" s="394"/>
      <c r="L18" s="395"/>
      <c r="M18" s="396"/>
      <c r="N18" s="393"/>
      <c r="O18" s="393"/>
      <c r="P18" s="393"/>
      <c r="Q18" s="393"/>
      <c r="R18" s="393"/>
      <c r="S18" s="393"/>
      <c r="T18" s="393"/>
      <c r="U18" s="393"/>
      <c r="V18" s="393"/>
    </row>
    <row r="19" spans="1:22" s="33" customFormat="1" ht="16.5" customHeight="1">
      <c r="A19" s="62"/>
      <c r="B19" s="234" t="s">
        <v>48</v>
      </c>
      <c r="C19" s="235">
        <v>0</v>
      </c>
      <c r="D19" s="369">
        <v>0.010345</v>
      </c>
      <c r="E19" s="236">
        <v>0.007835</v>
      </c>
      <c r="F19" s="236">
        <v>0.001255</v>
      </c>
      <c r="G19" s="236">
        <v>0.001255</v>
      </c>
      <c r="H19" s="236">
        <v>0</v>
      </c>
      <c r="I19" s="236">
        <v>0</v>
      </c>
      <c r="J19" s="468"/>
      <c r="K19" s="394"/>
      <c r="L19" s="395"/>
      <c r="M19" s="396"/>
      <c r="N19" s="393"/>
      <c r="O19" s="393"/>
      <c r="P19" s="393"/>
      <c r="Q19" s="393"/>
      <c r="R19" s="393"/>
      <c r="S19" s="393"/>
      <c r="T19" s="393"/>
      <c r="U19" s="393"/>
      <c r="V19" s="393"/>
    </row>
    <row r="20" spans="1:22" s="33" customFormat="1" ht="16.5" customHeight="1">
      <c r="A20" s="59"/>
      <c r="B20" s="65" t="s">
        <v>49</v>
      </c>
      <c r="C20" s="232">
        <v>2915.415219</v>
      </c>
      <c r="D20" s="368">
        <v>3473.06391</v>
      </c>
      <c r="E20" s="174">
        <v>806</v>
      </c>
      <c r="F20" s="175">
        <v>995.06391</v>
      </c>
      <c r="G20" s="175">
        <v>831</v>
      </c>
      <c r="H20" s="175">
        <v>841</v>
      </c>
      <c r="I20" s="175">
        <v>745</v>
      </c>
      <c r="J20" s="468"/>
      <c r="K20" s="394"/>
      <c r="L20" s="395"/>
      <c r="M20" s="396"/>
      <c r="N20" s="393"/>
      <c r="O20" s="393"/>
      <c r="P20" s="393"/>
      <c r="Q20" s="393"/>
      <c r="R20" s="393"/>
      <c r="S20" s="393"/>
      <c r="T20" s="393"/>
      <c r="U20" s="393"/>
      <c r="V20" s="393"/>
    </row>
    <row r="21" spans="1:22" s="33" customFormat="1" ht="16.5" customHeight="1">
      <c r="A21" s="399"/>
      <c r="B21" s="234" t="s">
        <v>50</v>
      </c>
      <c r="C21" s="237">
        <v>6.873273999999999</v>
      </c>
      <c r="D21" s="237">
        <v>3.075756</v>
      </c>
      <c r="E21" s="235">
        <v>0.235453</v>
      </c>
      <c r="F21" s="175">
        <v>0.840303</v>
      </c>
      <c r="G21" s="175">
        <v>1</v>
      </c>
      <c r="H21" s="175">
        <v>1</v>
      </c>
      <c r="I21" s="175">
        <v>1</v>
      </c>
      <c r="J21" s="468"/>
      <c r="K21" s="394"/>
      <c r="L21" s="395"/>
      <c r="M21" s="396"/>
      <c r="N21" s="393"/>
      <c r="O21" s="393"/>
      <c r="P21" s="393"/>
      <c r="Q21" s="393"/>
      <c r="R21" s="393"/>
      <c r="S21" s="393"/>
      <c r="T21" s="393"/>
      <c r="U21" s="393"/>
      <c r="V21" s="393"/>
    </row>
    <row r="22" spans="1:22" s="33" customFormat="1" ht="16.5" customHeight="1">
      <c r="A22" s="57" t="s">
        <v>51</v>
      </c>
      <c r="B22" s="58"/>
      <c r="C22" s="231">
        <v>202</v>
      </c>
      <c r="D22" s="367">
        <v>246</v>
      </c>
      <c r="E22" s="170">
        <v>44</v>
      </c>
      <c r="F22" s="171">
        <v>76</v>
      </c>
      <c r="G22" s="171">
        <v>62</v>
      </c>
      <c r="H22" s="171">
        <v>64</v>
      </c>
      <c r="I22" s="171">
        <v>43</v>
      </c>
      <c r="J22" s="468"/>
      <c r="K22" s="394"/>
      <c r="L22" s="395"/>
      <c r="M22" s="396"/>
      <c r="N22" s="393"/>
      <c r="O22" s="393"/>
      <c r="P22" s="393"/>
      <c r="Q22" s="393"/>
      <c r="R22" s="393"/>
      <c r="S22" s="393"/>
      <c r="T22" s="393"/>
      <c r="U22" s="393"/>
      <c r="V22" s="393"/>
    </row>
    <row r="23" spans="1:22" s="33" customFormat="1" ht="16.5" customHeight="1">
      <c r="A23" s="57" t="s">
        <v>52</v>
      </c>
      <c r="B23" s="63"/>
      <c r="C23" s="231">
        <v>23720</v>
      </c>
      <c r="D23" s="367">
        <v>22676</v>
      </c>
      <c r="E23" s="170">
        <v>5194</v>
      </c>
      <c r="F23" s="171">
        <v>6215</v>
      </c>
      <c r="G23" s="171">
        <v>5903</v>
      </c>
      <c r="H23" s="171">
        <v>5364</v>
      </c>
      <c r="I23" s="171">
        <v>4679</v>
      </c>
      <c r="J23" s="468"/>
      <c r="K23" s="394"/>
      <c r="L23" s="395"/>
      <c r="M23" s="396"/>
      <c r="N23" s="393"/>
      <c r="O23" s="393"/>
      <c r="P23" s="393"/>
      <c r="Q23" s="393"/>
      <c r="R23" s="393"/>
      <c r="S23" s="393"/>
      <c r="T23" s="393"/>
      <c r="U23" s="393"/>
      <c r="V23" s="393"/>
    </row>
    <row r="24" spans="1:22" s="33" customFormat="1" ht="15.75" customHeight="1">
      <c r="A24" s="59" t="s">
        <v>38</v>
      </c>
      <c r="B24" s="63"/>
      <c r="C24" s="231"/>
      <c r="D24" s="367"/>
      <c r="E24" s="172"/>
      <c r="F24" s="173"/>
      <c r="G24" s="173"/>
      <c r="H24" s="173"/>
      <c r="I24" s="173"/>
      <c r="J24" s="468"/>
      <c r="K24" s="394"/>
      <c r="L24" s="395"/>
      <c r="M24" s="396"/>
      <c r="N24" s="393"/>
      <c r="O24" s="393"/>
      <c r="P24" s="393"/>
      <c r="Q24" s="393"/>
      <c r="R24" s="393"/>
      <c r="S24" s="393"/>
      <c r="T24" s="393"/>
      <c r="U24" s="393"/>
      <c r="V24" s="393"/>
    </row>
    <row r="25" spans="1:22" s="33" customFormat="1" ht="16.5" customHeight="1">
      <c r="A25" s="59"/>
      <c r="B25" s="234" t="s">
        <v>53</v>
      </c>
      <c r="C25" s="232">
        <v>305.561503</v>
      </c>
      <c r="D25" s="368">
        <v>307</v>
      </c>
      <c r="E25" s="174">
        <v>68</v>
      </c>
      <c r="F25" s="175">
        <v>90</v>
      </c>
      <c r="G25" s="175">
        <v>74</v>
      </c>
      <c r="H25" s="175">
        <v>75</v>
      </c>
      <c r="I25" s="175">
        <v>64</v>
      </c>
      <c r="J25" s="468"/>
      <c r="K25" s="394"/>
      <c r="L25" s="395"/>
      <c r="M25" s="396"/>
      <c r="N25" s="393"/>
      <c r="O25" s="393"/>
      <c r="P25" s="393"/>
      <c r="Q25" s="393"/>
      <c r="R25" s="393"/>
      <c r="S25" s="393"/>
      <c r="T25" s="393"/>
      <c r="U25" s="393"/>
      <c r="V25" s="393"/>
    </row>
    <row r="26" spans="1:22" s="33" customFormat="1" ht="16.5" customHeight="1">
      <c r="A26" s="62" t="s">
        <v>13</v>
      </c>
      <c r="B26" s="65" t="s">
        <v>54</v>
      </c>
      <c r="C26" s="232">
        <v>19583</v>
      </c>
      <c r="D26" s="368">
        <v>18366</v>
      </c>
      <c r="E26" s="174">
        <v>4159</v>
      </c>
      <c r="F26" s="175">
        <v>5062</v>
      </c>
      <c r="G26" s="175">
        <v>4792</v>
      </c>
      <c r="H26" s="175">
        <v>4353</v>
      </c>
      <c r="I26" s="175">
        <v>3845</v>
      </c>
      <c r="J26" s="468"/>
      <c r="K26" s="394"/>
      <c r="L26" s="395"/>
      <c r="M26" s="396"/>
      <c r="N26" s="400"/>
      <c r="O26" s="393"/>
      <c r="P26" s="393"/>
      <c r="Q26" s="393"/>
      <c r="R26" s="393"/>
      <c r="S26" s="393"/>
      <c r="T26" s="393"/>
      <c r="U26" s="393"/>
      <c r="V26" s="393"/>
    </row>
    <row r="27" spans="1:22" ht="16.5" customHeight="1">
      <c r="A27" s="59"/>
      <c r="B27" s="65" t="s">
        <v>55</v>
      </c>
      <c r="C27" s="232">
        <v>266.831738</v>
      </c>
      <c r="D27" s="368">
        <v>308.304213</v>
      </c>
      <c r="E27" s="174">
        <v>86</v>
      </c>
      <c r="F27" s="175">
        <v>100.304213</v>
      </c>
      <c r="G27" s="175">
        <v>63</v>
      </c>
      <c r="H27" s="175">
        <v>59</v>
      </c>
      <c r="I27" s="175">
        <v>36</v>
      </c>
      <c r="J27" s="468"/>
      <c r="K27" s="394"/>
      <c r="L27" s="397"/>
      <c r="M27" s="396"/>
      <c r="N27" s="393"/>
      <c r="O27" s="393"/>
      <c r="P27" s="393"/>
      <c r="Q27" s="393"/>
      <c r="R27" s="393"/>
      <c r="S27" s="393"/>
      <c r="T27" s="393"/>
      <c r="U27" s="393"/>
      <c r="V27" s="393"/>
    </row>
    <row r="28" spans="1:22" ht="16.5" customHeight="1">
      <c r="A28" s="60"/>
      <c r="B28" s="65" t="s">
        <v>56</v>
      </c>
      <c r="C28" s="232">
        <v>834.052774</v>
      </c>
      <c r="D28" s="368">
        <v>798.104018</v>
      </c>
      <c r="E28" s="174">
        <v>194</v>
      </c>
      <c r="F28" s="175">
        <v>226.104018</v>
      </c>
      <c r="G28" s="175">
        <v>212</v>
      </c>
      <c r="H28" s="175">
        <v>166</v>
      </c>
      <c r="I28" s="175">
        <v>161</v>
      </c>
      <c r="J28" s="468"/>
      <c r="K28" s="394"/>
      <c r="L28" s="397"/>
      <c r="M28" s="396"/>
      <c r="N28" s="393"/>
      <c r="O28" s="393"/>
      <c r="P28" s="393"/>
      <c r="Q28" s="393"/>
      <c r="R28" s="393"/>
      <c r="S28" s="393"/>
      <c r="T28" s="393"/>
      <c r="U28" s="393"/>
      <c r="V28" s="393"/>
    </row>
    <row r="29" spans="1:22" s="33" customFormat="1" ht="16.5" customHeight="1">
      <c r="A29" s="59"/>
      <c r="B29" s="234" t="s">
        <v>57</v>
      </c>
      <c r="C29" s="232">
        <v>134.700354</v>
      </c>
      <c r="D29" s="368">
        <v>128</v>
      </c>
      <c r="E29" s="174">
        <v>40</v>
      </c>
      <c r="F29" s="175">
        <v>28</v>
      </c>
      <c r="G29" s="175">
        <v>30</v>
      </c>
      <c r="H29" s="175">
        <v>30</v>
      </c>
      <c r="I29" s="175">
        <v>20</v>
      </c>
      <c r="J29" s="468"/>
      <c r="K29" s="394"/>
      <c r="L29" s="395"/>
      <c r="M29" s="396"/>
      <c r="N29" s="393"/>
      <c r="O29" s="393"/>
      <c r="P29" s="393"/>
      <c r="Q29" s="393"/>
      <c r="R29" s="393"/>
      <c r="S29" s="393"/>
      <c r="T29" s="393"/>
      <c r="U29" s="393"/>
      <c r="V29" s="393"/>
    </row>
    <row r="30" spans="1:22" s="33" customFormat="1" ht="16.5" customHeight="1">
      <c r="A30" s="59"/>
      <c r="B30" s="234" t="s">
        <v>58</v>
      </c>
      <c r="C30" s="232">
        <v>665.100269</v>
      </c>
      <c r="D30" s="368">
        <v>677</v>
      </c>
      <c r="E30" s="174">
        <v>180</v>
      </c>
      <c r="F30" s="175">
        <v>167</v>
      </c>
      <c r="G30" s="175">
        <v>200</v>
      </c>
      <c r="H30" s="175">
        <v>130</v>
      </c>
      <c r="I30" s="175">
        <v>118</v>
      </c>
      <c r="J30" s="468"/>
      <c r="K30" s="394"/>
      <c r="L30" s="395"/>
      <c r="M30" s="396"/>
      <c r="N30" s="393"/>
      <c r="O30" s="393"/>
      <c r="P30" s="393"/>
      <c r="Q30" s="393"/>
      <c r="R30" s="393"/>
      <c r="S30" s="393"/>
      <c r="T30" s="393"/>
      <c r="U30" s="393"/>
      <c r="V30" s="393"/>
    </row>
    <row r="31" spans="1:22" s="33" customFormat="1" ht="16.5" customHeight="1">
      <c r="A31" s="59"/>
      <c r="B31" s="65" t="s">
        <v>59</v>
      </c>
      <c r="C31" s="232">
        <v>168.50853899999998</v>
      </c>
      <c r="D31" s="368">
        <v>143.47589399999998</v>
      </c>
      <c r="E31" s="174">
        <v>30</v>
      </c>
      <c r="F31" s="175">
        <v>30.475894</v>
      </c>
      <c r="G31" s="175">
        <v>41</v>
      </c>
      <c r="H31" s="175">
        <v>42</v>
      </c>
      <c r="I31" s="175">
        <v>36</v>
      </c>
      <c r="J31" s="468"/>
      <c r="K31" s="394"/>
      <c r="L31" s="395"/>
      <c r="M31" s="396"/>
      <c r="N31" s="393"/>
      <c r="O31" s="393"/>
      <c r="P31" s="393"/>
      <c r="Q31" s="393"/>
      <c r="R31" s="393"/>
      <c r="S31" s="393"/>
      <c r="T31" s="393"/>
      <c r="U31" s="393"/>
      <c r="V31" s="393"/>
    </row>
    <row r="32" spans="1:22" s="33" customFormat="1" ht="16.5" customHeight="1">
      <c r="A32" s="59"/>
      <c r="B32" s="65" t="s">
        <v>60</v>
      </c>
      <c r="C32" s="232">
        <v>564.88035</v>
      </c>
      <c r="D32" s="370">
        <v>505</v>
      </c>
      <c r="E32" s="174">
        <v>128</v>
      </c>
      <c r="F32" s="175">
        <v>127</v>
      </c>
      <c r="G32" s="175">
        <v>115</v>
      </c>
      <c r="H32" s="175">
        <v>135</v>
      </c>
      <c r="I32" s="175">
        <v>119</v>
      </c>
      <c r="J32" s="468"/>
      <c r="K32" s="394"/>
      <c r="L32" s="395"/>
      <c r="M32" s="396"/>
      <c r="N32" s="393"/>
      <c r="O32" s="393"/>
      <c r="P32" s="393"/>
      <c r="Q32" s="393"/>
      <c r="R32" s="393"/>
      <c r="S32" s="393"/>
      <c r="T32" s="393"/>
      <c r="U32" s="393"/>
      <c r="V32" s="393"/>
    </row>
    <row r="33" spans="1:22" s="35" customFormat="1" ht="16.5" customHeight="1">
      <c r="A33" s="64"/>
      <c r="B33" s="162" t="s">
        <v>61</v>
      </c>
      <c r="C33" s="238">
        <v>296</v>
      </c>
      <c r="D33" s="177">
        <v>66</v>
      </c>
      <c r="E33" s="176">
        <v>13</v>
      </c>
      <c r="F33" s="177">
        <v>16</v>
      </c>
      <c r="G33" s="177">
        <v>12</v>
      </c>
      <c r="H33" s="177">
        <v>25</v>
      </c>
      <c r="I33" s="177">
        <v>8</v>
      </c>
      <c r="J33" s="468"/>
      <c r="K33" s="394"/>
      <c r="L33" s="401"/>
      <c r="M33" s="396"/>
      <c r="N33" s="393"/>
      <c r="O33" s="393"/>
      <c r="P33" s="393"/>
      <c r="Q33" s="393"/>
      <c r="R33" s="393"/>
      <c r="S33" s="393"/>
      <c r="T33" s="393"/>
      <c r="U33" s="393"/>
      <c r="V33" s="393"/>
    </row>
    <row r="34" spans="1:22" s="241" customFormat="1" ht="22.5" customHeight="1">
      <c r="A34" s="387" t="s">
        <v>190</v>
      </c>
      <c r="B34" s="239"/>
      <c r="C34" s="402"/>
      <c r="D34" s="402"/>
      <c r="E34" s="240"/>
      <c r="F34" s="240"/>
      <c r="G34" s="240"/>
      <c r="H34" s="240"/>
      <c r="I34" s="240"/>
      <c r="J34" s="468"/>
      <c r="K34" s="403"/>
      <c r="L34" s="403"/>
      <c r="M34" s="404"/>
      <c r="N34" s="404"/>
      <c r="O34" s="404"/>
      <c r="P34" s="404"/>
      <c r="Q34" s="404"/>
      <c r="R34" s="404"/>
      <c r="S34" s="404"/>
      <c r="T34" s="404"/>
      <c r="U34" s="404"/>
      <c r="V34" s="404"/>
    </row>
    <row r="35" spans="1:22" s="36" customFormat="1" ht="13.5">
      <c r="A35" s="37"/>
      <c r="B35" s="37"/>
      <c r="C35" s="37"/>
      <c r="D35" s="37"/>
      <c r="E35" s="37"/>
      <c r="F35" s="37"/>
      <c r="G35" s="37"/>
      <c r="H35" s="37"/>
      <c r="I35" s="37"/>
      <c r="J35" s="77"/>
      <c r="K35" s="405"/>
      <c r="L35" s="405"/>
      <c r="M35" s="406"/>
      <c r="N35" s="406"/>
      <c r="O35" s="406"/>
      <c r="P35" s="406"/>
      <c r="Q35" s="406"/>
      <c r="R35" s="406"/>
      <c r="S35" s="406"/>
      <c r="T35" s="406"/>
      <c r="U35" s="406"/>
      <c r="V35" s="406"/>
    </row>
    <row r="36" spans="3:22" s="36" customFormat="1" ht="13.5">
      <c r="C36" s="37"/>
      <c r="D36" s="37"/>
      <c r="E36" s="37"/>
      <c r="F36" s="37"/>
      <c r="G36" s="37"/>
      <c r="H36" s="37"/>
      <c r="I36" s="37"/>
      <c r="J36" s="77"/>
      <c r="K36" s="405"/>
      <c r="L36" s="405"/>
      <c r="M36" s="406"/>
      <c r="N36" s="406"/>
      <c r="O36" s="406"/>
      <c r="P36" s="406"/>
      <c r="Q36" s="406"/>
      <c r="R36" s="406"/>
      <c r="S36" s="406"/>
      <c r="T36" s="406"/>
      <c r="U36" s="406"/>
      <c r="V36" s="406"/>
    </row>
    <row r="37" spans="11:12" ht="13.5">
      <c r="K37" s="397"/>
      <c r="L37" s="397"/>
    </row>
    <row r="38" spans="11:12" ht="13.5">
      <c r="K38" s="397"/>
      <c r="L38" s="397"/>
    </row>
  </sheetData>
  <sheetProtection/>
  <mergeCells count="6">
    <mergeCell ref="J1:J34"/>
    <mergeCell ref="A4:B5"/>
    <mergeCell ref="C4:C5"/>
    <mergeCell ref="D4:D5"/>
    <mergeCell ref="E4:H4"/>
    <mergeCell ref="A15:B15"/>
  </mergeCells>
  <printOptions/>
  <pageMargins left="0.4724409448818898" right="0.2362204724409449" top="0.6299212598425197" bottom="0.15748031496062992" header="0.5118110236220472" footer="0.1968503937007874"/>
  <pageSetup fitToHeight="0" orientation="landscape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39"/>
  <sheetViews>
    <sheetView zoomScalePageLayoutView="0" workbookViewId="0" topLeftCell="A1">
      <selection activeCell="J22" sqref="J22"/>
    </sheetView>
  </sheetViews>
  <sheetFormatPr defaultColWidth="9.140625" defaultRowHeight="12.75"/>
  <cols>
    <col min="1" max="1" width="49.28125" style="213" customWidth="1"/>
    <col min="2" max="8" width="12.28125" style="213" customWidth="1"/>
    <col min="9" max="9" width="7.57421875" style="77" customWidth="1"/>
    <col min="10" max="14" width="9.140625" style="268" customWidth="1"/>
    <col min="15" max="16384" width="9.140625" style="213" customWidth="1"/>
  </cols>
  <sheetData>
    <row r="1" spans="1:14" s="243" customFormat="1" ht="17.25" customHeight="1">
      <c r="A1" s="242" t="s">
        <v>195</v>
      </c>
      <c r="B1" s="213"/>
      <c r="C1" s="213"/>
      <c r="I1" s="457">
        <v>11</v>
      </c>
      <c r="J1" s="294"/>
      <c r="K1" s="294"/>
      <c r="L1" s="294"/>
      <c r="M1" s="294"/>
      <c r="N1" s="294"/>
    </row>
    <row r="2" spans="1:14" s="243" customFormat="1" ht="12.75" customHeight="1">
      <c r="A2" s="216"/>
      <c r="B2" s="216"/>
      <c r="C2" s="216"/>
      <c r="D2" s="329"/>
      <c r="E2" s="329"/>
      <c r="F2" s="329"/>
      <c r="H2" s="275" t="s">
        <v>173</v>
      </c>
      <c r="I2" s="468"/>
      <c r="J2" s="294"/>
      <c r="K2" s="294"/>
      <c r="L2" s="294"/>
      <c r="M2" s="294"/>
      <c r="N2" s="294"/>
    </row>
    <row r="3" spans="1:14" s="243" customFormat="1" ht="6.75" customHeight="1">
      <c r="A3" s="244"/>
      <c r="B3" s="245"/>
      <c r="C3" s="245"/>
      <c r="D3" s="245"/>
      <c r="E3" s="245"/>
      <c r="F3" s="245"/>
      <c r="G3" s="245"/>
      <c r="H3" s="245"/>
      <c r="I3" s="468"/>
      <c r="J3" s="294"/>
      <c r="K3" s="294"/>
      <c r="L3" s="294"/>
      <c r="M3" s="294"/>
      <c r="N3" s="294"/>
    </row>
    <row r="4" spans="1:14" s="243" customFormat="1" ht="17.25" customHeight="1">
      <c r="A4" s="484" t="s">
        <v>161</v>
      </c>
      <c r="B4" s="472">
        <v>2018</v>
      </c>
      <c r="C4" s="472" t="s">
        <v>185</v>
      </c>
      <c r="D4" s="486" t="s">
        <v>187</v>
      </c>
      <c r="E4" s="487"/>
      <c r="F4" s="487"/>
      <c r="G4" s="488"/>
      <c r="H4" s="358" t="s">
        <v>189</v>
      </c>
      <c r="I4" s="468"/>
      <c r="J4" s="294"/>
      <c r="K4" s="294"/>
      <c r="L4" s="294"/>
      <c r="M4" s="294"/>
      <c r="N4" s="294"/>
    </row>
    <row r="5" spans="1:21" s="246" customFormat="1" ht="15.75" customHeight="1">
      <c r="A5" s="485"/>
      <c r="B5" s="473"/>
      <c r="C5" s="473"/>
      <c r="D5" s="163" t="s">
        <v>138</v>
      </c>
      <c r="E5" s="359" t="s">
        <v>139</v>
      </c>
      <c r="F5" s="359" t="s">
        <v>140</v>
      </c>
      <c r="G5" s="163" t="s">
        <v>141</v>
      </c>
      <c r="H5" s="163" t="s">
        <v>138</v>
      </c>
      <c r="I5" s="468"/>
      <c r="J5" s="407"/>
      <c r="K5" s="408"/>
      <c r="L5" s="408"/>
      <c r="M5" s="408"/>
      <c r="N5" s="408"/>
      <c r="O5" s="247"/>
      <c r="P5" s="247"/>
      <c r="Q5" s="247"/>
      <c r="R5" s="247"/>
      <c r="S5" s="247"/>
      <c r="T5" s="247"/>
      <c r="U5" s="247"/>
    </row>
    <row r="6" spans="1:21" s="251" customFormat="1" ht="15.75" customHeight="1">
      <c r="A6" s="248" t="s">
        <v>62</v>
      </c>
      <c r="B6" s="349">
        <v>25929</v>
      </c>
      <c r="C6" s="371">
        <v>24686</v>
      </c>
      <c r="D6" s="349">
        <v>6328</v>
      </c>
      <c r="E6" s="349">
        <v>6195</v>
      </c>
      <c r="F6" s="349">
        <v>6120</v>
      </c>
      <c r="G6" s="249">
        <v>6043</v>
      </c>
      <c r="H6" s="249">
        <f>H7+H11+H16+H17+H18+H26+H29+H35</f>
        <v>4791</v>
      </c>
      <c r="I6" s="468"/>
      <c r="J6" s="409"/>
      <c r="K6" s="409"/>
      <c r="L6" s="409"/>
      <c r="M6" s="410"/>
      <c r="N6" s="409"/>
      <c r="O6" s="409"/>
      <c r="P6" s="409"/>
      <c r="Q6" s="409"/>
      <c r="R6" s="409"/>
      <c r="S6" s="250"/>
      <c r="T6" s="250"/>
      <c r="U6" s="250"/>
    </row>
    <row r="7" spans="1:21" ht="15.75" customHeight="1">
      <c r="A7" s="252" t="s">
        <v>63</v>
      </c>
      <c r="B7" s="253">
        <v>6716</v>
      </c>
      <c r="C7" s="254">
        <v>6548</v>
      </c>
      <c r="D7" s="352">
        <v>1683</v>
      </c>
      <c r="E7" s="254">
        <v>1639</v>
      </c>
      <c r="F7" s="254">
        <v>1689</v>
      </c>
      <c r="G7" s="254">
        <v>1537</v>
      </c>
      <c r="H7" s="254">
        <v>1255</v>
      </c>
      <c r="I7" s="468"/>
      <c r="J7" s="330"/>
      <c r="K7" s="330"/>
      <c r="L7" s="411"/>
      <c r="M7" s="411"/>
      <c r="N7" s="411"/>
      <c r="O7" s="250"/>
      <c r="P7" s="250"/>
      <c r="Q7" s="250"/>
      <c r="R7" s="250"/>
      <c r="S7" s="250"/>
      <c r="T7" s="250"/>
      <c r="U7" s="256"/>
    </row>
    <row r="8" spans="1:21" s="243" customFormat="1" ht="15.75" customHeight="1">
      <c r="A8" s="257" t="s">
        <v>67</v>
      </c>
      <c r="B8" s="253"/>
      <c r="C8" s="254"/>
      <c r="D8" s="352"/>
      <c r="E8" s="254"/>
      <c r="F8" s="254"/>
      <c r="G8" s="254"/>
      <c r="H8" s="254"/>
      <c r="I8" s="468"/>
      <c r="J8" s="307"/>
      <c r="K8" s="307"/>
      <c r="L8" s="330"/>
      <c r="M8" s="330"/>
      <c r="N8" s="330"/>
      <c r="O8" s="250"/>
      <c r="P8" s="250"/>
      <c r="Q8" s="250"/>
      <c r="R8" s="250"/>
      <c r="S8" s="250"/>
      <c r="T8" s="250"/>
      <c r="U8" s="259"/>
    </row>
    <row r="9" spans="1:21" ht="15.75" customHeight="1">
      <c r="A9" s="164" t="s">
        <v>64</v>
      </c>
      <c r="B9" s="260">
        <v>347.712499</v>
      </c>
      <c r="C9" s="261">
        <v>198</v>
      </c>
      <c r="D9" s="353">
        <v>57</v>
      </c>
      <c r="E9" s="261">
        <v>39</v>
      </c>
      <c r="F9" s="261">
        <v>53</v>
      </c>
      <c r="G9" s="261">
        <v>49</v>
      </c>
      <c r="H9" s="261">
        <v>51</v>
      </c>
      <c r="I9" s="468"/>
      <c r="J9" s="307"/>
      <c r="K9" s="307"/>
      <c r="L9" s="330"/>
      <c r="M9" s="330"/>
      <c r="N9" s="330"/>
      <c r="O9" s="250"/>
      <c r="P9" s="250"/>
      <c r="Q9" s="250"/>
      <c r="R9" s="250"/>
      <c r="S9" s="250"/>
      <c r="T9" s="250"/>
      <c r="U9" s="256"/>
    </row>
    <row r="10" spans="1:21" ht="15.75" customHeight="1">
      <c r="A10" s="164" t="s">
        <v>65</v>
      </c>
      <c r="B10" s="260">
        <v>6008</v>
      </c>
      <c r="C10" s="261">
        <v>5895</v>
      </c>
      <c r="D10" s="353">
        <v>1494</v>
      </c>
      <c r="E10" s="261">
        <v>1533</v>
      </c>
      <c r="F10" s="261">
        <v>1528</v>
      </c>
      <c r="G10" s="261">
        <v>1340</v>
      </c>
      <c r="H10" s="261">
        <v>1097</v>
      </c>
      <c r="I10" s="468"/>
      <c r="J10" s="307"/>
      <c r="K10" s="307"/>
      <c r="L10" s="330"/>
      <c r="M10" s="330"/>
      <c r="N10" s="330"/>
      <c r="O10" s="250"/>
      <c r="P10" s="250"/>
      <c r="Q10" s="250"/>
      <c r="R10" s="250"/>
      <c r="S10" s="250"/>
      <c r="T10" s="250"/>
      <c r="U10" s="256"/>
    </row>
    <row r="11" spans="1:21" s="243" customFormat="1" ht="15.75" customHeight="1">
      <c r="A11" s="252" t="s">
        <v>66</v>
      </c>
      <c r="B11" s="253">
        <v>2507</v>
      </c>
      <c r="C11" s="254">
        <v>2639</v>
      </c>
      <c r="D11" s="352">
        <v>908</v>
      </c>
      <c r="E11" s="254">
        <v>471</v>
      </c>
      <c r="F11" s="254">
        <v>631</v>
      </c>
      <c r="G11" s="254">
        <v>629</v>
      </c>
      <c r="H11" s="254">
        <v>465</v>
      </c>
      <c r="I11" s="468"/>
      <c r="J11" s="330"/>
      <c r="K11" s="330"/>
      <c r="L11" s="330"/>
      <c r="M11" s="330"/>
      <c r="N11" s="330"/>
      <c r="O11" s="250"/>
      <c r="P11" s="250"/>
      <c r="Q11" s="250"/>
      <c r="R11" s="250"/>
      <c r="S11" s="250"/>
      <c r="T11" s="250"/>
      <c r="U11" s="259"/>
    </row>
    <row r="12" spans="1:21" s="243" customFormat="1" ht="15.75" customHeight="1">
      <c r="A12" s="257" t="s">
        <v>67</v>
      </c>
      <c r="B12" s="253"/>
      <c r="C12" s="254"/>
      <c r="D12" s="352"/>
      <c r="E12" s="254"/>
      <c r="F12" s="254"/>
      <c r="G12" s="254"/>
      <c r="H12" s="254"/>
      <c r="I12" s="468"/>
      <c r="J12" s="307"/>
      <c r="K12" s="307"/>
      <c r="L12" s="330"/>
      <c r="M12" s="330"/>
      <c r="N12" s="330"/>
      <c r="O12" s="250"/>
      <c r="P12" s="250"/>
      <c r="Q12" s="250"/>
      <c r="R12" s="250"/>
      <c r="S12" s="250"/>
      <c r="T12" s="250"/>
      <c r="U12" s="259"/>
    </row>
    <row r="13" spans="1:21" s="243" customFormat="1" ht="15.75" customHeight="1">
      <c r="A13" s="257" t="s">
        <v>68</v>
      </c>
      <c r="B13" s="260">
        <v>1574.551318</v>
      </c>
      <c r="C13" s="261">
        <v>1836</v>
      </c>
      <c r="D13" s="353">
        <v>676</v>
      </c>
      <c r="E13" s="261">
        <v>307</v>
      </c>
      <c r="F13" s="261">
        <v>382</v>
      </c>
      <c r="G13" s="261">
        <v>471</v>
      </c>
      <c r="H13" s="261">
        <v>328</v>
      </c>
      <c r="I13" s="468"/>
      <c r="J13" s="307"/>
      <c r="K13" s="452"/>
      <c r="L13" s="330"/>
      <c r="M13" s="330"/>
      <c r="N13" s="411"/>
      <c r="O13" s="250"/>
      <c r="P13" s="250"/>
      <c r="Q13" s="250"/>
      <c r="R13" s="250"/>
      <c r="S13" s="250"/>
      <c r="T13" s="250"/>
      <c r="U13" s="259"/>
    </row>
    <row r="14" spans="1:21" s="243" customFormat="1" ht="15.75" customHeight="1">
      <c r="A14" s="257" t="s">
        <v>69</v>
      </c>
      <c r="B14" s="260">
        <v>148.05725</v>
      </c>
      <c r="C14" s="261">
        <v>120</v>
      </c>
      <c r="D14" s="353">
        <v>32</v>
      </c>
      <c r="E14" s="261">
        <v>33</v>
      </c>
      <c r="F14" s="261">
        <v>29</v>
      </c>
      <c r="G14" s="261">
        <v>26</v>
      </c>
      <c r="H14" s="261">
        <v>17</v>
      </c>
      <c r="I14" s="468"/>
      <c r="J14" s="307"/>
      <c r="K14" s="307"/>
      <c r="L14" s="330"/>
      <c r="M14" s="330"/>
      <c r="N14" s="330"/>
      <c r="O14" s="250"/>
      <c r="P14" s="250"/>
      <c r="Q14" s="250"/>
      <c r="R14" s="250"/>
      <c r="S14" s="250"/>
      <c r="T14" s="250"/>
      <c r="U14" s="259"/>
    </row>
    <row r="15" spans="1:21" ht="15.75" customHeight="1">
      <c r="A15" s="257" t="s">
        <v>70</v>
      </c>
      <c r="B15" s="260">
        <v>450.598441</v>
      </c>
      <c r="C15" s="372">
        <v>418</v>
      </c>
      <c r="D15" s="353">
        <v>144</v>
      </c>
      <c r="E15" s="261">
        <v>59</v>
      </c>
      <c r="F15" s="261">
        <v>143</v>
      </c>
      <c r="G15" s="372">
        <v>72</v>
      </c>
      <c r="H15" s="372">
        <v>78</v>
      </c>
      <c r="I15" s="468"/>
      <c r="J15" s="307"/>
      <c r="K15" s="307"/>
      <c r="L15" s="330"/>
      <c r="M15" s="330"/>
      <c r="N15" s="330"/>
      <c r="O15" s="250"/>
      <c r="P15" s="250"/>
      <c r="Q15" s="250"/>
      <c r="R15" s="250"/>
      <c r="S15" s="250"/>
      <c r="T15" s="250"/>
      <c r="U15" s="256"/>
    </row>
    <row r="16" spans="1:21" ht="15.75" customHeight="1">
      <c r="A16" s="262" t="s">
        <v>71</v>
      </c>
      <c r="B16" s="253">
        <v>3</v>
      </c>
      <c r="C16" s="373">
        <v>3</v>
      </c>
      <c r="D16" s="354">
        <v>1</v>
      </c>
      <c r="E16" s="354">
        <v>1</v>
      </c>
      <c r="F16" s="354">
        <v>1</v>
      </c>
      <c r="G16" s="263">
        <v>0</v>
      </c>
      <c r="H16" s="263">
        <v>0</v>
      </c>
      <c r="I16" s="468"/>
      <c r="J16" s="307"/>
      <c r="K16" s="330"/>
      <c r="L16" s="330"/>
      <c r="M16" s="330"/>
      <c r="N16" s="330"/>
      <c r="O16" s="250"/>
      <c r="P16" s="250"/>
      <c r="Q16" s="250"/>
      <c r="R16" s="250"/>
      <c r="S16" s="250"/>
      <c r="T16" s="250"/>
      <c r="U16" s="256"/>
    </row>
    <row r="17" spans="1:21" ht="15.75" customHeight="1">
      <c r="A17" s="252" t="s">
        <v>72</v>
      </c>
      <c r="B17" s="253">
        <v>1587</v>
      </c>
      <c r="C17" s="373">
        <v>1733</v>
      </c>
      <c r="D17" s="352">
        <v>447</v>
      </c>
      <c r="E17" s="254">
        <v>403</v>
      </c>
      <c r="F17" s="254">
        <v>497</v>
      </c>
      <c r="G17" s="254">
        <v>386</v>
      </c>
      <c r="H17" s="254">
        <v>287</v>
      </c>
      <c r="I17" s="468"/>
      <c r="J17" s="307"/>
      <c r="K17" s="330"/>
      <c r="L17" s="330"/>
      <c r="M17" s="330"/>
      <c r="N17" s="330"/>
      <c r="O17" s="250"/>
      <c r="P17" s="250"/>
      <c r="Q17" s="250"/>
      <c r="R17" s="250"/>
      <c r="S17" s="250"/>
      <c r="T17" s="250"/>
      <c r="U17" s="256"/>
    </row>
    <row r="18" spans="1:21" ht="15.75" customHeight="1">
      <c r="A18" s="265" t="s">
        <v>73</v>
      </c>
      <c r="B18" s="253">
        <v>11008</v>
      </c>
      <c r="C18" s="254">
        <v>10292</v>
      </c>
      <c r="D18" s="352">
        <v>2443</v>
      </c>
      <c r="E18" s="254">
        <v>2822</v>
      </c>
      <c r="F18" s="254">
        <v>2488</v>
      </c>
      <c r="G18" s="254">
        <v>2539</v>
      </c>
      <c r="H18" s="254">
        <v>1975</v>
      </c>
      <c r="I18" s="468"/>
      <c r="J18" s="307"/>
      <c r="K18" s="330"/>
      <c r="L18" s="330"/>
      <c r="M18" s="330"/>
      <c r="N18" s="330"/>
      <c r="O18" s="250"/>
      <c r="P18" s="250"/>
      <c r="Q18" s="250"/>
      <c r="R18" s="250"/>
      <c r="S18" s="250"/>
      <c r="T18" s="250"/>
      <c r="U18" s="256"/>
    </row>
    <row r="19" spans="1:21" s="243" customFormat="1" ht="15.75" customHeight="1">
      <c r="A19" s="257" t="s">
        <v>67</v>
      </c>
      <c r="B19" s="253"/>
      <c r="C19" s="254"/>
      <c r="D19" s="352"/>
      <c r="E19" s="254"/>
      <c r="F19" s="254"/>
      <c r="G19" s="254"/>
      <c r="H19" s="254"/>
      <c r="I19" s="468"/>
      <c r="J19" s="307"/>
      <c r="K19" s="307"/>
      <c r="L19" s="330"/>
      <c r="M19" s="330"/>
      <c r="N19" s="330"/>
      <c r="O19" s="250"/>
      <c r="P19" s="250"/>
      <c r="Q19" s="250"/>
      <c r="R19" s="250"/>
      <c r="S19" s="250"/>
      <c r="T19" s="250"/>
      <c r="U19" s="259"/>
    </row>
    <row r="20" spans="1:21" ht="15.75" customHeight="1">
      <c r="A20" s="264" t="s">
        <v>74</v>
      </c>
      <c r="B20" s="260">
        <v>319.09333</v>
      </c>
      <c r="C20" s="261">
        <v>271</v>
      </c>
      <c r="D20" s="353">
        <v>70</v>
      </c>
      <c r="E20" s="261">
        <v>62</v>
      </c>
      <c r="F20" s="261">
        <v>63</v>
      </c>
      <c r="G20" s="261">
        <v>76</v>
      </c>
      <c r="H20" s="261">
        <v>51</v>
      </c>
      <c r="I20" s="468"/>
      <c r="J20" s="307"/>
      <c r="K20" s="307"/>
      <c r="L20" s="330"/>
      <c r="M20" s="330"/>
      <c r="N20" s="330"/>
      <c r="O20" s="250"/>
      <c r="P20" s="250"/>
      <c r="Q20" s="250"/>
      <c r="R20" s="250"/>
      <c r="S20" s="250"/>
      <c r="T20" s="250"/>
      <c r="U20" s="256"/>
    </row>
    <row r="21" spans="1:21" ht="15.75" customHeight="1">
      <c r="A21" s="165" t="s">
        <v>75</v>
      </c>
      <c r="B21" s="260">
        <v>302.057567</v>
      </c>
      <c r="C21" s="261">
        <v>278</v>
      </c>
      <c r="D21" s="353">
        <v>68</v>
      </c>
      <c r="E21" s="261">
        <v>78</v>
      </c>
      <c r="F21" s="261">
        <v>64</v>
      </c>
      <c r="G21" s="261">
        <v>68</v>
      </c>
      <c r="H21" s="261">
        <v>61</v>
      </c>
      <c r="I21" s="468"/>
      <c r="J21" s="307"/>
      <c r="K21" s="307"/>
      <c r="L21" s="330"/>
      <c r="M21" s="330"/>
      <c r="N21" s="330"/>
      <c r="O21" s="250"/>
      <c r="P21" s="250"/>
      <c r="Q21" s="250"/>
      <c r="R21" s="250"/>
      <c r="S21" s="250"/>
      <c r="T21" s="250"/>
      <c r="U21" s="256"/>
    </row>
    <row r="22" spans="1:21" ht="15.75" customHeight="1">
      <c r="A22" s="257" t="s">
        <v>76</v>
      </c>
      <c r="B22" s="260">
        <v>5408.438945</v>
      </c>
      <c r="C22" s="261">
        <v>4828</v>
      </c>
      <c r="D22" s="353">
        <v>1093</v>
      </c>
      <c r="E22" s="261">
        <v>1386</v>
      </c>
      <c r="F22" s="261">
        <v>1175</v>
      </c>
      <c r="G22" s="261">
        <v>1174</v>
      </c>
      <c r="H22" s="261">
        <v>919</v>
      </c>
      <c r="I22" s="468"/>
      <c r="J22" s="307"/>
      <c r="K22" s="452"/>
      <c r="L22" s="330"/>
      <c r="M22" s="330"/>
      <c r="N22" s="330"/>
      <c r="O22" s="250"/>
      <c r="P22" s="250"/>
      <c r="Q22" s="250"/>
      <c r="R22" s="250"/>
      <c r="S22" s="250"/>
      <c r="T22" s="250"/>
      <c r="U22" s="256"/>
    </row>
    <row r="23" spans="1:21" ht="15.75" customHeight="1">
      <c r="A23" s="257" t="s">
        <v>77</v>
      </c>
      <c r="B23" s="260">
        <v>3283.482864</v>
      </c>
      <c r="C23" s="261">
        <v>3244</v>
      </c>
      <c r="D23" s="353">
        <v>813</v>
      </c>
      <c r="E23" s="261">
        <v>833</v>
      </c>
      <c r="F23" s="261">
        <v>798</v>
      </c>
      <c r="G23" s="261">
        <v>800</v>
      </c>
      <c r="H23" s="261">
        <v>554</v>
      </c>
      <c r="I23" s="468"/>
      <c r="J23" s="307"/>
      <c r="K23" s="307"/>
      <c r="L23" s="330"/>
      <c r="M23" s="330"/>
      <c r="N23" s="330"/>
      <c r="O23" s="250"/>
      <c r="P23" s="250"/>
      <c r="Q23" s="250"/>
      <c r="R23" s="250"/>
      <c r="S23" s="250"/>
      <c r="T23" s="250"/>
      <c r="U23" s="256"/>
    </row>
    <row r="24" spans="1:21" ht="15.75" customHeight="1">
      <c r="A24" s="264" t="s">
        <v>78</v>
      </c>
      <c r="B24" s="260">
        <v>421</v>
      </c>
      <c r="C24" s="261">
        <v>498</v>
      </c>
      <c r="D24" s="353">
        <v>122</v>
      </c>
      <c r="E24" s="261">
        <v>134</v>
      </c>
      <c r="F24" s="261">
        <v>125</v>
      </c>
      <c r="G24" s="261">
        <v>117</v>
      </c>
      <c r="H24" s="261">
        <v>130</v>
      </c>
      <c r="I24" s="468"/>
      <c r="J24" s="307"/>
      <c r="K24" s="307"/>
      <c r="L24" s="330"/>
      <c r="M24" s="330"/>
      <c r="N24" s="330"/>
      <c r="O24" s="250"/>
      <c r="P24" s="250"/>
      <c r="Q24" s="250"/>
      <c r="R24" s="250"/>
      <c r="S24" s="250"/>
      <c r="T24" s="250"/>
      <c r="U24" s="256"/>
    </row>
    <row r="25" spans="1:21" ht="15.75" customHeight="1">
      <c r="A25" s="264" t="s">
        <v>79</v>
      </c>
      <c r="B25" s="260">
        <v>188.106463</v>
      </c>
      <c r="C25" s="372">
        <v>184</v>
      </c>
      <c r="D25" s="353">
        <v>51</v>
      </c>
      <c r="E25" s="261">
        <v>52</v>
      </c>
      <c r="F25" s="261">
        <v>37</v>
      </c>
      <c r="G25" s="372">
        <v>44</v>
      </c>
      <c r="H25" s="372">
        <v>33</v>
      </c>
      <c r="I25" s="468"/>
      <c r="J25" s="307"/>
      <c r="K25" s="307"/>
      <c r="L25" s="330"/>
      <c r="M25" s="330"/>
      <c r="N25" s="330"/>
      <c r="O25" s="250"/>
      <c r="P25" s="250"/>
      <c r="Q25" s="250"/>
      <c r="R25" s="250"/>
      <c r="S25" s="250"/>
      <c r="T25" s="250"/>
      <c r="U25" s="256"/>
    </row>
    <row r="26" spans="1:21" ht="15.75" customHeight="1">
      <c r="A26" s="265" t="s">
        <v>80</v>
      </c>
      <c r="B26" s="253">
        <v>1333</v>
      </c>
      <c r="C26" s="254">
        <v>1005</v>
      </c>
      <c r="D26" s="352">
        <v>282</v>
      </c>
      <c r="E26" s="254">
        <v>206</v>
      </c>
      <c r="F26" s="254">
        <v>206</v>
      </c>
      <c r="G26" s="254">
        <v>311</v>
      </c>
      <c r="H26" s="254">
        <v>232</v>
      </c>
      <c r="I26" s="468"/>
      <c r="J26" s="307"/>
      <c r="K26" s="330"/>
      <c r="L26" s="330"/>
      <c r="M26" s="330"/>
      <c r="N26" s="330"/>
      <c r="O26" s="250"/>
      <c r="P26" s="250"/>
      <c r="Q26" s="250"/>
      <c r="R26" s="250"/>
      <c r="S26" s="250"/>
      <c r="T26" s="250"/>
      <c r="U26" s="256"/>
    </row>
    <row r="27" spans="1:21" s="243" customFormat="1" ht="15.75" customHeight="1">
      <c r="A27" s="257" t="s">
        <v>67</v>
      </c>
      <c r="B27" s="253"/>
      <c r="C27" s="254"/>
      <c r="D27" s="352"/>
      <c r="E27" s="254"/>
      <c r="F27" s="254"/>
      <c r="G27" s="254"/>
      <c r="H27" s="254"/>
      <c r="I27" s="468"/>
      <c r="J27" s="307"/>
      <c r="K27" s="307"/>
      <c r="L27" s="330"/>
      <c r="M27" s="330"/>
      <c r="N27" s="330"/>
      <c r="O27" s="250"/>
      <c r="P27" s="250"/>
      <c r="Q27" s="250"/>
      <c r="R27" s="250"/>
      <c r="S27" s="250"/>
      <c r="T27" s="250"/>
      <c r="U27" s="259"/>
    </row>
    <row r="28" spans="1:21" ht="15.75" customHeight="1">
      <c r="A28" s="264" t="s">
        <v>81</v>
      </c>
      <c r="B28" s="260">
        <v>692.426198</v>
      </c>
      <c r="C28" s="372">
        <v>459</v>
      </c>
      <c r="D28" s="353">
        <v>134</v>
      </c>
      <c r="E28" s="261">
        <v>95</v>
      </c>
      <c r="F28" s="261">
        <v>85</v>
      </c>
      <c r="G28" s="372">
        <v>145</v>
      </c>
      <c r="H28" s="372">
        <v>104</v>
      </c>
      <c r="I28" s="468"/>
      <c r="J28" s="307"/>
      <c r="K28" s="307"/>
      <c r="L28" s="330"/>
      <c r="M28" s="330"/>
      <c r="N28" s="330"/>
      <c r="O28" s="250"/>
      <c r="P28" s="250"/>
      <c r="Q28" s="250"/>
      <c r="R28" s="250"/>
      <c r="S28" s="250"/>
      <c r="T28" s="250"/>
      <c r="U28" s="256"/>
    </row>
    <row r="29" spans="1:21" ht="15.75" customHeight="1">
      <c r="A29" s="265" t="s">
        <v>82</v>
      </c>
      <c r="B29" s="253">
        <v>2098</v>
      </c>
      <c r="C29" s="254">
        <v>2113</v>
      </c>
      <c r="D29" s="352">
        <v>487</v>
      </c>
      <c r="E29" s="254">
        <v>570</v>
      </c>
      <c r="F29" s="254">
        <v>499</v>
      </c>
      <c r="G29" s="254">
        <v>557</v>
      </c>
      <c r="H29" s="254">
        <v>497</v>
      </c>
      <c r="I29" s="468"/>
      <c r="J29" s="307"/>
      <c r="K29" s="330"/>
      <c r="L29" s="330"/>
      <c r="M29" s="330"/>
      <c r="N29" s="330"/>
      <c r="O29" s="250"/>
      <c r="P29" s="250"/>
      <c r="Q29" s="250"/>
      <c r="R29" s="250"/>
      <c r="S29" s="250"/>
      <c r="T29" s="250"/>
      <c r="U29" s="256"/>
    </row>
    <row r="30" spans="1:21" s="243" customFormat="1" ht="15.75" customHeight="1">
      <c r="A30" s="257" t="s">
        <v>67</v>
      </c>
      <c r="B30" s="253"/>
      <c r="C30" s="254"/>
      <c r="D30" s="352"/>
      <c r="E30" s="254"/>
      <c r="F30" s="254"/>
      <c r="G30" s="254"/>
      <c r="H30" s="254"/>
      <c r="I30" s="468"/>
      <c r="J30" s="307"/>
      <c r="K30" s="307"/>
      <c r="L30" s="330"/>
      <c r="M30" s="330"/>
      <c r="N30" s="330"/>
      <c r="O30" s="250"/>
      <c r="P30" s="250"/>
      <c r="Q30" s="250"/>
      <c r="R30" s="250"/>
      <c r="S30" s="250"/>
      <c r="T30" s="250"/>
      <c r="U30" s="259"/>
    </row>
    <row r="31" spans="1:21" ht="15.75" customHeight="1">
      <c r="A31" s="257" t="s">
        <v>83</v>
      </c>
      <c r="B31" s="260">
        <v>570.372407</v>
      </c>
      <c r="C31" s="261">
        <v>689</v>
      </c>
      <c r="D31" s="353">
        <v>178</v>
      </c>
      <c r="E31" s="261">
        <v>192</v>
      </c>
      <c r="F31" s="261">
        <v>152</v>
      </c>
      <c r="G31" s="261">
        <v>167</v>
      </c>
      <c r="H31" s="261">
        <v>159</v>
      </c>
      <c r="I31" s="468"/>
      <c r="J31" s="307"/>
      <c r="K31" s="307"/>
      <c r="L31" s="330"/>
      <c r="M31" s="330"/>
      <c r="N31" s="330"/>
      <c r="O31" s="250"/>
      <c r="P31" s="250"/>
      <c r="Q31" s="250"/>
      <c r="R31" s="250"/>
      <c r="S31" s="250"/>
      <c r="T31" s="250"/>
      <c r="U31" s="256"/>
    </row>
    <row r="32" spans="1:21" ht="15.75" customHeight="1">
      <c r="A32" s="264" t="s">
        <v>84</v>
      </c>
      <c r="B32" s="260">
        <v>188.292197</v>
      </c>
      <c r="C32" s="261">
        <v>176</v>
      </c>
      <c r="D32" s="353">
        <v>48</v>
      </c>
      <c r="E32" s="261">
        <v>47</v>
      </c>
      <c r="F32" s="261">
        <v>42</v>
      </c>
      <c r="G32" s="261">
        <v>39</v>
      </c>
      <c r="H32" s="261">
        <v>32</v>
      </c>
      <c r="I32" s="468"/>
      <c r="J32" s="307"/>
      <c r="K32" s="307"/>
      <c r="L32" s="330"/>
      <c r="M32" s="330"/>
      <c r="N32" s="330"/>
      <c r="O32" s="250"/>
      <c r="P32" s="250"/>
      <c r="Q32" s="250"/>
      <c r="R32" s="250"/>
      <c r="S32" s="250"/>
      <c r="T32" s="250"/>
      <c r="U32" s="256"/>
    </row>
    <row r="33" spans="1:21" ht="15.75" customHeight="1">
      <c r="A33" s="264" t="s">
        <v>85</v>
      </c>
      <c r="B33" s="260">
        <v>399</v>
      </c>
      <c r="C33" s="261">
        <v>412</v>
      </c>
      <c r="D33" s="353">
        <v>103</v>
      </c>
      <c r="E33" s="261">
        <v>107</v>
      </c>
      <c r="F33" s="261">
        <v>95</v>
      </c>
      <c r="G33" s="261">
        <v>107</v>
      </c>
      <c r="H33" s="261">
        <v>98</v>
      </c>
      <c r="I33" s="468"/>
      <c r="J33" s="307"/>
      <c r="K33" s="307"/>
      <c r="L33" s="330"/>
      <c r="M33" s="330"/>
      <c r="N33" s="330"/>
      <c r="O33" s="250"/>
      <c r="P33" s="250"/>
      <c r="Q33" s="250"/>
      <c r="R33" s="250"/>
      <c r="S33" s="250"/>
      <c r="T33" s="250"/>
      <c r="U33" s="256"/>
    </row>
    <row r="34" spans="1:21" ht="15.75" customHeight="1">
      <c r="A34" s="264" t="s">
        <v>86</v>
      </c>
      <c r="B34" s="260">
        <v>279.785369</v>
      </c>
      <c r="C34" s="261">
        <v>222</v>
      </c>
      <c r="D34" s="353">
        <v>48</v>
      </c>
      <c r="E34" s="261">
        <v>60</v>
      </c>
      <c r="F34" s="261">
        <v>57</v>
      </c>
      <c r="G34" s="261">
        <v>57</v>
      </c>
      <c r="H34" s="261">
        <v>86</v>
      </c>
      <c r="I34" s="468"/>
      <c r="J34" s="307"/>
      <c r="K34" s="307"/>
      <c r="L34" s="330"/>
      <c r="M34" s="330"/>
      <c r="N34" s="330"/>
      <c r="O34" s="250"/>
      <c r="P34" s="250"/>
      <c r="Q34" s="250"/>
      <c r="R34" s="250"/>
      <c r="S34" s="250"/>
      <c r="T34" s="250"/>
      <c r="U34" s="256"/>
    </row>
    <row r="35" spans="1:21" ht="15.75" customHeight="1">
      <c r="A35" s="266" t="s">
        <v>87</v>
      </c>
      <c r="B35" s="350">
        <v>677</v>
      </c>
      <c r="C35" s="374">
        <v>353</v>
      </c>
      <c r="D35" s="355">
        <v>77</v>
      </c>
      <c r="E35" s="267">
        <v>83</v>
      </c>
      <c r="F35" s="267">
        <v>109</v>
      </c>
      <c r="G35" s="267">
        <v>84</v>
      </c>
      <c r="H35" s="267">
        <v>80</v>
      </c>
      <c r="I35" s="468"/>
      <c r="J35" s="330"/>
      <c r="K35" s="330"/>
      <c r="L35" s="330"/>
      <c r="M35" s="330"/>
      <c r="N35" s="330"/>
      <c r="O35" s="250"/>
      <c r="P35" s="250"/>
      <c r="Q35" s="250"/>
      <c r="R35" s="250"/>
      <c r="S35" s="250"/>
      <c r="T35" s="250"/>
      <c r="U35" s="256"/>
    </row>
    <row r="36" spans="1:21" ht="24" customHeight="1">
      <c r="A36" s="387" t="s">
        <v>182</v>
      </c>
      <c r="I36" s="468"/>
      <c r="J36" s="269"/>
      <c r="K36" s="269"/>
      <c r="L36" s="269"/>
      <c r="M36" s="269"/>
      <c r="N36" s="269"/>
      <c r="O36" s="256"/>
      <c r="P36" s="256"/>
      <c r="Q36" s="256"/>
      <c r="R36" s="256"/>
      <c r="S36" s="256"/>
      <c r="T36" s="256"/>
      <c r="U36" s="256"/>
    </row>
    <row r="37" spans="1:21" ht="12.75">
      <c r="A37" s="256"/>
      <c r="B37" s="256"/>
      <c r="C37" s="256"/>
      <c r="J37" s="269"/>
      <c r="K37" s="269"/>
      <c r="L37" s="269"/>
      <c r="M37" s="269"/>
      <c r="N37" s="269"/>
      <c r="O37" s="256"/>
      <c r="P37" s="256"/>
      <c r="Q37" s="256"/>
      <c r="R37" s="256"/>
      <c r="S37" s="256"/>
      <c r="T37" s="256"/>
      <c r="U37" s="256"/>
    </row>
    <row r="38" spans="1:21" ht="12.75">
      <c r="A38" s="256"/>
      <c r="B38" s="442"/>
      <c r="C38" s="442"/>
      <c r="D38" s="442"/>
      <c r="E38" s="442"/>
      <c r="F38" s="442"/>
      <c r="G38" s="442"/>
      <c r="H38" s="442"/>
      <c r="J38" s="269"/>
      <c r="K38" s="269"/>
      <c r="L38" s="269"/>
      <c r="M38" s="269"/>
      <c r="N38" s="269"/>
      <c r="O38" s="256"/>
      <c r="P38" s="256"/>
      <c r="Q38" s="256"/>
      <c r="R38" s="256"/>
      <c r="S38" s="256"/>
      <c r="T38" s="256"/>
      <c r="U38" s="256"/>
    </row>
    <row r="39" spans="2:8" ht="12.75">
      <c r="B39" s="245"/>
      <c r="C39" s="245"/>
      <c r="D39" s="245"/>
      <c r="E39" s="245"/>
      <c r="F39" s="245"/>
      <c r="G39" s="245"/>
      <c r="H39" s="245"/>
    </row>
  </sheetData>
  <sheetProtection/>
  <mergeCells count="5">
    <mergeCell ref="I1:I36"/>
    <mergeCell ref="A4:A5"/>
    <mergeCell ref="B4:B5"/>
    <mergeCell ref="C4:C5"/>
    <mergeCell ref="D4:G4"/>
  </mergeCells>
  <printOptions horizontalCentered="1"/>
  <pageMargins left="0.3937007874015748" right="0.2362204724409449" top="0.3937007874015748" bottom="0.1968503937007874" header="0.2755905511811024" footer="0.1968503937007874"/>
  <pageSetup horizontalDpi="600" verticalDpi="600" orientation="landscape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S55"/>
  <sheetViews>
    <sheetView zoomScalePageLayoutView="0" workbookViewId="0" topLeftCell="A1">
      <selection activeCell="C17" sqref="C17"/>
    </sheetView>
  </sheetViews>
  <sheetFormatPr defaultColWidth="9.140625" defaultRowHeight="12.75"/>
  <cols>
    <col min="1" max="1" width="25.7109375" style="268" customWidth="1"/>
    <col min="2" max="8" width="15.28125" style="268" customWidth="1"/>
    <col min="9" max="9" width="7.7109375" style="14" customWidth="1"/>
    <col min="10" max="14" width="9.140625" style="268" customWidth="1"/>
    <col min="15" max="15" width="9.140625" style="412" customWidth="1"/>
    <col min="16" max="18" width="9.140625" style="268" customWidth="1"/>
    <col min="19" max="16384" width="9.140625" style="268" customWidth="1"/>
  </cols>
  <sheetData>
    <row r="1" spans="1:9" ht="18.75" customHeight="1">
      <c r="A1" s="270" t="s">
        <v>196</v>
      </c>
      <c r="B1" s="271"/>
      <c r="C1" s="271"/>
      <c r="I1" s="457">
        <v>12</v>
      </c>
    </row>
    <row r="2" spans="1:9" ht="12" customHeight="1">
      <c r="A2" s="272"/>
      <c r="B2" s="273"/>
      <c r="C2" s="273"/>
      <c r="D2" s="274"/>
      <c r="E2" s="274"/>
      <c r="F2" s="274"/>
      <c r="H2" s="275" t="s">
        <v>172</v>
      </c>
      <c r="I2" s="468"/>
    </row>
    <row r="3" spans="1:9" ht="9" customHeight="1">
      <c r="A3" s="272"/>
      <c r="B3" s="273"/>
      <c r="C3" s="273"/>
      <c r="D3" s="274"/>
      <c r="E3" s="274"/>
      <c r="F3" s="274"/>
      <c r="G3" s="274"/>
      <c r="H3" s="274"/>
      <c r="I3" s="468"/>
    </row>
    <row r="4" spans="1:9" ht="21" customHeight="1">
      <c r="A4" s="489" t="s">
        <v>88</v>
      </c>
      <c r="B4" s="472">
        <v>2018</v>
      </c>
      <c r="C4" s="472" t="s">
        <v>185</v>
      </c>
      <c r="D4" s="486" t="s">
        <v>187</v>
      </c>
      <c r="E4" s="487"/>
      <c r="F4" s="487"/>
      <c r="G4" s="488"/>
      <c r="H4" s="358" t="s">
        <v>189</v>
      </c>
      <c r="I4" s="468"/>
    </row>
    <row r="5" spans="1:9" ht="21" customHeight="1">
      <c r="A5" s="489"/>
      <c r="B5" s="473"/>
      <c r="C5" s="473"/>
      <c r="D5" s="359" t="s">
        <v>138</v>
      </c>
      <c r="E5" s="359" t="s">
        <v>139</v>
      </c>
      <c r="F5" s="359" t="s">
        <v>140</v>
      </c>
      <c r="G5" s="375" t="s">
        <v>141</v>
      </c>
      <c r="H5" s="218" t="s">
        <v>138</v>
      </c>
      <c r="I5" s="468"/>
    </row>
    <row r="6" spans="1:19" s="278" customFormat="1" ht="14.25" customHeight="1">
      <c r="A6" s="276" t="s">
        <v>36</v>
      </c>
      <c r="B6" s="277">
        <v>43311</v>
      </c>
      <c r="C6" s="277">
        <v>42517.642901</v>
      </c>
      <c r="D6" s="277">
        <v>10215</v>
      </c>
      <c r="E6" s="277">
        <v>11461</v>
      </c>
      <c r="F6" s="277">
        <v>10692</v>
      </c>
      <c r="G6" s="277">
        <v>10149.642901</v>
      </c>
      <c r="H6" s="356">
        <f>H7+H19+H27+H33+H38</f>
        <v>9598</v>
      </c>
      <c r="I6" s="468"/>
      <c r="J6" s="255"/>
      <c r="K6" s="351"/>
      <c r="L6" s="255"/>
      <c r="M6" s="255"/>
      <c r="N6" s="255"/>
      <c r="O6" s="413"/>
      <c r="P6" s="255"/>
      <c r="Q6" s="255"/>
      <c r="R6" s="255"/>
      <c r="S6" s="255"/>
    </row>
    <row r="7" spans="1:19" s="278" customFormat="1" ht="12" customHeight="1">
      <c r="A7" s="279" t="s">
        <v>163</v>
      </c>
      <c r="B7" s="279">
        <v>24364</v>
      </c>
      <c r="C7" s="279">
        <v>22232</v>
      </c>
      <c r="D7" s="310">
        <v>5648</v>
      </c>
      <c r="E7" s="279">
        <v>5966</v>
      </c>
      <c r="F7" s="279">
        <v>5257</v>
      </c>
      <c r="G7" s="279">
        <v>5361</v>
      </c>
      <c r="H7" s="310">
        <v>5249</v>
      </c>
      <c r="I7" s="468"/>
      <c r="J7" s="414"/>
      <c r="K7" s="415"/>
      <c r="L7" s="416"/>
      <c r="M7" s="416"/>
      <c r="N7" s="416"/>
      <c r="O7" s="417"/>
      <c r="P7" s="416"/>
      <c r="Q7" s="416"/>
      <c r="R7" s="416"/>
      <c r="S7" s="416"/>
    </row>
    <row r="8" spans="1:19" s="283" customFormat="1" ht="12" customHeight="1">
      <c r="A8" s="280" t="s">
        <v>89</v>
      </c>
      <c r="B8" s="281">
        <v>40</v>
      </c>
      <c r="C8" s="281">
        <v>36</v>
      </c>
      <c r="D8" s="314">
        <v>5</v>
      </c>
      <c r="E8" s="282">
        <v>5</v>
      </c>
      <c r="F8" s="282">
        <v>14</v>
      </c>
      <c r="G8" s="282">
        <v>12</v>
      </c>
      <c r="H8" s="314">
        <v>10</v>
      </c>
      <c r="I8" s="468"/>
      <c r="J8" s="351"/>
      <c r="K8" s="351"/>
      <c r="L8" s="255"/>
      <c r="M8" s="255"/>
      <c r="N8" s="255"/>
      <c r="O8" s="413"/>
      <c r="P8" s="255"/>
      <c r="Q8" s="255"/>
      <c r="R8" s="255"/>
      <c r="S8" s="255"/>
    </row>
    <row r="9" spans="1:19" ht="12" customHeight="1">
      <c r="A9" s="280" t="s">
        <v>90</v>
      </c>
      <c r="B9" s="281">
        <v>814.955222</v>
      </c>
      <c r="C9" s="281">
        <v>874</v>
      </c>
      <c r="D9" s="314">
        <v>170</v>
      </c>
      <c r="E9" s="282">
        <v>276</v>
      </c>
      <c r="F9" s="282">
        <v>202</v>
      </c>
      <c r="G9" s="282">
        <v>226</v>
      </c>
      <c r="H9" s="314">
        <v>166</v>
      </c>
      <c r="I9" s="468"/>
      <c r="J9" s="351"/>
      <c r="K9" s="351"/>
      <c r="L9" s="255"/>
      <c r="M9" s="255"/>
      <c r="N9" s="255"/>
      <c r="O9" s="413"/>
      <c r="P9" s="255"/>
      <c r="Q9" s="255"/>
      <c r="R9" s="255"/>
      <c r="S9" s="255"/>
    </row>
    <row r="10" spans="1:19" ht="12" customHeight="1">
      <c r="A10" s="284" t="s">
        <v>91</v>
      </c>
      <c r="B10" s="281">
        <v>5374</v>
      </c>
      <c r="C10" s="281">
        <v>4597</v>
      </c>
      <c r="D10" s="314">
        <v>1161</v>
      </c>
      <c r="E10" s="282">
        <v>1317</v>
      </c>
      <c r="F10" s="282">
        <v>1138</v>
      </c>
      <c r="G10" s="282">
        <v>981</v>
      </c>
      <c r="H10" s="314">
        <v>963</v>
      </c>
      <c r="I10" s="468"/>
      <c r="J10" s="351"/>
      <c r="K10" s="351"/>
      <c r="L10" s="255"/>
      <c r="M10" s="255"/>
      <c r="N10" s="418"/>
      <c r="O10" s="413"/>
      <c r="P10" s="255"/>
      <c r="Q10" s="255"/>
      <c r="R10" s="255"/>
      <c r="S10" s="255"/>
    </row>
    <row r="11" spans="1:19" ht="12" customHeight="1">
      <c r="A11" s="284" t="s">
        <v>92</v>
      </c>
      <c r="B11" s="281">
        <v>1021</v>
      </c>
      <c r="C11" s="281">
        <v>1026</v>
      </c>
      <c r="D11" s="314">
        <v>285</v>
      </c>
      <c r="E11" s="282">
        <v>271</v>
      </c>
      <c r="F11" s="282">
        <v>260</v>
      </c>
      <c r="G11" s="282">
        <v>210</v>
      </c>
      <c r="H11" s="314">
        <v>191</v>
      </c>
      <c r="I11" s="468"/>
      <c r="K11" s="351"/>
      <c r="L11" s="255"/>
      <c r="M11" s="255"/>
      <c r="N11" s="255"/>
      <c r="O11" s="413"/>
      <c r="P11" s="255"/>
      <c r="Q11" s="255"/>
      <c r="R11" s="255"/>
      <c r="S11" s="255"/>
    </row>
    <row r="12" spans="1:19" ht="12" customHeight="1">
      <c r="A12" s="284" t="s">
        <v>93</v>
      </c>
      <c r="B12" s="281">
        <v>2785</v>
      </c>
      <c r="C12" s="281">
        <v>2596</v>
      </c>
      <c r="D12" s="314">
        <v>589</v>
      </c>
      <c r="E12" s="282">
        <v>809</v>
      </c>
      <c r="F12" s="282">
        <v>566</v>
      </c>
      <c r="G12" s="282">
        <v>632</v>
      </c>
      <c r="H12" s="314">
        <v>760</v>
      </c>
      <c r="I12" s="468"/>
      <c r="J12" s="418"/>
      <c r="K12" s="351"/>
      <c r="L12" s="255"/>
      <c r="M12" s="255"/>
      <c r="N12" s="255"/>
      <c r="O12" s="413"/>
      <c r="P12" s="255"/>
      <c r="Q12" s="255"/>
      <c r="R12" s="255"/>
      <c r="S12" s="255"/>
    </row>
    <row r="13" spans="1:19" ht="12" customHeight="1">
      <c r="A13" s="284" t="s">
        <v>94</v>
      </c>
      <c r="B13" s="281">
        <v>2550.192232</v>
      </c>
      <c r="C13" s="281">
        <v>2369</v>
      </c>
      <c r="D13" s="314">
        <v>665</v>
      </c>
      <c r="E13" s="282">
        <v>556</v>
      </c>
      <c r="F13" s="282">
        <v>443</v>
      </c>
      <c r="G13" s="282">
        <v>705</v>
      </c>
      <c r="H13" s="314">
        <v>928</v>
      </c>
      <c r="I13" s="468"/>
      <c r="K13" s="351"/>
      <c r="L13" s="255"/>
      <c r="M13" s="255"/>
      <c r="N13" s="255"/>
      <c r="O13" s="413"/>
      <c r="P13" s="255"/>
      <c r="Q13" s="255"/>
      <c r="R13" s="255"/>
      <c r="S13" s="255"/>
    </row>
    <row r="14" spans="1:19" ht="12" customHeight="1">
      <c r="A14" s="284" t="s">
        <v>95</v>
      </c>
      <c r="B14" s="281">
        <v>355.61974299999997</v>
      </c>
      <c r="C14" s="281">
        <v>489</v>
      </c>
      <c r="D14" s="314">
        <v>143</v>
      </c>
      <c r="E14" s="282">
        <v>173</v>
      </c>
      <c r="F14" s="282">
        <v>105</v>
      </c>
      <c r="G14" s="282">
        <v>68</v>
      </c>
      <c r="H14" s="314">
        <v>61</v>
      </c>
      <c r="I14" s="468"/>
      <c r="K14" s="351"/>
      <c r="L14" s="255"/>
      <c r="M14" s="255"/>
      <c r="N14" s="255"/>
      <c r="O14" s="413"/>
      <c r="P14" s="255"/>
      <c r="Q14" s="255"/>
      <c r="R14" s="255"/>
      <c r="S14" s="255"/>
    </row>
    <row r="15" spans="1:19" ht="12" customHeight="1">
      <c r="A15" s="284" t="s">
        <v>96</v>
      </c>
      <c r="B15" s="281">
        <v>2797</v>
      </c>
      <c r="C15" s="281">
        <v>1759</v>
      </c>
      <c r="D15" s="314">
        <v>426</v>
      </c>
      <c r="E15" s="282">
        <v>406</v>
      </c>
      <c r="F15" s="282">
        <v>501</v>
      </c>
      <c r="G15" s="282">
        <v>426</v>
      </c>
      <c r="H15" s="314">
        <v>529</v>
      </c>
      <c r="I15" s="468"/>
      <c r="K15" s="351"/>
      <c r="L15" s="255"/>
      <c r="M15" s="255"/>
      <c r="N15" s="255"/>
      <c r="O15" s="413"/>
      <c r="P15" s="255"/>
      <c r="Q15" s="255"/>
      <c r="R15" s="255"/>
      <c r="S15" s="255"/>
    </row>
    <row r="16" spans="1:19" ht="12" customHeight="1">
      <c r="A16" s="284" t="s">
        <v>97</v>
      </c>
      <c r="B16" s="281">
        <v>889</v>
      </c>
      <c r="C16" s="281">
        <v>756</v>
      </c>
      <c r="D16" s="314">
        <v>197</v>
      </c>
      <c r="E16" s="282">
        <v>216</v>
      </c>
      <c r="F16" s="282">
        <v>181</v>
      </c>
      <c r="G16" s="282">
        <v>162</v>
      </c>
      <c r="H16" s="314">
        <v>178</v>
      </c>
      <c r="I16" s="468"/>
      <c r="K16" s="351"/>
      <c r="L16" s="255"/>
      <c r="M16" s="255"/>
      <c r="N16" s="255"/>
      <c r="O16" s="413"/>
      <c r="P16" s="255"/>
      <c r="Q16" s="255"/>
      <c r="R16" s="255"/>
      <c r="S16" s="255"/>
    </row>
    <row r="17" spans="1:19" ht="12" customHeight="1">
      <c r="A17" s="284" t="s">
        <v>98</v>
      </c>
      <c r="B17" s="281">
        <v>6492</v>
      </c>
      <c r="C17" s="281">
        <v>6402</v>
      </c>
      <c r="D17" s="314">
        <v>1707</v>
      </c>
      <c r="E17" s="282">
        <v>1557</v>
      </c>
      <c r="F17" s="282">
        <v>1573</v>
      </c>
      <c r="G17" s="282">
        <v>1565</v>
      </c>
      <c r="H17" s="314">
        <v>1195</v>
      </c>
      <c r="I17" s="468"/>
      <c r="K17" s="351"/>
      <c r="L17" s="255"/>
      <c r="M17" s="255"/>
      <c r="N17" s="418"/>
      <c r="O17" s="413"/>
      <c r="P17" s="255"/>
      <c r="Q17" s="255"/>
      <c r="R17" s="255"/>
      <c r="S17" s="255"/>
    </row>
    <row r="18" spans="1:19" ht="12" customHeight="1">
      <c r="A18" s="284" t="s">
        <v>99</v>
      </c>
      <c r="B18" s="281">
        <v>1245</v>
      </c>
      <c r="C18" s="281">
        <v>1328</v>
      </c>
      <c r="D18" s="314">
        <v>300</v>
      </c>
      <c r="E18" s="282">
        <v>380</v>
      </c>
      <c r="F18" s="282">
        <v>274</v>
      </c>
      <c r="G18" s="282">
        <v>374</v>
      </c>
      <c r="H18" s="314">
        <f>H7-SUM(H8:H17)</f>
        <v>268</v>
      </c>
      <c r="I18" s="468"/>
      <c r="K18" s="351"/>
      <c r="L18" s="255"/>
      <c r="M18" s="255"/>
      <c r="N18" s="255"/>
      <c r="O18" s="413"/>
      <c r="P18" s="255"/>
      <c r="Q18" s="255"/>
      <c r="R18" s="255"/>
      <c r="S18" s="255"/>
    </row>
    <row r="19" spans="1:19" s="278" customFormat="1" ht="12" customHeight="1">
      <c r="A19" s="285" t="s">
        <v>165</v>
      </c>
      <c r="B19" s="279">
        <v>4064</v>
      </c>
      <c r="C19" s="279">
        <v>4992</v>
      </c>
      <c r="D19" s="310">
        <v>1212</v>
      </c>
      <c r="E19" s="279">
        <v>1328</v>
      </c>
      <c r="F19" s="279">
        <v>1288</v>
      </c>
      <c r="G19" s="279">
        <v>1164</v>
      </c>
      <c r="H19" s="310">
        <v>1001</v>
      </c>
      <c r="I19" s="468"/>
      <c r="J19" s="255"/>
      <c r="K19" s="351"/>
      <c r="L19" s="255"/>
      <c r="M19" s="255"/>
      <c r="N19" s="255"/>
      <c r="O19" s="413"/>
      <c r="P19" s="255"/>
      <c r="Q19" s="255"/>
      <c r="R19" s="255"/>
      <c r="S19" s="255"/>
    </row>
    <row r="20" spans="1:19" ht="12" customHeight="1">
      <c r="A20" s="286" t="s">
        <v>100</v>
      </c>
      <c r="B20" s="281">
        <v>250</v>
      </c>
      <c r="C20" s="281">
        <v>230</v>
      </c>
      <c r="D20" s="315">
        <v>51</v>
      </c>
      <c r="E20" s="281">
        <v>54</v>
      </c>
      <c r="F20" s="281">
        <v>68</v>
      </c>
      <c r="G20" s="281">
        <v>57</v>
      </c>
      <c r="H20" s="315">
        <v>41</v>
      </c>
      <c r="I20" s="468"/>
      <c r="J20" s="419"/>
      <c r="K20" s="351"/>
      <c r="L20" s="255"/>
      <c r="M20" s="255"/>
      <c r="N20" s="255"/>
      <c r="O20" s="413"/>
      <c r="P20" s="255"/>
      <c r="Q20" s="255"/>
      <c r="R20" s="255"/>
      <c r="S20" s="255"/>
    </row>
    <row r="21" spans="1:19" ht="14.25" customHeight="1">
      <c r="A21" s="284" t="s">
        <v>183</v>
      </c>
      <c r="B21" s="281">
        <v>112</v>
      </c>
      <c r="C21" s="281">
        <v>103</v>
      </c>
      <c r="D21" s="315">
        <v>31</v>
      </c>
      <c r="E21" s="281">
        <v>37</v>
      </c>
      <c r="F21" s="281">
        <v>26</v>
      </c>
      <c r="G21" s="281">
        <v>9</v>
      </c>
      <c r="H21" s="315">
        <v>13</v>
      </c>
      <c r="I21" s="468"/>
      <c r="K21" s="351"/>
      <c r="L21" s="255"/>
      <c r="M21" s="255"/>
      <c r="N21" s="255"/>
      <c r="O21" s="413"/>
      <c r="P21" s="255"/>
      <c r="Q21" s="255"/>
      <c r="R21" s="255"/>
      <c r="S21" s="255"/>
    </row>
    <row r="22" spans="1:19" ht="12" customHeight="1">
      <c r="A22" s="284" t="s">
        <v>101</v>
      </c>
      <c r="B22" s="281">
        <v>225</v>
      </c>
      <c r="C22" s="281">
        <v>483</v>
      </c>
      <c r="D22" s="315">
        <v>81</v>
      </c>
      <c r="E22" s="281">
        <v>102</v>
      </c>
      <c r="F22" s="281">
        <v>159</v>
      </c>
      <c r="G22" s="281">
        <v>141</v>
      </c>
      <c r="H22" s="315">
        <v>109</v>
      </c>
      <c r="I22" s="468"/>
      <c r="K22" s="351"/>
      <c r="L22" s="255"/>
      <c r="M22" s="255"/>
      <c r="N22" s="255"/>
      <c r="O22" s="413"/>
      <c r="P22" s="255"/>
      <c r="Q22" s="255"/>
      <c r="R22" s="255"/>
      <c r="S22" s="255"/>
    </row>
    <row r="23" spans="1:19" ht="12" customHeight="1">
      <c r="A23" s="284" t="s">
        <v>102</v>
      </c>
      <c r="B23" s="281">
        <v>297</v>
      </c>
      <c r="C23" s="281">
        <v>259</v>
      </c>
      <c r="D23" s="315">
        <v>57</v>
      </c>
      <c r="E23" s="281">
        <v>84</v>
      </c>
      <c r="F23" s="281">
        <v>81</v>
      </c>
      <c r="G23" s="281">
        <v>37</v>
      </c>
      <c r="H23" s="315">
        <v>33</v>
      </c>
      <c r="I23" s="468"/>
      <c r="K23" s="351"/>
      <c r="L23" s="255"/>
      <c r="M23" s="255"/>
      <c r="N23" s="255"/>
      <c r="O23" s="413"/>
      <c r="P23" s="255"/>
      <c r="Q23" s="255"/>
      <c r="R23" s="255"/>
      <c r="S23" s="255"/>
    </row>
    <row r="24" spans="1:19" ht="12" customHeight="1">
      <c r="A24" s="284" t="s">
        <v>103</v>
      </c>
      <c r="B24" s="281">
        <v>6</v>
      </c>
      <c r="C24" s="345">
        <v>0</v>
      </c>
      <c r="D24" s="345">
        <v>0</v>
      </c>
      <c r="E24" s="345">
        <v>0</v>
      </c>
      <c r="F24" s="345">
        <v>0</v>
      </c>
      <c r="G24" s="345">
        <v>0</v>
      </c>
      <c r="H24" s="315">
        <v>1</v>
      </c>
      <c r="I24" s="468"/>
      <c r="K24" s="351"/>
      <c r="L24" s="255"/>
      <c r="M24" s="255"/>
      <c r="N24" s="255"/>
      <c r="O24" s="413"/>
      <c r="P24" s="255"/>
      <c r="Q24" s="255"/>
      <c r="R24" s="255"/>
      <c r="S24" s="255"/>
    </row>
    <row r="25" spans="1:19" ht="12" customHeight="1">
      <c r="A25" s="420" t="s">
        <v>152</v>
      </c>
      <c r="B25" s="281">
        <v>2067</v>
      </c>
      <c r="C25" s="281">
        <v>2564</v>
      </c>
      <c r="D25" s="315">
        <v>598</v>
      </c>
      <c r="E25" s="281">
        <v>726</v>
      </c>
      <c r="F25" s="281">
        <v>618</v>
      </c>
      <c r="G25" s="281">
        <v>622</v>
      </c>
      <c r="H25" s="315">
        <v>478</v>
      </c>
      <c r="I25" s="468"/>
      <c r="K25" s="351"/>
      <c r="L25" s="255"/>
      <c r="M25" s="255"/>
      <c r="N25" s="255"/>
      <c r="O25" s="413"/>
      <c r="P25" s="255"/>
      <c r="Q25" s="255"/>
      <c r="R25" s="255"/>
      <c r="S25" s="255"/>
    </row>
    <row r="26" spans="1:19" ht="12" customHeight="1">
      <c r="A26" s="284" t="s">
        <v>104</v>
      </c>
      <c r="B26" s="281">
        <v>1107</v>
      </c>
      <c r="C26" s="281">
        <v>1353</v>
      </c>
      <c r="D26" s="315">
        <v>394</v>
      </c>
      <c r="E26" s="281">
        <v>325</v>
      </c>
      <c r="F26" s="281">
        <v>336</v>
      </c>
      <c r="G26" s="281">
        <v>298</v>
      </c>
      <c r="H26" s="314">
        <f>H19-SUM(H20:H25)</f>
        <v>326</v>
      </c>
      <c r="I26" s="468"/>
      <c r="K26" s="351"/>
      <c r="L26" s="255"/>
      <c r="M26" s="255"/>
      <c r="N26" s="255"/>
      <c r="O26" s="413"/>
      <c r="P26" s="255"/>
      <c r="Q26" s="255"/>
      <c r="R26" s="255"/>
      <c r="S26" s="255"/>
    </row>
    <row r="27" spans="1:19" s="278" customFormat="1" ht="12" customHeight="1">
      <c r="A27" s="285" t="s">
        <v>166</v>
      </c>
      <c r="B27" s="279">
        <v>8698</v>
      </c>
      <c r="C27" s="279">
        <v>8938</v>
      </c>
      <c r="D27" s="310">
        <v>1897</v>
      </c>
      <c r="E27" s="279">
        <v>2425</v>
      </c>
      <c r="F27" s="279">
        <v>2437</v>
      </c>
      <c r="G27" s="279">
        <v>2179</v>
      </c>
      <c r="H27" s="310">
        <v>1901</v>
      </c>
      <c r="I27" s="468"/>
      <c r="J27" s="330"/>
      <c r="K27" s="351"/>
      <c r="L27" s="255"/>
      <c r="M27" s="255"/>
      <c r="N27" s="255"/>
      <c r="O27" s="413"/>
      <c r="P27" s="255"/>
      <c r="Q27" s="255"/>
      <c r="R27" s="255"/>
      <c r="S27" s="255"/>
    </row>
    <row r="28" spans="1:19" ht="12" customHeight="1">
      <c r="A28" s="284" t="s">
        <v>143</v>
      </c>
      <c r="B28" s="281">
        <v>2126</v>
      </c>
      <c r="C28" s="281">
        <v>2421</v>
      </c>
      <c r="D28" s="314">
        <v>534</v>
      </c>
      <c r="E28" s="282">
        <v>630</v>
      </c>
      <c r="F28" s="282">
        <v>642</v>
      </c>
      <c r="G28" s="282">
        <v>615</v>
      </c>
      <c r="H28" s="314">
        <v>538</v>
      </c>
      <c r="I28" s="468"/>
      <c r="K28" s="351"/>
      <c r="L28" s="255"/>
      <c r="M28" s="255"/>
      <c r="N28" s="255"/>
      <c r="O28" s="413"/>
      <c r="P28" s="255"/>
      <c r="Q28" s="255"/>
      <c r="R28" s="255"/>
      <c r="S28" s="255"/>
    </row>
    <row r="29" spans="1:19" ht="12" customHeight="1">
      <c r="A29" s="284" t="s">
        <v>105</v>
      </c>
      <c r="B29" s="281">
        <v>386</v>
      </c>
      <c r="C29" s="281">
        <v>257</v>
      </c>
      <c r="D29" s="314">
        <v>70</v>
      </c>
      <c r="E29" s="282">
        <v>63</v>
      </c>
      <c r="F29" s="282">
        <v>68</v>
      </c>
      <c r="G29" s="282">
        <v>56</v>
      </c>
      <c r="H29" s="314">
        <v>34</v>
      </c>
      <c r="I29" s="468"/>
      <c r="K29" s="351"/>
      <c r="L29" s="255"/>
      <c r="M29" s="255"/>
      <c r="N29" s="255"/>
      <c r="O29" s="413"/>
      <c r="P29" s="255"/>
      <c r="Q29" s="255"/>
      <c r="R29" s="255"/>
      <c r="S29" s="255"/>
    </row>
    <row r="30" spans="1:19" ht="12" customHeight="1">
      <c r="A30" s="284" t="s">
        <v>106</v>
      </c>
      <c r="B30" s="281">
        <v>92</v>
      </c>
      <c r="C30" s="281">
        <v>79</v>
      </c>
      <c r="D30" s="314">
        <v>19</v>
      </c>
      <c r="E30" s="282">
        <v>22</v>
      </c>
      <c r="F30" s="282">
        <v>18</v>
      </c>
      <c r="G30" s="282">
        <v>20</v>
      </c>
      <c r="H30" s="314">
        <v>15</v>
      </c>
      <c r="I30" s="468"/>
      <c r="K30" s="351"/>
      <c r="L30" s="255"/>
      <c r="M30" s="255"/>
      <c r="N30" s="255"/>
      <c r="O30" s="413"/>
      <c r="P30" s="255"/>
      <c r="Q30" s="255"/>
      <c r="R30" s="255"/>
      <c r="S30" s="255"/>
    </row>
    <row r="31" spans="1:19" ht="12" customHeight="1">
      <c r="A31" s="284" t="s">
        <v>178</v>
      </c>
      <c r="B31" s="281">
        <v>5662</v>
      </c>
      <c r="C31" s="281">
        <v>5727</v>
      </c>
      <c r="D31" s="314">
        <v>1155</v>
      </c>
      <c r="E31" s="282">
        <v>1583</v>
      </c>
      <c r="F31" s="282">
        <v>1608</v>
      </c>
      <c r="G31" s="282">
        <v>1381</v>
      </c>
      <c r="H31" s="314">
        <v>1176</v>
      </c>
      <c r="I31" s="468"/>
      <c r="K31" s="351"/>
      <c r="L31" s="255"/>
      <c r="M31" s="255"/>
      <c r="N31" s="418"/>
      <c r="O31" s="413"/>
      <c r="P31" s="255"/>
      <c r="Q31" s="255"/>
      <c r="R31" s="255"/>
      <c r="S31" s="255"/>
    </row>
    <row r="32" spans="1:19" ht="12" customHeight="1">
      <c r="A32" s="286" t="s">
        <v>104</v>
      </c>
      <c r="B32" s="281">
        <v>432</v>
      </c>
      <c r="C32" s="281">
        <v>454</v>
      </c>
      <c r="D32" s="315">
        <v>119</v>
      </c>
      <c r="E32" s="281">
        <v>127</v>
      </c>
      <c r="F32" s="281">
        <v>101</v>
      </c>
      <c r="G32" s="281">
        <v>107</v>
      </c>
      <c r="H32" s="315">
        <f>H27-SUM(H28:H31)</f>
        <v>138</v>
      </c>
      <c r="I32" s="468"/>
      <c r="K32" s="351"/>
      <c r="L32" s="255"/>
      <c r="M32" s="255"/>
      <c r="N32" s="255"/>
      <c r="O32" s="413"/>
      <c r="P32" s="255"/>
      <c r="Q32" s="255"/>
      <c r="R32" s="255"/>
      <c r="S32" s="255"/>
    </row>
    <row r="33" spans="1:19" s="278" customFormat="1" ht="12" customHeight="1">
      <c r="A33" s="287" t="s">
        <v>167</v>
      </c>
      <c r="B33" s="279">
        <v>6075</v>
      </c>
      <c r="C33" s="279">
        <v>6221</v>
      </c>
      <c r="D33" s="310">
        <v>1429</v>
      </c>
      <c r="E33" s="279">
        <v>1713</v>
      </c>
      <c r="F33" s="279">
        <v>1667</v>
      </c>
      <c r="G33" s="279">
        <v>1412</v>
      </c>
      <c r="H33" s="310">
        <v>1414</v>
      </c>
      <c r="I33" s="468"/>
      <c r="J33" s="255"/>
      <c r="K33" s="351"/>
      <c r="L33" s="255"/>
      <c r="M33" s="255"/>
      <c r="N33" s="255"/>
      <c r="O33" s="413"/>
      <c r="P33" s="255"/>
      <c r="Q33" s="255"/>
      <c r="R33" s="255"/>
      <c r="S33" s="255"/>
    </row>
    <row r="34" spans="1:19" ht="12" customHeight="1">
      <c r="A34" s="284" t="s">
        <v>107</v>
      </c>
      <c r="B34" s="281">
        <v>260.056448</v>
      </c>
      <c r="C34" s="281">
        <v>242</v>
      </c>
      <c r="D34" s="314">
        <v>52</v>
      </c>
      <c r="E34" s="282">
        <v>81</v>
      </c>
      <c r="F34" s="282">
        <v>63</v>
      </c>
      <c r="G34" s="282">
        <v>46</v>
      </c>
      <c r="H34" s="314">
        <v>57</v>
      </c>
      <c r="I34" s="468"/>
      <c r="K34" s="351"/>
      <c r="L34" s="255"/>
      <c r="M34" s="255"/>
      <c r="N34" s="255"/>
      <c r="O34" s="413"/>
      <c r="P34" s="255"/>
      <c r="Q34" s="255"/>
      <c r="R34" s="255"/>
      <c r="S34" s="255"/>
    </row>
    <row r="35" spans="1:19" ht="12" customHeight="1">
      <c r="A35" s="284" t="s">
        <v>108</v>
      </c>
      <c r="B35" s="281">
        <v>65</v>
      </c>
      <c r="C35" s="281">
        <v>68</v>
      </c>
      <c r="D35" s="314">
        <v>10</v>
      </c>
      <c r="E35" s="282">
        <v>18</v>
      </c>
      <c r="F35" s="282">
        <v>21</v>
      </c>
      <c r="G35" s="282">
        <v>19</v>
      </c>
      <c r="H35" s="314">
        <v>10</v>
      </c>
      <c r="I35" s="468"/>
      <c r="K35" s="351"/>
      <c r="L35" s="255"/>
      <c r="M35" s="255"/>
      <c r="N35" s="255"/>
      <c r="O35" s="413"/>
      <c r="P35" s="255"/>
      <c r="Q35" s="255"/>
      <c r="R35" s="255"/>
      <c r="S35" s="255"/>
    </row>
    <row r="36" spans="1:19" ht="12" customHeight="1">
      <c r="A36" s="284" t="s">
        <v>109</v>
      </c>
      <c r="B36" s="281">
        <v>5647</v>
      </c>
      <c r="C36" s="281">
        <v>5837</v>
      </c>
      <c r="D36" s="314">
        <v>1359</v>
      </c>
      <c r="E36" s="282">
        <v>1594</v>
      </c>
      <c r="F36" s="282">
        <v>1557</v>
      </c>
      <c r="G36" s="282">
        <v>1327</v>
      </c>
      <c r="H36" s="314">
        <v>1331</v>
      </c>
      <c r="I36" s="468"/>
      <c r="J36" s="351"/>
      <c r="K36" s="351"/>
      <c r="L36" s="255"/>
      <c r="M36" s="255"/>
      <c r="N36" s="418"/>
      <c r="O36" s="413"/>
      <c r="P36" s="255"/>
      <c r="Q36" s="255"/>
      <c r="R36" s="255"/>
      <c r="S36" s="255"/>
    </row>
    <row r="37" spans="1:19" ht="12" customHeight="1">
      <c r="A37" s="284" t="s">
        <v>104</v>
      </c>
      <c r="B37" s="281">
        <v>103</v>
      </c>
      <c r="C37" s="281">
        <v>74</v>
      </c>
      <c r="D37" s="315">
        <v>8</v>
      </c>
      <c r="E37" s="281">
        <v>20</v>
      </c>
      <c r="F37" s="281">
        <v>26</v>
      </c>
      <c r="G37" s="281">
        <v>20</v>
      </c>
      <c r="H37" s="315">
        <f>H33-SUM(H34:H36)</f>
        <v>16</v>
      </c>
      <c r="I37" s="468"/>
      <c r="K37" s="351"/>
      <c r="L37" s="255"/>
      <c r="M37" s="255"/>
      <c r="N37" s="255"/>
      <c r="O37" s="413"/>
      <c r="P37" s="255"/>
      <c r="Q37" s="255"/>
      <c r="R37" s="255"/>
      <c r="S37" s="255"/>
    </row>
    <row r="38" spans="1:19" s="278" customFormat="1" ht="12" customHeight="1">
      <c r="A38" s="288" t="s">
        <v>168</v>
      </c>
      <c r="B38" s="279">
        <v>110</v>
      </c>
      <c r="C38" s="279">
        <v>135</v>
      </c>
      <c r="D38" s="310">
        <v>29</v>
      </c>
      <c r="E38" s="279">
        <v>29</v>
      </c>
      <c r="F38" s="279">
        <v>43</v>
      </c>
      <c r="G38" s="279">
        <v>34</v>
      </c>
      <c r="H38" s="310">
        <v>33</v>
      </c>
      <c r="I38" s="468"/>
      <c r="J38" s="330"/>
      <c r="K38" s="351"/>
      <c r="L38" s="255"/>
      <c r="M38" s="255"/>
      <c r="N38" s="255"/>
      <c r="O38" s="413"/>
      <c r="P38" s="255"/>
      <c r="Q38" s="255"/>
      <c r="R38" s="255"/>
      <c r="S38" s="255"/>
    </row>
    <row r="39" spans="1:19" ht="12" customHeight="1">
      <c r="A39" s="284" t="s">
        <v>110</v>
      </c>
      <c r="B39" s="281">
        <v>90</v>
      </c>
      <c r="C39" s="281">
        <v>125</v>
      </c>
      <c r="D39" s="314">
        <v>26</v>
      </c>
      <c r="E39" s="282">
        <v>27</v>
      </c>
      <c r="F39" s="282">
        <v>39</v>
      </c>
      <c r="G39" s="282">
        <v>33</v>
      </c>
      <c r="H39" s="314">
        <v>29</v>
      </c>
      <c r="I39" s="468"/>
      <c r="K39" s="351"/>
      <c r="L39" s="255"/>
      <c r="M39" s="255"/>
      <c r="N39" s="255"/>
      <c r="O39" s="413"/>
      <c r="P39" s="255"/>
      <c r="Q39" s="255"/>
      <c r="R39" s="255"/>
      <c r="S39" s="255"/>
    </row>
    <row r="40" spans="1:19" ht="12" customHeight="1">
      <c r="A40" s="284" t="s">
        <v>111</v>
      </c>
      <c r="B40" s="281">
        <v>20</v>
      </c>
      <c r="C40" s="281">
        <v>10</v>
      </c>
      <c r="D40" s="314">
        <v>3</v>
      </c>
      <c r="E40" s="282">
        <v>2</v>
      </c>
      <c r="F40" s="282">
        <v>4</v>
      </c>
      <c r="G40" s="282">
        <v>1</v>
      </c>
      <c r="H40" s="314">
        <v>4</v>
      </c>
      <c r="I40" s="468"/>
      <c r="K40" s="351"/>
      <c r="L40" s="255"/>
      <c r="M40" s="255"/>
      <c r="N40" s="255"/>
      <c r="O40" s="413"/>
      <c r="P40" s="255"/>
      <c r="Q40" s="255"/>
      <c r="R40" s="255"/>
      <c r="S40" s="255"/>
    </row>
    <row r="41" spans="1:19" ht="12" customHeight="1">
      <c r="A41" s="289" t="s">
        <v>104</v>
      </c>
      <c r="B41" s="290">
        <v>0</v>
      </c>
      <c r="C41" s="290">
        <v>0</v>
      </c>
      <c r="D41" s="357">
        <v>0</v>
      </c>
      <c r="E41" s="290">
        <v>0</v>
      </c>
      <c r="F41" s="290">
        <v>0</v>
      </c>
      <c r="G41" s="290">
        <v>0</v>
      </c>
      <c r="H41" s="357">
        <v>0</v>
      </c>
      <c r="I41" s="468"/>
      <c r="K41" s="351"/>
      <c r="L41" s="255"/>
      <c r="M41" s="255"/>
      <c r="N41" s="255"/>
      <c r="O41" s="413"/>
      <c r="P41" s="255"/>
      <c r="Q41" s="255"/>
      <c r="R41" s="255"/>
      <c r="S41" s="255"/>
    </row>
    <row r="42" spans="1:9" ht="24.75" customHeight="1">
      <c r="A42" s="421" t="s">
        <v>191</v>
      </c>
      <c r="B42" s="291"/>
      <c r="C42" s="291"/>
      <c r="D42" s="292"/>
      <c r="E42" s="292"/>
      <c r="F42" s="292"/>
      <c r="G42" s="292"/>
      <c r="H42" s="292"/>
      <c r="I42" s="468"/>
    </row>
    <row r="43" spans="1:3" ht="17.25" customHeight="1">
      <c r="A43" s="293"/>
      <c r="B43" s="293"/>
      <c r="C43" s="293"/>
    </row>
    <row r="44" spans="1:8" ht="17.25" customHeight="1">
      <c r="A44" s="294"/>
      <c r="B44" s="295"/>
      <c r="C44" s="295"/>
      <c r="D44" s="295"/>
      <c r="E44" s="295"/>
      <c r="F44" s="295"/>
      <c r="G44" s="295"/>
      <c r="H44" s="295"/>
    </row>
    <row r="45" spans="2:8" ht="12.75">
      <c r="B45" s="351"/>
      <c r="C45" s="351"/>
      <c r="D45" s="351"/>
      <c r="E45" s="351"/>
      <c r="F45" s="351"/>
      <c r="G45" s="351"/>
      <c r="H45" s="351"/>
    </row>
    <row r="46" spans="2:8" ht="12.75">
      <c r="B46" s="351"/>
      <c r="C46" s="351"/>
      <c r="D46" s="351"/>
      <c r="E46" s="351"/>
      <c r="F46" s="351"/>
      <c r="G46" s="351"/>
      <c r="H46" s="351"/>
    </row>
    <row r="47" spans="2:8" ht="12.75">
      <c r="B47" s="351"/>
      <c r="C47" s="351"/>
      <c r="D47" s="351"/>
      <c r="E47" s="351"/>
      <c r="F47" s="351"/>
      <c r="G47" s="351"/>
      <c r="H47" s="351"/>
    </row>
    <row r="48" spans="2:8" ht="12.75">
      <c r="B48" s="351"/>
      <c r="C48" s="351"/>
      <c r="D48" s="351"/>
      <c r="E48" s="351"/>
      <c r="F48" s="351"/>
      <c r="G48" s="351"/>
      <c r="H48" s="351"/>
    </row>
    <row r="49" spans="2:8" ht="12.75">
      <c r="B49" s="351"/>
      <c r="C49" s="351"/>
      <c r="D49" s="351"/>
      <c r="E49" s="351"/>
      <c r="F49" s="351"/>
      <c r="G49" s="351"/>
      <c r="H49" s="351"/>
    </row>
    <row r="50" spans="2:8" ht="12.75">
      <c r="B50" s="351"/>
      <c r="C50" s="351"/>
      <c r="D50" s="351"/>
      <c r="E50" s="351"/>
      <c r="F50" s="351"/>
      <c r="G50" s="351"/>
      <c r="H50" s="351"/>
    </row>
    <row r="51" spans="2:8" ht="12.75">
      <c r="B51" s="351"/>
      <c r="C51" s="351"/>
      <c r="D51" s="351"/>
      <c r="E51" s="351"/>
      <c r="F51" s="351"/>
      <c r="G51" s="351"/>
      <c r="H51" s="351"/>
    </row>
    <row r="52" spans="2:8" ht="12.75">
      <c r="B52" s="351"/>
      <c r="C52" s="351"/>
      <c r="D52" s="351"/>
      <c r="E52" s="351"/>
      <c r="F52" s="351"/>
      <c r="G52" s="351"/>
      <c r="H52" s="351"/>
    </row>
    <row r="53" spans="2:8" ht="12.75">
      <c r="B53" s="351"/>
      <c r="C53" s="351"/>
      <c r="D53" s="351"/>
      <c r="E53" s="351"/>
      <c r="F53" s="351"/>
      <c r="G53" s="351"/>
      <c r="H53" s="351"/>
    </row>
    <row r="54" spans="2:8" ht="12.75">
      <c r="B54" s="351"/>
      <c r="C54" s="351"/>
      <c r="D54" s="351"/>
      <c r="E54" s="351"/>
      <c r="F54" s="351"/>
      <c r="G54" s="351"/>
      <c r="H54" s="351"/>
    </row>
    <row r="55" spans="2:8" ht="12.75">
      <c r="B55" s="351"/>
      <c r="C55" s="351"/>
      <c r="D55" s="351"/>
      <c r="E55" s="351"/>
      <c r="F55" s="351"/>
      <c r="G55" s="351"/>
      <c r="H55" s="351"/>
    </row>
  </sheetData>
  <sheetProtection/>
  <mergeCells count="5">
    <mergeCell ref="I1:I42"/>
    <mergeCell ref="A4:A5"/>
    <mergeCell ref="B4:B5"/>
    <mergeCell ref="C4:C5"/>
    <mergeCell ref="D4:G4"/>
  </mergeCells>
  <printOptions horizontalCentered="1"/>
  <pageMargins left="0.6692913385826772" right="0.2362204724409449" top="0.3937007874015748" bottom="0.3937007874015748" header="0.1968503937007874" footer="0.1968503937007874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cib</dc:creator>
  <cp:keywords/>
  <dc:description/>
  <cp:lastModifiedBy>Mrs Fanor</cp:lastModifiedBy>
  <cp:lastPrinted>2020-07-06T04:46:23Z</cp:lastPrinted>
  <dcterms:created xsi:type="dcterms:W3CDTF">1999-09-24T05:14:44Z</dcterms:created>
  <dcterms:modified xsi:type="dcterms:W3CDTF">2020-07-06T05:55:32Z</dcterms:modified>
  <cp:category/>
  <cp:version/>
  <cp:contentType/>
  <cp:contentStatus/>
</cp:coreProperties>
</file>